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trlProps/ctrlProp2.xml" ContentType="application/vnd.ms-excel.controlproperties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trlProps/ctrlProp3.xml" ContentType="application/vnd.ms-excel.controlpropertie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7.xml" ContentType="application/vnd.openxmlformats-officedocument.drawing+xml"/>
  <Override PartName="/xl/ctrlProps/ctrlProp4.xml" ContentType="application/vnd.ms-excel.controlproperties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8.xml" ContentType="application/vnd.openxmlformats-officedocument.drawing+xml"/>
  <Override PartName="/xl/ctrlProps/ctrlProp5.xml" ContentType="application/vnd.ms-excel.controlproperties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9.xml" ContentType="application/vnd.openxmlformats-officedocument.drawing+xml"/>
  <Override PartName="/xl/ctrlProps/ctrlProp6.xml" ContentType="application/vnd.ms-excel.controlpropertie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0.xml" ContentType="application/vnd.openxmlformats-officedocument.drawing+xml"/>
  <Override PartName="/xl/ctrlProps/ctrlProp7.xml" ContentType="application/vnd.ms-excel.controlpropertie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11.xml" ContentType="application/vnd.openxmlformats-officedocument.drawing+xml"/>
  <Override PartName="/xl/ctrlProps/ctrlProp8.xml" ContentType="application/vnd.ms-excel.controlproperties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trlProps/ctrlProp9.xml" ContentType="application/vnd.ms-excel.controlproperties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13.xml" ContentType="application/vnd.openxmlformats-officedocument.drawing+xml"/>
  <Override PartName="/xl/ctrlProps/ctrlProp10.xml" ContentType="application/vnd.ms-excel.controlproperties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4.xml" ContentType="application/vnd.openxmlformats-officedocument.drawing+xml"/>
  <Override PartName="/xl/ctrlProps/ctrlProp11.xml" ContentType="application/vnd.ms-excel.controlproperties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5.xml" ContentType="application/vnd.openxmlformats-officedocument.drawing+xml"/>
  <Override PartName="/xl/ctrlProps/ctrlProp12.xml" ContentType="application/vnd.ms-excel.controlproperties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6.xml" ContentType="application/vnd.openxmlformats-officedocument.drawing+xml"/>
  <Override PartName="/xl/ctrlProps/ctrlProp13.xml" ContentType="application/vnd.ms-excel.controlproperties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17.xml" ContentType="application/vnd.openxmlformats-officedocument.drawing+xml"/>
  <Override PartName="/xl/ctrlProps/ctrlProp14.xml" ContentType="application/vnd.ms-excel.controlproperties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8.xml" ContentType="application/vnd.openxmlformats-officedocument.drawing+xml"/>
  <Override PartName="/xl/ctrlProps/ctrlProp15.xml" ContentType="application/vnd.ms-excel.controlproperties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9.xml" ContentType="application/vnd.openxmlformats-officedocument.drawing+xml"/>
  <Override PartName="/xl/ctrlProps/ctrlProp16.xml" ContentType="application/vnd.ms-excel.controlproperties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drawings/drawing20.xml" ContentType="application/vnd.openxmlformats-officedocument.drawing+xml"/>
  <Override PartName="/xl/ctrlProps/ctrlProp17.xml" ContentType="application/vnd.ms-excel.controlproperties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21.xml" ContentType="application/vnd.openxmlformats-officedocument.drawing+xml"/>
  <Override PartName="/xl/ctrlProps/ctrlProp18.xml" ContentType="application/vnd.ms-excel.controlproperties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22.xml" ContentType="application/vnd.openxmlformats-officedocument.drawing+xml"/>
  <Override PartName="/xl/ctrlProps/ctrlProp19.xml" ContentType="application/vnd.ms-excel.controlproperties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23.xml" ContentType="application/vnd.openxmlformats-officedocument.drawing+xml"/>
  <Override PartName="/xl/ctrlProps/ctrlProp20.xml" ContentType="application/vnd.ms-excel.controlproperties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4.xml" ContentType="application/vnd.openxmlformats-officedocument.drawing+xml"/>
  <Override PartName="/xl/ctrlProps/ctrlProp21.xml" ContentType="application/vnd.ms-excel.controlproperties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25.xml" ContentType="application/vnd.openxmlformats-officedocument.drawing+xml"/>
  <Override PartName="/xl/ctrlProps/ctrlProp22.xml" ContentType="application/vnd.ms-excel.controlproperties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26.xml" ContentType="application/vnd.openxmlformats-officedocument.drawing+xml"/>
  <Override PartName="/xl/ctrlProps/ctrlProp23.xml" ContentType="application/vnd.ms-excel.controlproperties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7.xml" ContentType="application/vnd.openxmlformats-officedocument.drawing+xml"/>
  <Override PartName="/xl/ctrlProps/ctrlProp24.xml" ContentType="application/vnd.ms-excel.controlproperties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drawings/drawing28.xml" ContentType="application/vnd.openxmlformats-officedocument.drawing+xml"/>
  <Override PartName="/xl/ctrlProps/ctrlProp25.xml" ContentType="application/vnd.ms-excel.controlproperties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drawings/drawing29.xml" ContentType="application/vnd.openxmlformats-officedocument.drawing+xml"/>
  <Override PartName="/xl/ctrlProps/ctrlProp26.xml" ContentType="application/vnd.ms-excel.controlproperties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30.xml" ContentType="application/vnd.openxmlformats-officedocument.drawing+xml"/>
  <Override PartName="/xl/ctrlProps/ctrlProp27.xml" ContentType="application/vnd.ms-excel.controlproperties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31.xml" ContentType="application/vnd.openxmlformats-officedocument.drawing+xml"/>
  <Override PartName="/xl/ctrlProps/ctrlProp28.xml" ContentType="application/vnd.ms-excel.controlproperties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drawings/drawing32.xml" ContentType="application/vnd.openxmlformats-officedocument.drawing+xml"/>
  <Override PartName="/xl/ctrlProps/ctrlProp29.xml" ContentType="application/vnd.ms-excel.controlproperties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33.xml" ContentType="application/vnd.openxmlformats-officedocument.drawing+xml"/>
  <Override PartName="/xl/ctrlProps/ctrlProp30.xml" ContentType="application/vnd.ms-excel.controlproperties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drawings/drawing34.xml" ContentType="application/vnd.openxmlformats-officedocument.drawing+xml"/>
  <Override PartName="/xl/ctrlProps/ctrlProp31.xml" ContentType="application/vnd.ms-excel.controlproperties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drawings/drawing35.xml" ContentType="application/vnd.openxmlformats-officedocument.drawing+xml"/>
  <Override PartName="/xl/ctrlProps/ctrlProp32.xml" ContentType="application/vnd.ms-excel.controlproperties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36.xml" ContentType="application/vnd.openxmlformats-officedocument.drawing+xml"/>
  <Override PartName="/xl/ctrlProps/ctrlProp33.xml" ContentType="application/vnd.ms-excel.controlproperties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drawings/drawing37.xml" ContentType="application/vnd.openxmlformats-officedocument.drawing+xml"/>
  <Override PartName="/xl/ctrlProps/ctrlProp34.xml" ContentType="application/vnd.ms-excel.controlproperties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drawings/drawing38.xml" ContentType="application/vnd.openxmlformats-officedocument.drawing+xml"/>
  <Override PartName="/xl/ctrlProps/ctrlProp35.xml" ContentType="application/vnd.ms-excel.controlproperties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9.xml" ContentType="application/vnd.openxmlformats-officedocument.drawing+xml"/>
  <Override PartName="/xl/ctrlProps/ctrlProp36.xml" ContentType="application/vnd.ms-excel.controlproperties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drawings/drawing40.xml" ContentType="application/vnd.openxmlformats-officedocument.drawing+xml"/>
  <Override PartName="/xl/ctrlProps/ctrlProp37.xml" ContentType="application/vnd.ms-excel.controlproperties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drawings/drawing41.xml" ContentType="application/vnd.openxmlformats-officedocument.drawing+xml"/>
  <Override PartName="/xl/ctrlProps/ctrlProp38.xml" ContentType="application/vnd.ms-excel.controlproperties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42.xml" ContentType="application/vnd.openxmlformats-officedocument.drawing+xml"/>
  <Override PartName="/xl/ctrlProps/ctrlProp39.xml" ContentType="application/vnd.ms-excel.controlproperties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drawings/drawing43.xml" ContentType="application/vnd.openxmlformats-officedocument.drawing+xml"/>
  <Override PartName="/xl/ctrlProps/ctrlProp40.xml" ContentType="application/vnd.ms-excel.controlproperties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drawings/drawing44.xml" ContentType="application/vnd.openxmlformats-officedocument.drawing+xml"/>
  <Override PartName="/xl/ctrlProps/ctrlProp41.xml" ContentType="application/vnd.ms-excel.controlproperties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45.xml" ContentType="application/vnd.openxmlformats-officedocument.drawing+xml"/>
  <Override PartName="/xl/ctrlProps/ctrlProp42.xml" ContentType="application/vnd.ms-excel.controlproperties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drawings/drawing46.xml" ContentType="application/vnd.openxmlformats-officedocument.drawing+xml"/>
  <Override PartName="/xl/ctrlProps/ctrlProp43.xml" ContentType="application/vnd.ms-excel.controlproperties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drawings/drawing47.xml" ContentType="application/vnd.openxmlformats-officedocument.drawing+xml"/>
  <Override PartName="/xl/ctrlProps/ctrlProp44.xml" ContentType="application/vnd.ms-excel.controlproperties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48.xml" ContentType="application/vnd.openxmlformats-officedocument.drawing+xml"/>
  <Override PartName="/xl/ctrlProps/ctrlProp45.xml" ContentType="application/vnd.ms-excel.controlproperties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drawings/drawing49.xml" ContentType="application/vnd.openxmlformats-officedocument.drawing+xml"/>
  <Override PartName="/xl/ctrlProps/ctrlProp46.xml" ContentType="application/vnd.ms-excel.controlproperties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drawings/drawing50.xml" ContentType="application/vnd.openxmlformats-officedocument.drawing+xml"/>
  <Override PartName="/xl/ctrlProps/ctrlProp47.xml" ContentType="application/vnd.ms-excel.controlproperties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51.xml" ContentType="application/vnd.openxmlformats-officedocument.drawing+xml"/>
  <Override PartName="/xl/ctrlProps/ctrlProp48.xml" ContentType="application/vnd.ms-excel.controlproperties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drawings/drawing52.xml" ContentType="application/vnd.openxmlformats-officedocument.drawing+xml"/>
  <Override PartName="/xl/ctrlProps/ctrlProp49.xml" ContentType="application/vnd.ms-excel.controlproperties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drawings/drawing53.xml" ContentType="application/vnd.openxmlformats-officedocument.drawing+xml"/>
  <Override PartName="/xl/ctrlProps/ctrlProp50.xml" ContentType="application/vnd.ms-excel.controlproperties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54.xml" ContentType="application/vnd.openxmlformats-officedocument.drawing+xml"/>
  <Override PartName="/xl/ctrlProps/ctrlProp51.xml" ContentType="application/vnd.ms-excel.controlproperties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drawings/drawing55.xml" ContentType="application/vnd.openxmlformats-officedocument.drawing+xml"/>
  <Override PartName="/xl/ctrlProps/ctrlProp52.xml" ContentType="application/vnd.ms-excel.controlproperties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drawings/drawing56.xml" ContentType="application/vnd.openxmlformats-officedocument.drawing+xml"/>
  <Override PartName="/xl/ctrlProps/ctrlProp53.xml" ContentType="application/vnd.ms-excel.controlproperties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Windows\ServiceProfiles\NetworkService\AppData\Local\Temp\OICE_16_974FA576_32C1D314_C5E\"/>
    </mc:Choice>
  </mc:AlternateContent>
  <bookViews>
    <workbookView xWindow="120" yWindow="90" windowWidth="8640" windowHeight="4140" tabRatio="976" activeTab="5"/>
  </bookViews>
  <sheets>
    <sheet name="Impressum" sheetId="63" r:id="rId1"/>
    <sheet name="Anleitung" sheetId="57" r:id="rId2"/>
    <sheet name="Overview" sheetId="65" r:id="rId3"/>
    <sheet name="Beanspruchungverteilung" sheetId="55" r:id="rId4"/>
    <sheet name="Gewicht-Motiv-Schlaf" sheetId="220" r:id="rId5"/>
    <sheet name="36" sheetId="118" r:id="rId6"/>
    <sheet name="37" sheetId="169" r:id="rId7"/>
    <sheet name="38" sheetId="170" r:id="rId8"/>
    <sheet name="39" sheetId="171" r:id="rId9"/>
    <sheet name="40" sheetId="172" r:id="rId10"/>
    <sheet name="41" sheetId="173" r:id="rId11"/>
    <sheet name="42" sheetId="174" r:id="rId12"/>
    <sheet name="43" sheetId="175" r:id="rId13"/>
    <sheet name="44" sheetId="176" r:id="rId14"/>
    <sheet name="45" sheetId="177" r:id="rId15"/>
    <sheet name="46" sheetId="178" r:id="rId16"/>
    <sheet name="47" sheetId="179" r:id="rId17"/>
    <sheet name="48" sheetId="180" r:id="rId18"/>
    <sheet name="49" sheetId="181" r:id="rId19"/>
    <sheet name="50" sheetId="182" r:id="rId20"/>
    <sheet name="51" sheetId="183" r:id="rId21"/>
    <sheet name="52" sheetId="184" r:id="rId22"/>
    <sheet name="1" sheetId="185" r:id="rId23"/>
    <sheet name="2" sheetId="186" r:id="rId24"/>
    <sheet name="3" sheetId="187" r:id="rId25"/>
    <sheet name="4" sheetId="188" r:id="rId26"/>
    <sheet name="5" sheetId="189" r:id="rId27"/>
    <sheet name="6" sheetId="190" r:id="rId28"/>
    <sheet name="7" sheetId="191" r:id="rId29"/>
    <sheet name="8" sheetId="192" r:id="rId30"/>
    <sheet name="9" sheetId="193" r:id="rId31"/>
    <sheet name="10" sheetId="194" r:id="rId32"/>
    <sheet name="11" sheetId="195" r:id="rId33"/>
    <sheet name="12" sheetId="196" r:id="rId34"/>
    <sheet name="13" sheetId="197" r:id="rId35"/>
    <sheet name="14" sheetId="198" r:id="rId36"/>
    <sheet name="15" sheetId="199" r:id="rId37"/>
    <sheet name="16" sheetId="200" r:id="rId38"/>
    <sheet name="17" sheetId="201" r:id="rId39"/>
    <sheet name="18" sheetId="202" r:id="rId40"/>
    <sheet name="19" sheetId="203" r:id="rId41"/>
    <sheet name="20" sheetId="204" r:id="rId42"/>
    <sheet name="21" sheetId="205" r:id="rId43"/>
    <sheet name="22" sheetId="206" r:id="rId44"/>
    <sheet name="23" sheetId="207" r:id="rId45"/>
    <sheet name="24" sheetId="208" r:id="rId46"/>
    <sheet name="25" sheetId="209" r:id="rId47"/>
    <sheet name="26" sheetId="210" r:id="rId48"/>
    <sheet name="27" sheetId="211" r:id="rId49"/>
    <sheet name="28" sheetId="212" r:id="rId50"/>
    <sheet name="29" sheetId="213" r:id="rId51"/>
    <sheet name="30" sheetId="214" r:id="rId52"/>
    <sheet name="31" sheetId="215" r:id="rId53"/>
    <sheet name="32" sheetId="216" r:id="rId54"/>
    <sheet name="33" sheetId="217" r:id="rId55"/>
    <sheet name="34" sheetId="218" r:id="rId56"/>
    <sheet name="35" sheetId="219" r:id="rId57"/>
  </sheets>
  <definedNames>
    <definedName name="_xlnm._FilterDatabase" localSheetId="5" hidden="1">'36'!$B$30:$G$32</definedName>
    <definedName name="_xlnm.Print_Area" localSheetId="22">'1'!$B$1:$AP$54</definedName>
    <definedName name="_xlnm.Print_Area" localSheetId="31">'10'!$B$1:$AP$54</definedName>
    <definedName name="_xlnm.Print_Area" localSheetId="32">'11'!$B$1:$AP$54</definedName>
    <definedName name="_xlnm.Print_Area" localSheetId="33">'12'!$B$1:$AP$54</definedName>
    <definedName name="_xlnm.Print_Area" localSheetId="34">'13'!$B$1:$AP$54</definedName>
    <definedName name="_xlnm.Print_Area" localSheetId="35">'14'!$B$1:$AP$54</definedName>
    <definedName name="_xlnm.Print_Area" localSheetId="36">'15'!$B$1:$AP$54</definedName>
    <definedName name="_xlnm.Print_Area" localSheetId="37">'16'!$B$1:$AP$54</definedName>
    <definedName name="_xlnm.Print_Area" localSheetId="38">'17'!$B$1:$AP$54</definedName>
    <definedName name="_xlnm.Print_Area" localSheetId="39">'18'!$B$1:$AP$54</definedName>
    <definedName name="_xlnm.Print_Area" localSheetId="40">'19'!$B$1:$AP$54</definedName>
    <definedName name="_xlnm.Print_Area" localSheetId="23">'2'!$B$1:$AP$54</definedName>
    <definedName name="_xlnm.Print_Area" localSheetId="41">'20'!$B$1:$AP$54</definedName>
    <definedName name="_xlnm.Print_Area" localSheetId="42">'21'!$B$1:$AP$54</definedName>
    <definedName name="_xlnm.Print_Area" localSheetId="43">'22'!$B$1:$AP$54</definedName>
    <definedName name="_xlnm.Print_Area" localSheetId="44">'23'!$B$1:$AP$54</definedName>
    <definedName name="_xlnm.Print_Area" localSheetId="45">'24'!$B$1:$AP$54</definedName>
    <definedName name="_xlnm.Print_Area" localSheetId="46">'25'!$B$1:$AP$54</definedName>
    <definedName name="_xlnm.Print_Area" localSheetId="47">'26'!$B$1:$AP$54</definedName>
    <definedName name="_xlnm.Print_Area" localSheetId="48">'27'!$B$1:$AP$54</definedName>
    <definedName name="_xlnm.Print_Area" localSheetId="49">'28'!$B$1:$AP$54</definedName>
    <definedName name="_xlnm.Print_Area" localSheetId="50">'29'!$B$1:$AP$54</definedName>
    <definedName name="_xlnm.Print_Area" localSheetId="24">'3'!$B$1:$AP$54</definedName>
    <definedName name="_xlnm.Print_Area" localSheetId="51">'30'!$B$1:$AP$54</definedName>
    <definedName name="_xlnm.Print_Area" localSheetId="52">'31'!$B$1:$AP$54</definedName>
    <definedName name="_xlnm.Print_Area" localSheetId="53">'32'!$B$1:$AP$54</definedName>
    <definedName name="_xlnm.Print_Area" localSheetId="54">'33'!$B$1:$AP$54</definedName>
    <definedName name="_xlnm.Print_Area" localSheetId="55">'34'!$B$1:$AP$54</definedName>
    <definedName name="_xlnm.Print_Area" localSheetId="56">'35'!$B$1:$AP$54</definedName>
    <definedName name="_xlnm.Print_Area" localSheetId="5">'36'!$B$1:$AP$54</definedName>
    <definedName name="_xlnm.Print_Area" localSheetId="6">'37'!$B$1:$AP$54</definedName>
    <definedName name="_xlnm.Print_Area" localSheetId="7">'38'!$B$1:$AP$54</definedName>
    <definedName name="_xlnm.Print_Area" localSheetId="8">'39'!$B$1:$AP$54</definedName>
    <definedName name="_xlnm.Print_Area" localSheetId="25">'4'!$B$1:$AP$54</definedName>
    <definedName name="_xlnm.Print_Area" localSheetId="9">'40'!$B$1:$AP$54</definedName>
    <definedName name="_xlnm.Print_Area" localSheetId="10">'41'!$B$1:$AP$54</definedName>
    <definedName name="_xlnm.Print_Area" localSheetId="11">'42'!$B$1:$AP$54</definedName>
    <definedName name="_xlnm.Print_Area" localSheetId="12">'43'!$B$1:$AP$54</definedName>
    <definedName name="_xlnm.Print_Area" localSheetId="13">'44'!$B$1:$AP$54</definedName>
    <definedName name="_xlnm.Print_Area" localSheetId="14">'45'!$B$1:$AP$54</definedName>
    <definedName name="_xlnm.Print_Area" localSheetId="15">'46'!$B$1:$AP$54</definedName>
    <definedName name="_xlnm.Print_Area" localSheetId="16">'47'!$B$1:$AP$54</definedName>
    <definedName name="_xlnm.Print_Area" localSheetId="17">'48'!$B$1:$AP$54</definedName>
    <definedName name="_xlnm.Print_Area" localSheetId="18">'49'!$B$1:$AP$54</definedName>
    <definedName name="_xlnm.Print_Area" localSheetId="26">'5'!$B$1:$AP$54</definedName>
    <definedName name="_xlnm.Print_Area" localSheetId="19">'50'!$B$1:$AP$54</definedName>
    <definedName name="_xlnm.Print_Area" localSheetId="20">'51'!$B$1:$AP$54</definedName>
    <definedName name="_xlnm.Print_Area" localSheetId="21">'52'!$B$1:$AP$54</definedName>
    <definedName name="_xlnm.Print_Area" localSheetId="27">'6'!$B$1:$AP$54</definedName>
    <definedName name="_xlnm.Print_Area" localSheetId="28">'7'!$B$1:$AP$54</definedName>
    <definedName name="_xlnm.Print_Area" localSheetId="29">'8'!$B$1:$AP$54</definedName>
    <definedName name="_xlnm.Print_Area" localSheetId="30">'9'!$B$1:$AP$54</definedName>
    <definedName name="_xlnm.Print_Area" localSheetId="1">Anleitung!$B$3:$S$39</definedName>
    <definedName name="_xlnm.Print_Area" localSheetId="3">Beanspruchungverteilung!$A$1:$AV$100</definedName>
    <definedName name="_xlnm.Print_Area" localSheetId="0">Impressum!$B$2:$J$24</definedName>
    <definedName name="_xlnm.Print_Area" localSheetId="2">Overview!$B$3:$AZ$69</definedName>
  </definedNames>
  <calcPr calcId="145621"/>
</workbook>
</file>

<file path=xl/calcChain.xml><?xml version="1.0" encoding="utf-8"?>
<calcChain xmlns="http://schemas.openxmlformats.org/spreadsheetml/2006/main">
  <c r="G3" i="171" l="1"/>
  <c r="F3" i="171"/>
  <c r="E3" i="171"/>
  <c r="D3" i="171"/>
  <c r="G2" i="171"/>
  <c r="F2" i="171"/>
  <c r="E2" i="171"/>
  <c r="D2" i="171"/>
  <c r="G3" i="172"/>
  <c r="F3" i="172"/>
  <c r="E3" i="172"/>
  <c r="D3" i="172"/>
  <c r="G2" i="172"/>
  <c r="F2" i="172"/>
  <c r="E2" i="172"/>
  <c r="D2" i="172"/>
  <c r="G3" i="173"/>
  <c r="F3" i="173"/>
  <c r="E3" i="173"/>
  <c r="D3" i="173"/>
  <c r="G2" i="173"/>
  <c r="F2" i="173"/>
  <c r="E2" i="173"/>
  <c r="D2" i="173"/>
  <c r="G3" i="174"/>
  <c r="F3" i="174"/>
  <c r="E3" i="174"/>
  <c r="D3" i="174"/>
  <c r="G2" i="174"/>
  <c r="F2" i="174"/>
  <c r="E2" i="174"/>
  <c r="D2" i="174"/>
  <c r="G3" i="175"/>
  <c r="F3" i="175"/>
  <c r="E3" i="175"/>
  <c r="D3" i="175"/>
  <c r="G2" i="175"/>
  <c r="F2" i="175"/>
  <c r="E2" i="175"/>
  <c r="D2" i="175"/>
  <c r="G3" i="176"/>
  <c r="F3" i="176"/>
  <c r="E3" i="176"/>
  <c r="D3" i="176"/>
  <c r="G2" i="176"/>
  <c r="F2" i="176"/>
  <c r="E2" i="176"/>
  <c r="D2" i="176"/>
  <c r="G3" i="177"/>
  <c r="F3" i="177"/>
  <c r="E3" i="177"/>
  <c r="D3" i="177"/>
  <c r="G2" i="177"/>
  <c r="F2" i="177"/>
  <c r="E2" i="177"/>
  <c r="D2" i="177"/>
  <c r="G3" i="178"/>
  <c r="F3" i="178"/>
  <c r="E3" i="178"/>
  <c r="D3" i="178"/>
  <c r="G2" i="178"/>
  <c r="F2" i="178"/>
  <c r="E2" i="178"/>
  <c r="D2" i="178"/>
  <c r="G3" i="179"/>
  <c r="F3" i="179"/>
  <c r="E3" i="179"/>
  <c r="D3" i="179"/>
  <c r="G2" i="179"/>
  <c r="F2" i="179"/>
  <c r="E2" i="179"/>
  <c r="D2" i="179"/>
  <c r="G3" i="180"/>
  <c r="F3" i="180"/>
  <c r="E3" i="180"/>
  <c r="D3" i="180"/>
  <c r="G2" i="180"/>
  <c r="F2" i="180"/>
  <c r="E2" i="180"/>
  <c r="D2" i="180"/>
  <c r="G3" i="181"/>
  <c r="F3" i="181"/>
  <c r="E3" i="181"/>
  <c r="D3" i="181"/>
  <c r="G2" i="181"/>
  <c r="F2" i="181"/>
  <c r="E2" i="181"/>
  <c r="D2" i="181"/>
  <c r="G3" i="182"/>
  <c r="F3" i="182"/>
  <c r="E3" i="182"/>
  <c r="D3" i="182"/>
  <c r="G2" i="182"/>
  <c r="F2" i="182"/>
  <c r="E2" i="182"/>
  <c r="D2" i="182"/>
  <c r="G3" i="183"/>
  <c r="F3" i="183"/>
  <c r="E3" i="183"/>
  <c r="D3" i="183"/>
  <c r="G2" i="183"/>
  <c r="F2" i="183"/>
  <c r="E2" i="183"/>
  <c r="D2" i="183"/>
  <c r="G3" i="184"/>
  <c r="F3" i="184"/>
  <c r="E3" i="184"/>
  <c r="D3" i="184"/>
  <c r="G2" i="184"/>
  <c r="F2" i="184"/>
  <c r="E2" i="184"/>
  <c r="D2" i="184"/>
  <c r="G3" i="185"/>
  <c r="F3" i="185"/>
  <c r="E3" i="185"/>
  <c r="D3" i="185"/>
  <c r="G2" i="185"/>
  <c r="F2" i="185"/>
  <c r="E2" i="185"/>
  <c r="D2" i="185"/>
  <c r="G3" i="186"/>
  <c r="F3" i="186"/>
  <c r="E3" i="186"/>
  <c r="D3" i="186"/>
  <c r="G2" i="186"/>
  <c r="F2" i="186"/>
  <c r="E2" i="186"/>
  <c r="D2" i="186"/>
  <c r="G3" i="187"/>
  <c r="F3" i="187"/>
  <c r="E3" i="187"/>
  <c r="D3" i="187"/>
  <c r="G2" i="187"/>
  <c r="F2" i="187"/>
  <c r="E2" i="187"/>
  <c r="D2" i="187"/>
  <c r="G3" i="188"/>
  <c r="F3" i="188"/>
  <c r="E3" i="188"/>
  <c r="D3" i="188"/>
  <c r="G2" i="188"/>
  <c r="F2" i="188"/>
  <c r="E2" i="188"/>
  <c r="D2" i="188"/>
  <c r="G3" i="189"/>
  <c r="F3" i="189"/>
  <c r="E3" i="189"/>
  <c r="D3" i="189"/>
  <c r="G2" i="189"/>
  <c r="F2" i="189"/>
  <c r="E2" i="189"/>
  <c r="D2" i="189"/>
  <c r="G3" i="190"/>
  <c r="F3" i="190"/>
  <c r="E3" i="190"/>
  <c r="D3" i="190"/>
  <c r="G2" i="190"/>
  <c r="F2" i="190"/>
  <c r="E2" i="190"/>
  <c r="D2" i="190"/>
  <c r="G3" i="191"/>
  <c r="F3" i="191"/>
  <c r="E3" i="191"/>
  <c r="D3" i="191"/>
  <c r="G2" i="191"/>
  <c r="F2" i="191"/>
  <c r="E2" i="191"/>
  <c r="D2" i="191"/>
  <c r="G3" i="192"/>
  <c r="F3" i="192"/>
  <c r="E3" i="192"/>
  <c r="D3" i="192"/>
  <c r="G2" i="192"/>
  <c r="F2" i="192"/>
  <c r="E2" i="192"/>
  <c r="D2" i="192"/>
  <c r="G3" i="193"/>
  <c r="F3" i="193"/>
  <c r="E3" i="193"/>
  <c r="D3" i="193"/>
  <c r="G2" i="193"/>
  <c r="F2" i="193"/>
  <c r="E2" i="193"/>
  <c r="D2" i="193"/>
  <c r="G3" i="194"/>
  <c r="F3" i="194"/>
  <c r="E3" i="194"/>
  <c r="D3" i="194"/>
  <c r="G2" i="194"/>
  <c r="F2" i="194"/>
  <c r="E2" i="194"/>
  <c r="D2" i="194"/>
  <c r="G3" i="195"/>
  <c r="F3" i="195"/>
  <c r="E3" i="195"/>
  <c r="D3" i="195"/>
  <c r="G2" i="195"/>
  <c r="F2" i="195"/>
  <c r="E2" i="195"/>
  <c r="D2" i="195"/>
  <c r="G3" i="196"/>
  <c r="F3" i="196"/>
  <c r="E3" i="196"/>
  <c r="D3" i="196"/>
  <c r="G2" i="196"/>
  <c r="F2" i="196"/>
  <c r="E2" i="196"/>
  <c r="D2" i="196"/>
  <c r="G3" i="197"/>
  <c r="F3" i="197"/>
  <c r="E3" i="197"/>
  <c r="D3" i="197"/>
  <c r="G2" i="197"/>
  <c r="F2" i="197"/>
  <c r="E2" i="197"/>
  <c r="D2" i="197"/>
  <c r="G3" i="198"/>
  <c r="F3" i="198"/>
  <c r="E3" i="198"/>
  <c r="D3" i="198"/>
  <c r="G2" i="198"/>
  <c r="F2" i="198"/>
  <c r="E2" i="198"/>
  <c r="D2" i="198"/>
  <c r="G3" i="199"/>
  <c r="F3" i="199"/>
  <c r="E3" i="199"/>
  <c r="D3" i="199"/>
  <c r="G2" i="199"/>
  <c r="F2" i="199"/>
  <c r="E2" i="199"/>
  <c r="D2" i="199"/>
  <c r="G3" i="200"/>
  <c r="F3" i="200"/>
  <c r="E3" i="200"/>
  <c r="D3" i="200"/>
  <c r="G2" i="200"/>
  <c r="F2" i="200"/>
  <c r="E2" i="200"/>
  <c r="D2" i="200"/>
  <c r="G3" i="201"/>
  <c r="F3" i="201"/>
  <c r="E3" i="201"/>
  <c r="D3" i="201"/>
  <c r="G2" i="201"/>
  <c r="F2" i="201"/>
  <c r="E2" i="201"/>
  <c r="D2" i="201"/>
  <c r="G3" i="202"/>
  <c r="F3" i="202"/>
  <c r="E3" i="202"/>
  <c r="D3" i="202"/>
  <c r="G2" i="202"/>
  <c r="F2" i="202"/>
  <c r="E2" i="202"/>
  <c r="D2" i="202"/>
  <c r="G3" i="203"/>
  <c r="F3" i="203"/>
  <c r="E3" i="203"/>
  <c r="D3" i="203"/>
  <c r="G2" i="203"/>
  <c r="F2" i="203"/>
  <c r="E2" i="203"/>
  <c r="D2" i="203"/>
  <c r="G3" i="204"/>
  <c r="F3" i="204"/>
  <c r="E3" i="204"/>
  <c r="D3" i="204"/>
  <c r="G2" i="204"/>
  <c r="F2" i="204"/>
  <c r="E2" i="204"/>
  <c r="D2" i="204"/>
  <c r="G3" i="205"/>
  <c r="F3" i="205"/>
  <c r="E3" i="205"/>
  <c r="D3" i="205"/>
  <c r="G2" i="205"/>
  <c r="F2" i="205"/>
  <c r="E2" i="205"/>
  <c r="D2" i="205"/>
  <c r="G3" i="206"/>
  <c r="F3" i="206"/>
  <c r="E3" i="206"/>
  <c r="D3" i="206"/>
  <c r="G2" i="206"/>
  <c r="F2" i="206"/>
  <c r="E2" i="206"/>
  <c r="D2" i="206"/>
  <c r="G3" i="207"/>
  <c r="F3" i="207"/>
  <c r="E3" i="207"/>
  <c r="D3" i="207"/>
  <c r="G2" i="207"/>
  <c r="F2" i="207"/>
  <c r="E2" i="207"/>
  <c r="D2" i="207"/>
  <c r="G3" i="208"/>
  <c r="F3" i="208"/>
  <c r="E3" i="208"/>
  <c r="D3" i="208"/>
  <c r="G2" i="208"/>
  <c r="F2" i="208"/>
  <c r="E2" i="208"/>
  <c r="D2" i="208"/>
  <c r="G3" i="209"/>
  <c r="F3" i="209"/>
  <c r="E3" i="209"/>
  <c r="D3" i="209"/>
  <c r="G2" i="209"/>
  <c r="F2" i="209"/>
  <c r="E2" i="209"/>
  <c r="D2" i="209"/>
  <c r="G3" i="210"/>
  <c r="F3" i="210"/>
  <c r="E3" i="210"/>
  <c r="D3" i="210"/>
  <c r="G2" i="210"/>
  <c r="F2" i="210"/>
  <c r="E2" i="210"/>
  <c r="D2" i="210"/>
  <c r="G3" i="211"/>
  <c r="F3" i="211"/>
  <c r="E3" i="211"/>
  <c r="D3" i="211"/>
  <c r="G2" i="211"/>
  <c r="F2" i="211"/>
  <c r="E2" i="211"/>
  <c r="D2" i="211"/>
  <c r="G3" i="212"/>
  <c r="F3" i="212"/>
  <c r="E3" i="212"/>
  <c r="D3" i="212"/>
  <c r="G2" i="212"/>
  <c r="F2" i="212"/>
  <c r="E2" i="212"/>
  <c r="D2" i="212"/>
  <c r="G3" i="213"/>
  <c r="F3" i="213"/>
  <c r="E3" i="213"/>
  <c r="D3" i="213"/>
  <c r="G2" i="213"/>
  <c r="F2" i="213"/>
  <c r="E2" i="213"/>
  <c r="D2" i="213"/>
  <c r="G3" i="214"/>
  <c r="F3" i="214"/>
  <c r="E3" i="214"/>
  <c r="D3" i="214"/>
  <c r="G2" i="214"/>
  <c r="F2" i="214"/>
  <c r="E2" i="214"/>
  <c r="D2" i="214"/>
  <c r="G3" i="215"/>
  <c r="F3" i="215"/>
  <c r="E3" i="215"/>
  <c r="D3" i="215"/>
  <c r="G2" i="215"/>
  <c r="F2" i="215"/>
  <c r="E2" i="215"/>
  <c r="D2" i="215"/>
  <c r="G3" i="216"/>
  <c r="F3" i="216"/>
  <c r="E3" i="216"/>
  <c r="D3" i="216"/>
  <c r="G2" i="216"/>
  <c r="F2" i="216"/>
  <c r="E2" i="216"/>
  <c r="D2" i="216"/>
  <c r="G3" i="217"/>
  <c r="F3" i="217"/>
  <c r="E3" i="217"/>
  <c r="D3" i="217"/>
  <c r="G2" i="217"/>
  <c r="F2" i="217"/>
  <c r="E2" i="217"/>
  <c r="D2" i="217"/>
  <c r="G3" i="218"/>
  <c r="F3" i="218"/>
  <c r="E3" i="218"/>
  <c r="D3" i="218"/>
  <c r="G2" i="218"/>
  <c r="F2" i="218"/>
  <c r="E2" i="218"/>
  <c r="D2" i="218"/>
  <c r="G3" i="219"/>
  <c r="F3" i="219"/>
  <c r="E3" i="219"/>
  <c r="D3" i="219"/>
  <c r="G2" i="219"/>
  <c r="F2" i="219"/>
  <c r="E2" i="219"/>
  <c r="D2" i="219"/>
  <c r="G3" i="170"/>
  <c r="F3" i="170"/>
  <c r="E3" i="170"/>
  <c r="D3" i="170"/>
  <c r="G2" i="170"/>
  <c r="F2" i="170"/>
  <c r="E2" i="170"/>
  <c r="D2" i="170"/>
  <c r="E3" i="169"/>
  <c r="F3" i="169"/>
  <c r="G3" i="169"/>
  <c r="D3" i="169"/>
  <c r="E2" i="169"/>
  <c r="F2" i="169"/>
  <c r="G2" i="169"/>
  <c r="D2" i="169"/>
  <c r="U4" i="118"/>
  <c r="R4" i="118"/>
  <c r="B8" i="65"/>
  <c r="C8" i="65"/>
  <c r="AN2" i="170"/>
  <c r="AF51" i="170"/>
  <c r="AM2" i="170"/>
  <c r="AF49" i="170"/>
  <c r="AL2" i="170"/>
  <c r="AF47" i="170"/>
  <c r="AK2" i="170"/>
  <c r="AF45" i="170"/>
  <c r="AJ2" i="170"/>
  <c r="AF43" i="170"/>
  <c r="AN2" i="171"/>
  <c r="AF51" i="171"/>
  <c r="AM2" i="171"/>
  <c r="AF49" i="171"/>
  <c r="AL2" i="171"/>
  <c r="AF47" i="171"/>
  <c r="AK2" i="171"/>
  <c r="AF45" i="171"/>
  <c r="AJ2" i="171"/>
  <c r="AF43" i="171"/>
  <c r="AN2" i="172"/>
  <c r="AF51" i="172"/>
  <c r="AM2" i="172"/>
  <c r="AF49" i="172"/>
  <c r="AL2" i="172"/>
  <c r="AF47" i="172"/>
  <c r="AK2" i="172"/>
  <c r="AF45" i="172"/>
  <c r="AJ2" i="172"/>
  <c r="AF43" i="172"/>
  <c r="AN2" i="173"/>
  <c r="AF51" i="173"/>
  <c r="AM2" i="173"/>
  <c r="AF49" i="173"/>
  <c r="AL2" i="173"/>
  <c r="AF47" i="173"/>
  <c r="AK2" i="173"/>
  <c r="AF45" i="173"/>
  <c r="AJ2" i="173"/>
  <c r="AF43" i="173"/>
  <c r="AN2" i="174"/>
  <c r="AF51" i="174"/>
  <c r="AM2" i="174"/>
  <c r="AF49" i="174"/>
  <c r="AL2" i="174"/>
  <c r="AF47" i="174"/>
  <c r="AK2" i="174"/>
  <c r="AF45" i="174"/>
  <c r="AJ2" i="174"/>
  <c r="AF43" i="174"/>
  <c r="AN2" i="175"/>
  <c r="AF51" i="175"/>
  <c r="AM2" i="175"/>
  <c r="AF49" i="175"/>
  <c r="AL2" i="175"/>
  <c r="AF47" i="175"/>
  <c r="AK2" i="175"/>
  <c r="AF45" i="175"/>
  <c r="AJ2" i="175"/>
  <c r="AF43" i="175"/>
  <c r="AN2" i="176"/>
  <c r="AF51" i="176"/>
  <c r="AM2" i="176"/>
  <c r="AF49" i="176"/>
  <c r="AL2" i="176"/>
  <c r="AF47" i="176"/>
  <c r="AK2" i="176"/>
  <c r="AF45" i="176"/>
  <c r="AJ2" i="176"/>
  <c r="AF43" i="176"/>
  <c r="AN2" i="177"/>
  <c r="AF51" i="177"/>
  <c r="AM2" i="177"/>
  <c r="AF49" i="177"/>
  <c r="AL2" i="177"/>
  <c r="AF47" i="177"/>
  <c r="AK2" i="177"/>
  <c r="AF45" i="177"/>
  <c r="AJ2" i="177"/>
  <c r="AF43" i="177"/>
  <c r="AN2" i="178"/>
  <c r="AF51" i="178"/>
  <c r="AM2" i="178"/>
  <c r="AF49" i="178"/>
  <c r="AL2" i="178"/>
  <c r="AF47" i="178"/>
  <c r="AK2" i="178"/>
  <c r="AF45" i="178"/>
  <c r="AJ2" i="178"/>
  <c r="AF43" i="178"/>
  <c r="AN2" i="179"/>
  <c r="AF51" i="179"/>
  <c r="AM2" i="179"/>
  <c r="AF49" i="179"/>
  <c r="AL2" i="179"/>
  <c r="AF47" i="179"/>
  <c r="AK2" i="179"/>
  <c r="AF45" i="179"/>
  <c r="AJ2" i="179"/>
  <c r="AF43" i="179"/>
  <c r="AN2" i="180"/>
  <c r="AF51" i="180"/>
  <c r="AM2" i="180"/>
  <c r="AF49" i="180"/>
  <c r="AL2" i="180"/>
  <c r="AF47" i="180"/>
  <c r="AK2" i="180"/>
  <c r="AF45" i="180"/>
  <c r="AJ2" i="180"/>
  <c r="AF43" i="180"/>
  <c r="AN2" i="181"/>
  <c r="AF51" i="181"/>
  <c r="AM2" i="181"/>
  <c r="AF49" i="181"/>
  <c r="AL2" i="181"/>
  <c r="AF47" i="181"/>
  <c r="AK2" i="181"/>
  <c r="AF45" i="181"/>
  <c r="AJ2" i="181"/>
  <c r="AF43" i="181"/>
  <c r="AN2" i="182"/>
  <c r="AF51" i="182"/>
  <c r="AM2" i="182"/>
  <c r="AF49" i="182"/>
  <c r="AL2" i="182"/>
  <c r="AF47" i="182"/>
  <c r="AK2" i="182"/>
  <c r="AF45" i="182"/>
  <c r="AJ2" i="182"/>
  <c r="AF43" i="182"/>
  <c r="AN2" i="183"/>
  <c r="AF51" i="183"/>
  <c r="AM2" i="183"/>
  <c r="AF49" i="183"/>
  <c r="AL2" i="183"/>
  <c r="AF47" i="183"/>
  <c r="AK2" i="183"/>
  <c r="AF45" i="183"/>
  <c r="AJ2" i="183"/>
  <c r="AF43" i="183"/>
  <c r="AN2" i="184"/>
  <c r="AF51" i="184"/>
  <c r="AM2" i="184"/>
  <c r="AF49" i="184"/>
  <c r="AL2" i="184"/>
  <c r="AF47" i="184"/>
  <c r="AK2" i="184"/>
  <c r="AF45" i="184"/>
  <c r="AJ2" i="184"/>
  <c r="AF43" i="184"/>
  <c r="AN2" i="185"/>
  <c r="AF51" i="185"/>
  <c r="AM2" i="185"/>
  <c r="AF49" i="185"/>
  <c r="AL2" i="185"/>
  <c r="AF47" i="185"/>
  <c r="AK2" i="185"/>
  <c r="AF45" i="185"/>
  <c r="AJ2" i="185"/>
  <c r="AF43" i="185"/>
  <c r="AN2" i="186"/>
  <c r="AF51" i="186"/>
  <c r="AM2" i="186"/>
  <c r="AF49" i="186"/>
  <c r="AL2" i="186"/>
  <c r="AF47" i="186"/>
  <c r="AK2" i="186"/>
  <c r="AF45" i="186"/>
  <c r="AJ2" i="186"/>
  <c r="AF43" i="186"/>
  <c r="AN2" i="187"/>
  <c r="AF51" i="187"/>
  <c r="AM2" i="187"/>
  <c r="AF49" i="187"/>
  <c r="AL2" i="187"/>
  <c r="AF47" i="187"/>
  <c r="AK2" i="187"/>
  <c r="AF45" i="187"/>
  <c r="AJ2" i="187"/>
  <c r="AF43" i="187"/>
  <c r="AN2" i="188"/>
  <c r="AF51" i="188"/>
  <c r="AM2" i="188"/>
  <c r="AF49" i="188"/>
  <c r="AL2" i="188"/>
  <c r="AF47" i="188"/>
  <c r="AK2" i="188"/>
  <c r="AF45" i="188"/>
  <c r="AJ2" i="188"/>
  <c r="AF43" i="188"/>
  <c r="AN2" i="189"/>
  <c r="AF51" i="189"/>
  <c r="AM2" i="189"/>
  <c r="AF49" i="189"/>
  <c r="AL2" i="189"/>
  <c r="AF47" i="189"/>
  <c r="AK2" i="189"/>
  <c r="AF45" i="189"/>
  <c r="AJ2" i="189"/>
  <c r="AF43" i="189"/>
  <c r="AN2" i="190"/>
  <c r="AF51" i="190"/>
  <c r="AM2" i="190"/>
  <c r="AF49" i="190"/>
  <c r="AL2" i="190"/>
  <c r="AF47" i="190"/>
  <c r="AK2" i="190"/>
  <c r="AF45" i="190"/>
  <c r="AJ2" i="190"/>
  <c r="AF43" i="190"/>
  <c r="AN2" i="191"/>
  <c r="AF51" i="191"/>
  <c r="AM2" i="191"/>
  <c r="AF49" i="191"/>
  <c r="AL2" i="191"/>
  <c r="AF47" i="191"/>
  <c r="AK2" i="191"/>
  <c r="AF45" i="191"/>
  <c r="AJ2" i="191"/>
  <c r="AF43" i="191"/>
  <c r="AN2" i="192"/>
  <c r="AF51" i="192"/>
  <c r="AM2" i="192"/>
  <c r="AF49" i="192"/>
  <c r="AL2" i="192"/>
  <c r="AF47" i="192"/>
  <c r="AK2" i="192"/>
  <c r="AF45" i="192"/>
  <c r="AJ2" i="192"/>
  <c r="AF43" i="192"/>
  <c r="AN2" i="193"/>
  <c r="AF51" i="193"/>
  <c r="AM2" i="193"/>
  <c r="AF49" i="193"/>
  <c r="AL2" i="193"/>
  <c r="AF47" i="193"/>
  <c r="AK2" i="193"/>
  <c r="AF45" i="193"/>
  <c r="AJ2" i="193"/>
  <c r="AF43" i="193"/>
  <c r="AN2" i="194"/>
  <c r="AF51" i="194"/>
  <c r="AM2" i="194"/>
  <c r="AF49" i="194"/>
  <c r="AL2" i="194"/>
  <c r="AF47" i="194"/>
  <c r="AK2" i="194"/>
  <c r="AF45" i="194"/>
  <c r="AJ2" i="194"/>
  <c r="AF43" i="194"/>
  <c r="AN2" i="195"/>
  <c r="AF51" i="195"/>
  <c r="AM2" i="195"/>
  <c r="AF49" i="195"/>
  <c r="AL2" i="195"/>
  <c r="AF47" i="195"/>
  <c r="AK2" i="195"/>
  <c r="AF45" i="195"/>
  <c r="AJ2" i="195"/>
  <c r="AF43" i="195"/>
  <c r="AN2" i="196"/>
  <c r="AF51" i="196"/>
  <c r="AM2" i="196"/>
  <c r="AF49" i="196"/>
  <c r="AL2" i="196"/>
  <c r="AF47" i="196"/>
  <c r="AK2" i="196"/>
  <c r="AF45" i="196"/>
  <c r="AJ2" i="196"/>
  <c r="AF43" i="196"/>
  <c r="AN2" i="197"/>
  <c r="AF51" i="197"/>
  <c r="AM2" i="197"/>
  <c r="AF49" i="197"/>
  <c r="AL2" i="197"/>
  <c r="AF47" i="197"/>
  <c r="AK2" i="197"/>
  <c r="AF45" i="197"/>
  <c r="AJ2" i="197"/>
  <c r="AF43" i="197"/>
  <c r="AN2" i="198"/>
  <c r="AF51" i="198"/>
  <c r="AM2" i="198"/>
  <c r="AF49" i="198"/>
  <c r="AL2" i="198"/>
  <c r="AF47" i="198"/>
  <c r="AK2" i="198"/>
  <c r="AF45" i="198"/>
  <c r="AJ2" i="198"/>
  <c r="AF43" i="198"/>
  <c r="AN2" i="199"/>
  <c r="AF51" i="199"/>
  <c r="AM2" i="199"/>
  <c r="AF49" i="199"/>
  <c r="AL2" i="199"/>
  <c r="AF47" i="199"/>
  <c r="AK2" i="199"/>
  <c r="AF45" i="199"/>
  <c r="AJ2" i="199"/>
  <c r="AF43" i="199"/>
  <c r="AN2" i="200"/>
  <c r="AF51" i="200"/>
  <c r="AM2" i="200"/>
  <c r="AF49" i="200"/>
  <c r="AL2" i="200"/>
  <c r="AF47" i="200"/>
  <c r="AK2" i="200"/>
  <c r="AF45" i="200"/>
  <c r="AJ2" i="200"/>
  <c r="AF43" i="200"/>
  <c r="AN2" i="201"/>
  <c r="AF51" i="201"/>
  <c r="AM2" i="201"/>
  <c r="AF49" i="201"/>
  <c r="AL2" i="201"/>
  <c r="AF47" i="201"/>
  <c r="AK2" i="201"/>
  <c r="AF45" i="201"/>
  <c r="AJ2" i="201"/>
  <c r="AF43" i="201"/>
  <c r="AN2" i="202"/>
  <c r="AF51" i="202"/>
  <c r="AM2" i="202"/>
  <c r="AF49" i="202"/>
  <c r="AL2" i="202"/>
  <c r="AF47" i="202"/>
  <c r="AK2" i="202"/>
  <c r="AF45" i="202"/>
  <c r="AJ2" i="202"/>
  <c r="AF43" i="202"/>
  <c r="AN2" i="203"/>
  <c r="AF51" i="203"/>
  <c r="AM2" i="203"/>
  <c r="AF49" i="203"/>
  <c r="AL2" i="203"/>
  <c r="AF47" i="203"/>
  <c r="AK2" i="203"/>
  <c r="AF45" i="203"/>
  <c r="AJ2" i="203"/>
  <c r="AF43" i="203"/>
  <c r="AN2" i="204"/>
  <c r="AF51" i="204"/>
  <c r="AM2" i="204"/>
  <c r="AF49" i="204"/>
  <c r="AL2" i="204"/>
  <c r="AF47" i="204"/>
  <c r="AK2" i="204"/>
  <c r="AF45" i="204"/>
  <c r="AJ2" i="204"/>
  <c r="AF43" i="204"/>
  <c r="AN2" i="205"/>
  <c r="AF51" i="205"/>
  <c r="AM2" i="205"/>
  <c r="AF49" i="205"/>
  <c r="AL2" i="205"/>
  <c r="AF47" i="205"/>
  <c r="AK2" i="205"/>
  <c r="AF45" i="205"/>
  <c r="AJ2" i="205"/>
  <c r="AF43" i="205"/>
  <c r="AN2" i="206"/>
  <c r="AF51" i="206"/>
  <c r="AM2" i="206"/>
  <c r="AF49" i="206"/>
  <c r="AL2" i="206"/>
  <c r="AF47" i="206"/>
  <c r="AK2" i="206"/>
  <c r="AF45" i="206"/>
  <c r="AJ2" i="206"/>
  <c r="AF43" i="206"/>
  <c r="AN2" i="207"/>
  <c r="AF51" i="207"/>
  <c r="AM2" i="207"/>
  <c r="AF49" i="207"/>
  <c r="AL2" i="207"/>
  <c r="AF47" i="207"/>
  <c r="AK2" i="207"/>
  <c r="AF45" i="207"/>
  <c r="AJ2" i="207"/>
  <c r="AF43" i="207"/>
  <c r="AN2" i="208"/>
  <c r="AF51" i="208"/>
  <c r="AM2" i="208"/>
  <c r="AF49" i="208"/>
  <c r="AL2" i="208"/>
  <c r="AF47" i="208"/>
  <c r="AK2" i="208"/>
  <c r="AF45" i="208"/>
  <c r="AJ2" i="208"/>
  <c r="AF43" i="208"/>
  <c r="AN2" i="209"/>
  <c r="AF51" i="209"/>
  <c r="AM2" i="209"/>
  <c r="AF49" i="209"/>
  <c r="AL2" i="209"/>
  <c r="AF47" i="209"/>
  <c r="AK2" i="209"/>
  <c r="AF45" i="209"/>
  <c r="AJ2" i="209"/>
  <c r="AF43" i="209"/>
  <c r="AN2" i="210"/>
  <c r="AF51" i="210"/>
  <c r="AM2" i="210"/>
  <c r="AF49" i="210"/>
  <c r="AL2" i="210"/>
  <c r="AF47" i="210"/>
  <c r="AK2" i="210"/>
  <c r="AF45" i="210"/>
  <c r="AJ2" i="210"/>
  <c r="AF43" i="210"/>
  <c r="AN2" i="211"/>
  <c r="AF51" i="211"/>
  <c r="AM2" i="211"/>
  <c r="AF49" i="211"/>
  <c r="AL2" i="211"/>
  <c r="AF47" i="211"/>
  <c r="AK2" i="211"/>
  <c r="AF45" i="211"/>
  <c r="AJ2" i="211"/>
  <c r="AF43" i="211"/>
  <c r="AN2" i="212"/>
  <c r="AF51" i="212"/>
  <c r="AM2" i="212"/>
  <c r="AF49" i="212"/>
  <c r="AL2" i="212"/>
  <c r="AF47" i="212"/>
  <c r="AK2" i="212"/>
  <c r="AF45" i="212"/>
  <c r="AJ2" i="212"/>
  <c r="AF43" i="212"/>
  <c r="AN2" i="213"/>
  <c r="AF51" i="213"/>
  <c r="AM2" i="213"/>
  <c r="AF49" i="213"/>
  <c r="AL2" i="213"/>
  <c r="AF47" i="213"/>
  <c r="AK2" i="213"/>
  <c r="AF45" i="213"/>
  <c r="AJ2" i="213"/>
  <c r="AF43" i="213"/>
  <c r="AN2" i="214"/>
  <c r="AF51" i="214"/>
  <c r="AM2" i="214"/>
  <c r="AF49" i="214"/>
  <c r="AL2" i="214"/>
  <c r="AF47" i="214"/>
  <c r="AK2" i="214"/>
  <c r="AF45" i="214"/>
  <c r="AJ2" i="214"/>
  <c r="AF43" i="214"/>
  <c r="AN2" i="215"/>
  <c r="AF51" i="215"/>
  <c r="AM2" i="215"/>
  <c r="AF49" i="215"/>
  <c r="AL2" i="215"/>
  <c r="AF47" i="215"/>
  <c r="AK2" i="215"/>
  <c r="AF45" i="215"/>
  <c r="AJ2" i="215"/>
  <c r="AF43" i="215"/>
  <c r="AN2" i="216"/>
  <c r="AF51" i="216"/>
  <c r="AM2" i="216"/>
  <c r="AF49" i="216"/>
  <c r="AL2" i="216"/>
  <c r="AF47" i="216"/>
  <c r="AK2" i="216"/>
  <c r="AF45" i="216"/>
  <c r="AJ2" i="216"/>
  <c r="AF43" i="216"/>
  <c r="AN2" i="217"/>
  <c r="AF51" i="217"/>
  <c r="AM2" i="217"/>
  <c r="AF49" i="217"/>
  <c r="AL2" i="217"/>
  <c r="AF47" i="217"/>
  <c r="AK2" i="217"/>
  <c r="AF45" i="217"/>
  <c r="AJ2" i="217"/>
  <c r="AF43" i="217"/>
  <c r="AN2" i="218"/>
  <c r="AF51" i="218"/>
  <c r="AM2" i="218"/>
  <c r="AF49" i="218"/>
  <c r="AL2" i="218"/>
  <c r="AF47" i="218"/>
  <c r="AK2" i="218"/>
  <c r="AF45" i="218"/>
  <c r="AJ2" i="218"/>
  <c r="AF43" i="218"/>
  <c r="AN2" i="219"/>
  <c r="AF51" i="219"/>
  <c r="AM2" i="219"/>
  <c r="AF49" i="219"/>
  <c r="AL2" i="219"/>
  <c r="AF47" i="219"/>
  <c r="AK2" i="219"/>
  <c r="AF45" i="219"/>
  <c r="AJ2" i="219"/>
  <c r="AF43" i="219"/>
  <c r="AN2" i="169"/>
  <c r="AF51" i="169"/>
  <c r="AM2" i="169"/>
  <c r="AF49" i="169"/>
  <c r="AL2" i="169"/>
  <c r="AF47" i="169"/>
  <c r="AK2" i="169"/>
  <c r="AF45" i="169"/>
  <c r="AJ2" i="169"/>
  <c r="AF43" i="169"/>
  <c r="E5" i="220"/>
  <c r="F5" i="220"/>
  <c r="G5" i="220"/>
  <c r="H5" i="220"/>
  <c r="E4" i="220"/>
  <c r="F4" i="220"/>
  <c r="G4" i="220"/>
  <c r="H4" i="220"/>
  <c r="AF47" i="118"/>
  <c r="AA21" i="65"/>
  <c r="AF45" i="118"/>
  <c r="AA20" i="65"/>
  <c r="O4" i="169"/>
  <c r="O5" i="169"/>
  <c r="O6" i="169"/>
  <c r="R4" i="169"/>
  <c r="AH4" i="169"/>
  <c r="R5" i="169"/>
  <c r="R6" i="169"/>
  <c r="U4" i="169"/>
  <c r="U5" i="169"/>
  <c r="U6" i="169"/>
  <c r="X4" i="169"/>
  <c r="X5" i="169"/>
  <c r="X6" i="169"/>
  <c r="AA4" i="169"/>
  <c r="AA5" i="169"/>
  <c r="AA6" i="169"/>
  <c r="AD4" i="169"/>
  <c r="AD5" i="169"/>
  <c r="AD6" i="169"/>
  <c r="O7" i="169"/>
  <c r="O8" i="169"/>
  <c r="O9" i="169"/>
  <c r="R7" i="169"/>
  <c r="R8" i="169"/>
  <c r="R9" i="169"/>
  <c r="U7" i="169"/>
  <c r="U8" i="169"/>
  <c r="U9" i="169"/>
  <c r="X7" i="169"/>
  <c r="X8" i="169"/>
  <c r="X9" i="169"/>
  <c r="AA7" i="169"/>
  <c r="AA8" i="169"/>
  <c r="AA9" i="169"/>
  <c r="AD7" i="169"/>
  <c r="AD8" i="169"/>
  <c r="AD9" i="169"/>
  <c r="O10" i="169"/>
  <c r="O11" i="169"/>
  <c r="O12" i="169"/>
  <c r="R10" i="169"/>
  <c r="R11" i="169"/>
  <c r="R12" i="169"/>
  <c r="U10" i="169"/>
  <c r="U11" i="169"/>
  <c r="U12" i="169"/>
  <c r="X10" i="169"/>
  <c r="X11" i="169"/>
  <c r="X12" i="169"/>
  <c r="AA10" i="169"/>
  <c r="AA11" i="169"/>
  <c r="AA12" i="169"/>
  <c r="AD10" i="169"/>
  <c r="AD11" i="169"/>
  <c r="AD12" i="169"/>
  <c r="O13" i="169"/>
  <c r="O14" i="169"/>
  <c r="O15" i="169"/>
  <c r="R13" i="169"/>
  <c r="R14" i="169"/>
  <c r="R15" i="169"/>
  <c r="U13" i="169"/>
  <c r="U14" i="169"/>
  <c r="U15" i="169"/>
  <c r="X13" i="169"/>
  <c r="X14" i="169"/>
  <c r="X15" i="169"/>
  <c r="AA13" i="169"/>
  <c r="AA14" i="169"/>
  <c r="AA15" i="169"/>
  <c r="AD13" i="169"/>
  <c r="AD14" i="169"/>
  <c r="AD15" i="169"/>
  <c r="AH13" i="169"/>
  <c r="O16" i="169"/>
  <c r="O17" i="169"/>
  <c r="O18" i="169"/>
  <c r="R16" i="169"/>
  <c r="R17" i="169"/>
  <c r="R18" i="169"/>
  <c r="U16" i="169"/>
  <c r="U17" i="169"/>
  <c r="U18" i="169"/>
  <c r="X16" i="169"/>
  <c r="X17" i="169"/>
  <c r="X18" i="169"/>
  <c r="AA16" i="169"/>
  <c r="AA17" i="169"/>
  <c r="AA18" i="169"/>
  <c r="AD16" i="169"/>
  <c r="AD17" i="169"/>
  <c r="AD18" i="169"/>
  <c r="O19" i="169"/>
  <c r="O20" i="169"/>
  <c r="O21" i="169"/>
  <c r="R19" i="169"/>
  <c r="R20" i="169"/>
  <c r="R21" i="169"/>
  <c r="U19" i="169"/>
  <c r="U20" i="169"/>
  <c r="U21" i="169"/>
  <c r="X19" i="169"/>
  <c r="X20" i="169"/>
  <c r="X21" i="169"/>
  <c r="AA19" i="169"/>
  <c r="AA20" i="169"/>
  <c r="AA21" i="169"/>
  <c r="AD19" i="169"/>
  <c r="AD20" i="169"/>
  <c r="AD21" i="169"/>
  <c r="O22" i="169"/>
  <c r="O23" i="169"/>
  <c r="O24" i="169"/>
  <c r="R22" i="169"/>
  <c r="R23" i="169"/>
  <c r="R24" i="169"/>
  <c r="U22" i="169"/>
  <c r="U23" i="169"/>
  <c r="U24" i="169"/>
  <c r="X22" i="169"/>
  <c r="X23" i="169"/>
  <c r="X24" i="169"/>
  <c r="AA22" i="169"/>
  <c r="AA23" i="169"/>
  <c r="AA24" i="169"/>
  <c r="AD22" i="169"/>
  <c r="AD23" i="169"/>
  <c r="AD24" i="169"/>
  <c r="O4" i="170"/>
  <c r="O5" i="170"/>
  <c r="O6" i="170"/>
  <c r="R4" i="170"/>
  <c r="R5" i="170"/>
  <c r="R6" i="170"/>
  <c r="U4" i="170"/>
  <c r="U5" i="170"/>
  <c r="U6" i="170"/>
  <c r="X4" i="170"/>
  <c r="X5" i="170"/>
  <c r="X6" i="170"/>
  <c r="AA4" i="170"/>
  <c r="AA5" i="170"/>
  <c r="AA6" i="170"/>
  <c r="AD4" i="170"/>
  <c r="AD5" i="170"/>
  <c r="AD6" i="170"/>
  <c r="O7" i="170"/>
  <c r="O8" i="170"/>
  <c r="O9" i="170"/>
  <c r="R7" i="170"/>
  <c r="R8" i="170"/>
  <c r="R9" i="170"/>
  <c r="U7" i="170"/>
  <c r="U8" i="170"/>
  <c r="U9" i="170"/>
  <c r="X7" i="170"/>
  <c r="X8" i="170"/>
  <c r="X9" i="170"/>
  <c r="AA7" i="170"/>
  <c r="AA8" i="170"/>
  <c r="AA9" i="170"/>
  <c r="AD7" i="170"/>
  <c r="AD8" i="170"/>
  <c r="AD9" i="170"/>
  <c r="O10" i="170"/>
  <c r="O11" i="170"/>
  <c r="O12" i="170"/>
  <c r="R10" i="170"/>
  <c r="R11" i="170"/>
  <c r="R12" i="170"/>
  <c r="U10" i="170"/>
  <c r="U11" i="170"/>
  <c r="U12" i="170"/>
  <c r="X10" i="170"/>
  <c r="X11" i="170"/>
  <c r="X12" i="170"/>
  <c r="AA10" i="170"/>
  <c r="AA11" i="170"/>
  <c r="AA12" i="170"/>
  <c r="AD10" i="170"/>
  <c r="AD11" i="170"/>
  <c r="AD12" i="170"/>
  <c r="AH10" i="170"/>
  <c r="O13" i="170"/>
  <c r="O14" i="170"/>
  <c r="O15" i="170"/>
  <c r="R13" i="170"/>
  <c r="R14" i="170"/>
  <c r="R15" i="170"/>
  <c r="U13" i="170"/>
  <c r="U14" i="170"/>
  <c r="U15" i="170"/>
  <c r="X13" i="170"/>
  <c r="X14" i="170"/>
  <c r="X15" i="170"/>
  <c r="AA13" i="170"/>
  <c r="AA14" i="170"/>
  <c r="AA15" i="170"/>
  <c r="AD13" i="170"/>
  <c r="AD14" i="170"/>
  <c r="AD15" i="170"/>
  <c r="O16" i="170"/>
  <c r="O17" i="170"/>
  <c r="O18" i="170"/>
  <c r="R16" i="170"/>
  <c r="R17" i="170"/>
  <c r="R18" i="170"/>
  <c r="U16" i="170"/>
  <c r="U17" i="170"/>
  <c r="U18" i="170"/>
  <c r="X16" i="170"/>
  <c r="X17" i="170"/>
  <c r="X18" i="170"/>
  <c r="AA16" i="170"/>
  <c r="AA17" i="170"/>
  <c r="AA18" i="170"/>
  <c r="AD16" i="170"/>
  <c r="AD17" i="170"/>
  <c r="AD18" i="170"/>
  <c r="O19" i="170"/>
  <c r="O20" i="170"/>
  <c r="O21" i="170"/>
  <c r="R19" i="170"/>
  <c r="R20" i="170"/>
  <c r="R21" i="170"/>
  <c r="U19" i="170"/>
  <c r="U20" i="170"/>
  <c r="U21" i="170"/>
  <c r="X19" i="170"/>
  <c r="X20" i="170"/>
  <c r="X21" i="170"/>
  <c r="AA19" i="170"/>
  <c r="AA20" i="170"/>
  <c r="AA21" i="170"/>
  <c r="AD19" i="170"/>
  <c r="AD20" i="170"/>
  <c r="AD21" i="170"/>
  <c r="AH19" i="170"/>
  <c r="O22" i="170"/>
  <c r="O23" i="170"/>
  <c r="O24" i="170"/>
  <c r="R22" i="170"/>
  <c r="AH22" i="170"/>
  <c r="R23" i="170"/>
  <c r="R24" i="170"/>
  <c r="U22" i="170"/>
  <c r="U23" i="170"/>
  <c r="U24" i="170"/>
  <c r="X22" i="170"/>
  <c r="X23" i="170"/>
  <c r="X24" i="170"/>
  <c r="AA22" i="170"/>
  <c r="AA23" i="170"/>
  <c r="AA24" i="170"/>
  <c r="AD22" i="170"/>
  <c r="AD23" i="170"/>
  <c r="AD24" i="170"/>
  <c r="O4" i="171"/>
  <c r="O5" i="171"/>
  <c r="O6" i="171"/>
  <c r="R4" i="171"/>
  <c r="R5" i="171"/>
  <c r="R6" i="171"/>
  <c r="U4" i="171"/>
  <c r="U5" i="171"/>
  <c r="U6" i="171"/>
  <c r="X4" i="171"/>
  <c r="X5" i="171"/>
  <c r="X6" i="171"/>
  <c r="AA4" i="171"/>
  <c r="AA5" i="171"/>
  <c r="AA6" i="171"/>
  <c r="AD4" i="171"/>
  <c r="AD5" i="171"/>
  <c r="AD6" i="171"/>
  <c r="O7" i="171"/>
  <c r="O8" i="171"/>
  <c r="O9" i="171"/>
  <c r="R7" i="171"/>
  <c r="R8" i="171"/>
  <c r="R9" i="171"/>
  <c r="U7" i="171"/>
  <c r="U8" i="171"/>
  <c r="U9" i="171"/>
  <c r="X7" i="171"/>
  <c r="X8" i="171"/>
  <c r="X9" i="171"/>
  <c r="AA7" i="171"/>
  <c r="AA8" i="171"/>
  <c r="AA9" i="171"/>
  <c r="AD7" i="171"/>
  <c r="AD8" i="171"/>
  <c r="AD9" i="171"/>
  <c r="AH7" i="171"/>
  <c r="O10" i="171"/>
  <c r="O11" i="171"/>
  <c r="O12" i="171"/>
  <c r="R10" i="171"/>
  <c r="AH10" i="171"/>
  <c r="R11" i="171"/>
  <c r="R12" i="171"/>
  <c r="U10" i="171"/>
  <c r="U11" i="171"/>
  <c r="U12" i="171"/>
  <c r="X10" i="171"/>
  <c r="X11" i="171"/>
  <c r="X12" i="171"/>
  <c r="AA10" i="171"/>
  <c r="AA11" i="171"/>
  <c r="AA12" i="171"/>
  <c r="AD10" i="171"/>
  <c r="AD11" i="171"/>
  <c r="AD12" i="171"/>
  <c r="O13" i="171"/>
  <c r="O14" i="171"/>
  <c r="O15" i="171"/>
  <c r="R13" i="171"/>
  <c r="R14" i="171"/>
  <c r="R15" i="171"/>
  <c r="U13" i="171"/>
  <c r="U14" i="171"/>
  <c r="U15" i="171"/>
  <c r="X13" i="171"/>
  <c r="X14" i="171"/>
  <c r="X15" i="171"/>
  <c r="AA13" i="171"/>
  <c r="AA14" i="171"/>
  <c r="AA15" i="171"/>
  <c r="AD13" i="171"/>
  <c r="AD14" i="171"/>
  <c r="AD15" i="171"/>
  <c r="O16" i="171"/>
  <c r="O17" i="171"/>
  <c r="O18" i="171"/>
  <c r="R16" i="171"/>
  <c r="R17" i="171"/>
  <c r="R18" i="171"/>
  <c r="U16" i="171"/>
  <c r="U17" i="171"/>
  <c r="U18" i="171"/>
  <c r="X16" i="171"/>
  <c r="X17" i="171"/>
  <c r="X18" i="171"/>
  <c r="AA16" i="171"/>
  <c r="AA17" i="171"/>
  <c r="AA18" i="171"/>
  <c r="AD16" i="171"/>
  <c r="AD17" i="171"/>
  <c r="AD18" i="171"/>
  <c r="O19" i="171"/>
  <c r="O20" i="171"/>
  <c r="O21" i="171"/>
  <c r="R19" i="171"/>
  <c r="R20" i="171"/>
  <c r="R21" i="171"/>
  <c r="U19" i="171"/>
  <c r="U20" i="171"/>
  <c r="U21" i="171"/>
  <c r="X19" i="171"/>
  <c r="X20" i="171"/>
  <c r="X21" i="171"/>
  <c r="AA19" i="171"/>
  <c r="AA20" i="171"/>
  <c r="AA21" i="171"/>
  <c r="AD19" i="171"/>
  <c r="AD20" i="171"/>
  <c r="AD21" i="171"/>
  <c r="AH19" i="171"/>
  <c r="O22" i="171"/>
  <c r="O23" i="171"/>
  <c r="O24" i="171"/>
  <c r="R22" i="171"/>
  <c r="R23" i="171"/>
  <c r="R24" i="171"/>
  <c r="U22" i="171"/>
  <c r="U23" i="171"/>
  <c r="U24" i="171"/>
  <c r="X22" i="171"/>
  <c r="X23" i="171"/>
  <c r="X24" i="171"/>
  <c r="AA22" i="171"/>
  <c r="AA23" i="171"/>
  <c r="AA24" i="171"/>
  <c r="AD22" i="171"/>
  <c r="AD23" i="171"/>
  <c r="AD24" i="171"/>
  <c r="O4" i="172"/>
  <c r="O5" i="172"/>
  <c r="O6" i="172"/>
  <c r="R4" i="172"/>
  <c r="R5" i="172"/>
  <c r="R6" i="172"/>
  <c r="U4" i="172"/>
  <c r="U5" i="172"/>
  <c r="U6" i="172"/>
  <c r="X4" i="172"/>
  <c r="X5" i="172"/>
  <c r="X6" i="172"/>
  <c r="AA4" i="172"/>
  <c r="AA5" i="172"/>
  <c r="AA6" i="172"/>
  <c r="AD4" i="172"/>
  <c r="AD5" i="172"/>
  <c r="AD6" i="172"/>
  <c r="O7" i="172"/>
  <c r="O8" i="172"/>
  <c r="O9" i="172"/>
  <c r="R7" i="172"/>
  <c r="R8" i="172"/>
  <c r="R9" i="172"/>
  <c r="U7" i="172"/>
  <c r="U8" i="172"/>
  <c r="U9" i="172"/>
  <c r="X7" i="172"/>
  <c r="X8" i="172"/>
  <c r="X9" i="172"/>
  <c r="AA7" i="172"/>
  <c r="AA8" i="172"/>
  <c r="AA9" i="172"/>
  <c r="AD7" i="172"/>
  <c r="AD8" i="172"/>
  <c r="AD9" i="172"/>
  <c r="O10" i="172"/>
  <c r="O11" i="172"/>
  <c r="O12" i="172"/>
  <c r="R10" i="172"/>
  <c r="R11" i="172"/>
  <c r="R12" i="172"/>
  <c r="U10" i="172"/>
  <c r="U11" i="172"/>
  <c r="U12" i="172"/>
  <c r="X10" i="172"/>
  <c r="X11" i="172"/>
  <c r="X12" i="172"/>
  <c r="AA10" i="172"/>
  <c r="AA11" i="172"/>
  <c r="AA12" i="172"/>
  <c r="AD10" i="172"/>
  <c r="AD11" i="172"/>
  <c r="AD12" i="172"/>
  <c r="AH10" i="172"/>
  <c r="O13" i="172"/>
  <c r="O14" i="172"/>
  <c r="O15" i="172"/>
  <c r="R13" i="172"/>
  <c r="R14" i="172"/>
  <c r="R15" i="172"/>
  <c r="U13" i="172"/>
  <c r="U14" i="172"/>
  <c r="U15" i="172"/>
  <c r="X13" i="172"/>
  <c r="X14" i="172"/>
  <c r="X15" i="172"/>
  <c r="AA13" i="172"/>
  <c r="AA14" i="172"/>
  <c r="AA15" i="172"/>
  <c r="AD13" i="172"/>
  <c r="AD14" i="172"/>
  <c r="AD15" i="172"/>
  <c r="O16" i="172"/>
  <c r="O17" i="172"/>
  <c r="O18" i="172"/>
  <c r="R16" i="172"/>
  <c r="R17" i="172"/>
  <c r="R18" i="172"/>
  <c r="U16" i="172"/>
  <c r="U17" i="172"/>
  <c r="U18" i="172"/>
  <c r="X16" i="172"/>
  <c r="X17" i="172"/>
  <c r="X18" i="172"/>
  <c r="AA16" i="172"/>
  <c r="AA17" i="172"/>
  <c r="AA18" i="172"/>
  <c r="AD16" i="172"/>
  <c r="AD17" i="172"/>
  <c r="AD18" i="172"/>
  <c r="O19" i="172"/>
  <c r="O20" i="172"/>
  <c r="O21" i="172"/>
  <c r="R19" i="172"/>
  <c r="R20" i="172"/>
  <c r="R21" i="172"/>
  <c r="U19" i="172"/>
  <c r="U20" i="172"/>
  <c r="U21" i="172"/>
  <c r="X19" i="172"/>
  <c r="X20" i="172"/>
  <c r="X21" i="172"/>
  <c r="AA19" i="172"/>
  <c r="AA20" i="172"/>
  <c r="AA21" i="172"/>
  <c r="AD19" i="172"/>
  <c r="AD20" i="172"/>
  <c r="AD21" i="172"/>
  <c r="AH19" i="172"/>
  <c r="O22" i="172"/>
  <c r="O23" i="172"/>
  <c r="O24" i="172"/>
  <c r="R22" i="172"/>
  <c r="AH22" i="172"/>
  <c r="R23" i="172"/>
  <c r="R24" i="172"/>
  <c r="U22" i="172"/>
  <c r="U23" i="172"/>
  <c r="U24" i="172"/>
  <c r="X22" i="172"/>
  <c r="X23" i="172"/>
  <c r="X24" i="172"/>
  <c r="AA22" i="172"/>
  <c r="AA23" i="172"/>
  <c r="AA24" i="172"/>
  <c r="AD22" i="172"/>
  <c r="AD23" i="172"/>
  <c r="AD24" i="172"/>
  <c r="O4" i="173"/>
  <c r="O5" i="173"/>
  <c r="O6" i="173"/>
  <c r="R4" i="173"/>
  <c r="R5" i="173"/>
  <c r="R6" i="173"/>
  <c r="U4" i="173"/>
  <c r="U5" i="173"/>
  <c r="U6" i="173"/>
  <c r="X4" i="173"/>
  <c r="X5" i="173"/>
  <c r="X6" i="173"/>
  <c r="AA4" i="173"/>
  <c r="AA5" i="173"/>
  <c r="AA6" i="173"/>
  <c r="AD4" i="173"/>
  <c r="AD5" i="173"/>
  <c r="AD6" i="173"/>
  <c r="O7" i="173"/>
  <c r="O8" i="173"/>
  <c r="O9" i="173"/>
  <c r="R7" i="173"/>
  <c r="R8" i="173"/>
  <c r="R9" i="173"/>
  <c r="U7" i="173"/>
  <c r="U8" i="173"/>
  <c r="U9" i="173"/>
  <c r="X7" i="173"/>
  <c r="X8" i="173"/>
  <c r="X9" i="173"/>
  <c r="AA7" i="173"/>
  <c r="AA8" i="173"/>
  <c r="AA9" i="173"/>
  <c r="AD7" i="173"/>
  <c r="AD8" i="173"/>
  <c r="AD9" i="173"/>
  <c r="AH7" i="173"/>
  <c r="O10" i="173"/>
  <c r="O11" i="173"/>
  <c r="O12" i="173"/>
  <c r="R10" i="173"/>
  <c r="AH10" i="173"/>
  <c r="R11" i="173"/>
  <c r="R12" i="173"/>
  <c r="U10" i="173"/>
  <c r="U11" i="173"/>
  <c r="U12" i="173"/>
  <c r="X10" i="173"/>
  <c r="X11" i="173"/>
  <c r="X12" i="173"/>
  <c r="AA10" i="173"/>
  <c r="AA11" i="173"/>
  <c r="AA12" i="173"/>
  <c r="AD10" i="173"/>
  <c r="AD11" i="173"/>
  <c r="AD12" i="173"/>
  <c r="O13" i="173"/>
  <c r="O14" i="173"/>
  <c r="O15" i="173"/>
  <c r="R13" i="173"/>
  <c r="R14" i="173"/>
  <c r="R15" i="173"/>
  <c r="U13" i="173"/>
  <c r="U14" i="173"/>
  <c r="U15" i="173"/>
  <c r="X13" i="173"/>
  <c r="X14" i="173"/>
  <c r="X15" i="173"/>
  <c r="AA13" i="173"/>
  <c r="AA14" i="173"/>
  <c r="AA15" i="173"/>
  <c r="AD13" i="173"/>
  <c r="AD14" i="173"/>
  <c r="AD15" i="173"/>
  <c r="O16" i="173"/>
  <c r="O17" i="173"/>
  <c r="O18" i="173"/>
  <c r="R16" i="173"/>
  <c r="R17" i="173"/>
  <c r="R18" i="173"/>
  <c r="U16" i="173"/>
  <c r="U17" i="173"/>
  <c r="U18" i="173"/>
  <c r="X16" i="173"/>
  <c r="X17" i="173"/>
  <c r="X18" i="173"/>
  <c r="AA16" i="173"/>
  <c r="AA17" i="173"/>
  <c r="AA18" i="173"/>
  <c r="AD16" i="173"/>
  <c r="AD17" i="173"/>
  <c r="AD18" i="173"/>
  <c r="O19" i="173"/>
  <c r="O20" i="173"/>
  <c r="O21" i="173"/>
  <c r="R19" i="173"/>
  <c r="R20" i="173"/>
  <c r="R21" i="173"/>
  <c r="U19" i="173"/>
  <c r="U20" i="173"/>
  <c r="U21" i="173"/>
  <c r="X19" i="173"/>
  <c r="X20" i="173"/>
  <c r="X21" i="173"/>
  <c r="AA19" i="173"/>
  <c r="AA20" i="173"/>
  <c r="AA21" i="173"/>
  <c r="AD19" i="173"/>
  <c r="AD20" i="173"/>
  <c r="AD21" i="173"/>
  <c r="O22" i="173"/>
  <c r="O23" i="173"/>
  <c r="O24" i="173"/>
  <c r="R22" i="173"/>
  <c r="R23" i="173"/>
  <c r="R24" i="173"/>
  <c r="U22" i="173"/>
  <c r="U23" i="173"/>
  <c r="U24" i="173"/>
  <c r="X22" i="173"/>
  <c r="X23" i="173"/>
  <c r="X24" i="173"/>
  <c r="AA22" i="173"/>
  <c r="AA23" i="173"/>
  <c r="AA24" i="173"/>
  <c r="AD22" i="173"/>
  <c r="AD23" i="173"/>
  <c r="AD24" i="173"/>
  <c r="AH22" i="173"/>
  <c r="O4" i="174"/>
  <c r="O5" i="174"/>
  <c r="O6" i="174"/>
  <c r="R4" i="174"/>
  <c r="R5" i="174"/>
  <c r="R6" i="174"/>
  <c r="U4" i="174"/>
  <c r="U5" i="174"/>
  <c r="U6" i="174"/>
  <c r="X4" i="174"/>
  <c r="X5" i="174"/>
  <c r="X6" i="174"/>
  <c r="AA4" i="174"/>
  <c r="AA5" i="174"/>
  <c r="AA6" i="174"/>
  <c r="AD4" i="174"/>
  <c r="AD5" i="174"/>
  <c r="AD6" i="174"/>
  <c r="O7" i="174"/>
  <c r="O8" i="174"/>
  <c r="O9" i="174"/>
  <c r="R7" i="174"/>
  <c r="R8" i="174"/>
  <c r="R9" i="174"/>
  <c r="U7" i="174"/>
  <c r="U8" i="174"/>
  <c r="U9" i="174"/>
  <c r="X7" i="174"/>
  <c r="X8" i="174"/>
  <c r="X9" i="174"/>
  <c r="AA7" i="174"/>
  <c r="AA8" i="174"/>
  <c r="AA9" i="174"/>
  <c r="AD7" i="174"/>
  <c r="AD8" i="174"/>
  <c r="AD9" i="174"/>
  <c r="O10" i="174"/>
  <c r="O11" i="174"/>
  <c r="O12" i="174"/>
  <c r="R10" i="174"/>
  <c r="R11" i="174"/>
  <c r="R12" i="174"/>
  <c r="U10" i="174"/>
  <c r="U11" i="174"/>
  <c r="U12" i="174"/>
  <c r="X10" i="174"/>
  <c r="X11" i="174"/>
  <c r="X12" i="174"/>
  <c r="AA10" i="174"/>
  <c r="AA11" i="174"/>
  <c r="AA12" i="174"/>
  <c r="AD10" i="174"/>
  <c r="AD11" i="174"/>
  <c r="AD12" i="174"/>
  <c r="O13" i="174"/>
  <c r="O14" i="174"/>
  <c r="O15" i="174"/>
  <c r="R13" i="174"/>
  <c r="R14" i="174"/>
  <c r="R15" i="174"/>
  <c r="U13" i="174"/>
  <c r="U14" i="174"/>
  <c r="U15" i="174"/>
  <c r="X13" i="174"/>
  <c r="X14" i="174"/>
  <c r="X15" i="174"/>
  <c r="AA13" i="174"/>
  <c r="AA14" i="174"/>
  <c r="AA15" i="174"/>
  <c r="AD13" i="174"/>
  <c r="AD14" i="174"/>
  <c r="AD15" i="174"/>
  <c r="O16" i="174"/>
  <c r="O17" i="174"/>
  <c r="O18" i="174"/>
  <c r="R16" i="174"/>
  <c r="R17" i="174"/>
  <c r="R18" i="174"/>
  <c r="U16" i="174"/>
  <c r="U17" i="174"/>
  <c r="U18" i="174"/>
  <c r="X16" i="174"/>
  <c r="X17" i="174"/>
  <c r="X18" i="174"/>
  <c r="AA16" i="174"/>
  <c r="AA17" i="174"/>
  <c r="AA18" i="174"/>
  <c r="AD16" i="174"/>
  <c r="AD17" i="174"/>
  <c r="AD18" i="174"/>
  <c r="O19" i="174"/>
  <c r="O20" i="174"/>
  <c r="O21" i="174"/>
  <c r="R19" i="174"/>
  <c r="R20" i="174"/>
  <c r="R21" i="174"/>
  <c r="U19" i="174"/>
  <c r="U20" i="174"/>
  <c r="U21" i="174"/>
  <c r="X19" i="174"/>
  <c r="X20" i="174"/>
  <c r="X21" i="174"/>
  <c r="AA19" i="174"/>
  <c r="AA20" i="174"/>
  <c r="AA21" i="174"/>
  <c r="AD19" i="174"/>
  <c r="AD20" i="174"/>
  <c r="AD21" i="174"/>
  <c r="AH19" i="174"/>
  <c r="O22" i="174"/>
  <c r="O23" i="174"/>
  <c r="O24" i="174"/>
  <c r="R22" i="174"/>
  <c r="R23" i="174"/>
  <c r="R24" i="174"/>
  <c r="U22" i="174"/>
  <c r="U23" i="174"/>
  <c r="U24" i="174"/>
  <c r="X22" i="174"/>
  <c r="X23" i="174"/>
  <c r="X24" i="174"/>
  <c r="AA22" i="174"/>
  <c r="AA23" i="174"/>
  <c r="AA24" i="174"/>
  <c r="AD22" i="174"/>
  <c r="AD23" i="174"/>
  <c r="AD24" i="174"/>
  <c r="O4" i="175"/>
  <c r="O5" i="175"/>
  <c r="O6" i="175"/>
  <c r="R4" i="175"/>
  <c r="R5" i="175"/>
  <c r="R6" i="175"/>
  <c r="U4" i="175"/>
  <c r="U5" i="175"/>
  <c r="U6" i="175"/>
  <c r="X4" i="175"/>
  <c r="X5" i="175"/>
  <c r="X6" i="175"/>
  <c r="AA4" i="175"/>
  <c r="AA5" i="175"/>
  <c r="AA6" i="175"/>
  <c r="AD4" i="175"/>
  <c r="AD5" i="175"/>
  <c r="AD6" i="175"/>
  <c r="O7" i="175"/>
  <c r="O8" i="175"/>
  <c r="O9" i="175"/>
  <c r="R7" i="175"/>
  <c r="R8" i="175"/>
  <c r="R9" i="175"/>
  <c r="U7" i="175"/>
  <c r="U8" i="175"/>
  <c r="U9" i="175"/>
  <c r="X7" i="175"/>
  <c r="X8" i="175"/>
  <c r="X9" i="175"/>
  <c r="AA7" i="175"/>
  <c r="AA8" i="175"/>
  <c r="AA9" i="175"/>
  <c r="AD7" i="175"/>
  <c r="AD8" i="175"/>
  <c r="AD9" i="175"/>
  <c r="AH7" i="175"/>
  <c r="O10" i="175"/>
  <c r="O11" i="175"/>
  <c r="O12" i="175"/>
  <c r="R10" i="175"/>
  <c r="AH10" i="175"/>
  <c r="R11" i="175"/>
  <c r="R12" i="175"/>
  <c r="U10" i="175"/>
  <c r="U11" i="175"/>
  <c r="U12" i="175"/>
  <c r="X10" i="175"/>
  <c r="X11" i="175"/>
  <c r="X12" i="175"/>
  <c r="AA10" i="175"/>
  <c r="AA11" i="175"/>
  <c r="AA12" i="175"/>
  <c r="AD10" i="175"/>
  <c r="AD11" i="175"/>
  <c r="AD12" i="175"/>
  <c r="O13" i="175"/>
  <c r="O14" i="175"/>
  <c r="O15" i="175"/>
  <c r="R13" i="175"/>
  <c r="R14" i="175"/>
  <c r="R15" i="175"/>
  <c r="U13" i="175"/>
  <c r="U14" i="175"/>
  <c r="U15" i="175"/>
  <c r="X13" i="175"/>
  <c r="X14" i="175"/>
  <c r="X15" i="175"/>
  <c r="AA13" i="175"/>
  <c r="AA14" i="175"/>
  <c r="AA15" i="175"/>
  <c r="AD13" i="175"/>
  <c r="AD14" i="175"/>
  <c r="AD15" i="175"/>
  <c r="O16" i="175"/>
  <c r="O17" i="175"/>
  <c r="O18" i="175"/>
  <c r="R16" i="175"/>
  <c r="R17" i="175"/>
  <c r="R18" i="175"/>
  <c r="U16" i="175"/>
  <c r="U17" i="175"/>
  <c r="U18" i="175"/>
  <c r="X16" i="175"/>
  <c r="X17" i="175"/>
  <c r="X18" i="175"/>
  <c r="AA16" i="175"/>
  <c r="AA17" i="175"/>
  <c r="AA18" i="175"/>
  <c r="AD16" i="175"/>
  <c r="AD17" i="175"/>
  <c r="AD18" i="175"/>
  <c r="O19" i="175"/>
  <c r="O20" i="175"/>
  <c r="O21" i="175"/>
  <c r="R19" i="175"/>
  <c r="R20" i="175"/>
  <c r="R21" i="175"/>
  <c r="U19" i="175"/>
  <c r="U20" i="175"/>
  <c r="U21" i="175"/>
  <c r="X19" i="175"/>
  <c r="X20" i="175"/>
  <c r="X21" i="175"/>
  <c r="AA19" i="175"/>
  <c r="AA20" i="175"/>
  <c r="AA21" i="175"/>
  <c r="AD19" i="175"/>
  <c r="AD20" i="175"/>
  <c r="AD21" i="175"/>
  <c r="AH19" i="175"/>
  <c r="O22" i="175"/>
  <c r="O23" i="175"/>
  <c r="O24" i="175"/>
  <c r="R22" i="175"/>
  <c r="R23" i="175"/>
  <c r="R24" i="175"/>
  <c r="U22" i="175"/>
  <c r="U23" i="175"/>
  <c r="U24" i="175"/>
  <c r="X22" i="175"/>
  <c r="X23" i="175"/>
  <c r="X24" i="175"/>
  <c r="AA22" i="175"/>
  <c r="AA23" i="175"/>
  <c r="AA24" i="175"/>
  <c r="AD22" i="175"/>
  <c r="AD23" i="175"/>
  <c r="AD24" i="175"/>
  <c r="O4" i="176"/>
  <c r="O5" i="176"/>
  <c r="O6" i="176"/>
  <c r="R4" i="176"/>
  <c r="R5" i="176"/>
  <c r="R6" i="176"/>
  <c r="U4" i="176"/>
  <c r="U5" i="176"/>
  <c r="U6" i="176"/>
  <c r="X4" i="176"/>
  <c r="X5" i="176"/>
  <c r="X6" i="176"/>
  <c r="AA4" i="176"/>
  <c r="AA5" i="176"/>
  <c r="AA6" i="176"/>
  <c r="AD4" i="176"/>
  <c r="AD5" i="176"/>
  <c r="AD6" i="176"/>
  <c r="O7" i="176"/>
  <c r="O8" i="176"/>
  <c r="O9" i="176"/>
  <c r="R7" i="176"/>
  <c r="R8" i="176"/>
  <c r="R9" i="176"/>
  <c r="U7" i="176"/>
  <c r="U8" i="176"/>
  <c r="U9" i="176"/>
  <c r="X7" i="176"/>
  <c r="X8" i="176"/>
  <c r="X9" i="176"/>
  <c r="AA7" i="176"/>
  <c r="AA8" i="176"/>
  <c r="AA9" i="176"/>
  <c r="AD7" i="176"/>
  <c r="AD8" i="176"/>
  <c r="AD9" i="176"/>
  <c r="O10" i="176"/>
  <c r="O11" i="176"/>
  <c r="O12" i="176"/>
  <c r="R10" i="176"/>
  <c r="R11" i="176"/>
  <c r="R12" i="176"/>
  <c r="U10" i="176"/>
  <c r="U11" i="176"/>
  <c r="U12" i="176"/>
  <c r="X10" i="176"/>
  <c r="X11" i="176"/>
  <c r="X12" i="176"/>
  <c r="AA10" i="176"/>
  <c r="AA11" i="176"/>
  <c r="AA12" i="176"/>
  <c r="AD10" i="176"/>
  <c r="AD11" i="176"/>
  <c r="AD12" i="176"/>
  <c r="O13" i="176"/>
  <c r="O14" i="176"/>
  <c r="O15" i="176"/>
  <c r="R13" i="176"/>
  <c r="R14" i="176"/>
  <c r="R15" i="176"/>
  <c r="U13" i="176"/>
  <c r="U14" i="176"/>
  <c r="U15" i="176"/>
  <c r="X13" i="176"/>
  <c r="X14" i="176"/>
  <c r="X15" i="176"/>
  <c r="AA13" i="176"/>
  <c r="AA14" i="176"/>
  <c r="AA15" i="176"/>
  <c r="AD13" i="176"/>
  <c r="AD14" i="176"/>
  <c r="AD15" i="176"/>
  <c r="O16" i="176"/>
  <c r="O17" i="176"/>
  <c r="O18" i="176"/>
  <c r="R16" i="176"/>
  <c r="R17" i="176"/>
  <c r="R18" i="176"/>
  <c r="U16" i="176"/>
  <c r="U17" i="176"/>
  <c r="U18" i="176"/>
  <c r="X16" i="176"/>
  <c r="X17" i="176"/>
  <c r="X18" i="176"/>
  <c r="AA16" i="176"/>
  <c r="AA17" i="176"/>
  <c r="AA18" i="176"/>
  <c r="AD16" i="176"/>
  <c r="AD17" i="176"/>
  <c r="AD18" i="176"/>
  <c r="AH16" i="176"/>
  <c r="O19" i="176"/>
  <c r="O20" i="176"/>
  <c r="O21" i="176"/>
  <c r="R19" i="176"/>
  <c r="R20" i="176"/>
  <c r="R21" i="176"/>
  <c r="U19" i="176"/>
  <c r="U20" i="176"/>
  <c r="U21" i="176"/>
  <c r="X19" i="176"/>
  <c r="X20" i="176"/>
  <c r="X21" i="176"/>
  <c r="AA19" i="176"/>
  <c r="AA20" i="176"/>
  <c r="AA21" i="176"/>
  <c r="AD19" i="176"/>
  <c r="AD20" i="176"/>
  <c r="AD21" i="176"/>
  <c r="O22" i="176"/>
  <c r="O23" i="176"/>
  <c r="O24" i="176"/>
  <c r="R22" i="176"/>
  <c r="R23" i="176"/>
  <c r="R24" i="176"/>
  <c r="U22" i="176"/>
  <c r="U23" i="176"/>
  <c r="U24" i="176"/>
  <c r="X22" i="176"/>
  <c r="X23" i="176"/>
  <c r="X24" i="176"/>
  <c r="AA22" i="176"/>
  <c r="AA23" i="176"/>
  <c r="AA24" i="176"/>
  <c r="AD22" i="176"/>
  <c r="AD23" i="176"/>
  <c r="AD24" i="176"/>
  <c r="O4" i="177"/>
  <c r="O5" i="177"/>
  <c r="AH4" i="177"/>
  <c r="O6" i="177"/>
  <c r="R4" i="177"/>
  <c r="R5" i="177"/>
  <c r="R6" i="177"/>
  <c r="U4" i="177"/>
  <c r="U5" i="177"/>
  <c r="U6" i="177"/>
  <c r="X4" i="177"/>
  <c r="X5" i="177"/>
  <c r="X6" i="177"/>
  <c r="AA4" i="177"/>
  <c r="AA5" i="177"/>
  <c r="AA6" i="177"/>
  <c r="AD4" i="177"/>
  <c r="AD5" i="177"/>
  <c r="AD6" i="177"/>
  <c r="O7" i="177"/>
  <c r="O8" i="177"/>
  <c r="O9" i="177"/>
  <c r="R7" i="177"/>
  <c r="R8" i="177"/>
  <c r="R9" i="177"/>
  <c r="U7" i="177"/>
  <c r="U8" i="177"/>
  <c r="U9" i="177"/>
  <c r="X7" i="177"/>
  <c r="X8" i="177"/>
  <c r="X9" i="177"/>
  <c r="AA7" i="177"/>
  <c r="AA8" i="177"/>
  <c r="AA9" i="177"/>
  <c r="AD7" i="177"/>
  <c r="AD8" i="177"/>
  <c r="AD9" i="177"/>
  <c r="AH7" i="177"/>
  <c r="O10" i="177"/>
  <c r="O11" i="177"/>
  <c r="O12" i="177"/>
  <c r="R10" i="177"/>
  <c r="R11" i="177"/>
  <c r="R12" i="177"/>
  <c r="U10" i="177"/>
  <c r="U11" i="177"/>
  <c r="U12" i="177"/>
  <c r="X10" i="177"/>
  <c r="X11" i="177"/>
  <c r="X12" i="177"/>
  <c r="AA10" i="177"/>
  <c r="AA11" i="177"/>
  <c r="AA12" i="177"/>
  <c r="AD10" i="177"/>
  <c r="AD11" i="177"/>
  <c r="AD12" i="177"/>
  <c r="O13" i="177"/>
  <c r="O14" i="177"/>
  <c r="O15" i="177"/>
  <c r="R13" i="177"/>
  <c r="R14" i="177"/>
  <c r="R15" i="177"/>
  <c r="U13" i="177"/>
  <c r="U14" i="177"/>
  <c r="U15" i="177"/>
  <c r="X13" i="177"/>
  <c r="X14" i="177"/>
  <c r="X15" i="177"/>
  <c r="AA13" i="177"/>
  <c r="AA14" i="177"/>
  <c r="AA15" i="177"/>
  <c r="AD13" i="177"/>
  <c r="AD14" i="177"/>
  <c r="AD15" i="177"/>
  <c r="O16" i="177"/>
  <c r="O17" i="177"/>
  <c r="O18" i="177"/>
  <c r="R16" i="177"/>
  <c r="R17" i="177"/>
  <c r="R18" i="177"/>
  <c r="U16" i="177"/>
  <c r="U17" i="177"/>
  <c r="U18" i="177"/>
  <c r="X16" i="177"/>
  <c r="X17" i="177"/>
  <c r="X18" i="177"/>
  <c r="AA16" i="177"/>
  <c r="AA17" i="177"/>
  <c r="AA18" i="177"/>
  <c r="AD16" i="177"/>
  <c r="AD17" i="177"/>
  <c r="AD18" i="177"/>
  <c r="AH16" i="177"/>
  <c r="O19" i="177"/>
  <c r="O20" i="177"/>
  <c r="O21" i="177"/>
  <c r="R19" i="177"/>
  <c r="AH19" i="177"/>
  <c r="R20" i="177"/>
  <c r="R21" i="177"/>
  <c r="U19" i="177"/>
  <c r="U20" i="177"/>
  <c r="U21" i="177"/>
  <c r="X19" i="177"/>
  <c r="X20" i="177"/>
  <c r="X21" i="177"/>
  <c r="AA19" i="177"/>
  <c r="AA20" i="177"/>
  <c r="AA21" i="177"/>
  <c r="AD19" i="177"/>
  <c r="AD20" i="177"/>
  <c r="AD21" i="177"/>
  <c r="O22" i="177"/>
  <c r="O23" i="177"/>
  <c r="O24" i="177"/>
  <c r="R22" i="177"/>
  <c r="R23" i="177"/>
  <c r="R24" i="177"/>
  <c r="U22" i="177"/>
  <c r="U23" i="177"/>
  <c r="U24" i="177"/>
  <c r="X22" i="177"/>
  <c r="X23" i="177"/>
  <c r="X24" i="177"/>
  <c r="AA22" i="177"/>
  <c r="AA23" i="177"/>
  <c r="AA24" i="177"/>
  <c r="AD22" i="177"/>
  <c r="AD23" i="177"/>
  <c r="AD24" i="177"/>
  <c r="O4" i="178"/>
  <c r="O5" i="178"/>
  <c r="O6" i="178"/>
  <c r="R4" i="178"/>
  <c r="R5" i="178"/>
  <c r="R6" i="178"/>
  <c r="U4" i="178"/>
  <c r="U5" i="178"/>
  <c r="U6" i="178"/>
  <c r="X4" i="178"/>
  <c r="X5" i="178"/>
  <c r="X6" i="178"/>
  <c r="AA4" i="178"/>
  <c r="AA5" i="178"/>
  <c r="AA6" i="178"/>
  <c r="AD4" i="178"/>
  <c r="AD5" i="178"/>
  <c r="AD6" i="178"/>
  <c r="O7" i="178"/>
  <c r="O8" i="178"/>
  <c r="O9" i="178"/>
  <c r="R7" i="178"/>
  <c r="R8" i="178"/>
  <c r="R9" i="178"/>
  <c r="U7" i="178"/>
  <c r="U8" i="178"/>
  <c r="U9" i="178"/>
  <c r="X7" i="178"/>
  <c r="X8" i="178"/>
  <c r="X9" i="178"/>
  <c r="AA7" i="178"/>
  <c r="AA8" i="178"/>
  <c r="AA9" i="178"/>
  <c r="AD7" i="178"/>
  <c r="AD8" i="178"/>
  <c r="AD9" i="178"/>
  <c r="O10" i="178"/>
  <c r="O11" i="178"/>
  <c r="O12" i="178"/>
  <c r="R10" i="178"/>
  <c r="R11" i="178"/>
  <c r="R12" i="178"/>
  <c r="U10" i="178"/>
  <c r="U11" i="178"/>
  <c r="U12" i="178"/>
  <c r="X10" i="178"/>
  <c r="X11" i="178"/>
  <c r="X12" i="178"/>
  <c r="AA10" i="178"/>
  <c r="AA11" i="178"/>
  <c r="AA12" i="178"/>
  <c r="AD10" i="178"/>
  <c r="AD11" i="178"/>
  <c r="AD12" i="178"/>
  <c r="AH10" i="178"/>
  <c r="O13" i="178"/>
  <c r="O14" i="178"/>
  <c r="O15" i="178"/>
  <c r="R13" i="178"/>
  <c r="R14" i="178"/>
  <c r="R15" i="178"/>
  <c r="U13" i="178"/>
  <c r="U14" i="178"/>
  <c r="U15" i="178"/>
  <c r="X13" i="178"/>
  <c r="X14" i="178"/>
  <c r="X15" i="178"/>
  <c r="AA13" i="178"/>
  <c r="AA14" i="178"/>
  <c r="AA15" i="178"/>
  <c r="AD13" i="178"/>
  <c r="AD14" i="178"/>
  <c r="AD15" i="178"/>
  <c r="AH13" i="178"/>
  <c r="O16" i="178"/>
  <c r="O17" i="178"/>
  <c r="O18" i="178"/>
  <c r="R16" i="178"/>
  <c r="AH16" i="178"/>
  <c r="R17" i="178"/>
  <c r="R18" i="178"/>
  <c r="U16" i="178"/>
  <c r="U17" i="178"/>
  <c r="U18" i="178"/>
  <c r="X16" i="178"/>
  <c r="X17" i="178"/>
  <c r="X18" i="178"/>
  <c r="AA16" i="178"/>
  <c r="AA17" i="178"/>
  <c r="AA18" i="178"/>
  <c r="AD16" i="178"/>
  <c r="AD17" i="178"/>
  <c r="AD18" i="178"/>
  <c r="O19" i="178"/>
  <c r="O20" i="178"/>
  <c r="O21" i="178"/>
  <c r="R19" i="178"/>
  <c r="R20" i="178"/>
  <c r="R21" i="178"/>
  <c r="U19" i="178"/>
  <c r="U20" i="178"/>
  <c r="U21" i="178"/>
  <c r="X19" i="178"/>
  <c r="X20" i="178"/>
  <c r="X21" i="178"/>
  <c r="AA19" i="178"/>
  <c r="AA20" i="178"/>
  <c r="AA21" i="178"/>
  <c r="AD19" i="178"/>
  <c r="AD20" i="178"/>
  <c r="AD21" i="178"/>
  <c r="O22" i="178"/>
  <c r="O23" i="178"/>
  <c r="O24" i="178"/>
  <c r="R22" i="178"/>
  <c r="R23" i="178"/>
  <c r="R24" i="178"/>
  <c r="U22" i="178"/>
  <c r="U23" i="178"/>
  <c r="U24" i="178"/>
  <c r="X22" i="178"/>
  <c r="X23" i="178"/>
  <c r="X24" i="178"/>
  <c r="AA22" i="178"/>
  <c r="AA23" i="178"/>
  <c r="AA24" i="178"/>
  <c r="AD22" i="178"/>
  <c r="AD23" i="178"/>
  <c r="AD24" i="178"/>
  <c r="O4" i="179"/>
  <c r="O5" i="179"/>
  <c r="AH4" i="179"/>
  <c r="O6" i="179"/>
  <c r="R4" i="179"/>
  <c r="R5" i="179"/>
  <c r="R6" i="179"/>
  <c r="U4" i="179"/>
  <c r="U5" i="179"/>
  <c r="U6" i="179"/>
  <c r="X4" i="179"/>
  <c r="X5" i="179"/>
  <c r="X6" i="179"/>
  <c r="AA4" i="179"/>
  <c r="AA5" i="179"/>
  <c r="AA6" i="179"/>
  <c r="AD4" i="179"/>
  <c r="AD5" i="179"/>
  <c r="AD6" i="179"/>
  <c r="O7" i="179"/>
  <c r="O8" i="179"/>
  <c r="O9" i="179"/>
  <c r="R7" i="179"/>
  <c r="R8" i="179"/>
  <c r="R9" i="179"/>
  <c r="U7" i="179"/>
  <c r="U8" i="179"/>
  <c r="U9" i="179"/>
  <c r="X7" i="179"/>
  <c r="X8" i="179"/>
  <c r="X9" i="179"/>
  <c r="AA7" i="179"/>
  <c r="AA8" i="179"/>
  <c r="AA9" i="179"/>
  <c r="AD7" i="179"/>
  <c r="AD8" i="179"/>
  <c r="AD9" i="179"/>
  <c r="AH7" i="179"/>
  <c r="O10" i="179"/>
  <c r="O11" i="179"/>
  <c r="O12" i="179"/>
  <c r="R10" i="179"/>
  <c r="R11" i="179"/>
  <c r="R12" i="179"/>
  <c r="U10" i="179"/>
  <c r="U11" i="179"/>
  <c r="U12" i="179"/>
  <c r="X10" i="179"/>
  <c r="X11" i="179"/>
  <c r="X12" i="179"/>
  <c r="AA10" i="179"/>
  <c r="AA11" i="179"/>
  <c r="AA12" i="179"/>
  <c r="AD10" i="179"/>
  <c r="AD11" i="179"/>
  <c r="AD12" i="179"/>
  <c r="O13" i="179"/>
  <c r="O14" i="179"/>
  <c r="O15" i="179"/>
  <c r="R13" i="179"/>
  <c r="R14" i="179"/>
  <c r="R15" i="179"/>
  <c r="U13" i="179"/>
  <c r="U14" i="179"/>
  <c r="U15" i="179"/>
  <c r="X13" i="179"/>
  <c r="X14" i="179"/>
  <c r="X15" i="179"/>
  <c r="AA13" i="179"/>
  <c r="AA14" i="179"/>
  <c r="AA15" i="179"/>
  <c r="AD13" i="179"/>
  <c r="AD14" i="179"/>
  <c r="AD15" i="179"/>
  <c r="O16" i="179"/>
  <c r="O17" i="179"/>
  <c r="O18" i="179"/>
  <c r="R16" i="179"/>
  <c r="R17" i="179"/>
  <c r="R18" i="179"/>
  <c r="U16" i="179"/>
  <c r="U17" i="179"/>
  <c r="U18" i="179"/>
  <c r="X16" i="179"/>
  <c r="X17" i="179"/>
  <c r="X18" i="179"/>
  <c r="AA16" i="179"/>
  <c r="AA17" i="179"/>
  <c r="AA18" i="179"/>
  <c r="AD16" i="179"/>
  <c r="AD17" i="179"/>
  <c r="AD18" i="179"/>
  <c r="AH16" i="179"/>
  <c r="O19" i="179"/>
  <c r="O20" i="179"/>
  <c r="O21" i="179"/>
  <c r="R19" i="179"/>
  <c r="AH19" i="179"/>
  <c r="R20" i="179"/>
  <c r="R21" i="179"/>
  <c r="U19" i="179"/>
  <c r="U20" i="179"/>
  <c r="U21" i="179"/>
  <c r="X19" i="179"/>
  <c r="X20" i="179"/>
  <c r="X21" i="179"/>
  <c r="AA19" i="179"/>
  <c r="AA20" i="179"/>
  <c r="AA21" i="179"/>
  <c r="AD19" i="179"/>
  <c r="AD20" i="179"/>
  <c r="AD21" i="179"/>
  <c r="O22" i="179"/>
  <c r="O23" i="179"/>
  <c r="O24" i="179"/>
  <c r="R22" i="179"/>
  <c r="R23" i="179"/>
  <c r="R24" i="179"/>
  <c r="U22" i="179"/>
  <c r="U23" i="179"/>
  <c r="U24" i="179"/>
  <c r="X22" i="179"/>
  <c r="X23" i="179"/>
  <c r="X24" i="179"/>
  <c r="AA22" i="179"/>
  <c r="AA23" i="179"/>
  <c r="AA24" i="179"/>
  <c r="AD22" i="179"/>
  <c r="AD23" i="179"/>
  <c r="AD24" i="179"/>
  <c r="O4" i="180"/>
  <c r="O5" i="180"/>
  <c r="O6" i="180"/>
  <c r="R4" i="180"/>
  <c r="R5" i="180"/>
  <c r="R6" i="180"/>
  <c r="U4" i="180"/>
  <c r="U5" i="180"/>
  <c r="U6" i="180"/>
  <c r="X4" i="180"/>
  <c r="X5" i="180"/>
  <c r="X6" i="180"/>
  <c r="AA4" i="180"/>
  <c r="AA5" i="180"/>
  <c r="AA6" i="180"/>
  <c r="AD4" i="180"/>
  <c r="AD5" i="180"/>
  <c r="AD6" i="180"/>
  <c r="O7" i="180"/>
  <c r="O8" i="180"/>
  <c r="O9" i="180"/>
  <c r="R7" i="180"/>
  <c r="R8" i="180"/>
  <c r="R9" i="180"/>
  <c r="U7" i="180"/>
  <c r="U8" i="180"/>
  <c r="U9" i="180"/>
  <c r="X7" i="180"/>
  <c r="X8" i="180"/>
  <c r="X9" i="180"/>
  <c r="AA7" i="180"/>
  <c r="AA8" i="180"/>
  <c r="AA9" i="180"/>
  <c r="AD7" i="180"/>
  <c r="AD8" i="180"/>
  <c r="AD9" i="180"/>
  <c r="O10" i="180"/>
  <c r="O11" i="180"/>
  <c r="O12" i="180"/>
  <c r="R10" i="180"/>
  <c r="R11" i="180"/>
  <c r="R12" i="180"/>
  <c r="U10" i="180"/>
  <c r="U11" i="180"/>
  <c r="U12" i="180"/>
  <c r="X10" i="180"/>
  <c r="X11" i="180"/>
  <c r="X12" i="180"/>
  <c r="AA10" i="180"/>
  <c r="AA11" i="180"/>
  <c r="AA12" i="180"/>
  <c r="AD10" i="180"/>
  <c r="AD11" i="180"/>
  <c r="AD12" i="180"/>
  <c r="AH10" i="180"/>
  <c r="O13" i="180"/>
  <c r="O14" i="180"/>
  <c r="O15" i="180"/>
  <c r="R13" i="180"/>
  <c r="AH13" i="180"/>
  <c r="R14" i="180"/>
  <c r="R15" i="180"/>
  <c r="U13" i="180"/>
  <c r="U14" i="180"/>
  <c r="U15" i="180"/>
  <c r="X13" i="180"/>
  <c r="X14" i="180"/>
  <c r="X15" i="180"/>
  <c r="AA13" i="180"/>
  <c r="AA14" i="180"/>
  <c r="AA15" i="180"/>
  <c r="AD13" i="180"/>
  <c r="AD14" i="180"/>
  <c r="AD15" i="180"/>
  <c r="O16" i="180"/>
  <c r="O17" i="180"/>
  <c r="O18" i="180"/>
  <c r="R16" i="180"/>
  <c r="R17" i="180"/>
  <c r="R18" i="180"/>
  <c r="U16" i="180"/>
  <c r="U17" i="180"/>
  <c r="U18" i="180"/>
  <c r="X16" i="180"/>
  <c r="X17" i="180"/>
  <c r="X18" i="180"/>
  <c r="AA16" i="180"/>
  <c r="AA17" i="180"/>
  <c r="AA18" i="180"/>
  <c r="AD16" i="180"/>
  <c r="AD17" i="180"/>
  <c r="AD18" i="180"/>
  <c r="O19" i="180"/>
  <c r="O20" i="180"/>
  <c r="O21" i="180"/>
  <c r="R19" i="180"/>
  <c r="R20" i="180"/>
  <c r="R21" i="180"/>
  <c r="U19" i="180"/>
  <c r="U20" i="180"/>
  <c r="U21" i="180"/>
  <c r="X19" i="180"/>
  <c r="X20" i="180"/>
  <c r="X21" i="180"/>
  <c r="AA19" i="180"/>
  <c r="AA20" i="180"/>
  <c r="AA21" i="180"/>
  <c r="AD19" i="180"/>
  <c r="AD20" i="180"/>
  <c r="AD21" i="180"/>
  <c r="O22" i="180"/>
  <c r="O23" i="180"/>
  <c r="O24" i="180"/>
  <c r="R22" i="180"/>
  <c r="R23" i="180"/>
  <c r="R24" i="180"/>
  <c r="U22" i="180"/>
  <c r="U23" i="180"/>
  <c r="U24" i="180"/>
  <c r="X22" i="180"/>
  <c r="X23" i="180"/>
  <c r="X24" i="180"/>
  <c r="AA22" i="180"/>
  <c r="AA23" i="180"/>
  <c r="AA24" i="180"/>
  <c r="AD22" i="180"/>
  <c r="AD23" i="180"/>
  <c r="AD24" i="180"/>
  <c r="AH22" i="180"/>
  <c r="O4" i="181"/>
  <c r="O5" i="181"/>
  <c r="AH4" i="181"/>
  <c r="O6" i="181"/>
  <c r="R4" i="181"/>
  <c r="R5" i="181"/>
  <c r="R6" i="181"/>
  <c r="U4" i="181"/>
  <c r="U5" i="181"/>
  <c r="U6" i="181"/>
  <c r="X4" i="181"/>
  <c r="X5" i="181"/>
  <c r="X6" i="181"/>
  <c r="AA4" i="181"/>
  <c r="AA5" i="181"/>
  <c r="AA6" i="181"/>
  <c r="AD4" i="181"/>
  <c r="AD5" i="181"/>
  <c r="AD6" i="181"/>
  <c r="O7" i="181"/>
  <c r="O8" i="181"/>
  <c r="O9" i="181"/>
  <c r="R7" i="181"/>
  <c r="R8" i="181"/>
  <c r="R9" i="181"/>
  <c r="U7" i="181"/>
  <c r="U8" i="181"/>
  <c r="U9" i="181"/>
  <c r="X7" i="181"/>
  <c r="X8" i="181"/>
  <c r="X9" i="181"/>
  <c r="AA7" i="181"/>
  <c r="AA8" i="181"/>
  <c r="AA9" i="181"/>
  <c r="AD7" i="181"/>
  <c r="AD8" i="181"/>
  <c r="AD9" i="181"/>
  <c r="AH7" i="181"/>
  <c r="O10" i="181"/>
  <c r="O11" i="181"/>
  <c r="O12" i="181"/>
  <c r="R10" i="181"/>
  <c r="R11" i="181"/>
  <c r="R12" i="181"/>
  <c r="U10" i="181"/>
  <c r="U11" i="181"/>
  <c r="U12" i="181"/>
  <c r="X10" i="181"/>
  <c r="X11" i="181"/>
  <c r="X12" i="181"/>
  <c r="AA10" i="181"/>
  <c r="AA11" i="181"/>
  <c r="AA12" i="181"/>
  <c r="AD10" i="181"/>
  <c r="AD11" i="181"/>
  <c r="AD12" i="181"/>
  <c r="O13" i="181"/>
  <c r="O14" i="181"/>
  <c r="O15" i="181"/>
  <c r="R13" i="181"/>
  <c r="R14" i="181"/>
  <c r="R15" i="181"/>
  <c r="U13" i="181"/>
  <c r="U14" i="181"/>
  <c r="U15" i="181"/>
  <c r="X13" i="181"/>
  <c r="X14" i="181"/>
  <c r="X15" i="181"/>
  <c r="AA13" i="181"/>
  <c r="AA14" i="181"/>
  <c r="AA15" i="181"/>
  <c r="AD13" i="181"/>
  <c r="AD14" i="181"/>
  <c r="AD15" i="181"/>
  <c r="O16" i="181"/>
  <c r="O17" i="181"/>
  <c r="O18" i="181"/>
  <c r="R16" i="181"/>
  <c r="R17" i="181"/>
  <c r="R18" i="181"/>
  <c r="U16" i="181"/>
  <c r="U17" i="181"/>
  <c r="U18" i="181"/>
  <c r="X16" i="181"/>
  <c r="X17" i="181"/>
  <c r="X18" i="181"/>
  <c r="AA16" i="181"/>
  <c r="AA17" i="181"/>
  <c r="AA18" i="181"/>
  <c r="AD16" i="181"/>
  <c r="AD17" i="181"/>
  <c r="AD18" i="181"/>
  <c r="AH16" i="181"/>
  <c r="O19" i="181"/>
  <c r="O20" i="181"/>
  <c r="O21" i="181"/>
  <c r="R19" i="181"/>
  <c r="AH19" i="181"/>
  <c r="R20" i="181"/>
  <c r="R21" i="181"/>
  <c r="U19" i="181"/>
  <c r="U20" i="181"/>
  <c r="U21" i="181"/>
  <c r="X19" i="181"/>
  <c r="X20" i="181"/>
  <c r="X21" i="181"/>
  <c r="AA19" i="181"/>
  <c r="AA20" i="181"/>
  <c r="AA21" i="181"/>
  <c r="AD19" i="181"/>
  <c r="AD20" i="181"/>
  <c r="AD21" i="181"/>
  <c r="O22" i="181"/>
  <c r="O23" i="181"/>
  <c r="O24" i="181"/>
  <c r="R22" i="181"/>
  <c r="R23" i="181"/>
  <c r="R24" i="181"/>
  <c r="U22" i="181"/>
  <c r="U23" i="181"/>
  <c r="U24" i="181"/>
  <c r="X22" i="181"/>
  <c r="X23" i="181"/>
  <c r="X24" i="181"/>
  <c r="AA22" i="181"/>
  <c r="AA23" i="181"/>
  <c r="AA24" i="181"/>
  <c r="AD22" i="181"/>
  <c r="AD23" i="181"/>
  <c r="AD24" i="181"/>
  <c r="O4" i="182"/>
  <c r="O5" i="182"/>
  <c r="O6" i="182"/>
  <c r="R4" i="182"/>
  <c r="R5" i="182"/>
  <c r="R6" i="182"/>
  <c r="U4" i="182"/>
  <c r="U5" i="182"/>
  <c r="U6" i="182"/>
  <c r="X4" i="182"/>
  <c r="X5" i="182"/>
  <c r="X6" i="182"/>
  <c r="AA4" i="182"/>
  <c r="AA5" i="182"/>
  <c r="AA6" i="182"/>
  <c r="AD4" i="182"/>
  <c r="AD5" i="182"/>
  <c r="AD6" i="182"/>
  <c r="O7" i="182"/>
  <c r="O8" i="182"/>
  <c r="O9" i="182"/>
  <c r="R7" i="182"/>
  <c r="R8" i="182"/>
  <c r="R9" i="182"/>
  <c r="U7" i="182"/>
  <c r="U8" i="182"/>
  <c r="U9" i="182"/>
  <c r="X7" i="182"/>
  <c r="X8" i="182"/>
  <c r="X9" i="182"/>
  <c r="AA7" i="182"/>
  <c r="AA8" i="182"/>
  <c r="AA9" i="182"/>
  <c r="AD7" i="182"/>
  <c r="AD8" i="182"/>
  <c r="AD9" i="182"/>
  <c r="O10" i="182"/>
  <c r="O11" i="182"/>
  <c r="O12" i="182"/>
  <c r="R10" i="182"/>
  <c r="R11" i="182"/>
  <c r="R12" i="182"/>
  <c r="U10" i="182"/>
  <c r="U11" i="182"/>
  <c r="U12" i="182"/>
  <c r="X10" i="182"/>
  <c r="X11" i="182"/>
  <c r="X12" i="182"/>
  <c r="AA10" i="182"/>
  <c r="AA11" i="182"/>
  <c r="AA12" i="182"/>
  <c r="AD10" i="182"/>
  <c r="AD11" i="182"/>
  <c r="AD12" i="182"/>
  <c r="AH10" i="182"/>
  <c r="O13" i="182"/>
  <c r="O14" i="182"/>
  <c r="O15" i="182"/>
  <c r="R13" i="182"/>
  <c r="AH13" i="182"/>
  <c r="R14" i="182"/>
  <c r="R15" i="182"/>
  <c r="U13" i="182"/>
  <c r="U14" i="182"/>
  <c r="U15" i="182"/>
  <c r="X13" i="182"/>
  <c r="X14" i="182"/>
  <c r="X15" i="182"/>
  <c r="AA13" i="182"/>
  <c r="AA14" i="182"/>
  <c r="AA15" i="182"/>
  <c r="AD13" i="182"/>
  <c r="AD14" i="182"/>
  <c r="AD15" i="182"/>
  <c r="O16" i="182"/>
  <c r="O17" i="182"/>
  <c r="O18" i="182"/>
  <c r="R16" i="182"/>
  <c r="R17" i="182"/>
  <c r="R18" i="182"/>
  <c r="U16" i="182"/>
  <c r="U17" i="182"/>
  <c r="U18" i="182"/>
  <c r="X16" i="182"/>
  <c r="X17" i="182"/>
  <c r="X18" i="182"/>
  <c r="AA16" i="182"/>
  <c r="AA17" i="182"/>
  <c r="AA18" i="182"/>
  <c r="AD16" i="182"/>
  <c r="AD17" i="182"/>
  <c r="AD18" i="182"/>
  <c r="O19" i="182"/>
  <c r="O20" i="182"/>
  <c r="O21" i="182"/>
  <c r="R19" i="182"/>
  <c r="R20" i="182"/>
  <c r="R21" i="182"/>
  <c r="U19" i="182"/>
  <c r="U20" i="182"/>
  <c r="U21" i="182"/>
  <c r="X19" i="182"/>
  <c r="X20" i="182"/>
  <c r="X21" i="182"/>
  <c r="AA19" i="182"/>
  <c r="AA20" i="182"/>
  <c r="AA21" i="182"/>
  <c r="AD19" i="182"/>
  <c r="AD20" i="182"/>
  <c r="AD21" i="182"/>
  <c r="O22" i="182"/>
  <c r="O23" i="182"/>
  <c r="O24" i="182"/>
  <c r="R22" i="182"/>
  <c r="R23" i="182"/>
  <c r="R24" i="182"/>
  <c r="U22" i="182"/>
  <c r="U23" i="182"/>
  <c r="U24" i="182"/>
  <c r="X22" i="182"/>
  <c r="X23" i="182"/>
  <c r="X24" i="182"/>
  <c r="AA22" i="182"/>
  <c r="AA23" i="182"/>
  <c r="AA24" i="182"/>
  <c r="AD22" i="182"/>
  <c r="AD23" i="182"/>
  <c r="AD24" i="182"/>
  <c r="AH22" i="182"/>
  <c r="O4" i="183"/>
  <c r="O5" i="183"/>
  <c r="AH4" i="183"/>
  <c r="O6" i="183"/>
  <c r="R4" i="183"/>
  <c r="R5" i="183"/>
  <c r="R6" i="183"/>
  <c r="U4" i="183"/>
  <c r="U5" i="183"/>
  <c r="U6" i="183"/>
  <c r="X4" i="183"/>
  <c r="X5" i="183"/>
  <c r="X6" i="183"/>
  <c r="AA4" i="183"/>
  <c r="AA5" i="183"/>
  <c r="AA6" i="183"/>
  <c r="AD4" i="183"/>
  <c r="AD5" i="183"/>
  <c r="AD6" i="183"/>
  <c r="O7" i="183"/>
  <c r="O8" i="183"/>
  <c r="O9" i="183"/>
  <c r="R7" i="183"/>
  <c r="R8" i="183"/>
  <c r="R9" i="183"/>
  <c r="U7" i="183"/>
  <c r="U8" i="183"/>
  <c r="U9" i="183"/>
  <c r="X7" i="183"/>
  <c r="X8" i="183"/>
  <c r="X9" i="183"/>
  <c r="AA7" i="183"/>
  <c r="AA8" i="183"/>
  <c r="AA9" i="183"/>
  <c r="AD7" i="183"/>
  <c r="AD8" i="183"/>
  <c r="AD9" i="183"/>
  <c r="AH7" i="183"/>
  <c r="O10" i="183"/>
  <c r="O11" i="183"/>
  <c r="O12" i="183"/>
  <c r="R10" i="183"/>
  <c r="R11" i="183"/>
  <c r="R12" i="183"/>
  <c r="U10" i="183"/>
  <c r="U11" i="183"/>
  <c r="U12" i="183"/>
  <c r="X10" i="183"/>
  <c r="X11" i="183"/>
  <c r="X12" i="183"/>
  <c r="AA10" i="183"/>
  <c r="AA11" i="183"/>
  <c r="AA12" i="183"/>
  <c r="AD10" i="183"/>
  <c r="AD11" i="183"/>
  <c r="AD12" i="183"/>
  <c r="O13" i="183"/>
  <c r="O14" i="183"/>
  <c r="O15" i="183"/>
  <c r="R13" i="183"/>
  <c r="R14" i="183"/>
  <c r="R15" i="183"/>
  <c r="U13" i="183"/>
  <c r="U14" i="183"/>
  <c r="U15" i="183"/>
  <c r="X13" i="183"/>
  <c r="X14" i="183"/>
  <c r="X15" i="183"/>
  <c r="AA13" i="183"/>
  <c r="AA14" i="183"/>
  <c r="AA15" i="183"/>
  <c r="AD13" i="183"/>
  <c r="AD14" i="183"/>
  <c r="AD15" i="183"/>
  <c r="O16" i="183"/>
  <c r="O17" i="183"/>
  <c r="O18" i="183"/>
  <c r="R16" i="183"/>
  <c r="R17" i="183"/>
  <c r="R18" i="183"/>
  <c r="U16" i="183"/>
  <c r="U17" i="183"/>
  <c r="U18" i="183"/>
  <c r="X16" i="183"/>
  <c r="X17" i="183"/>
  <c r="X18" i="183"/>
  <c r="AA16" i="183"/>
  <c r="AA17" i="183"/>
  <c r="AA18" i="183"/>
  <c r="AD16" i="183"/>
  <c r="AD17" i="183"/>
  <c r="AD18" i="183"/>
  <c r="AH16" i="183"/>
  <c r="O19" i="183"/>
  <c r="O20" i="183"/>
  <c r="O21" i="183"/>
  <c r="R19" i="183"/>
  <c r="AH19" i="183"/>
  <c r="R20" i="183"/>
  <c r="R21" i="183"/>
  <c r="U19" i="183"/>
  <c r="U20" i="183"/>
  <c r="U21" i="183"/>
  <c r="X19" i="183"/>
  <c r="X20" i="183"/>
  <c r="X21" i="183"/>
  <c r="AA19" i="183"/>
  <c r="AA20" i="183"/>
  <c r="AA21" i="183"/>
  <c r="AD19" i="183"/>
  <c r="AD20" i="183"/>
  <c r="AD21" i="183"/>
  <c r="O22" i="183"/>
  <c r="O23" i="183"/>
  <c r="O24" i="183"/>
  <c r="R22" i="183"/>
  <c r="R23" i="183"/>
  <c r="R24" i="183"/>
  <c r="U22" i="183"/>
  <c r="U23" i="183"/>
  <c r="U24" i="183"/>
  <c r="X22" i="183"/>
  <c r="X23" i="183"/>
  <c r="X24" i="183"/>
  <c r="AA22" i="183"/>
  <c r="AA23" i="183"/>
  <c r="AA24" i="183"/>
  <c r="AD22" i="183"/>
  <c r="AD23" i="183"/>
  <c r="AD24" i="183"/>
  <c r="O4" i="184"/>
  <c r="O5" i="184"/>
  <c r="O6" i="184"/>
  <c r="R4" i="184"/>
  <c r="R5" i="184"/>
  <c r="R6" i="184"/>
  <c r="U4" i="184"/>
  <c r="U5" i="184"/>
  <c r="U6" i="184"/>
  <c r="X4" i="184"/>
  <c r="X5" i="184"/>
  <c r="X6" i="184"/>
  <c r="AA4" i="184"/>
  <c r="AA5" i="184"/>
  <c r="AA6" i="184"/>
  <c r="AD4" i="184"/>
  <c r="AD5" i="184"/>
  <c r="AD6" i="184"/>
  <c r="O7" i="184"/>
  <c r="O8" i="184"/>
  <c r="O9" i="184"/>
  <c r="R7" i="184"/>
  <c r="R8" i="184"/>
  <c r="R9" i="184"/>
  <c r="U7" i="184"/>
  <c r="U8" i="184"/>
  <c r="U9" i="184"/>
  <c r="X7" i="184"/>
  <c r="X8" i="184"/>
  <c r="X9" i="184"/>
  <c r="AA7" i="184"/>
  <c r="AA8" i="184"/>
  <c r="AA9" i="184"/>
  <c r="AD7" i="184"/>
  <c r="AD8" i="184"/>
  <c r="AD9" i="184"/>
  <c r="O10" i="184"/>
  <c r="O11" i="184"/>
  <c r="O12" i="184"/>
  <c r="R10" i="184"/>
  <c r="R11" i="184"/>
  <c r="R12" i="184"/>
  <c r="U10" i="184"/>
  <c r="U11" i="184"/>
  <c r="U12" i="184"/>
  <c r="X10" i="184"/>
  <c r="X11" i="184"/>
  <c r="X12" i="184"/>
  <c r="AA10" i="184"/>
  <c r="AA11" i="184"/>
  <c r="AA12" i="184"/>
  <c r="AD10" i="184"/>
  <c r="AD11" i="184"/>
  <c r="AD12" i="184"/>
  <c r="AH10" i="184"/>
  <c r="O13" i="184"/>
  <c r="O14" i="184"/>
  <c r="O15" i="184"/>
  <c r="R13" i="184"/>
  <c r="AH13" i="184"/>
  <c r="R14" i="184"/>
  <c r="R15" i="184"/>
  <c r="U13" i="184"/>
  <c r="U14" i="184"/>
  <c r="U15" i="184"/>
  <c r="X13" i="184"/>
  <c r="X14" i="184"/>
  <c r="X15" i="184"/>
  <c r="AA13" i="184"/>
  <c r="AA14" i="184"/>
  <c r="AA15" i="184"/>
  <c r="AD13" i="184"/>
  <c r="AD14" i="184"/>
  <c r="AD15" i="184"/>
  <c r="O16" i="184"/>
  <c r="O17" i="184"/>
  <c r="O18" i="184"/>
  <c r="R16" i="184"/>
  <c r="R17" i="184"/>
  <c r="R18" i="184"/>
  <c r="U16" i="184"/>
  <c r="U17" i="184"/>
  <c r="U18" i="184"/>
  <c r="X16" i="184"/>
  <c r="X17" i="184"/>
  <c r="X18" i="184"/>
  <c r="AA16" i="184"/>
  <c r="AA17" i="184"/>
  <c r="AA18" i="184"/>
  <c r="AD16" i="184"/>
  <c r="AD17" i="184"/>
  <c r="AD18" i="184"/>
  <c r="O19" i="184"/>
  <c r="O20" i="184"/>
  <c r="O21" i="184"/>
  <c r="R19" i="184"/>
  <c r="R20" i="184"/>
  <c r="R21" i="184"/>
  <c r="U19" i="184"/>
  <c r="U20" i="184"/>
  <c r="U21" i="184"/>
  <c r="X19" i="184"/>
  <c r="X20" i="184"/>
  <c r="X21" i="184"/>
  <c r="AA19" i="184"/>
  <c r="AA20" i="184"/>
  <c r="AA21" i="184"/>
  <c r="AD19" i="184"/>
  <c r="AD20" i="184"/>
  <c r="AD21" i="184"/>
  <c r="O22" i="184"/>
  <c r="O23" i="184"/>
  <c r="O24" i="184"/>
  <c r="R22" i="184"/>
  <c r="R23" i="184"/>
  <c r="R24" i="184"/>
  <c r="U22" i="184"/>
  <c r="U23" i="184"/>
  <c r="U24" i="184"/>
  <c r="X22" i="184"/>
  <c r="X23" i="184"/>
  <c r="X24" i="184"/>
  <c r="AA22" i="184"/>
  <c r="AA23" i="184"/>
  <c r="AA24" i="184"/>
  <c r="AD22" i="184"/>
  <c r="AD23" i="184"/>
  <c r="AD24" i="184"/>
  <c r="AH22" i="184"/>
  <c r="O4" i="185"/>
  <c r="O5" i="185"/>
  <c r="AH4" i="185"/>
  <c r="O6" i="185"/>
  <c r="R4" i="185"/>
  <c r="R5" i="185"/>
  <c r="R6" i="185"/>
  <c r="U4" i="185"/>
  <c r="U5" i="185"/>
  <c r="U6" i="185"/>
  <c r="X4" i="185"/>
  <c r="X5" i="185"/>
  <c r="X6" i="185"/>
  <c r="AA4" i="185"/>
  <c r="AA5" i="185"/>
  <c r="AA6" i="185"/>
  <c r="AD4" i="185"/>
  <c r="AD5" i="185"/>
  <c r="AD6" i="185"/>
  <c r="O7" i="185"/>
  <c r="O8" i="185"/>
  <c r="O9" i="185"/>
  <c r="R7" i="185"/>
  <c r="R8" i="185"/>
  <c r="R9" i="185"/>
  <c r="U7" i="185"/>
  <c r="U8" i="185"/>
  <c r="U9" i="185"/>
  <c r="X7" i="185"/>
  <c r="X8" i="185"/>
  <c r="X9" i="185"/>
  <c r="AA7" i="185"/>
  <c r="AA8" i="185"/>
  <c r="AA9" i="185"/>
  <c r="AD7" i="185"/>
  <c r="AD8" i="185"/>
  <c r="AD9" i="185"/>
  <c r="AH7" i="185"/>
  <c r="O10" i="185"/>
  <c r="O11" i="185"/>
  <c r="O12" i="185"/>
  <c r="R10" i="185"/>
  <c r="R11" i="185"/>
  <c r="R12" i="185"/>
  <c r="U10" i="185"/>
  <c r="U11" i="185"/>
  <c r="U12" i="185"/>
  <c r="X10" i="185"/>
  <c r="X11" i="185"/>
  <c r="X12" i="185"/>
  <c r="AA10" i="185"/>
  <c r="AA11" i="185"/>
  <c r="AA12" i="185"/>
  <c r="AD10" i="185"/>
  <c r="AD11" i="185"/>
  <c r="AD12" i="185"/>
  <c r="O13" i="185"/>
  <c r="O14" i="185"/>
  <c r="O15" i="185"/>
  <c r="R13" i="185"/>
  <c r="R14" i="185"/>
  <c r="R15" i="185"/>
  <c r="U13" i="185"/>
  <c r="U14" i="185"/>
  <c r="U15" i="185"/>
  <c r="X13" i="185"/>
  <c r="X14" i="185"/>
  <c r="X15" i="185"/>
  <c r="AA13" i="185"/>
  <c r="AA14" i="185"/>
  <c r="AA15" i="185"/>
  <c r="AD13" i="185"/>
  <c r="AD14" i="185"/>
  <c r="AD15" i="185"/>
  <c r="O16" i="185"/>
  <c r="O17" i="185"/>
  <c r="O18" i="185"/>
  <c r="R16" i="185"/>
  <c r="R17" i="185"/>
  <c r="R18" i="185"/>
  <c r="U16" i="185"/>
  <c r="U17" i="185"/>
  <c r="U18" i="185"/>
  <c r="X16" i="185"/>
  <c r="X17" i="185"/>
  <c r="X18" i="185"/>
  <c r="AA16" i="185"/>
  <c r="AA17" i="185"/>
  <c r="AA18" i="185"/>
  <c r="AD16" i="185"/>
  <c r="AD17" i="185"/>
  <c r="AD18" i="185"/>
  <c r="AH16" i="185"/>
  <c r="O19" i="185"/>
  <c r="O20" i="185"/>
  <c r="O21" i="185"/>
  <c r="R19" i="185"/>
  <c r="AH19" i="185"/>
  <c r="R20" i="185"/>
  <c r="R21" i="185"/>
  <c r="U19" i="185"/>
  <c r="U20" i="185"/>
  <c r="U21" i="185"/>
  <c r="X19" i="185"/>
  <c r="X20" i="185"/>
  <c r="X21" i="185"/>
  <c r="AA19" i="185"/>
  <c r="AA20" i="185"/>
  <c r="AA21" i="185"/>
  <c r="AD19" i="185"/>
  <c r="AD20" i="185"/>
  <c r="AD21" i="185"/>
  <c r="O22" i="185"/>
  <c r="O23" i="185"/>
  <c r="O24" i="185"/>
  <c r="R22" i="185"/>
  <c r="R23" i="185"/>
  <c r="R24" i="185"/>
  <c r="U22" i="185"/>
  <c r="U23" i="185"/>
  <c r="U24" i="185"/>
  <c r="X22" i="185"/>
  <c r="X23" i="185"/>
  <c r="X24" i="185"/>
  <c r="AA22" i="185"/>
  <c r="AA23" i="185"/>
  <c r="AA24" i="185"/>
  <c r="AD22" i="185"/>
  <c r="AD23" i="185"/>
  <c r="AD24" i="185"/>
  <c r="O4" i="186"/>
  <c r="O5" i="186"/>
  <c r="O6" i="186"/>
  <c r="R4" i="186"/>
  <c r="R5" i="186"/>
  <c r="R6" i="186"/>
  <c r="U4" i="186"/>
  <c r="U5" i="186"/>
  <c r="U6" i="186"/>
  <c r="X4" i="186"/>
  <c r="X5" i="186"/>
  <c r="X6" i="186"/>
  <c r="AA4" i="186"/>
  <c r="AA5" i="186"/>
  <c r="AA6" i="186"/>
  <c r="AD4" i="186"/>
  <c r="AD5" i="186"/>
  <c r="AD6" i="186"/>
  <c r="O7" i="186"/>
  <c r="O8" i="186"/>
  <c r="O9" i="186"/>
  <c r="R7" i="186"/>
  <c r="R8" i="186"/>
  <c r="R9" i="186"/>
  <c r="U7" i="186"/>
  <c r="U8" i="186"/>
  <c r="U9" i="186"/>
  <c r="X7" i="186"/>
  <c r="X8" i="186"/>
  <c r="X9" i="186"/>
  <c r="AA7" i="186"/>
  <c r="AA8" i="186"/>
  <c r="AA9" i="186"/>
  <c r="AD7" i="186"/>
  <c r="AD8" i="186"/>
  <c r="AD9" i="186"/>
  <c r="O10" i="186"/>
  <c r="O11" i="186"/>
  <c r="O12" i="186"/>
  <c r="R10" i="186"/>
  <c r="R11" i="186"/>
  <c r="R12" i="186"/>
  <c r="U10" i="186"/>
  <c r="U11" i="186"/>
  <c r="U12" i="186"/>
  <c r="X10" i="186"/>
  <c r="X11" i="186"/>
  <c r="X12" i="186"/>
  <c r="AA10" i="186"/>
  <c r="AA11" i="186"/>
  <c r="AA12" i="186"/>
  <c r="AD10" i="186"/>
  <c r="AD11" i="186"/>
  <c r="AD12" i="186"/>
  <c r="AH10" i="186"/>
  <c r="O13" i="186"/>
  <c r="O14" i="186"/>
  <c r="O15" i="186"/>
  <c r="R13" i="186"/>
  <c r="AH13" i="186"/>
  <c r="R14" i="186"/>
  <c r="R15" i="186"/>
  <c r="U13" i="186"/>
  <c r="U14" i="186"/>
  <c r="U15" i="186"/>
  <c r="X13" i="186"/>
  <c r="X14" i="186"/>
  <c r="X15" i="186"/>
  <c r="AA13" i="186"/>
  <c r="AA14" i="186"/>
  <c r="AA15" i="186"/>
  <c r="AD13" i="186"/>
  <c r="AD14" i="186"/>
  <c r="AD15" i="186"/>
  <c r="O16" i="186"/>
  <c r="O17" i="186"/>
  <c r="O18" i="186"/>
  <c r="R16" i="186"/>
  <c r="R17" i="186"/>
  <c r="R18" i="186"/>
  <c r="U16" i="186"/>
  <c r="U17" i="186"/>
  <c r="U18" i="186"/>
  <c r="X16" i="186"/>
  <c r="X17" i="186"/>
  <c r="X18" i="186"/>
  <c r="AA16" i="186"/>
  <c r="AA17" i="186"/>
  <c r="AA18" i="186"/>
  <c r="AD16" i="186"/>
  <c r="AD17" i="186"/>
  <c r="AD18" i="186"/>
  <c r="O19" i="186"/>
  <c r="O20" i="186"/>
  <c r="O21" i="186"/>
  <c r="R19" i="186"/>
  <c r="R20" i="186"/>
  <c r="R21" i="186"/>
  <c r="U19" i="186"/>
  <c r="U20" i="186"/>
  <c r="U21" i="186"/>
  <c r="X19" i="186"/>
  <c r="X20" i="186"/>
  <c r="X21" i="186"/>
  <c r="AA19" i="186"/>
  <c r="AA20" i="186"/>
  <c r="AA21" i="186"/>
  <c r="AD19" i="186"/>
  <c r="AD20" i="186"/>
  <c r="AD21" i="186"/>
  <c r="O22" i="186"/>
  <c r="O23" i="186"/>
  <c r="O24" i="186"/>
  <c r="R22" i="186"/>
  <c r="R23" i="186"/>
  <c r="R24" i="186"/>
  <c r="U22" i="186"/>
  <c r="U23" i="186"/>
  <c r="U24" i="186"/>
  <c r="X22" i="186"/>
  <c r="X23" i="186"/>
  <c r="X24" i="186"/>
  <c r="AA22" i="186"/>
  <c r="AA23" i="186"/>
  <c r="AA24" i="186"/>
  <c r="AD22" i="186"/>
  <c r="AD23" i="186"/>
  <c r="AD24" i="186"/>
  <c r="AH22" i="186"/>
  <c r="O4" i="187"/>
  <c r="O5" i="187"/>
  <c r="AH4" i="187"/>
  <c r="O6" i="187"/>
  <c r="R4" i="187"/>
  <c r="R5" i="187"/>
  <c r="R6" i="187"/>
  <c r="U4" i="187"/>
  <c r="U5" i="187"/>
  <c r="U6" i="187"/>
  <c r="X4" i="187"/>
  <c r="X5" i="187"/>
  <c r="X6" i="187"/>
  <c r="AA4" i="187"/>
  <c r="AA5" i="187"/>
  <c r="AA6" i="187"/>
  <c r="AD4" i="187"/>
  <c r="AD5" i="187"/>
  <c r="AD6" i="187"/>
  <c r="O7" i="187"/>
  <c r="O8" i="187"/>
  <c r="O9" i="187"/>
  <c r="R7" i="187"/>
  <c r="R8" i="187"/>
  <c r="R9" i="187"/>
  <c r="U7" i="187"/>
  <c r="U8" i="187"/>
  <c r="U9" i="187"/>
  <c r="X7" i="187"/>
  <c r="X8" i="187"/>
  <c r="X9" i="187"/>
  <c r="AA7" i="187"/>
  <c r="AA8" i="187"/>
  <c r="AA9" i="187"/>
  <c r="AD7" i="187"/>
  <c r="AD8" i="187"/>
  <c r="AD9" i="187"/>
  <c r="AH7" i="187"/>
  <c r="O10" i="187"/>
  <c r="O11" i="187"/>
  <c r="O12" i="187"/>
  <c r="R10" i="187"/>
  <c r="R11" i="187"/>
  <c r="R12" i="187"/>
  <c r="U10" i="187"/>
  <c r="U11" i="187"/>
  <c r="U12" i="187"/>
  <c r="X10" i="187"/>
  <c r="X11" i="187"/>
  <c r="X12" i="187"/>
  <c r="AA10" i="187"/>
  <c r="AA11" i="187"/>
  <c r="AA12" i="187"/>
  <c r="AD10" i="187"/>
  <c r="AD11" i="187"/>
  <c r="AD12" i="187"/>
  <c r="O13" i="187"/>
  <c r="O14" i="187"/>
  <c r="O15" i="187"/>
  <c r="R13" i="187"/>
  <c r="R14" i="187"/>
  <c r="R15" i="187"/>
  <c r="U13" i="187"/>
  <c r="U14" i="187"/>
  <c r="U15" i="187"/>
  <c r="X13" i="187"/>
  <c r="X14" i="187"/>
  <c r="X15" i="187"/>
  <c r="AA13" i="187"/>
  <c r="AA14" i="187"/>
  <c r="AA15" i="187"/>
  <c r="AD13" i="187"/>
  <c r="AD14" i="187"/>
  <c r="AD15" i="187"/>
  <c r="O16" i="187"/>
  <c r="O17" i="187"/>
  <c r="O18" i="187"/>
  <c r="R16" i="187"/>
  <c r="R17" i="187"/>
  <c r="R18" i="187"/>
  <c r="U16" i="187"/>
  <c r="U17" i="187"/>
  <c r="U18" i="187"/>
  <c r="X16" i="187"/>
  <c r="X17" i="187"/>
  <c r="X18" i="187"/>
  <c r="AA16" i="187"/>
  <c r="AA17" i="187"/>
  <c r="AA18" i="187"/>
  <c r="AD16" i="187"/>
  <c r="AD17" i="187"/>
  <c r="AD18" i="187"/>
  <c r="AH16" i="187"/>
  <c r="O19" i="187"/>
  <c r="O20" i="187"/>
  <c r="O21" i="187"/>
  <c r="R19" i="187"/>
  <c r="AH19" i="187"/>
  <c r="R20" i="187"/>
  <c r="R21" i="187"/>
  <c r="U19" i="187"/>
  <c r="U20" i="187"/>
  <c r="U21" i="187"/>
  <c r="X19" i="187"/>
  <c r="X20" i="187"/>
  <c r="X21" i="187"/>
  <c r="AA19" i="187"/>
  <c r="AA20" i="187"/>
  <c r="AA21" i="187"/>
  <c r="AD19" i="187"/>
  <c r="AD20" i="187"/>
  <c r="AD21" i="187"/>
  <c r="O22" i="187"/>
  <c r="O23" i="187"/>
  <c r="O24" i="187"/>
  <c r="R22" i="187"/>
  <c r="R23" i="187"/>
  <c r="R24" i="187"/>
  <c r="U22" i="187"/>
  <c r="U23" i="187"/>
  <c r="U24" i="187"/>
  <c r="X22" i="187"/>
  <c r="X23" i="187"/>
  <c r="X24" i="187"/>
  <c r="AA22" i="187"/>
  <c r="AA23" i="187"/>
  <c r="AA24" i="187"/>
  <c r="AD22" i="187"/>
  <c r="AD23" i="187"/>
  <c r="AD24" i="187"/>
  <c r="O4" i="188"/>
  <c r="O5" i="188"/>
  <c r="O6" i="188"/>
  <c r="R4" i="188"/>
  <c r="R5" i="188"/>
  <c r="R6" i="188"/>
  <c r="U4" i="188"/>
  <c r="U5" i="188"/>
  <c r="U6" i="188"/>
  <c r="X4" i="188"/>
  <c r="X5" i="188"/>
  <c r="X6" i="188"/>
  <c r="AA4" i="188"/>
  <c r="AA5" i="188"/>
  <c r="AA6" i="188"/>
  <c r="AD4" i="188"/>
  <c r="AD5" i="188"/>
  <c r="AD6" i="188"/>
  <c r="O7" i="188"/>
  <c r="O8" i="188"/>
  <c r="O9" i="188"/>
  <c r="R7" i="188"/>
  <c r="R8" i="188"/>
  <c r="R9" i="188"/>
  <c r="U7" i="188"/>
  <c r="U8" i="188"/>
  <c r="U9" i="188"/>
  <c r="X7" i="188"/>
  <c r="X8" i="188"/>
  <c r="X9" i="188"/>
  <c r="AA7" i="188"/>
  <c r="AA8" i="188"/>
  <c r="AA9" i="188"/>
  <c r="AD7" i="188"/>
  <c r="AD8" i="188"/>
  <c r="AD9" i="188"/>
  <c r="O10" i="188"/>
  <c r="O11" i="188"/>
  <c r="O12" i="188"/>
  <c r="R10" i="188"/>
  <c r="R11" i="188"/>
  <c r="R12" i="188"/>
  <c r="U10" i="188"/>
  <c r="U11" i="188"/>
  <c r="U12" i="188"/>
  <c r="X10" i="188"/>
  <c r="X11" i="188"/>
  <c r="X12" i="188"/>
  <c r="AA10" i="188"/>
  <c r="AA11" i="188"/>
  <c r="AA12" i="188"/>
  <c r="AD10" i="188"/>
  <c r="AD11" i="188"/>
  <c r="AD12" i="188"/>
  <c r="AH10" i="188"/>
  <c r="O13" i="188"/>
  <c r="O14" i="188"/>
  <c r="O15" i="188"/>
  <c r="R13" i="188"/>
  <c r="AH13" i="188"/>
  <c r="R14" i="188"/>
  <c r="R15" i="188"/>
  <c r="U13" i="188"/>
  <c r="U14" i="188"/>
  <c r="U15" i="188"/>
  <c r="X13" i="188"/>
  <c r="X14" i="188"/>
  <c r="X15" i="188"/>
  <c r="AA13" i="188"/>
  <c r="AA14" i="188"/>
  <c r="AA15" i="188"/>
  <c r="AD13" i="188"/>
  <c r="AD14" i="188"/>
  <c r="AD15" i="188"/>
  <c r="O16" i="188"/>
  <c r="O17" i="188"/>
  <c r="O18" i="188"/>
  <c r="R16" i="188"/>
  <c r="R17" i="188"/>
  <c r="R18" i="188"/>
  <c r="U16" i="188"/>
  <c r="U17" i="188"/>
  <c r="U18" i="188"/>
  <c r="X16" i="188"/>
  <c r="X17" i="188"/>
  <c r="X18" i="188"/>
  <c r="AA16" i="188"/>
  <c r="AA17" i="188"/>
  <c r="AA18" i="188"/>
  <c r="AD16" i="188"/>
  <c r="AD17" i="188"/>
  <c r="AD18" i="188"/>
  <c r="O19" i="188"/>
  <c r="O20" i="188"/>
  <c r="O21" i="188"/>
  <c r="R19" i="188"/>
  <c r="R20" i="188"/>
  <c r="R21" i="188"/>
  <c r="U19" i="188"/>
  <c r="U20" i="188"/>
  <c r="U21" i="188"/>
  <c r="X19" i="188"/>
  <c r="X20" i="188"/>
  <c r="X21" i="188"/>
  <c r="AA19" i="188"/>
  <c r="AA20" i="188"/>
  <c r="AA21" i="188"/>
  <c r="AD19" i="188"/>
  <c r="AD20" i="188"/>
  <c r="AD21" i="188"/>
  <c r="O22" i="188"/>
  <c r="O23" i="188"/>
  <c r="O24" i="188"/>
  <c r="R22" i="188"/>
  <c r="R23" i="188"/>
  <c r="R24" i="188"/>
  <c r="U22" i="188"/>
  <c r="U23" i="188"/>
  <c r="U24" i="188"/>
  <c r="X22" i="188"/>
  <c r="X23" i="188"/>
  <c r="X24" i="188"/>
  <c r="AA22" i="188"/>
  <c r="AA23" i="188"/>
  <c r="AA24" i="188"/>
  <c r="AD22" i="188"/>
  <c r="AD23" i="188"/>
  <c r="AD24" i="188"/>
  <c r="AH22" i="188"/>
  <c r="O4" i="189"/>
  <c r="O5" i="189"/>
  <c r="AH4" i="189"/>
  <c r="O6" i="189"/>
  <c r="R4" i="189"/>
  <c r="R5" i="189"/>
  <c r="R6" i="189"/>
  <c r="U4" i="189"/>
  <c r="U5" i="189"/>
  <c r="U6" i="189"/>
  <c r="X4" i="189"/>
  <c r="X5" i="189"/>
  <c r="X6" i="189"/>
  <c r="AA4" i="189"/>
  <c r="AA5" i="189"/>
  <c r="AA6" i="189"/>
  <c r="AD4" i="189"/>
  <c r="AD5" i="189"/>
  <c r="AD6" i="189"/>
  <c r="O7" i="189"/>
  <c r="O8" i="189"/>
  <c r="O9" i="189"/>
  <c r="R7" i="189"/>
  <c r="R8" i="189"/>
  <c r="R9" i="189"/>
  <c r="U7" i="189"/>
  <c r="U8" i="189"/>
  <c r="U9" i="189"/>
  <c r="X7" i="189"/>
  <c r="X8" i="189"/>
  <c r="X9" i="189"/>
  <c r="AA7" i="189"/>
  <c r="AA8" i="189"/>
  <c r="AA9" i="189"/>
  <c r="AD7" i="189"/>
  <c r="AD8" i="189"/>
  <c r="AD9" i="189"/>
  <c r="AH7" i="189"/>
  <c r="O10" i="189"/>
  <c r="O11" i="189"/>
  <c r="O12" i="189"/>
  <c r="R10" i="189"/>
  <c r="R11" i="189"/>
  <c r="R12" i="189"/>
  <c r="U10" i="189"/>
  <c r="U11" i="189"/>
  <c r="U12" i="189"/>
  <c r="X10" i="189"/>
  <c r="X11" i="189"/>
  <c r="X12" i="189"/>
  <c r="AA10" i="189"/>
  <c r="AA11" i="189"/>
  <c r="AA12" i="189"/>
  <c r="AD10" i="189"/>
  <c r="AD11" i="189"/>
  <c r="AD12" i="189"/>
  <c r="O13" i="189"/>
  <c r="O14" i="189"/>
  <c r="O15" i="189"/>
  <c r="R13" i="189"/>
  <c r="R14" i="189"/>
  <c r="R15" i="189"/>
  <c r="U13" i="189"/>
  <c r="U14" i="189"/>
  <c r="U15" i="189"/>
  <c r="X13" i="189"/>
  <c r="X14" i="189"/>
  <c r="X15" i="189"/>
  <c r="AA13" i="189"/>
  <c r="AA14" i="189"/>
  <c r="AA15" i="189"/>
  <c r="AD13" i="189"/>
  <c r="AD14" i="189"/>
  <c r="AD15" i="189"/>
  <c r="O16" i="189"/>
  <c r="O17" i="189"/>
  <c r="O18" i="189"/>
  <c r="R16" i="189"/>
  <c r="R17" i="189"/>
  <c r="R18" i="189"/>
  <c r="U16" i="189"/>
  <c r="U17" i="189"/>
  <c r="U18" i="189"/>
  <c r="X16" i="189"/>
  <c r="X17" i="189"/>
  <c r="X18" i="189"/>
  <c r="AA16" i="189"/>
  <c r="AA17" i="189"/>
  <c r="AA18" i="189"/>
  <c r="AD16" i="189"/>
  <c r="AD17" i="189"/>
  <c r="AD18" i="189"/>
  <c r="AH16" i="189"/>
  <c r="O19" i="189"/>
  <c r="O20" i="189"/>
  <c r="O21" i="189"/>
  <c r="R19" i="189"/>
  <c r="AH19" i="189"/>
  <c r="R20" i="189"/>
  <c r="R21" i="189"/>
  <c r="U19" i="189"/>
  <c r="U20" i="189"/>
  <c r="U21" i="189"/>
  <c r="X19" i="189"/>
  <c r="X20" i="189"/>
  <c r="X21" i="189"/>
  <c r="AA19" i="189"/>
  <c r="AA20" i="189"/>
  <c r="AA21" i="189"/>
  <c r="AD19" i="189"/>
  <c r="AD20" i="189"/>
  <c r="AD21" i="189"/>
  <c r="O22" i="189"/>
  <c r="O23" i="189"/>
  <c r="O24" i="189"/>
  <c r="R22" i="189"/>
  <c r="R23" i="189"/>
  <c r="R24" i="189"/>
  <c r="U22" i="189"/>
  <c r="U23" i="189"/>
  <c r="U24" i="189"/>
  <c r="X22" i="189"/>
  <c r="X23" i="189"/>
  <c r="X24" i="189"/>
  <c r="AA22" i="189"/>
  <c r="AA23" i="189"/>
  <c r="AA24" i="189"/>
  <c r="AD22" i="189"/>
  <c r="AD23" i="189"/>
  <c r="AD24" i="189"/>
  <c r="O4" i="190"/>
  <c r="O5" i="190"/>
  <c r="O6" i="190"/>
  <c r="R4" i="190"/>
  <c r="R5" i="190"/>
  <c r="R6" i="190"/>
  <c r="U4" i="190"/>
  <c r="U5" i="190"/>
  <c r="U6" i="190"/>
  <c r="X4" i="190"/>
  <c r="X5" i="190"/>
  <c r="X6" i="190"/>
  <c r="AA4" i="190"/>
  <c r="AA5" i="190"/>
  <c r="AA6" i="190"/>
  <c r="AD4" i="190"/>
  <c r="AD5" i="190"/>
  <c r="AD6" i="190"/>
  <c r="O7" i="190"/>
  <c r="O8" i="190"/>
  <c r="O9" i="190"/>
  <c r="R7" i="190"/>
  <c r="R8" i="190"/>
  <c r="R9" i="190"/>
  <c r="U7" i="190"/>
  <c r="U8" i="190"/>
  <c r="U9" i="190"/>
  <c r="X7" i="190"/>
  <c r="X8" i="190"/>
  <c r="X9" i="190"/>
  <c r="AA7" i="190"/>
  <c r="AA8" i="190"/>
  <c r="AA9" i="190"/>
  <c r="AD7" i="190"/>
  <c r="AD8" i="190"/>
  <c r="AD9" i="190"/>
  <c r="O10" i="190"/>
  <c r="O11" i="190"/>
  <c r="O12" i="190"/>
  <c r="R10" i="190"/>
  <c r="R11" i="190"/>
  <c r="R12" i="190"/>
  <c r="U10" i="190"/>
  <c r="U11" i="190"/>
  <c r="U12" i="190"/>
  <c r="X10" i="190"/>
  <c r="X11" i="190"/>
  <c r="X12" i="190"/>
  <c r="AA10" i="190"/>
  <c r="AA11" i="190"/>
  <c r="AA12" i="190"/>
  <c r="AD10" i="190"/>
  <c r="AD11" i="190"/>
  <c r="AD12" i="190"/>
  <c r="AH10" i="190"/>
  <c r="O13" i="190"/>
  <c r="O14" i="190"/>
  <c r="O15" i="190"/>
  <c r="R13" i="190"/>
  <c r="AH13" i="190"/>
  <c r="R14" i="190"/>
  <c r="R15" i="190"/>
  <c r="U13" i="190"/>
  <c r="U14" i="190"/>
  <c r="U15" i="190"/>
  <c r="X13" i="190"/>
  <c r="X14" i="190"/>
  <c r="X15" i="190"/>
  <c r="AA13" i="190"/>
  <c r="AA14" i="190"/>
  <c r="AA15" i="190"/>
  <c r="AD13" i="190"/>
  <c r="AD14" i="190"/>
  <c r="AD15" i="190"/>
  <c r="O16" i="190"/>
  <c r="O17" i="190"/>
  <c r="O18" i="190"/>
  <c r="R16" i="190"/>
  <c r="R17" i="190"/>
  <c r="R18" i="190"/>
  <c r="U16" i="190"/>
  <c r="U17" i="190"/>
  <c r="U18" i="190"/>
  <c r="X16" i="190"/>
  <c r="X17" i="190"/>
  <c r="X18" i="190"/>
  <c r="AA16" i="190"/>
  <c r="AA17" i="190"/>
  <c r="AA18" i="190"/>
  <c r="AD16" i="190"/>
  <c r="AD17" i="190"/>
  <c r="AD18" i="190"/>
  <c r="O19" i="190"/>
  <c r="O20" i="190"/>
  <c r="O21" i="190"/>
  <c r="R19" i="190"/>
  <c r="R20" i="190"/>
  <c r="R21" i="190"/>
  <c r="U19" i="190"/>
  <c r="U20" i="190"/>
  <c r="U21" i="190"/>
  <c r="X19" i="190"/>
  <c r="X20" i="190"/>
  <c r="X21" i="190"/>
  <c r="AA19" i="190"/>
  <c r="AA20" i="190"/>
  <c r="AA21" i="190"/>
  <c r="AD19" i="190"/>
  <c r="AD20" i="190"/>
  <c r="AD21" i="190"/>
  <c r="O22" i="190"/>
  <c r="O23" i="190"/>
  <c r="O24" i="190"/>
  <c r="R22" i="190"/>
  <c r="R23" i="190"/>
  <c r="R24" i="190"/>
  <c r="U22" i="190"/>
  <c r="U23" i="190"/>
  <c r="U24" i="190"/>
  <c r="X22" i="190"/>
  <c r="X23" i="190"/>
  <c r="X24" i="190"/>
  <c r="AA22" i="190"/>
  <c r="AA23" i="190"/>
  <c r="AA24" i="190"/>
  <c r="AD22" i="190"/>
  <c r="AD23" i="190"/>
  <c r="AD24" i="190"/>
  <c r="AH22" i="190"/>
  <c r="O4" i="191"/>
  <c r="O5" i="191"/>
  <c r="AH4" i="191"/>
  <c r="O6" i="191"/>
  <c r="R4" i="191"/>
  <c r="R5" i="191"/>
  <c r="R6" i="191"/>
  <c r="U4" i="191"/>
  <c r="U5" i="191"/>
  <c r="U6" i="191"/>
  <c r="X4" i="191"/>
  <c r="X5" i="191"/>
  <c r="X6" i="191"/>
  <c r="AA4" i="191"/>
  <c r="AA5" i="191"/>
  <c r="AA6" i="191"/>
  <c r="AD4" i="191"/>
  <c r="AD5" i="191"/>
  <c r="AD6" i="191"/>
  <c r="O7" i="191"/>
  <c r="O8" i="191"/>
  <c r="O9" i="191"/>
  <c r="R7" i="191"/>
  <c r="R8" i="191"/>
  <c r="R9" i="191"/>
  <c r="U7" i="191"/>
  <c r="U8" i="191"/>
  <c r="U9" i="191"/>
  <c r="X7" i="191"/>
  <c r="X8" i="191"/>
  <c r="X9" i="191"/>
  <c r="AA7" i="191"/>
  <c r="AA8" i="191"/>
  <c r="AA9" i="191"/>
  <c r="AD7" i="191"/>
  <c r="AD8" i="191"/>
  <c r="AD9" i="191"/>
  <c r="AH7" i="191"/>
  <c r="O10" i="191"/>
  <c r="O11" i="191"/>
  <c r="O12" i="191"/>
  <c r="R10" i="191"/>
  <c r="R11" i="191"/>
  <c r="R12" i="191"/>
  <c r="U10" i="191"/>
  <c r="U11" i="191"/>
  <c r="U12" i="191"/>
  <c r="X10" i="191"/>
  <c r="X11" i="191"/>
  <c r="X12" i="191"/>
  <c r="AA10" i="191"/>
  <c r="AA11" i="191"/>
  <c r="AA12" i="191"/>
  <c r="AD10" i="191"/>
  <c r="AD11" i="191"/>
  <c r="AD12" i="191"/>
  <c r="O13" i="191"/>
  <c r="O14" i="191"/>
  <c r="O15" i="191"/>
  <c r="R13" i="191"/>
  <c r="R14" i="191"/>
  <c r="R15" i="191"/>
  <c r="U13" i="191"/>
  <c r="U14" i="191"/>
  <c r="U15" i="191"/>
  <c r="X13" i="191"/>
  <c r="X14" i="191"/>
  <c r="X15" i="191"/>
  <c r="AA13" i="191"/>
  <c r="AA14" i="191"/>
  <c r="AA15" i="191"/>
  <c r="AD13" i="191"/>
  <c r="AD14" i="191"/>
  <c r="AD15" i="191"/>
  <c r="O16" i="191"/>
  <c r="O17" i="191"/>
  <c r="O18" i="191"/>
  <c r="R16" i="191"/>
  <c r="R17" i="191"/>
  <c r="R18" i="191"/>
  <c r="U16" i="191"/>
  <c r="U17" i="191"/>
  <c r="U18" i="191"/>
  <c r="X16" i="191"/>
  <c r="X17" i="191"/>
  <c r="X18" i="191"/>
  <c r="AA16" i="191"/>
  <c r="AA17" i="191"/>
  <c r="AA18" i="191"/>
  <c r="AD16" i="191"/>
  <c r="AD17" i="191"/>
  <c r="AD18" i="191"/>
  <c r="AH16" i="191"/>
  <c r="O19" i="191"/>
  <c r="O20" i="191"/>
  <c r="O21" i="191"/>
  <c r="R19" i="191"/>
  <c r="R20" i="191"/>
  <c r="R21" i="191"/>
  <c r="U19" i="191"/>
  <c r="U20" i="191"/>
  <c r="U21" i="191"/>
  <c r="X19" i="191"/>
  <c r="X20" i="191"/>
  <c r="X21" i="191"/>
  <c r="AA19" i="191"/>
  <c r="AA20" i="191"/>
  <c r="AA21" i="191"/>
  <c r="AD19" i="191"/>
  <c r="AD20" i="191"/>
  <c r="AD21" i="191"/>
  <c r="AH19" i="191"/>
  <c r="O22" i="191"/>
  <c r="O23" i="191"/>
  <c r="O24" i="191"/>
  <c r="R22" i="191"/>
  <c r="AH22" i="191"/>
  <c r="R23" i="191"/>
  <c r="R24" i="191"/>
  <c r="U22" i="191"/>
  <c r="U23" i="191"/>
  <c r="U24" i="191"/>
  <c r="X22" i="191"/>
  <c r="X23" i="191"/>
  <c r="X24" i="191"/>
  <c r="AA22" i="191"/>
  <c r="AA23" i="191"/>
  <c r="AA24" i="191"/>
  <c r="AD22" i="191"/>
  <c r="AD23" i="191"/>
  <c r="AD24" i="191"/>
  <c r="O4" i="192"/>
  <c r="O5" i="192"/>
  <c r="O6" i="192"/>
  <c r="R4" i="192"/>
  <c r="R5" i="192"/>
  <c r="R6" i="192"/>
  <c r="U4" i="192"/>
  <c r="U5" i="192"/>
  <c r="U6" i="192"/>
  <c r="X4" i="192"/>
  <c r="X5" i="192"/>
  <c r="X6" i="192"/>
  <c r="AA4" i="192"/>
  <c r="AA5" i="192"/>
  <c r="AA6" i="192"/>
  <c r="AD4" i="192"/>
  <c r="AD5" i="192"/>
  <c r="AD6" i="192"/>
  <c r="O7" i="192"/>
  <c r="O8" i="192"/>
  <c r="O9" i="192"/>
  <c r="R7" i="192"/>
  <c r="R8" i="192"/>
  <c r="R9" i="192"/>
  <c r="U7" i="192"/>
  <c r="U8" i="192"/>
  <c r="U9" i="192"/>
  <c r="X7" i="192"/>
  <c r="X8" i="192"/>
  <c r="X9" i="192"/>
  <c r="AA7" i="192"/>
  <c r="AA8" i="192"/>
  <c r="AA9" i="192"/>
  <c r="AD7" i="192"/>
  <c r="AD8" i="192"/>
  <c r="AD9" i="192"/>
  <c r="O10" i="192"/>
  <c r="O11" i="192"/>
  <c r="O12" i="192"/>
  <c r="R10" i="192"/>
  <c r="R11" i="192"/>
  <c r="R12" i="192"/>
  <c r="U10" i="192"/>
  <c r="U11" i="192"/>
  <c r="U12" i="192"/>
  <c r="X10" i="192"/>
  <c r="X11" i="192"/>
  <c r="X12" i="192"/>
  <c r="AA10" i="192"/>
  <c r="AA11" i="192"/>
  <c r="AA12" i="192"/>
  <c r="AD10" i="192"/>
  <c r="AD11" i="192"/>
  <c r="AD12" i="192"/>
  <c r="AH10" i="192"/>
  <c r="O13" i="192"/>
  <c r="O14" i="192"/>
  <c r="O15" i="192"/>
  <c r="R13" i="192"/>
  <c r="AH13" i="192"/>
  <c r="R14" i="192"/>
  <c r="R15" i="192"/>
  <c r="U13" i="192"/>
  <c r="U14" i="192"/>
  <c r="U15" i="192"/>
  <c r="X13" i="192"/>
  <c r="X14" i="192"/>
  <c r="X15" i="192"/>
  <c r="AA13" i="192"/>
  <c r="AA14" i="192"/>
  <c r="AA15" i="192"/>
  <c r="AD13" i="192"/>
  <c r="AD14" i="192"/>
  <c r="AD15" i="192"/>
  <c r="O16" i="192"/>
  <c r="O17" i="192"/>
  <c r="O18" i="192"/>
  <c r="R16" i="192"/>
  <c r="AH16" i="192"/>
  <c r="R17" i="192"/>
  <c r="R18" i="192"/>
  <c r="U16" i="192"/>
  <c r="U17" i="192"/>
  <c r="U18" i="192"/>
  <c r="X16" i="192"/>
  <c r="X17" i="192"/>
  <c r="X18" i="192"/>
  <c r="AA16" i="192"/>
  <c r="AA17" i="192"/>
  <c r="AA18" i="192"/>
  <c r="AD16" i="192"/>
  <c r="AD17" i="192"/>
  <c r="AD18" i="192"/>
  <c r="O19" i="192"/>
  <c r="O20" i="192"/>
  <c r="O21" i="192"/>
  <c r="R19" i="192"/>
  <c r="R20" i="192"/>
  <c r="R21" i="192"/>
  <c r="U19" i="192"/>
  <c r="U20" i="192"/>
  <c r="U21" i="192"/>
  <c r="X19" i="192"/>
  <c r="X20" i="192"/>
  <c r="X21" i="192"/>
  <c r="AA19" i="192"/>
  <c r="AA20" i="192"/>
  <c r="AA21" i="192"/>
  <c r="AD19" i="192"/>
  <c r="AD20" i="192"/>
  <c r="AD21" i="192"/>
  <c r="O22" i="192"/>
  <c r="O23" i="192"/>
  <c r="O24" i="192"/>
  <c r="R22" i="192"/>
  <c r="R23" i="192"/>
  <c r="R24" i="192"/>
  <c r="U22" i="192"/>
  <c r="U23" i="192"/>
  <c r="U24" i="192"/>
  <c r="X22" i="192"/>
  <c r="X23" i="192"/>
  <c r="X24" i="192"/>
  <c r="AA22" i="192"/>
  <c r="AA23" i="192"/>
  <c r="AA24" i="192"/>
  <c r="AD22" i="192"/>
  <c r="AD23" i="192"/>
  <c r="AD24" i="192"/>
  <c r="O4" i="193"/>
  <c r="O5" i="193"/>
  <c r="O6" i="193"/>
  <c r="R4" i="193"/>
  <c r="R5" i="193"/>
  <c r="R6" i="193"/>
  <c r="U4" i="193"/>
  <c r="U5" i="193"/>
  <c r="U6" i="193"/>
  <c r="X4" i="193"/>
  <c r="X5" i="193"/>
  <c r="X6" i="193"/>
  <c r="AA4" i="193"/>
  <c r="AA5" i="193"/>
  <c r="AA6" i="193"/>
  <c r="AD4" i="193"/>
  <c r="AD5" i="193"/>
  <c r="AD6" i="193"/>
  <c r="AH4" i="193"/>
  <c r="O7" i="193"/>
  <c r="O8" i="193"/>
  <c r="O9" i="193"/>
  <c r="R7" i="193"/>
  <c r="AH7" i="193"/>
  <c r="R8" i="193"/>
  <c r="R9" i="193"/>
  <c r="U7" i="193"/>
  <c r="U8" i="193"/>
  <c r="U9" i="193"/>
  <c r="X7" i="193"/>
  <c r="X8" i="193"/>
  <c r="X9" i="193"/>
  <c r="AA7" i="193"/>
  <c r="AA8" i="193"/>
  <c r="AA9" i="193"/>
  <c r="AD7" i="193"/>
  <c r="AD8" i="193"/>
  <c r="AD9" i="193"/>
  <c r="O10" i="193"/>
  <c r="O11" i="193"/>
  <c r="O12" i="193"/>
  <c r="R10" i="193"/>
  <c r="R11" i="193"/>
  <c r="R12" i="193"/>
  <c r="U10" i="193"/>
  <c r="U11" i="193"/>
  <c r="U12" i="193"/>
  <c r="X10" i="193"/>
  <c r="X11" i="193"/>
  <c r="X12" i="193"/>
  <c r="AA10" i="193"/>
  <c r="AA11" i="193"/>
  <c r="AA12" i="193"/>
  <c r="AD10" i="193"/>
  <c r="AD11" i="193"/>
  <c r="AD12" i="193"/>
  <c r="O13" i="193"/>
  <c r="O14" i="193"/>
  <c r="O15" i="193"/>
  <c r="R13" i="193"/>
  <c r="R14" i="193"/>
  <c r="R15" i="193"/>
  <c r="U13" i="193"/>
  <c r="U14" i="193"/>
  <c r="U15" i="193"/>
  <c r="X13" i="193"/>
  <c r="X14" i="193"/>
  <c r="X15" i="193"/>
  <c r="AA13" i="193"/>
  <c r="AA14" i="193"/>
  <c r="AA15" i="193"/>
  <c r="AD13" i="193"/>
  <c r="AD14" i="193"/>
  <c r="AD15" i="193"/>
  <c r="O16" i="193"/>
  <c r="O17" i="193"/>
  <c r="O18" i="193"/>
  <c r="R16" i="193"/>
  <c r="R17" i="193"/>
  <c r="R18" i="193"/>
  <c r="U16" i="193"/>
  <c r="U17" i="193"/>
  <c r="U18" i="193"/>
  <c r="X16" i="193"/>
  <c r="X17" i="193"/>
  <c r="X18" i="193"/>
  <c r="AA16" i="193"/>
  <c r="AA17" i="193"/>
  <c r="AA18" i="193"/>
  <c r="AD16" i="193"/>
  <c r="AD17" i="193"/>
  <c r="AD18" i="193"/>
  <c r="AH16" i="193"/>
  <c r="O19" i="193"/>
  <c r="O20" i="193"/>
  <c r="O21" i="193"/>
  <c r="R19" i="193"/>
  <c r="AH19" i="193"/>
  <c r="R20" i="193"/>
  <c r="R21" i="193"/>
  <c r="U19" i="193"/>
  <c r="U20" i="193"/>
  <c r="U21" i="193"/>
  <c r="X19" i="193"/>
  <c r="X20" i="193"/>
  <c r="X21" i="193"/>
  <c r="AA19" i="193"/>
  <c r="AA20" i="193"/>
  <c r="AA21" i="193"/>
  <c r="AD19" i="193"/>
  <c r="AD20" i="193"/>
  <c r="AD21" i="193"/>
  <c r="O22" i="193"/>
  <c r="O23" i="193"/>
  <c r="O24" i="193"/>
  <c r="R22" i="193"/>
  <c r="R23" i="193"/>
  <c r="R24" i="193"/>
  <c r="U22" i="193"/>
  <c r="U23" i="193"/>
  <c r="U24" i="193"/>
  <c r="X22" i="193"/>
  <c r="X23" i="193"/>
  <c r="X24" i="193"/>
  <c r="AA22" i="193"/>
  <c r="AA23" i="193"/>
  <c r="AA24" i="193"/>
  <c r="AD22" i="193"/>
  <c r="AD23" i="193"/>
  <c r="AD24" i="193"/>
  <c r="O4" i="194"/>
  <c r="O5" i="194"/>
  <c r="O6" i="194"/>
  <c r="R4" i="194"/>
  <c r="R5" i="194"/>
  <c r="R6" i="194"/>
  <c r="U4" i="194"/>
  <c r="U5" i="194"/>
  <c r="U6" i="194"/>
  <c r="X4" i="194"/>
  <c r="X5" i="194"/>
  <c r="X6" i="194"/>
  <c r="AA4" i="194"/>
  <c r="AA5" i="194"/>
  <c r="AA6" i="194"/>
  <c r="AD4" i="194"/>
  <c r="AD5" i="194"/>
  <c r="AD6" i="194"/>
  <c r="O7" i="194"/>
  <c r="O8" i="194"/>
  <c r="O9" i="194"/>
  <c r="R7" i="194"/>
  <c r="R8" i="194"/>
  <c r="R9" i="194"/>
  <c r="U7" i="194"/>
  <c r="U8" i="194"/>
  <c r="U9" i="194"/>
  <c r="X7" i="194"/>
  <c r="X8" i="194"/>
  <c r="X9" i="194"/>
  <c r="AA7" i="194"/>
  <c r="AA8" i="194"/>
  <c r="AA9" i="194"/>
  <c r="AD7" i="194"/>
  <c r="AD8" i="194"/>
  <c r="AD9" i="194"/>
  <c r="O10" i="194"/>
  <c r="O11" i="194"/>
  <c r="AH10" i="194"/>
  <c r="O12" i="194"/>
  <c r="R10" i="194"/>
  <c r="R11" i="194"/>
  <c r="R12" i="194"/>
  <c r="U10" i="194"/>
  <c r="U11" i="194"/>
  <c r="U12" i="194"/>
  <c r="X10" i="194"/>
  <c r="X11" i="194"/>
  <c r="X12" i="194"/>
  <c r="AA10" i="194"/>
  <c r="AA11" i="194"/>
  <c r="AA12" i="194"/>
  <c r="AD10" i="194"/>
  <c r="AD11" i="194"/>
  <c r="AD12" i="194"/>
  <c r="O13" i="194"/>
  <c r="O14" i="194"/>
  <c r="O15" i="194"/>
  <c r="R13" i="194"/>
  <c r="R14" i="194"/>
  <c r="R15" i="194"/>
  <c r="U13" i="194"/>
  <c r="U14" i="194"/>
  <c r="U15" i="194"/>
  <c r="X13" i="194"/>
  <c r="X14" i="194"/>
  <c r="X15" i="194"/>
  <c r="AA13" i="194"/>
  <c r="AA14" i="194"/>
  <c r="AA15" i="194"/>
  <c r="AD13" i="194"/>
  <c r="AD14" i="194"/>
  <c r="AD15" i="194"/>
  <c r="AH13" i="194"/>
  <c r="O16" i="194"/>
  <c r="O17" i="194"/>
  <c r="O18" i="194"/>
  <c r="R16" i="194"/>
  <c r="R17" i="194"/>
  <c r="R18" i="194"/>
  <c r="U16" i="194"/>
  <c r="U17" i="194"/>
  <c r="U18" i="194"/>
  <c r="X16" i="194"/>
  <c r="X17" i="194"/>
  <c r="X18" i="194"/>
  <c r="AA16" i="194"/>
  <c r="AA17" i="194"/>
  <c r="AA18" i="194"/>
  <c r="AD16" i="194"/>
  <c r="AD17" i="194"/>
  <c r="AD18" i="194"/>
  <c r="O19" i="194"/>
  <c r="O20" i="194"/>
  <c r="O21" i="194"/>
  <c r="R19" i="194"/>
  <c r="R20" i="194"/>
  <c r="R21" i="194"/>
  <c r="U19" i="194"/>
  <c r="U20" i="194"/>
  <c r="U21" i="194"/>
  <c r="X19" i="194"/>
  <c r="X20" i="194"/>
  <c r="X21" i="194"/>
  <c r="AA19" i="194"/>
  <c r="AA20" i="194"/>
  <c r="AA21" i="194"/>
  <c r="AD19" i="194"/>
  <c r="AD20" i="194"/>
  <c r="AD21" i="194"/>
  <c r="O22" i="194"/>
  <c r="O23" i="194"/>
  <c r="O24" i="194"/>
  <c r="R22" i="194"/>
  <c r="R23" i="194"/>
  <c r="R24" i="194"/>
  <c r="U22" i="194"/>
  <c r="U23" i="194"/>
  <c r="U24" i="194"/>
  <c r="X22" i="194"/>
  <c r="X23" i="194"/>
  <c r="X24" i="194"/>
  <c r="AA22" i="194"/>
  <c r="AA23" i="194"/>
  <c r="AA24" i="194"/>
  <c r="AD22" i="194"/>
  <c r="AD23" i="194"/>
  <c r="AD24" i="194"/>
  <c r="AH22" i="194"/>
  <c r="O4" i="195"/>
  <c r="O5" i="195"/>
  <c r="O6" i="195"/>
  <c r="R4" i="195"/>
  <c r="R5" i="195"/>
  <c r="R6" i="195"/>
  <c r="U4" i="195"/>
  <c r="U5" i="195"/>
  <c r="U6" i="195"/>
  <c r="X4" i="195"/>
  <c r="X5" i="195"/>
  <c r="X6" i="195"/>
  <c r="AA4" i="195"/>
  <c r="AA5" i="195"/>
  <c r="AA6" i="195"/>
  <c r="AD4" i="195"/>
  <c r="AD5" i="195"/>
  <c r="AD6" i="195"/>
  <c r="AH4" i="195"/>
  <c r="O7" i="195"/>
  <c r="O8" i="195"/>
  <c r="O9" i="195"/>
  <c r="R7" i="195"/>
  <c r="AH7" i="195"/>
  <c r="R8" i="195"/>
  <c r="R9" i="195"/>
  <c r="U7" i="195"/>
  <c r="U8" i="195"/>
  <c r="U9" i="195"/>
  <c r="X7" i="195"/>
  <c r="X8" i="195"/>
  <c r="X9" i="195"/>
  <c r="AA7" i="195"/>
  <c r="AA8" i="195"/>
  <c r="AA9" i="195"/>
  <c r="AD7" i="195"/>
  <c r="AD8" i="195"/>
  <c r="AD9" i="195"/>
  <c r="O10" i="195"/>
  <c r="O11" i="195"/>
  <c r="O12" i="195"/>
  <c r="R10" i="195"/>
  <c r="R11" i="195"/>
  <c r="R12" i="195"/>
  <c r="U10" i="195"/>
  <c r="U11" i="195"/>
  <c r="U12" i="195"/>
  <c r="X10" i="195"/>
  <c r="X11" i="195"/>
  <c r="X12" i="195"/>
  <c r="AA10" i="195"/>
  <c r="AA11" i="195"/>
  <c r="AA12" i="195"/>
  <c r="AD10" i="195"/>
  <c r="AD11" i="195"/>
  <c r="AD12" i="195"/>
  <c r="O13" i="195"/>
  <c r="O14" i="195"/>
  <c r="O15" i="195"/>
  <c r="R13" i="195"/>
  <c r="R14" i="195"/>
  <c r="R15" i="195"/>
  <c r="U13" i="195"/>
  <c r="U14" i="195"/>
  <c r="U15" i="195"/>
  <c r="X13" i="195"/>
  <c r="X14" i="195"/>
  <c r="X15" i="195"/>
  <c r="AA13" i="195"/>
  <c r="AA14" i="195"/>
  <c r="AA15" i="195"/>
  <c r="AD13" i="195"/>
  <c r="AD14" i="195"/>
  <c r="AD15" i="195"/>
  <c r="O16" i="195"/>
  <c r="O17" i="195"/>
  <c r="O18" i="195"/>
  <c r="R16" i="195"/>
  <c r="R17" i="195"/>
  <c r="R18" i="195"/>
  <c r="U16" i="195"/>
  <c r="U17" i="195"/>
  <c r="U18" i="195"/>
  <c r="X16" i="195"/>
  <c r="X17" i="195"/>
  <c r="X18" i="195"/>
  <c r="AA16" i="195"/>
  <c r="AA17" i="195"/>
  <c r="AA18" i="195"/>
  <c r="AD16" i="195"/>
  <c r="AD17" i="195"/>
  <c r="AD18" i="195"/>
  <c r="AH16" i="195"/>
  <c r="O19" i="195"/>
  <c r="O20" i="195"/>
  <c r="O21" i="195"/>
  <c r="R19" i="195"/>
  <c r="R20" i="195"/>
  <c r="R21" i="195"/>
  <c r="U19" i="195"/>
  <c r="U20" i="195"/>
  <c r="U21" i="195"/>
  <c r="X19" i="195"/>
  <c r="X20" i="195"/>
  <c r="X21" i="195"/>
  <c r="AA19" i="195"/>
  <c r="AA20" i="195"/>
  <c r="AA21" i="195"/>
  <c r="AD19" i="195"/>
  <c r="AD20" i="195"/>
  <c r="AD21" i="195"/>
  <c r="O22" i="195"/>
  <c r="O23" i="195"/>
  <c r="O24" i="195"/>
  <c r="R22" i="195"/>
  <c r="AH22" i="195"/>
  <c r="R23" i="195"/>
  <c r="R24" i="195"/>
  <c r="U22" i="195"/>
  <c r="U23" i="195"/>
  <c r="U24" i="195"/>
  <c r="X22" i="195"/>
  <c r="X23" i="195"/>
  <c r="X24" i="195"/>
  <c r="AA22" i="195"/>
  <c r="AA23" i="195"/>
  <c r="AA24" i="195"/>
  <c r="AD22" i="195"/>
  <c r="AD23" i="195"/>
  <c r="AD24" i="195"/>
  <c r="O4" i="196"/>
  <c r="O5" i="196"/>
  <c r="O6" i="196"/>
  <c r="R4" i="196"/>
  <c r="R5" i="196"/>
  <c r="R6" i="196"/>
  <c r="U4" i="196"/>
  <c r="U5" i="196"/>
  <c r="U6" i="196"/>
  <c r="X4" i="196"/>
  <c r="X5" i="196"/>
  <c r="X6" i="196"/>
  <c r="AA4" i="196"/>
  <c r="AA5" i="196"/>
  <c r="AA6" i="196"/>
  <c r="AD4" i="196"/>
  <c r="AD5" i="196"/>
  <c r="AD6" i="196"/>
  <c r="O7" i="196"/>
  <c r="O8" i="196"/>
  <c r="O9" i="196"/>
  <c r="R7" i="196"/>
  <c r="R8" i="196"/>
  <c r="R9" i="196"/>
  <c r="U7" i="196"/>
  <c r="U8" i="196"/>
  <c r="U9" i="196"/>
  <c r="X7" i="196"/>
  <c r="X8" i="196"/>
  <c r="X9" i="196"/>
  <c r="AA7" i="196"/>
  <c r="AA8" i="196"/>
  <c r="AA9" i="196"/>
  <c r="AD7" i="196"/>
  <c r="AD8" i="196"/>
  <c r="AD9" i="196"/>
  <c r="O10" i="196"/>
  <c r="O11" i="196"/>
  <c r="O12" i="196"/>
  <c r="R10" i="196"/>
  <c r="R11" i="196"/>
  <c r="R12" i="196"/>
  <c r="U10" i="196"/>
  <c r="U11" i="196"/>
  <c r="U12" i="196"/>
  <c r="X10" i="196"/>
  <c r="X11" i="196"/>
  <c r="X12" i="196"/>
  <c r="AA10" i="196"/>
  <c r="AA11" i="196"/>
  <c r="AA12" i="196"/>
  <c r="AD10" i="196"/>
  <c r="AD11" i="196"/>
  <c r="AD12" i="196"/>
  <c r="AH10" i="196"/>
  <c r="O13" i="196"/>
  <c r="O14" i="196"/>
  <c r="O15" i="196"/>
  <c r="AH13" i="196"/>
  <c r="R13" i="196"/>
  <c r="R14" i="196"/>
  <c r="R15" i="196"/>
  <c r="U13" i="196"/>
  <c r="U14" i="196"/>
  <c r="U15" i="196"/>
  <c r="X13" i="196"/>
  <c r="X14" i="196"/>
  <c r="X15" i="196"/>
  <c r="AA13" i="196"/>
  <c r="AA14" i="196"/>
  <c r="AA15" i="196"/>
  <c r="AD13" i="196"/>
  <c r="AD14" i="196"/>
  <c r="AD15" i="196"/>
  <c r="O16" i="196"/>
  <c r="O17" i="196"/>
  <c r="O18" i="196"/>
  <c r="R16" i="196"/>
  <c r="R17" i="196"/>
  <c r="R18" i="196"/>
  <c r="U16" i="196"/>
  <c r="U17" i="196"/>
  <c r="U18" i="196"/>
  <c r="X16" i="196"/>
  <c r="X17" i="196"/>
  <c r="X18" i="196"/>
  <c r="AA16" i="196"/>
  <c r="AA17" i="196"/>
  <c r="AA18" i="196"/>
  <c r="AD16" i="196"/>
  <c r="AD17" i="196"/>
  <c r="AD18" i="196"/>
  <c r="O19" i="196"/>
  <c r="O20" i="196"/>
  <c r="O21" i="196"/>
  <c r="R19" i="196"/>
  <c r="R20" i="196"/>
  <c r="R21" i="196"/>
  <c r="U19" i="196"/>
  <c r="U20" i="196"/>
  <c r="U21" i="196"/>
  <c r="X19" i="196"/>
  <c r="X20" i="196"/>
  <c r="X21" i="196"/>
  <c r="AA19" i="196"/>
  <c r="AA20" i="196"/>
  <c r="AA21" i="196"/>
  <c r="AD19" i="196"/>
  <c r="AD20" i="196"/>
  <c r="AD21" i="196"/>
  <c r="O22" i="196"/>
  <c r="O23" i="196"/>
  <c r="O24" i="196"/>
  <c r="R22" i="196"/>
  <c r="R23" i="196"/>
  <c r="R24" i="196"/>
  <c r="U22" i="196"/>
  <c r="U23" i="196"/>
  <c r="U24" i="196"/>
  <c r="X22" i="196"/>
  <c r="X23" i="196"/>
  <c r="X24" i="196"/>
  <c r="AA22" i="196"/>
  <c r="AA23" i="196"/>
  <c r="AA24" i="196"/>
  <c r="AD22" i="196"/>
  <c r="AD23" i="196"/>
  <c r="AD24" i="196"/>
  <c r="AH22" i="196"/>
  <c r="O4" i="197"/>
  <c r="O5" i="197"/>
  <c r="O6" i="197"/>
  <c r="R4" i="197"/>
  <c r="AH4" i="197"/>
  <c r="R5" i="197"/>
  <c r="R6" i="197"/>
  <c r="U4" i="197"/>
  <c r="U5" i="197"/>
  <c r="U6" i="197"/>
  <c r="X4" i="197"/>
  <c r="X5" i="197"/>
  <c r="X6" i="197"/>
  <c r="AA4" i="197"/>
  <c r="AA5" i="197"/>
  <c r="AA6" i="197"/>
  <c r="AD4" i="197"/>
  <c r="AD5" i="197"/>
  <c r="AD6" i="197"/>
  <c r="O7" i="197"/>
  <c r="O8" i="197"/>
  <c r="O9" i="197"/>
  <c r="R7" i="197"/>
  <c r="R8" i="197"/>
  <c r="R9" i="197"/>
  <c r="U7" i="197"/>
  <c r="U8" i="197"/>
  <c r="U9" i="197"/>
  <c r="X7" i="197"/>
  <c r="X8" i="197"/>
  <c r="X9" i="197"/>
  <c r="AA7" i="197"/>
  <c r="AA8" i="197"/>
  <c r="AA9" i="197"/>
  <c r="AD7" i="197"/>
  <c r="AD8" i="197"/>
  <c r="AD9" i="197"/>
  <c r="O10" i="197"/>
  <c r="O11" i="197"/>
  <c r="O12" i="197"/>
  <c r="R10" i="197"/>
  <c r="R11" i="197"/>
  <c r="R12" i="197"/>
  <c r="U10" i="197"/>
  <c r="U11" i="197"/>
  <c r="U12" i="197"/>
  <c r="X10" i="197"/>
  <c r="X11" i="197"/>
  <c r="X12" i="197"/>
  <c r="AA10" i="197"/>
  <c r="AA11" i="197"/>
  <c r="AA12" i="197"/>
  <c r="AD10" i="197"/>
  <c r="AD11" i="197"/>
  <c r="AD12" i="197"/>
  <c r="O13" i="197"/>
  <c r="O14" i="197"/>
  <c r="O15" i="197"/>
  <c r="R13" i="197"/>
  <c r="R14" i="197"/>
  <c r="R15" i="197"/>
  <c r="U13" i="197"/>
  <c r="U14" i="197"/>
  <c r="U15" i="197"/>
  <c r="X13" i="197"/>
  <c r="X14" i="197"/>
  <c r="X15" i="197"/>
  <c r="AA13" i="197"/>
  <c r="AA14" i="197"/>
  <c r="AA15" i="197"/>
  <c r="AD13" i="197"/>
  <c r="AD14" i="197"/>
  <c r="AD15" i="197"/>
  <c r="O16" i="197"/>
  <c r="O17" i="197"/>
  <c r="O18" i="197"/>
  <c r="R16" i="197"/>
  <c r="AH16" i="197"/>
  <c r="R17" i="197"/>
  <c r="R18" i="197"/>
  <c r="U16" i="197"/>
  <c r="U17" i="197"/>
  <c r="U18" i="197"/>
  <c r="X16" i="197"/>
  <c r="X17" i="197"/>
  <c r="X18" i="197"/>
  <c r="AA16" i="197"/>
  <c r="AA17" i="197"/>
  <c r="AA18" i="197"/>
  <c r="AD16" i="197"/>
  <c r="AD17" i="197"/>
  <c r="AD18" i="197"/>
  <c r="O19" i="197"/>
  <c r="O20" i="197"/>
  <c r="O21" i="197"/>
  <c r="R19" i="197"/>
  <c r="R20" i="197"/>
  <c r="R21" i="197"/>
  <c r="U19" i="197"/>
  <c r="U20" i="197"/>
  <c r="U21" i="197"/>
  <c r="X19" i="197"/>
  <c r="X20" i="197"/>
  <c r="X21" i="197"/>
  <c r="AA19" i="197"/>
  <c r="AA20" i="197"/>
  <c r="AA21" i="197"/>
  <c r="AD19" i="197"/>
  <c r="AD20" i="197"/>
  <c r="AD21" i="197"/>
  <c r="O22" i="197"/>
  <c r="O23" i="197"/>
  <c r="O24" i="197"/>
  <c r="R22" i="197"/>
  <c r="R23" i="197"/>
  <c r="R24" i="197"/>
  <c r="U22" i="197"/>
  <c r="U23" i="197"/>
  <c r="U24" i="197"/>
  <c r="X22" i="197"/>
  <c r="X23" i="197"/>
  <c r="X24" i="197"/>
  <c r="AA22" i="197"/>
  <c r="AA23" i="197"/>
  <c r="AA24" i="197"/>
  <c r="AD22" i="197"/>
  <c r="AD23" i="197"/>
  <c r="AD24" i="197"/>
  <c r="O4" i="198"/>
  <c r="O5" i="198"/>
  <c r="AH4" i="198"/>
  <c r="O6" i="198"/>
  <c r="R4" i="198"/>
  <c r="R5" i="198"/>
  <c r="R6" i="198"/>
  <c r="U4" i="198"/>
  <c r="U5" i="198"/>
  <c r="U6" i="198"/>
  <c r="X4" i="198"/>
  <c r="X5" i="198"/>
  <c r="X6" i="198"/>
  <c r="AA4" i="198"/>
  <c r="AA5" i="198"/>
  <c r="AA6" i="198"/>
  <c r="AD4" i="198"/>
  <c r="AD5" i="198"/>
  <c r="AD6" i="198"/>
  <c r="O7" i="198"/>
  <c r="O8" i="198"/>
  <c r="O9" i="198"/>
  <c r="R7" i="198"/>
  <c r="R8" i="198"/>
  <c r="R9" i="198"/>
  <c r="U7" i="198"/>
  <c r="U8" i="198"/>
  <c r="U9" i="198"/>
  <c r="X7" i="198"/>
  <c r="X8" i="198"/>
  <c r="X9" i="198"/>
  <c r="AA7" i="198"/>
  <c r="AA8" i="198"/>
  <c r="AA9" i="198"/>
  <c r="AD7" i="198"/>
  <c r="AD8" i="198"/>
  <c r="AD9" i="198"/>
  <c r="AH7" i="198"/>
  <c r="O10" i="198"/>
  <c r="O11" i="198"/>
  <c r="O12" i="198"/>
  <c r="R10" i="198"/>
  <c r="R11" i="198"/>
  <c r="R12" i="198"/>
  <c r="U10" i="198"/>
  <c r="U11" i="198"/>
  <c r="U12" i="198"/>
  <c r="X10" i="198"/>
  <c r="X11" i="198"/>
  <c r="X12" i="198"/>
  <c r="AA10" i="198"/>
  <c r="AA11" i="198"/>
  <c r="AA12" i="198"/>
  <c r="AD10" i="198"/>
  <c r="AD11" i="198"/>
  <c r="AD12" i="198"/>
  <c r="O13" i="198"/>
  <c r="O14" i="198"/>
  <c r="O15" i="198"/>
  <c r="R13" i="198"/>
  <c r="R14" i="198"/>
  <c r="R15" i="198"/>
  <c r="U13" i="198"/>
  <c r="U14" i="198"/>
  <c r="U15" i="198"/>
  <c r="X13" i="198"/>
  <c r="X14" i="198"/>
  <c r="X15" i="198"/>
  <c r="AA13" i="198"/>
  <c r="AA14" i="198"/>
  <c r="AA15" i="198"/>
  <c r="AD13" i="198"/>
  <c r="AD14" i="198"/>
  <c r="AD15" i="198"/>
  <c r="O16" i="198"/>
  <c r="O17" i="198"/>
  <c r="O18" i="198"/>
  <c r="R16" i="198"/>
  <c r="R17" i="198"/>
  <c r="R18" i="198"/>
  <c r="U16" i="198"/>
  <c r="U17" i="198"/>
  <c r="U18" i="198"/>
  <c r="X16" i="198"/>
  <c r="X17" i="198"/>
  <c r="X18" i="198"/>
  <c r="AA16" i="198"/>
  <c r="AA17" i="198"/>
  <c r="AA18" i="198"/>
  <c r="AD16" i="198"/>
  <c r="AD17" i="198"/>
  <c r="AD18" i="198"/>
  <c r="AH16" i="198"/>
  <c r="O19" i="198"/>
  <c r="O20" i="198"/>
  <c r="O21" i="198"/>
  <c r="R19" i="198"/>
  <c r="AH19" i="198"/>
  <c r="R20" i="198"/>
  <c r="R21" i="198"/>
  <c r="U19" i="198"/>
  <c r="U20" i="198"/>
  <c r="U21" i="198"/>
  <c r="X19" i="198"/>
  <c r="X20" i="198"/>
  <c r="X21" i="198"/>
  <c r="AA19" i="198"/>
  <c r="AA20" i="198"/>
  <c r="AA21" i="198"/>
  <c r="AD19" i="198"/>
  <c r="AD20" i="198"/>
  <c r="AD21" i="198"/>
  <c r="O22" i="198"/>
  <c r="O23" i="198"/>
  <c r="O24" i="198"/>
  <c r="R22" i="198"/>
  <c r="R23" i="198"/>
  <c r="R24" i="198"/>
  <c r="U22" i="198"/>
  <c r="U23" i="198"/>
  <c r="U24" i="198"/>
  <c r="X22" i="198"/>
  <c r="X23" i="198"/>
  <c r="X24" i="198"/>
  <c r="AA22" i="198"/>
  <c r="AA23" i="198"/>
  <c r="AA24" i="198"/>
  <c r="AD22" i="198"/>
  <c r="AD23" i="198"/>
  <c r="AD24" i="198"/>
  <c r="O4" i="199"/>
  <c r="O5" i="199"/>
  <c r="O6" i="199"/>
  <c r="R4" i="199"/>
  <c r="R5" i="199"/>
  <c r="R6" i="199"/>
  <c r="U4" i="199"/>
  <c r="U5" i="199"/>
  <c r="U6" i="199"/>
  <c r="X4" i="199"/>
  <c r="X5" i="199"/>
  <c r="X6" i="199"/>
  <c r="AA4" i="199"/>
  <c r="AA5" i="199"/>
  <c r="AA6" i="199"/>
  <c r="AD4" i="199"/>
  <c r="AD5" i="199"/>
  <c r="AD6" i="199"/>
  <c r="O7" i="199"/>
  <c r="O8" i="199"/>
  <c r="O9" i="199"/>
  <c r="R7" i="199"/>
  <c r="R8" i="199"/>
  <c r="R9" i="199"/>
  <c r="U7" i="199"/>
  <c r="U8" i="199"/>
  <c r="U9" i="199"/>
  <c r="X7" i="199"/>
  <c r="X8" i="199"/>
  <c r="X9" i="199"/>
  <c r="AA7" i="199"/>
  <c r="AA8" i="199"/>
  <c r="AA9" i="199"/>
  <c r="AD7" i="199"/>
  <c r="AD8" i="199"/>
  <c r="AD9" i="199"/>
  <c r="O10" i="199"/>
  <c r="O11" i="199"/>
  <c r="O12" i="199"/>
  <c r="R10" i="199"/>
  <c r="R11" i="199"/>
  <c r="R12" i="199"/>
  <c r="U10" i="199"/>
  <c r="U11" i="199"/>
  <c r="U12" i="199"/>
  <c r="X10" i="199"/>
  <c r="X11" i="199"/>
  <c r="X12" i="199"/>
  <c r="AA10" i="199"/>
  <c r="AA11" i="199"/>
  <c r="AA12" i="199"/>
  <c r="AD10" i="199"/>
  <c r="AD11" i="199"/>
  <c r="AD12" i="199"/>
  <c r="AH10" i="199"/>
  <c r="O13" i="199"/>
  <c r="O14" i="199"/>
  <c r="O15" i="199"/>
  <c r="R13" i="199"/>
  <c r="AH13" i="199"/>
  <c r="R14" i="199"/>
  <c r="R15" i="199"/>
  <c r="U13" i="199"/>
  <c r="U14" i="199"/>
  <c r="U15" i="199"/>
  <c r="X13" i="199"/>
  <c r="X14" i="199"/>
  <c r="X15" i="199"/>
  <c r="AA13" i="199"/>
  <c r="AA14" i="199"/>
  <c r="AA15" i="199"/>
  <c r="AD13" i="199"/>
  <c r="AD14" i="199"/>
  <c r="AD15" i="199"/>
  <c r="O16" i="199"/>
  <c r="O17" i="199"/>
  <c r="O18" i="199"/>
  <c r="R16" i="199"/>
  <c r="R17" i="199"/>
  <c r="R18" i="199"/>
  <c r="U16" i="199"/>
  <c r="U17" i="199"/>
  <c r="U18" i="199"/>
  <c r="X16" i="199"/>
  <c r="X17" i="199"/>
  <c r="X18" i="199"/>
  <c r="AA16" i="199"/>
  <c r="AA17" i="199"/>
  <c r="AA18" i="199"/>
  <c r="AD16" i="199"/>
  <c r="AD17" i="199"/>
  <c r="AD18" i="199"/>
  <c r="O19" i="199"/>
  <c r="O20" i="199"/>
  <c r="O21" i="199"/>
  <c r="R19" i="199"/>
  <c r="R20" i="199"/>
  <c r="R21" i="199"/>
  <c r="U19" i="199"/>
  <c r="U20" i="199"/>
  <c r="U21" i="199"/>
  <c r="X19" i="199"/>
  <c r="X20" i="199"/>
  <c r="X21" i="199"/>
  <c r="AA19" i="199"/>
  <c r="AA20" i="199"/>
  <c r="AA21" i="199"/>
  <c r="AD19" i="199"/>
  <c r="AD20" i="199"/>
  <c r="AD21" i="199"/>
  <c r="O22" i="199"/>
  <c r="O23" i="199"/>
  <c r="O24" i="199"/>
  <c r="R22" i="199"/>
  <c r="R23" i="199"/>
  <c r="R24" i="199"/>
  <c r="U22" i="199"/>
  <c r="U23" i="199"/>
  <c r="U24" i="199"/>
  <c r="X22" i="199"/>
  <c r="X23" i="199"/>
  <c r="X24" i="199"/>
  <c r="AA22" i="199"/>
  <c r="AA23" i="199"/>
  <c r="AA24" i="199"/>
  <c r="AD22" i="199"/>
  <c r="AD23" i="199"/>
  <c r="AD24" i="199"/>
  <c r="O4" i="200"/>
  <c r="O5" i="200"/>
  <c r="AH4" i="200"/>
  <c r="O6" i="200"/>
  <c r="R4" i="200"/>
  <c r="R5" i="200"/>
  <c r="R6" i="200"/>
  <c r="U4" i="200"/>
  <c r="U5" i="200"/>
  <c r="U6" i="200"/>
  <c r="X4" i="200"/>
  <c r="X5" i="200"/>
  <c r="X6" i="200"/>
  <c r="AA4" i="200"/>
  <c r="AA5" i="200"/>
  <c r="AA6" i="200"/>
  <c r="AD4" i="200"/>
  <c r="AD5" i="200"/>
  <c r="AD6" i="200"/>
  <c r="O7" i="200"/>
  <c r="O8" i="200"/>
  <c r="O9" i="200"/>
  <c r="R7" i="200"/>
  <c r="R8" i="200"/>
  <c r="R9" i="200"/>
  <c r="U7" i="200"/>
  <c r="U8" i="200"/>
  <c r="U9" i="200"/>
  <c r="X7" i="200"/>
  <c r="X8" i="200"/>
  <c r="X9" i="200"/>
  <c r="AA7" i="200"/>
  <c r="AA8" i="200"/>
  <c r="AA9" i="200"/>
  <c r="AD7" i="200"/>
  <c r="AD8" i="200"/>
  <c r="AD9" i="200"/>
  <c r="AH7" i="200"/>
  <c r="O10" i="200"/>
  <c r="O11" i="200"/>
  <c r="O12" i="200"/>
  <c r="R10" i="200"/>
  <c r="R11" i="200"/>
  <c r="R12" i="200"/>
  <c r="U10" i="200"/>
  <c r="U11" i="200"/>
  <c r="U12" i="200"/>
  <c r="X10" i="200"/>
  <c r="X11" i="200"/>
  <c r="X12" i="200"/>
  <c r="AA10" i="200"/>
  <c r="AA11" i="200"/>
  <c r="AA12" i="200"/>
  <c r="AD10" i="200"/>
  <c r="AD11" i="200"/>
  <c r="AD12" i="200"/>
  <c r="O13" i="200"/>
  <c r="O14" i="200"/>
  <c r="O15" i="200"/>
  <c r="R13" i="200"/>
  <c r="R14" i="200"/>
  <c r="R15" i="200"/>
  <c r="U13" i="200"/>
  <c r="U14" i="200"/>
  <c r="U15" i="200"/>
  <c r="X13" i="200"/>
  <c r="X14" i="200"/>
  <c r="X15" i="200"/>
  <c r="AA13" i="200"/>
  <c r="AA14" i="200"/>
  <c r="AA15" i="200"/>
  <c r="AD13" i="200"/>
  <c r="AD14" i="200"/>
  <c r="AD15" i="200"/>
  <c r="O16" i="200"/>
  <c r="O17" i="200"/>
  <c r="O18" i="200"/>
  <c r="R16" i="200"/>
  <c r="R17" i="200"/>
  <c r="R18" i="200"/>
  <c r="U16" i="200"/>
  <c r="U17" i="200"/>
  <c r="U18" i="200"/>
  <c r="X16" i="200"/>
  <c r="X17" i="200"/>
  <c r="X18" i="200"/>
  <c r="AA16" i="200"/>
  <c r="AA17" i="200"/>
  <c r="AA18" i="200"/>
  <c r="AD16" i="200"/>
  <c r="AD17" i="200"/>
  <c r="AD18" i="200"/>
  <c r="O19" i="200"/>
  <c r="O20" i="200"/>
  <c r="AH19" i="200"/>
  <c r="O21" i="200"/>
  <c r="R19" i="200"/>
  <c r="R20" i="200"/>
  <c r="R21" i="200"/>
  <c r="U19" i="200"/>
  <c r="U20" i="200"/>
  <c r="U21" i="200"/>
  <c r="X19" i="200"/>
  <c r="X20" i="200"/>
  <c r="X21" i="200"/>
  <c r="AA19" i="200"/>
  <c r="AA20" i="200"/>
  <c r="AA21" i="200"/>
  <c r="AD19" i="200"/>
  <c r="AD20" i="200"/>
  <c r="AD21" i="200"/>
  <c r="O22" i="200"/>
  <c r="O23" i="200"/>
  <c r="O24" i="200"/>
  <c r="R22" i="200"/>
  <c r="R23" i="200"/>
  <c r="R24" i="200"/>
  <c r="U22" i="200"/>
  <c r="U23" i="200"/>
  <c r="U24" i="200"/>
  <c r="X22" i="200"/>
  <c r="X23" i="200"/>
  <c r="X24" i="200"/>
  <c r="AA22" i="200"/>
  <c r="AA23" i="200"/>
  <c r="AA24" i="200"/>
  <c r="AD22" i="200"/>
  <c r="AD23" i="200"/>
  <c r="AD24" i="200"/>
  <c r="AH22" i="200"/>
  <c r="O4" i="201"/>
  <c r="O5" i="201"/>
  <c r="O6" i="201"/>
  <c r="R4" i="201"/>
  <c r="R5" i="201"/>
  <c r="R6" i="201"/>
  <c r="U4" i="201"/>
  <c r="U5" i="201"/>
  <c r="U6" i="201"/>
  <c r="X4" i="201"/>
  <c r="X5" i="201"/>
  <c r="X6" i="201"/>
  <c r="AA4" i="201"/>
  <c r="AA5" i="201"/>
  <c r="AA6" i="201"/>
  <c r="AD4" i="201"/>
  <c r="AD5" i="201"/>
  <c r="AD6" i="201"/>
  <c r="O7" i="201"/>
  <c r="O8" i="201"/>
  <c r="O9" i="201"/>
  <c r="R7" i="201"/>
  <c r="R8" i="201"/>
  <c r="R9" i="201"/>
  <c r="U7" i="201"/>
  <c r="U8" i="201"/>
  <c r="U9" i="201"/>
  <c r="X7" i="201"/>
  <c r="X8" i="201"/>
  <c r="X9" i="201"/>
  <c r="AA7" i="201"/>
  <c r="AA8" i="201"/>
  <c r="AA9" i="201"/>
  <c r="AD7" i="201"/>
  <c r="AD8" i="201"/>
  <c r="AD9" i="201"/>
  <c r="O10" i="201"/>
  <c r="O11" i="201"/>
  <c r="O12" i="201"/>
  <c r="R10" i="201"/>
  <c r="R11" i="201"/>
  <c r="R12" i="201"/>
  <c r="U10" i="201"/>
  <c r="U11" i="201"/>
  <c r="U12" i="201"/>
  <c r="X10" i="201"/>
  <c r="X11" i="201"/>
  <c r="X12" i="201"/>
  <c r="AA10" i="201"/>
  <c r="AA11" i="201"/>
  <c r="AA12" i="201"/>
  <c r="AD10" i="201"/>
  <c r="AD11" i="201"/>
  <c r="AD12" i="201"/>
  <c r="AH10" i="201"/>
  <c r="O13" i="201"/>
  <c r="O14" i="201"/>
  <c r="O15" i="201"/>
  <c r="R13" i="201"/>
  <c r="AH13" i="201"/>
  <c r="R14" i="201"/>
  <c r="R15" i="201"/>
  <c r="U13" i="201"/>
  <c r="U14" i="201"/>
  <c r="U15" i="201"/>
  <c r="X13" i="201"/>
  <c r="X14" i="201"/>
  <c r="X15" i="201"/>
  <c r="AA13" i="201"/>
  <c r="AA14" i="201"/>
  <c r="AA15" i="201"/>
  <c r="AD13" i="201"/>
  <c r="AD14" i="201"/>
  <c r="AD15" i="201"/>
  <c r="O16" i="201"/>
  <c r="O17" i="201"/>
  <c r="O18" i="201"/>
  <c r="R16" i="201"/>
  <c r="R17" i="201"/>
  <c r="R18" i="201"/>
  <c r="U16" i="201"/>
  <c r="U17" i="201"/>
  <c r="U18" i="201"/>
  <c r="X16" i="201"/>
  <c r="X17" i="201"/>
  <c r="X18" i="201"/>
  <c r="AA16" i="201"/>
  <c r="AA17" i="201"/>
  <c r="AA18" i="201"/>
  <c r="AD16" i="201"/>
  <c r="AD17" i="201"/>
  <c r="AD18" i="201"/>
  <c r="O19" i="201"/>
  <c r="O20" i="201"/>
  <c r="O21" i="201"/>
  <c r="R19" i="201"/>
  <c r="R20" i="201"/>
  <c r="R21" i="201"/>
  <c r="U19" i="201"/>
  <c r="U20" i="201"/>
  <c r="U21" i="201"/>
  <c r="X19" i="201"/>
  <c r="X20" i="201"/>
  <c r="X21" i="201"/>
  <c r="AA19" i="201"/>
  <c r="AA20" i="201"/>
  <c r="AA21" i="201"/>
  <c r="AD19" i="201"/>
  <c r="AD20" i="201"/>
  <c r="AD21" i="201"/>
  <c r="O22" i="201"/>
  <c r="O23" i="201"/>
  <c r="AH22" i="201"/>
  <c r="O24" i="201"/>
  <c r="R22" i="201"/>
  <c r="R23" i="201"/>
  <c r="R24" i="201"/>
  <c r="U22" i="201"/>
  <c r="U23" i="201"/>
  <c r="U24" i="201"/>
  <c r="X22" i="201"/>
  <c r="X23" i="201"/>
  <c r="X24" i="201"/>
  <c r="AA22" i="201"/>
  <c r="AA23" i="201"/>
  <c r="AA24" i="201"/>
  <c r="AD22" i="201"/>
  <c r="AD23" i="201"/>
  <c r="AD24" i="201"/>
  <c r="O4" i="202"/>
  <c r="O5" i="202"/>
  <c r="O6" i="202"/>
  <c r="R4" i="202"/>
  <c r="R5" i="202"/>
  <c r="R6" i="202"/>
  <c r="U4" i="202"/>
  <c r="U5" i="202"/>
  <c r="U6" i="202"/>
  <c r="X4" i="202"/>
  <c r="X5" i="202"/>
  <c r="X6" i="202"/>
  <c r="AA4" i="202"/>
  <c r="AA5" i="202"/>
  <c r="AA6" i="202"/>
  <c r="AD4" i="202"/>
  <c r="AD5" i="202"/>
  <c r="AD6" i="202"/>
  <c r="AH4" i="202"/>
  <c r="O7" i="202"/>
  <c r="O8" i="202"/>
  <c r="O9" i="202"/>
  <c r="R7" i="202"/>
  <c r="AH7" i="202"/>
  <c r="R8" i="202"/>
  <c r="R9" i="202"/>
  <c r="U7" i="202"/>
  <c r="U8" i="202"/>
  <c r="U9" i="202"/>
  <c r="X7" i="202"/>
  <c r="X8" i="202"/>
  <c r="X9" i="202"/>
  <c r="AA7" i="202"/>
  <c r="AA8" i="202"/>
  <c r="AA9" i="202"/>
  <c r="AD7" i="202"/>
  <c r="AD8" i="202"/>
  <c r="AD9" i="202"/>
  <c r="O10" i="202"/>
  <c r="O11" i="202"/>
  <c r="O12" i="202"/>
  <c r="R10" i="202"/>
  <c r="R11" i="202"/>
  <c r="R12" i="202"/>
  <c r="U10" i="202"/>
  <c r="U11" i="202"/>
  <c r="U12" i="202"/>
  <c r="X10" i="202"/>
  <c r="X11" i="202"/>
  <c r="X12" i="202"/>
  <c r="AA10" i="202"/>
  <c r="AA11" i="202"/>
  <c r="AA12" i="202"/>
  <c r="AD10" i="202"/>
  <c r="AD11" i="202"/>
  <c r="AD12" i="202"/>
  <c r="O13" i="202"/>
  <c r="O14" i="202"/>
  <c r="O15" i="202"/>
  <c r="R13" i="202"/>
  <c r="R14" i="202"/>
  <c r="R15" i="202"/>
  <c r="U13" i="202"/>
  <c r="U14" i="202"/>
  <c r="U15" i="202"/>
  <c r="X13" i="202"/>
  <c r="X14" i="202"/>
  <c r="X15" i="202"/>
  <c r="AA13" i="202"/>
  <c r="AA14" i="202"/>
  <c r="AA15" i="202"/>
  <c r="AD13" i="202"/>
  <c r="AD14" i="202"/>
  <c r="AD15" i="202"/>
  <c r="O16" i="202"/>
  <c r="O17" i="202"/>
  <c r="O18" i="202"/>
  <c r="R16" i="202"/>
  <c r="R17" i="202"/>
  <c r="R18" i="202"/>
  <c r="U16" i="202"/>
  <c r="U17" i="202"/>
  <c r="U18" i="202"/>
  <c r="X16" i="202"/>
  <c r="X17" i="202"/>
  <c r="X18" i="202"/>
  <c r="AA16" i="202"/>
  <c r="AA17" i="202"/>
  <c r="AA18" i="202"/>
  <c r="AD16" i="202"/>
  <c r="AD17" i="202"/>
  <c r="AD18" i="202"/>
  <c r="AH16" i="202"/>
  <c r="O19" i="202"/>
  <c r="O20" i="202"/>
  <c r="O21" i="202"/>
  <c r="R19" i="202"/>
  <c r="AH19" i="202"/>
  <c r="R20" i="202"/>
  <c r="R21" i="202"/>
  <c r="U19" i="202"/>
  <c r="U20" i="202"/>
  <c r="U21" i="202"/>
  <c r="X19" i="202"/>
  <c r="X20" i="202"/>
  <c r="X21" i="202"/>
  <c r="AA19" i="202"/>
  <c r="AA20" i="202"/>
  <c r="AA21" i="202"/>
  <c r="AD19" i="202"/>
  <c r="AD20" i="202"/>
  <c r="AD21" i="202"/>
  <c r="O22" i="202"/>
  <c r="O23" i="202"/>
  <c r="O24" i="202"/>
  <c r="R22" i="202"/>
  <c r="R23" i="202"/>
  <c r="R24" i="202"/>
  <c r="U22" i="202"/>
  <c r="U23" i="202"/>
  <c r="U24" i="202"/>
  <c r="X22" i="202"/>
  <c r="X23" i="202"/>
  <c r="X24" i="202"/>
  <c r="AA22" i="202"/>
  <c r="AA23" i="202"/>
  <c r="AA24" i="202"/>
  <c r="AD22" i="202"/>
  <c r="AD23" i="202"/>
  <c r="AD24" i="202"/>
  <c r="O4" i="203"/>
  <c r="O5" i="203"/>
  <c r="O6" i="203"/>
  <c r="R4" i="203"/>
  <c r="R5" i="203"/>
  <c r="R6" i="203"/>
  <c r="U4" i="203"/>
  <c r="U5" i="203"/>
  <c r="U6" i="203"/>
  <c r="X4" i="203"/>
  <c r="X5" i="203"/>
  <c r="X6" i="203"/>
  <c r="AA4" i="203"/>
  <c r="AA5" i="203"/>
  <c r="AA6" i="203"/>
  <c r="AD4" i="203"/>
  <c r="AD5" i="203"/>
  <c r="AD6" i="203"/>
  <c r="O7" i="203"/>
  <c r="O8" i="203"/>
  <c r="O9" i="203"/>
  <c r="R7" i="203"/>
  <c r="R8" i="203"/>
  <c r="R9" i="203"/>
  <c r="U7" i="203"/>
  <c r="U8" i="203"/>
  <c r="U9" i="203"/>
  <c r="X7" i="203"/>
  <c r="X8" i="203"/>
  <c r="X9" i="203"/>
  <c r="AA7" i="203"/>
  <c r="AA8" i="203"/>
  <c r="AA9" i="203"/>
  <c r="AD7" i="203"/>
  <c r="AD8" i="203"/>
  <c r="AD9" i="203"/>
  <c r="O10" i="203"/>
  <c r="O11" i="203"/>
  <c r="O12" i="203"/>
  <c r="R10" i="203"/>
  <c r="R11" i="203"/>
  <c r="R12" i="203"/>
  <c r="U10" i="203"/>
  <c r="U11" i="203"/>
  <c r="U12" i="203"/>
  <c r="X10" i="203"/>
  <c r="X11" i="203"/>
  <c r="X12" i="203"/>
  <c r="AA10" i="203"/>
  <c r="AA11" i="203"/>
  <c r="AA12" i="203"/>
  <c r="AD10" i="203"/>
  <c r="AD11" i="203"/>
  <c r="AD12" i="203"/>
  <c r="AH10" i="203"/>
  <c r="O13" i="203"/>
  <c r="O14" i="203"/>
  <c r="O15" i="203"/>
  <c r="R13" i="203"/>
  <c r="AH13" i="203"/>
  <c r="R14" i="203"/>
  <c r="R15" i="203"/>
  <c r="U13" i="203"/>
  <c r="U14" i="203"/>
  <c r="U15" i="203"/>
  <c r="X13" i="203"/>
  <c r="X14" i="203"/>
  <c r="X15" i="203"/>
  <c r="AA13" i="203"/>
  <c r="AA14" i="203"/>
  <c r="AA15" i="203"/>
  <c r="AD13" i="203"/>
  <c r="AD14" i="203"/>
  <c r="AD15" i="203"/>
  <c r="O16" i="203"/>
  <c r="O17" i="203"/>
  <c r="O18" i="203"/>
  <c r="R16" i="203"/>
  <c r="R17" i="203"/>
  <c r="R18" i="203"/>
  <c r="U16" i="203"/>
  <c r="U17" i="203"/>
  <c r="U18" i="203"/>
  <c r="X16" i="203"/>
  <c r="X17" i="203"/>
  <c r="X18" i="203"/>
  <c r="AA16" i="203"/>
  <c r="AA17" i="203"/>
  <c r="AA18" i="203"/>
  <c r="AD16" i="203"/>
  <c r="AD17" i="203"/>
  <c r="AD18" i="203"/>
  <c r="O19" i="203"/>
  <c r="O20" i="203"/>
  <c r="O21" i="203"/>
  <c r="R19" i="203"/>
  <c r="R20" i="203"/>
  <c r="R21" i="203"/>
  <c r="U19" i="203"/>
  <c r="U20" i="203"/>
  <c r="U21" i="203"/>
  <c r="X19" i="203"/>
  <c r="X20" i="203"/>
  <c r="X21" i="203"/>
  <c r="AA19" i="203"/>
  <c r="AA20" i="203"/>
  <c r="AA21" i="203"/>
  <c r="AD19" i="203"/>
  <c r="AD20" i="203"/>
  <c r="AD21" i="203"/>
  <c r="O22" i="203"/>
  <c r="O23" i="203"/>
  <c r="AH22" i="203"/>
  <c r="O24" i="203"/>
  <c r="R22" i="203"/>
  <c r="R23" i="203"/>
  <c r="R24" i="203"/>
  <c r="U22" i="203"/>
  <c r="U23" i="203"/>
  <c r="U24" i="203"/>
  <c r="X22" i="203"/>
  <c r="X23" i="203"/>
  <c r="X24" i="203"/>
  <c r="AA22" i="203"/>
  <c r="AA23" i="203"/>
  <c r="AA24" i="203"/>
  <c r="AD22" i="203"/>
  <c r="AD23" i="203"/>
  <c r="AD24" i="203"/>
  <c r="O4" i="204"/>
  <c r="O5" i="204"/>
  <c r="O6" i="204"/>
  <c r="R4" i="204"/>
  <c r="R5" i="204"/>
  <c r="R6" i="204"/>
  <c r="U4" i="204"/>
  <c r="U5" i="204"/>
  <c r="U6" i="204"/>
  <c r="X4" i="204"/>
  <c r="X5" i="204"/>
  <c r="X6" i="204"/>
  <c r="AA4" i="204"/>
  <c r="AA5" i="204"/>
  <c r="AA6" i="204"/>
  <c r="AD4" i="204"/>
  <c r="AD5" i="204"/>
  <c r="AD6" i="204"/>
  <c r="AH4" i="204"/>
  <c r="O7" i="204"/>
  <c r="O8" i="204"/>
  <c r="O9" i="204"/>
  <c r="R7" i="204"/>
  <c r="AH7" i="204"/>
  <c r="R8" i="204"/>
  <c r="R9" i="204"/>
  <c r="U7" i="204"/>
  <c r="U8" i="204"/>
  <c r="U9" i="204"/>
  <c r="X7" i="204"/>
  <c r="X8" i="204"/>
  <c r="X9" i="204"/>
  <c r="AA7" i="204"/>
  <c r="AA8" i="204"/>
  <c r="AA9" i="204"/>
  <c r="AD7" i="204"/>
  <c r="AD8" i="204"/>
  <c r="AD9" i="204"/>
  <c r="O10" i="204"/>
  <c r="O11" i="204"/>
  <c r="O12" i="204"/>
  <c r="R10" i="204"/>
  <c r="R11" i="204"/>
  <c r="R12" i="204"/>
  <c r="U10" i="204"/>
  <c r="U11" i="204"/>
  <c r="U12" i="204"/>
  <c r="X10" i="204"/>
  <c r="X11" i="204"/>
  <c r="X12" i="204"/>
  <c r="AA10" i="204"/>
  <c r="AA11" i="204"/>
  <c r="AA12" i="204"/>
  <c r="AD10" i="204"/>
  <c r="AD11" i="204"/>
  <c r="AD12" i="204"/>
  <c r="O13" i="204"/>
  <c r="O14" i="204"/>
  <c r="O15" i="204"/>
  <c r="R13" i="204"/>
  <c r="R14" i="204"/>
  <c r="R15" i="204"/>
  <c r="U13" i="204"/>
  <c r="U14" i="204"/>
  <c r="U15" i="204"/>
  <c r="X13" i="204"/>
  <c r="X14" i="204"/>
  <c r="X15" i="204"/>
  <c r="AA13" i="204"/>
  <c r="AA14" i="204"/>
  <c r="AA15" i="204"/>
  <c r="AD13" i="204"/>
  <c r="AD14" i="204"/>
  <c r="AD15" i="204"/>
  <c r="O16" i="204"/>
  <c r="O17" i="204"/>
  <c r="O18" i="204"/>
  <c r="R16" i="204"/>
  <c r="R17" i="204"/>
  <c r="R18" i="204"/>
  <c r="U16" i="204"/>
  <c r="U17" i="204"/>
  <c r="U18" i="204"/>
  <c r="X16" i="204"/>
  <c r="X17" i="204"/>
  <c r="X18" i="204"/>
  <c r="AA16" i="204"/>
  <c r="AA17" i="204"/>
  <c r="AA18" i="204"/>
  <c r="AD16" i="204"/>
  <c r="AD17" i="204"/>
  <c r="AD18" i="204"/>
  <c r="AH16" i="204"/>
  <c r="O19" i="204"/>
  <c r="O20" i="204"/>
  <c r="O21" i="204"/>
  <c r="R19" i="204"/>
  <c r="AH19" i="204"/>
  <c r="R20" i="204"/>
  <c r="R21" i="204"/>
  <c r="U19" i="204"/>
  <c r="U20" i="204"/>
  <c r="U21" i="204"/>
  <c r="X19" i="204"/>
  <c r="X20" i="204"/>
  <c r="X21" i="204"/>
  <c r="AA19" i="204"/>
  <c r="AA20" i="204"/>
  <c r="AA21" i="204"/>
  <c r="AD19" i="204"/>
  <c r="AD20" i="204"/>
  <c r="AD21" i="204"/>
  <c r="O22" i="204"/>
  <c r="O23" i="204"/>
  <c r="O24" i="204"/>
  <c r="R22" i="204"/>
  <c r="R23" i="204"/>
  <c r="R24" i="204"/>
  <c r="U22" i="204"/>
  <c r="U23" i="204"/>
  <c r="U24" i="204"/>
  <c r="X22" i="204"/>
  <c r="X23" i="204"/>
  <c r="X24" i="204"/>
  <c r="AA22" i="204"/>
  <c r="AA23" i="204"/>
  <c r="AA24" i="204"/>
  <c r="AD22" i="204"/>
  <c r="AD23" i="204"/>
  <c r="AD24" i="204"/>
  <c r="O4" i="205"/>
  <c r="O5" i="205"/>
  <c r="O6" i="205"/>
  <c r="R4" i="205"/>
  <c r="R5" i="205"/>
  <c r="R6" i="205"/>
  <c r="U4" i="205"/>
  <c r="U5" i="205"/>
  <c r="U6" i="205"/>
  <c r="X4" i="205"/>
  <c r="X5" i="205"/>
  <c r="X6" i="205"/>
  <c r="AA4" i="205"/>
  <c r="AA5" i="205"/>
  <c r="AA6" i="205"/>
  <c r="AD4" i="205"/>
  <c r="AD5" i="205"/>
  <c r="AD6" i="205"/>
  <c r="O7" i="205"/>
  <c r="O8" i="205"/>
  <c r="O9" i="205"/>
  <c r="R7" i="205"/>
  <c r="R8" i="205"/>
  <c r="R9" i="205"/>
  <c r="U7" i="205"/>
  <c r="U8" i="205"/>
  <c r="U9" i="205"/>
  <c r="X7" i="205"/>
  <c r="X8" i="205"/>
  <c r="X9" i="205"/>
  <c r="AA7" i="205"/>
  <c r="AA8" i="205"/>
  <c r="AA9" i="205"/>
  <c r="AD7" i="205"/>
  <c r="AD8" i="205"/>
  <c r="AD9" i="205"/>
  <c r="O10" i="205"/>
  <c r="O11" i="205"/>
  <c r="O12" i="205"/>
  <c r="R10" i="205"/>
  <c r="R11" i="205"/>
  <c r="R12" i="205"/>
  <c r="U10" i="205"/>
  <c r="U11" i="205"/>
  <c r="U12" i="205"/>
  <c r="X10" i="205"/>
  <c r="X11" i="205"/>
  <c r="X12" i="205"/>
  <c r="AA10" i="205"/>
  <c r="AA11" i="205"/>
  <c r="AA12" i="205"/>
  <c r="AD10" i="205"/>
  <c r="AD11" i="205"/>
  <c r="AD12" i="205"/>
  <c r="AH10" i="205"/>
  <c r="O13" i="205"/>
  <c r="O14" i="205"/>
  <c r="O15" i="205"/>
  <c r="R13" i="205"/>
  <c r="AH13" i="205"/>
  <c r="R14" i="205"/>
  <c r="R15" i="205"/>
  <c r="U13" i="205"/>
  <c r="U14" i="205"/>
  <c r="U15" i="205"/>
  <c r="X13" i="205"/>
  <c r="X14" i="205"/>
  <c r="X15" i="205"/>
  <c r="AA13" i="205"/>
  <c r="AA14" i="205"/>
  <c r="AA15" i="205"/>
  <c r="AD13" i="205"/>
  <c r="AD14" i="205"/>
  <c r="AD15" i="205"/>
  <c r="O16" i="205"/>
  <c r="O17" i="205"/>
  <c r="O18" i="205"/>
  <c r="R16" i="205"/>
  <c r="R17" i="205"/>
  <c r="R18" i="205"/>
  <c r="U16" i="205"/>
  <c r="U17" i="205"/>
  <c r="U18" i="205"/>
  <c r="X16" i="205"/>
  <c r="X17" i="205"/>
  <c r="X18" i="205"/>
  <c r="AA16" i="205"/>
  <c r="AA17" i="205"/>
  <c r="AA18" i="205"/>
  <c r="AD16" i="205"/>
  <c r="AD17" i="205"/>
  <c r="AD18" i="205"/>
  <c r="O19" i="205"/>
  <c r="O20" i="205"/>
  <c r="O21" i="205"/>
  <c r="R19" i="205"/>
  <c r="R20" i="205"/>
  <c r="R21" i="205"/>
  <c r="U19" i="205"/>
  <c r="U20" i="205"/>
  <c r="U21" i="205"/>
  <c r="X19" i="205"/>
  <c r="X20" i="205"/>
  <c r="X21" i="205"/>
  <c r="AA19" i="205"/>
  <c r="AA20" i="205"/>
  <c r="AA21" i="205"/>
  <c r="AD19" i="205"/>
  <c r="AD20" i="205"/>
  <c r="AD21" i="205"/>
  <c r="O22" i="205"/>
  <c r="O23" i="205"/>
  <c r="AH22" i="205"/>
  <c r="O24" i="205"/>
  <c r="R22" i="205"/>
  <c r="R23" i="205"/>
  <c r="R24" i="205"/>
  <c r="U22" i="205"/>
  <c r="U23" i="205"/>
  <c r="U24" i="205"/>
  <c r="X22" i="205"/>
  <c r="X23" i="205"/>
  <c r="X24" i="205"/>
  <c r="AA22" i="205"/>
  <c r="AA23" i="205"/>
  <c r="AA24" i="205"/>
  <c r="AD22" i="205"/>
  <c r="AD23" i="205"/>
  <c r="AD24" i="205"/>
  <c r="O4" i="206"/>
  <c r="O5" i="206"/>
  <c r="O6" i="206"/>
  <c r="R4" i="206"/>
  <c r="R5" i="206"/>
  <c r="R6" i="206"/>
  <c r="U4" i="206"/>
  <c r="U5" i="206"/>
  <c r="U6" i="206"/>
  <c r="X4" i="206"/>
  <c r="X5" i="206"/>
  <c r="X6" i="206"/>
  <c r="AA4" i="206"/>
  <c r="AA5" i="206"/>
  <c r="AA6" i="206"/>
  <c r="AD4" i="206"/>
  <c r="AD5" i="206"/>
  <c r="AD6" i="206"/>
  <c r="AH4" i="206"/>
  <c r="O7" i="206"/>
  <c r="O8" i="206"/>
  <c r="O9" i="206"/>
  <c r="R7" i="206"/>
  <c r="AH7" i="206"/>
  <c r="R8" i="206"/>
  <c r="R9" i="206"/>
  <c r="U7" i="206"/>
  <c r="U8" i="206"/>
  <c r="U9" i="206"/>
  <c r="X7" i="206"/>
  <c r="X8" i="206"/>
  <c r="X9" i="206"/>
  <c r="AA7" i="206"/>
  <c r="AA8" i="206"/>
  <c r="AA9" i="206"/>
  <c r="AD7" i="206"/>
  <c r="AD8" i="206"/>
  <c r="AD9" i="206"/>
  <c r="O10" i="206"/>
  <c r="O11" i="206"/>
  <c r="O12" i="206"/>
  <c r="R10" i="206"/>
  <c r="R11" i="206"/>
  <c r="R12" i="206"/>
  <c r="U10" i="206"/>
  <c r="U11" i="206"/>
  <c r="U12" i="206"/>
  <c r="X10" i="206"/>
  <c r="X11" i="206"/>
  <c r="X12" i="206"/>
  <c r="AA10" i="206"/>
  <c r="AA11" i="206"/>
  <c r="AA12" i="206"/>
  <c r="AD10" i="206"/>
  <c r="AD11" i="206"/>
  <c r="AD12" i="206"/>
  <c r="O13" i="206"/>
  <c r="O14" i="206"/>
  <c r="O15" i="206"/>
  <c r="R13" i="206"/>
  <c r="R14" i="206"/>
  <c r="R15" i="206"/>
  <c r="U13" i="206"/>
  <c r="U14" i="206"/>
  <c r="U15" i="206"/>
  <c r="X13" i="206"/>
  <c r="X14" i="206"/>
  <c r="X15" i="206"/>
  <c r="AA13" i="206"/>
  <c r="AA14" i="206"/>
  <c r="AA15" i="206"/>
  <c r="AD13" i="206"/>
  <c r="AD14" i="206"/>
  <c r="AD15" i="206"/>
  <c r="O16" i="206"/>
  <c r="O17" i="206"/>
  <c r="O18" i="206"/>
  <c r="R16" i="206"/>
  <c r="R17" i="206"/>
  <c r="R18" i="206"/>
  <c r="U16" i="206"/>
  <c r="U17" i="206"/>
  <c r="U18" i="206"/>
  <c r="X16" i="206"/>
  <c r="X17" i="206"/>
  <c r="X18" i="206"/>
  <c r="AA16" i="206"/>
  <c r="AA17" i="206"/>
  <c r="AA18" i="206"/>
  <c r="AD16" i="206"/>
  <c r="AD17" i="206"/>
  <c r="AD18" i="206"/>
  <c r="AH16" i="206"/>
  <c r="O19" i="206"/>
  <c r="O20" i="206"/>
  <c r="O21" i="206"/>
  <c r="R19" i="206"/>
  <c r="AH19" i="206"/>
  <c r="R20" i="206"/>
  <c r="R21" i="206"/>
  <c r="U19" i="206"/>
  <c r="U20" i="206"/>
  <c r="U21" i="206"/>
  <c r="X19" i="206"/>
  <c r="X20" i="206"/>
  <c r="X21" i="206"/>
  <c r="AA19" i="206"/>
  <c r="AA20" i="206"/>
  <c r="AA21" i="206"/>
  <c r="AD19" i="206"/>
  <c r="AD20" i="206"/>
  <c r="AD21" i="206"/>
  <c r="O22" i="206"/>
  <c r="O23" i="206"/>
  <c r="O24" i="206"/>
  <c r="R22" i="206"/>
  <c r="R23" i="206"/>
  <c r="R24" i="206"/>
  <c r="U22" i="206"/>
  <c r="U23" i="206"/>
  <c r="U24" i="206"/>
  <c r="X22" i="206"/>
  <c r="X23" i="206"/>
  <c r="X24" i="206"/>
  <c r="AA22" i="206"/>
  <c r="AA23" i="206"/>
  <c r="AA24" i="206"/>
  <c r="AD22" i="206"/>
  <c r="AD23" i="206"/>
  <c r="AD24" i="206"/>
  <c r="O4" i="207"/>
  <c r="O5" i="207"/>
  <c r="O6" i="207"/>
  <c r="R4" i="207"/>
  <c r="R5" i="207"/>
  <c r="R6" i="207"/>
  <c r="U4" i="207"/>
  <c r="U5" i="207"/>
  <c r="U6" i="207"/>
  <c r="X4" i="207"/>
  <c r="X5" i="207"/>
  <c r="X6" i="207"/>
  <c r="AA4" i="207"/>
  <c r="AA5" i="207"/>
  <c r="AA6" i="207"/>
  <c r="AD4" i="207"/>
  <c r="AD5" i="207"/>
  <c r="AD6" i="207"/>
  <c r="O7" i="207"/>
  <c r="O8" i="207"/>
  <c r="O9" i="207"/>
  <c r="R7" i="207"/>
  <c r="R8" i="207"/>
  <c r="R9" i="207"/>
  <c r="U7" i="207"/>
  <c r="U8" i="207"/>
  <c r="U9" i="207"/>
  <c r="X7" i="207"/>
  <c r="X8" i="207"/>
  <c r="X9" i="207"/>
  <c r="AA7" i="207"/>
  <c r="AA8" i="207"/>
  <c r="AA9" i="207"/>
  <c r="AD7" i="207"/>
  <c r="AD8" i="207"/>
  <c r="AD9" i="207"/>
  <c r="O10" i="207"/>
  <c r="O11" i="207"/>
  <c r="O12" i="207"/>
  <c r="R10" i="207"/>
  <c r="R11" i="207"/>
  <c r="R12" i="207"/>
  <c r="U10" i="207"/>
  <c r="U11" i="207"/>
  <c r="U12" i="207"/>
  <c r="X10" i="207"/>
  <c r="X11" i="207"/>
  <c r="X12" i="207"/>
  <c r="AA10" i="207"/>
  <c r="AA11" i="207"/>
  <c r="AA12" i="207"/>
  <c r="AD10" i="207"/>
  <c r="AD11" i="207"/>
  <c r="AD12" i="207"/>
  <c r="AH10" i="207"/>
  <c r="O13" i="207"/>
  <c r="O14" i="207"/>
  <c r="O15" i="207"/>
  <c r="R13" i="207"/>
  <c r="AH13" i="207"/>
  <c r="R14" i="207"/>
  <c r="R15" i="207"/>
  <c r="U13" i="207"/>
  <c r="U14" i="207"/>
  <c r="U15" i="207"/>
  <c r="X13" i="207"/>
  <c r="X14" i="207"/>
  <c r="X15" i="207"/>
  <c r="AA13" i="207"/>
  <c r="AA14" i="207"/>
  <c r="AA15" i="207"/>
  <c r="AD13" i="207"/>
  <c r="AD14" i="207"/>
  <c r="AD15" i="207"/>
  <c r="O16" i="207"/>
  <c r="O17" i="207"/>
  <c r="O18" i="207"/>
  <c r="R16" i="207"/>
  <c r="R17" i="207"/>
  <c r="R18" i="207"/>
  <c r="U16" i="207"/>
  <c r="U17" i="207"/>
  <c r="U18" i="207"/>
  <c r="X16" i="207"/>
  <c r="X17" i="207"/>
  <c r="X18" i="207"/>
  <c r="AA16" i="207"/>
  <c r="AA17" i="207"/>
  <c r="AA18" i="207"/>
  <c r="AD16" i="207"/>
  <c r="AD17" i="207"/>
  <c r="AD18" i="207"/>
  <c r="O19" i="207"/>
  <c r="O20" i="207"/>
  <c r="O21" i="207"/>
  <c r="R19" i="207"/>
  <c r="R20" i="207"/>
  <c r="R21" i="207"/>
  <c r="U19" i="207"/>
  <c r="U20" i="207"/>
  <c r="U21" i="207"/>
  <c r="X19" i="207"/>
  <c r="X20" i="207"/>
  <c r="X21" i="207"/>
  <c r="AA19" i="207"/>
  <c r="AA20" i="207"/>
  <c r="AA21" i="207"/>
  <c r="AD19" i="207"/>
  <c r="AD20" i="207"/>
  <c r="AD21" i="207"/>
  <c r="O22" i="207"/>
  <c r="O23" i="207"/>
  <c r="AH22" i="207"/>
  <c r="O24" i="207"/>
  <c r="R22" i="207"/>
  <c r="R23" i="207"/>
  <c r="R24" i="207"/>
  <c r="U22" i="207"/>
  <c r="U23" i="207"/>
  <c r="U24" i="207"/>
  <c r="X22" i="207"/>
  <c r="X23" i="207"/>
  <c r="X24" i="207"/>
  <c r="AA22" i="207"/>
  <c r="AA23" i="207"/>
  <c r="AA24" i="207"/>
  <c r="AD22" i="207"/>
  <c r="AD23" i="207"/>
  <c r="AD24" i="207"/>
  <c r="O4" i="208"/>
  <c r="O5" i="208"/>
  <c r="O6" i="208"/>
  <c r="R4" i="208"/>
  <c r="R5" i="208"/>
  <c r="R6" i="208"/>
  <c r="U4" i="208"/>
  <c r="U5" i="208"/>
  <c r="U6" i="208"/>
  <c r="X4" i="208"/>
  <c r="X5" i="208"/>
  <c r="X6" i="208"/>
  <c r="AA4" i="208"/>
  <c r="AA5" i="208"/>
  <c r="AA6" i="208"/>
  <c r="AD4" i="208"/>
  <c r="AD5" i="208"/>
  <c r="AD6" i="208"/>
  <c r="AH4" i="208"/>
  <c r="O7" i="208"/>
  <c r="O8" i="208"/>
  <c r="O9" i="208"/>
  <c r="R7" i="208"/>
  <c r="AH7" i="208"/>
  <c r="R8" i="208"/>
  <c r="R9" i="208"/>
  <c r="U7" i="208"/>
  <c r="U8" i="208"/>
  <c r="U9" i="208"/>
  <c r="X7" i="208"/>
  <c r="X8" i="208"/>
  <c r="X9" i="208"/>
  <c r="AA7" i="208"/>
  <c r="AA8" i="208"/>
  <c r="AA9" i="208"/>
  <c r="AD7" i="208"/>
  <c r="AD8" i="208"/>
  <c r="AD9" i="208"/>
  <c r="O10" i="208"/>
  <c r="O11" i="208"/>
  <c r="O12" i="208"/>
  <c r="R10" i="208"/>
  <c r="R11" i="208"/>
  <c r="R12" i="208"/>
  <c r="U10" i="208"/>
  <c r="U11" i="208"/>
  <c r="U12" i="208"/>
  <c r="X10" i="208"/>
  <c r="X11" i="208"/>
  <c r="X12" i="208"/>
  <c r="AA10" i="208"/>
  <c r="AA11" i="208"/>
  <c r="AA12" i="208"/>
  <c r="AD10" i="208"/>
  <c r="AD11" i="208"/>
  <c r="AD12" i="208"/>
  <c r="O13" i="208"/>
  <c r="O14" i="208"/>
  <c r="O15" i="208"/>
  <c r="R13" i="208"/>
  <c r="R14" i="208"/>
  <c r="R15" i="208"/>
  <c r="U13" i="208"/>
  <c r="U14" i="208"/>
  <c r="U15" i="208"/>
  <c r="X13" i="208"/>
  <c r="X14" i="208"/>
  <c r="X15" i="208"/>
  <c r="AA13" i="208"/>
  <c r="AA14" i="208"/>
  <c r="AA15" i="208"/>
  <c r="AD13" i="208"/>
  <c r="AD14" i="208"/>
  <c r="AD15" i="208"/>
  <c r="O16" i="208"/>
  <c r="O17" i="208"/>
  <c r="O18" i="208"/>
  <c r="R16" i="208"/>
  <c r="R17" i="208"/>
  <c r="R18" i="208"/>
  <c r="U16" i="208"/>
  <c r="U17" i="208"/>
  <c r="U18" i="208"/>
  <c r="X16" i="208"/>
  <c r="X17" i="208"/>
  <c r="X18" i="208"/>
  <c r="AA16" i="208"/>
  <c r="AA17" i="208"/>
  <c r="AA18" i="208"/>
  <c r="AD16" i="208"/>
  <c r="AD17" i="208"/>
  <c r="AD18" i="208"/>
  <c r="AH16" i="208"/>
  <c r="O19" i="208"/>
  <c r="O20" i="208"/>
  <c r="O21" i="208"/>
  <c r="R19" i="208"/>
  <c r="AH19" i="208"/>
  <c r="R20" i="208"/>
  <c r="R21" i="208"/>
  <c r="U19" i="208"/>
  <c r="U20" i="208"/>
  <c r="U21" i="208"/>
  <c r="X19" i="208"/>
  <c r="X20" i="208"/>
  <c r="X21" i="208"/>
  <c r="AA19" i="208"/>
  <c r="AA20" i="208"/>
  <c r="AA21" i="208"/>
  <c r="AD19" i="208"/>
  <c r="AD20" i="208"/>
  <c r="AD21" i="208"/>
  <c r="O22" i="208"/>
  <c r="O23" i="208"/>
  <c r="O24" i="208"/>
  <c r="R22" i="208"/>
  <c r="R23" i="208"/>
  <c r="R24" i="208"/>
  <c r="U22" i="208"/>
  <c r="U23" i="208"/>
  <c r="U24" i="208"/>
  <c r="X22" i="208"/>
  <c r="X23" i="208"/>
  <c r="X24" i="208"/>
  <c r="AA22" i="208"/>
  <c r="AA23" i="208"/>
  <c r="AA24" i="208"/>
  <c r="AD22" i="208"/>
  <c r="AD23" i="208"/>
  <c r="AD24" i="208"/>
  <c r="O4" i="209"/>
  <c r="O5" i="209"/>
  <c r="O6" i="209"/>
  <c r="R4" i="209"/>
  <c r="R5" i="209"/>
  <c r="R6" i="209"/>
  <c r="U4" i="209"/>
  <c r="U5" i="209"/>
  <c r="U6" i="209"/>
  <c r="X4" i="209"/>
  <c r="X5" i="209"/>
  <c r="X6" i="209"/>
  <c r="AA4" i="209"/>
  <c r="AA5" i="209"/>
  <c r="AA6" i="209"/>
  <c r="AD4" i="209"/>
  <c r="AD5" i="209"/>
  <c r="AD6" i="209"/>
  <c r="O7" i="209"/>
  <c r="O8" i="209"/>
  <c r="O9" i="209"/>
  <c r="R7" i="209"/>
  <c r="R8" i="209"/>
  <c r="R9" i="209"/>
  <c r="U7" i="209"/>
  <c r="U8" i="209"/>
  <c r="U9" i="209"/>
  <c r="X7" i="209"/>
  <c r="X8" i="209"/>
  <c r="X9" i="209"/>
  <c r="AA7" i="209"/>
  <c r="AA8" i="209"/>
  <c r="AA9" i="209"/>
  <c r="AD7" i="209"/>
  <c r="AD8" i="209"/>
  <c r="AD9" i="209"/>
  <c r="O10" i="209"/>
  <c r="O11" i="209"/>
  <c r="O12" i="209"/>
  <c r="R10" i="209"/>
  <c r="R11" i="209"/>
  <c r="R12" i="209"/>
  <c r="U10" i="209"/>
  <c r="U11" i="209"/>
  <c r="U12" i="209"/>
  <c r="X10" i="209"/>
  <c r="X11" i="209"/>
  <c r="X12" i="209"/>
  <c r="AA10" i="209"/>
  <c r="AA11" i="209"/>
  <c r="AA12" i="209"/>
  <c r="AD10" i="209"/>
  <c r="AD11" i="209"/>
  <c r="AD12" i="209"/>
  <c r="AH10" i="209"/>
  <c r="O13" i="209"/>
  <c r="O14" i="209"/>
  <c r="O15" i="209"/>
  <c r="R13" i="209"/>
  <c r="AH13" i="209"/>
  <c r="R14" i="209"/>
  <c r="R15" i="209"/>
  <c r="U13" i="209"/>
  <c r="U14" i="209"/>
  <c r="U15" i="209"/>
  <c r="X13" i="209"/>
  <c r="X14" i="209"/>
  <c r="X15" i="209"/>
  <c r="AA13" i="209"/>
  <c r="AA14" i="209"/>
  <c r="AA15" i="209"/>
  <c r="AD13" i="209"/>
  <c r="AD14" i="209"/>
  <c r="AD15" i="209"/>
  <c r="O16" i="209"/>
  <c r="O17" i="209"/>
  <c r="O18" i="209"/>
  <c r="R16" i="209"/>
  <c r="R17" i="209"/>
  <c r="R18" i="209"/>
  <c r="U16" i="209"/>
  <c r="U17" i="209"/>
  <c r="U18" i="209"/>
  <c r="X16" i="209"/>
  <c r="X17" i="209"/>
  <c r="X18" i="209"/>
  <c r="AA16" i="209"/>
  <c r="AA17" i="209"/>
  <c r="AA18" i="209"/>
  <c r="AD16" i="209"/>
  <c r="AD17" i="209"/>
  <c r="AD18" i="209"/>
  <c r="O19" i="209"/>
  <c r="O20" i="209"/>
  <c r="O21" i="209"/>
  <c r="R19" i="209"/>
  <c r="R20" i="209"/>
  <c r="R21" i="209"/>
  <c r="U19" i="209"/>
  <c r="U20" i="209"/>
  <c r="U21" i="209"/>
  <c r="X19" i="209"/>
  <c r="X20" i="209"/>
  <c r="X21" i="209"/>
  <c r="AA19" i="209"/>
  <c r="AA20" i="209"/>
  <c r="AA21" i="209"/>
  <c r="AD19" i="209"/>
  <c r="AD20" i="209"/>
  <c r="AD21" i="209"/>
  <c r="O22" i="209"/>
  <c r="O23" i="209"/>
  <c r="AH22" i="209"/>
  <c r="O24" i="209"/>
  <c r="R22" i="209"/>
  <c r="R23" i="209"/>
  <c r="R24" i="209"/>
  <c r="U22" i="209"/>
  <c r="U23" i="209"/>
  <c r="U24" i="209"/>
  <c r="X22" i="209"/>
  <c r="X23" i="209"/>
  <c r="X24" i="209"/>
  <c r="AA22" i="209"/>
  <c r="AA23" i="209"/>
  <c r="AA24" i="209"/>
  <c r="AD22" i="209"/>
  <c r="AD23" i="209"/>
  <c r="AD24" i="209"/>
  <c r="O4" i="210"/>
  <c r="O5" i="210"/>
  <c r="O6" i="210"/>
  <c r="R4" i="210"/>
  <c r="R5" i="210"/>
  <c r="R6" i="210"/>
  <c r="U4" i="210"/>
  <c r="U5" i="210"/>
  <c r="U6" i="210"/>
  <c r="X4" i="210"/>
  <c r="X5" i="210"/>
  <c r="X6" i="210"/>
  <c r="AA4" i="210"/>
  <c r="AA5" i="210"/>
  <c r="AA6" i="210"/>
  <c r="AD4" i="210"/>
  <c r="AD5" i="210"/>
  <c r="AD6" i="210"/>
  <c r="AH4" i="210"/>
  <c r="O7" i="210"/>
  <c r="O8" i="210"/>
  <c r="O9" i="210"/>
  <c r="R7" i="210"/>
  <c r="AH7" i="210"/>
  <c r="R8" i="210"/>
  <c r="R9" i="210"/>
  <c r="U7" i="210"/>
  <c r="U8" i="210"/>
  <c r="U9" i="210"/>
  <c r="X7" i="210"/>
  <c r="X8" i="210"/>
  <c r="X9" i="210"/>
  <c r="AA7" i="210"/>
  <c r="AA8" i="210"/>
  <c r="AA9" i="210"/>
  <c r="AD7" i="210"/>
  <c r="AD8" i="210"/>
  <c r="AD9" i="210"/>
  <c r="O10" i="210"/>
  <c r="O11" i="210"/>
  <c r="O12" i="210"/>
  <c r="R10" i="210"/>
  <c r="R11" i="210"/>
  <c r="R12" i="210"/>
  <c r="U10" i="210"/>
  <c r="U11" i="210"/>
  <c r="U12" i="210"/>
  <c r="X10" i="210"/>
  <c r="X11" i="210"/>
  <c r="X12" i="210"/>
  <c r="AA10" i="210"/>
  <c r="AA11" i="210"/>
  <c r="AA12" i="210"/>
  <c r="AD10" i="210"/>
  <c r="AD11" i="210"/>
  <c r="AD12" i="210"/>
  <c r="O13" i="210"/>
  <c r="O14" i="210"/>
  <c r="O15" i="210"/>
  <c r="R13" i="210"/>
  <c r="R14" i="210"/>
  <c r="R15" i="210"/>
  <c r="U13" i="210"/>
  <c r="U14" i="210"/>
  <c r="U15" i="210"/>
  <c r="X13" i="210"/>
  <c r="X14" i="210"/>
  <c r="X15" i="210"/>
  <c r="AA13" i="210"/>
  <c r="AA14" i="210"/>
  <c r="AA15" i="210"/>
  <c r="AD13" i="210"/>
  <c r="AD14" i="210"/>
  <c r="AD15" i="210"/>
  <c r="O16" i="210"/>
  <c r="O17" i="210"/>
  <c r="O18" i="210"/>
  <c r="R16" i="210"/>
  <c r="R17" i="210"/>
  <c r="R18" i="210"/>
  <c r="U16" i="210"/>
  <c r="U17" i="210"/>
  <c r="U18" i="210"/>
  <c r="X16" i="210"/>
  <c r="X17" i="210"/>
  <c r="X18" i="210"/>
  <c r="AA16" i="210"/>
  <c r="AA17" i="210"/>
  <c r="AA18" i="210"/>
  <c r="AD16" i="210"/>
  <c r="AD17" i="210"/>
  <c r="AD18" i="210"/>
  <c r="O19" i="210"/>
  <c r="O20" i="210"/>
  <c r="AH19" i="210"/>
  <c r="O21" i="210"/>
  <c r="R19" i="210"/>
  <c r="R20" i="210"/>
  <c r="R21" i="210"/>
  <c r="U19" i="210"/>
  <c r="U20" i="210"/>
  <c r="U21" i="210"/>
  <c r="X19" i="210"/>
  <c r="X20" i="210"/>
  <c r="X21" i="210"/>
  <c r="AA19" i="210"/>
  <c r="AA20" i="210"/>
  <c r="AA21" i="210"/>
  <c r="AD19" i="210"/>
  <c r="AD20" i="210"/>
  <c r="AD21" i="210"/>
  <c r="O22" i="210"/>
  <c r="O23" i="210"/>
  <c r="O24" i="210"/>
  <c r="R22" i="210"/>
  <c r="R23" i="210"/>
  <c r="R24" i="210"/>
  <c r="U22" i="210"/>
  <c r="U23" i="210"/>
  <c r="U24" i="210"/>
  <c r="X22" i="210"/>
  <c r="X23" i="210"/>
  <c r="X24" i="210"/>
  <c r="AA22" i="210"/>
  <c r="AA23" i="210"/>
  <c r="AA24" i="210"/>
  <c r="AD22" i="210"/>
  <c r="AD23" i="210"/>
  <c r="AD24" i="210"/>
  <c r="AH22" i="210"/>
  <c r="O4" i="211"/>
  <c r="O5" i="211"/>
  <c r="O6" i="211"/>
  <c r="R4" i="211"/>
  <c r="R5" i="211"/>
  <c r="R6" i="211"/>
  <c r="U4" i="211"/>
  <c r="U5" i="211"/>
  <c r="U6" i="211"/>
  <c r="X4" i="211"/>
  <c r="X5" i="211"/>
  <c r="X6" i="211"/>
  <c r="AA4" i="211"/>
  <c r="AA5" i="211"/>
  <c r="AA6" i="211"/>
  <c r="AD4" i="211"/>
  <c r="AD5" i="211"/>
  <c r="AD6" i="211"/>
  <c r="O7" i="211"/>
  <c r="O8" i="211"/>
  <c r="O9" i="211"/>
  <c r="R7" i="211"/>
  <c r="R8" i="211"/>
  <c r="R9" i="211"/>
  <c r="U7" i="211"/>
  <c r="U8" i="211"/>
  <c r="U9" i="211"/>
  <c r="X7" i="211"/>
  <c r="X8" i="211"/>
  <c r="X9" i="211"/>
  <c r="AA7" i="211"/>
  <c r="AA8" i="211"/>
  <c r="AA9" i="211"/>
  <c r="AD7" i="211"/>
  <c r="AD8" i="211"/>
  <c r="AD9" i="211"/>
  <c r="O10" i="211"/>
  <c r="O11" i="211"/>
  <c r="O12" i="211"/>
  <c r="R10" i="211"/>
  <c r="R11" i="211"/>
  <c r="R12" i="211"/>
  <c r="U10" i="211"/>
  <c r="U11" i="211"/>
  <c r="U12" i="211"/>
  <c r="X10" i="211"/>
  <c r="X11" i="211"/>
  <c r="X12" i="211"/>
  <c r="AA10" i="211"/>
  <c r="AA11" i="211"/>
  <c r="AA12" i="211"/>
  <c r="AD10" i="211"/>
  <c r="AD11" i="211"/>
  <c r="AD12" i="211"/>
  <c r="AH10" i="211"/>
  <c r="O13" i="211"/>
  <c r="O14" i="211"/>
  <c r="O15" i="211"/>
  <c r="R13" i="211"/>
  <c r="AH13" i="211"/>
  <c r="R14" i="211"/>
  <c r="R15" i="211"/>
  <c r="U13" i="211"/>
  <c r="U14" i="211"/>
  <c r="U15" i="211"/>
  <c r="X13" i="211"/>
  <c r="X14" i="211"/>
  <c r="X15" i="211"/>
  <c r="AA13" i="211"/>
  <c r="AA14" i="211"/>
  <c r="AA15" i="211"/>
  <c r="AD13" i="211"/>
  <c r="AD14" i="211"/>
  <c r="AD15" i="211"/>
  <c r="O16" i="211"/>
  <c r="AH16" i="211"/>
  <c r="O17" i="211"/>
  <c r="O18" i="211"/>
  <c r="R16" i="211"/>
  <c r="R17" i="211"/>
  <c r="R18" i="211"/>
  <c r="U16" i="211"/>
  <c r="U17" i="211"/>
  <c r="U18" i="211"/>
  <c r="X16" i="211"/>
  <c r="X17" i="211"/>
  <c r="X18" i="211"/>
  <c r="AA16" i="211"/>
  <c r="AA17" i="211"/>
  <c r="AA18" i="211"/>
  <c r="AD16" i="211"/>
  <c r="AD17" i="211"/>
  <c r="AD18" i="211"/>
  <c r="O19" i="211"/>
  <c r="O20" i="211"/>
  <c r="O21" i="211"/>
  <c r="R19" i="211"/>
  <c r="R20" i="211"/>
  <c r="R21" i="211"/>
  <c r="U19" i="211"/>
  <c r="U20" i="211"/>
  <c r="U21" i="211"/>
  <c r="X19" i="211"/>
  <c r="X20" i="211"/>
  <c r="X21" i="211"/>
  <c r="AA19" i="211"/>
  <c r="AA20" i="211"/>
  <c r="AA21" i="211"/>
  <c r="AD19" i="211"/>
  <c r="AD20" i="211"/>
  <c r="AD21" i="211"/>
  <c r="O22" i="211"/>
  <c r="AH22" i="211"/>
  <c r="O23" i="211"/>
  <c r="O24" i="211"/>
  <c r="R22" i="211"/>
  <c r="R23" i="211"/>
  <c r="R24" i="211"/>
  <c r="U22" i="211"/>
  <c r="U23" i="211"/>
  <c r="U24" i="211"/>
  <c r="X22" i="211"/>
  <c r="X23" i="211"/>
  <c r="X24" i="211"/>
  <c r="AA22" i="211"/>
  <c r="AA23" i="211"/>
  <c r="AA24" i="211"/>
  <c r="AD22" i="211"/>
  <c r="AD23" i="211"/>
  <c r="AD24" i="211"/>
  <c r="O4" i="212"/>
  <c r="AH4" i="212"/>
  <c r="O5" i="212"/>
  <c r="O6" i="212"/>
  <c r="R4" i="212"/>
  <c r="R5" i="212"/>
  <c r="R6" i="212"/>
  <c r="U4" i="212"/>
  <c r="U5" i="212"/>
  <c r="U6" i="212"/>
  <c r="X4" i="212"/>
  <c r="X5" i="212"/>
  <c r="X6" i="212"/>
  <c r="AA4" i="212"/>
  <c r="AA5" i="212"/>
  <c r="AA6" i="212"/>
  <c r="AD4" i="212"/>
  <c r="AD5" i="212"/>
  <c r="AD6" i="212"/>
  <c r="O7" i="212"/>
  <c r="O8" i="212"/>
  <c r="O9" i="212"/>
  <c r="R7" i="212"/>
  <c r="R8" i="212"/>
  <c r="R9" i="212"/>
  <c r="U7" i="212"/>
  <c r="U8" i="212"/>
  <c r="U9" i="212"/>
  <c r="X7" i="212"/>
  <c r="X8" i="212"/>
  <c r="X9" i="212"/>
  <c r="AA7" i="212"/>
  <c r="AA8" i="212"/>
  <c r="AA9" i="212"/>
  <c r="AD7" i="212"/>
  <c r="AD8" i="212"/>
  <c r="AD9" i="212"/>
  <c r="AH7" i="212"/>
  <c r="O10" i="212"/>
  <c r="O11" i="212"/>
  <c r="O12" i="212"/>
  <c r="R10" i="212"/>
  <c r="AH10" i="212"/>
  <c r="R11" i="212"/>
  <c r="R12" i="212"/>
  <c r="U10" i="212"/>
  <c r="U11" i="212"/>
  <c r="U12" i="212"/>
  <c r="X10" i="212"/>
  <c r="X11" i="212"/>
  <c r="X12" i="212"/>
  <c r="AA10" i="212"/>
  <c r="AA11" i="212"/>
  <c r="AA12" i="212"/>
  <c r="AD10" i="212"/>
  <c r="AD11" i="212"/>
  <c r="AD12" i="212"/>
  <c r="O13" i="212"/>
  <c r="O14" i="212"/>
  <c r="O15" i="212"/>
  <c r="R13" i="212"/>
  <c r="R14" i="212"/>
  <c r="R15" i="212"/>
  <c r="U13" i="212"/>
  <c r="U14" i="212"/>
  <c r="U15" i="212"/>
  <c r="X13" i="212"/>
  <c r="X14" i="212"/>
  <c r="X15" i="212"/>
  <c r="AA13" i="212"/>
  <c r="AA14" i="212"/>
  <c r="AA15" i="212"/>
  <c r="AD13" i="212"/>
  <c r="AD14" i="212"/>
  <c r="AD15" i="212"/>
  <c r="O16" i="212"/>
  <c r="O17" i="212"/>
  <c r="O18" i="212"/>
  <c r="R16" i="212"/>
  <c r="R17" i="212"/>
  <c r="R18" i="212"/>
  <c r="U16" i="212"/>
  <c r="U17" i="212"/>
  <c r="U18" i="212"/>
  <c r="X16" i="212"/>
  <c r="X17" i="212"/>
  <c r="X18" i="212"/>
  <c r="AA16" i="212"/>
  <c r="AA17" i="212"/>
  <c r="AA18" i="212"/>
  <c r="AD16" i="212"/>
  <c r="AD17" i="212"/>
  <c r="AD18" i="212"/>
  <c r="AH16" i="212"/>
  <c r="O19" i="212"/>
  <c r="O20" i="212"/>
  <c r="O21" i="212"/>
  <c r="R19" i="212"/>
  <c r="AH19" i="212"/>
  <c r="R20" i="212"/>
  <c r="R21" i="212"/>
  <c r="U19" i="212"/>
  <c r="U20" i="212"/>
  <c r="U21" i="212"/>
  <c r="X19" i="212"/>
  <c r="X20" i="212"/>
  <c r="X21" i="212"/>
  <c r="AA19" i="212"/>
  <c r="AA20" i="212"/>
  <c r="AA21" i="212"/>
  <c r="AD19" i="212"/>
  <c r="AD20" i="212"/>
  <c r="AD21" i="212"/>
  <c r="O22" i="212"/>
  <c r="AH22" i="212"/>
  <c r="O23" i="212"/>
  <c r="O24" i="212"/>
  <c r="R22" i="212"/>
  <c r="R23" i="212"/>
  <c r="R24" i="212"/>
  <c r="U22" i="212"/>
  <c r="U23" i="212"/>
  <c r="U24" i="212"/>
  <c r="X22" i="212"/>
  <c r="X23" i="212"/>
  <c r="X24" i="212"/>
  <c r="AA22" i="212"/>
  <c r="AA23" i="212"/>
  <c r="AA24" i="212"/>
  <c r="AD22" i="212"/>
  <c r="AD23" i="212"/>
  <c r="AD24" i="212"/>
  <c r="O4" i="213"/>
  <c r="AH4" i="213"/>
  <c r="O5" i="213"/>
  <c r="O6" i="213"/>
  <c r="R4" i="213"/>
  <c r="R5" i="213"/>
  <c r="R6" i="213"/>
  <c r="U4" i="213"/>
  <c r="U5" i="213"/>
  <c r="U6" i="213"/>
  <c r="X4" i="213"/>
  <c r="X5" i="213"/>
  <c r="X6" i="213"/>
  <c r="AA4" i="213"/>
  <c r="AA5" i="213"/>
  <c r="AA6" i="213"/>
  <c r="AD4" i="213"/>
  <c r="AD5" i="213"/>
  <c r="AD6" i="213"/>
  <c r="O7" i="213"/>
  <c r="O8" i="213"/>
  <c r="O9" i="213"/>
  <c r="R7" i="213"/>
  <c r="R8" i="213"/>
  <c r="R9" i="213"/>
  <c r="U7" i="213"/>
  <c r="U8" i="213"/>
  <c r="U9" i="213"/>
  <c r="X7" i="213"/>
  <c r="X8" i="213"/>
  <c r="X9" i="213"/>
  <c r="AA7" i="213"/>
  <c r="AA8" i="213"/>
  <c r="AA9" i="213"/>
  <c r="AD7" i="213"/>
  <c r="AD8" i="213"/>
  <c r="AD9" i="213"/>
  <c r="O10" i="213"/>
  <c r="O11" i="213"/>
  <c r="O12" i="213"/>
  <c r="R10" i="213"/>
  <c r="R11" i="213"/>
  <c r="R12" i="213"/>
  <c r="U10" i="213"/>
  <c r="U11" i="213"/>
  <c r="U12" i="213"/>
  <c r="X10" i="213"/>
  <c r="X11" i="213"/>
  <c r="X12" i="213"/>
  <c r="AA10" i="213"/>
  <c r="AA11" i="213"/>
  <c r="AA12" i="213"/>
  <c r="AD10" i="213"/>
  <c r="AD11" i="213"/>
  <c r="AD12" i="213"/>
  <c r="AH10" i="213"/>
  <c r="O13" i="213"/>
  <c r="O14" i="213"/>
  <c r="O15" i="213"/>
  <c r="R13" i="213"/>
  <c r="AH13" i="213"/>
  <c r="R14" i="213"/>
  <c r="R15" i="213"/>
  <c r="U13" i="213"/>
  <c r="U14" i="213"/>
  <c r="U15" i="213"/>
  <c r="X13" i="213"/>
  <c r="X14" i="213"/>
  <c r="X15" i="213"/>
  <c r="AA13" i="213"/>
  <c r="AA14" i="213"/>
  <c r="AA15" i="213"/>
  <c r="AD13" i="213"/>
  <c r="AD14" i="213"/>
  <c r="AD15" i="213"/>
  <c r="O16" i="213"/>
  <c r="AH16" i="213"/>
  <c r="O17" i="213"/>
  <c r="O18" i="213"/>
  <c r="R16" i="213"/>
  <c r="R17" i="213"/>
  <c r="R18" i="213"/>
  <c r="U16" i="213"/>
  <c r="U17" i="213"/>
  <c r="U18" i="213"/>
  <c r="X16" i="213"/>
  <c r="X17" i="213"/>
  <c r="X18" i="213"/>
  <c r="AA16" i="213"/>
  <c r="AA17" i="213"/>
  <c r="AA18" i="213"/>
  <c r="AD16" i="213"/>
  <c r="AD17" i="213"/>
  <c r="AD18" i="213"/>
  <c r="O19" i="213"/>
  <c r="O20" i="213"/>
  <c r="O21" i="213"/>
  <c r="R19" i="213"/>
  <c r="R20" i="213"/>
  <c r="R21" i="213"/>
  <c r="U19" i="213"/>
  <c r="U20" i="213"/>
  <c r="U21" i="213"/>
  <c r="X19" i="213"/>
  <c r="X20" i="213"/>
  <c r="X21" i="213"/>
  <c r="AA19" i="213"/>
  <c r="AA20" i="213"/>
  <c r="AA21" i="213"/>
  <c r="AD19" i="213"/>
  <c r="AD20" i="213"/>
  <c r="AD21" i="213"/>
  <c r="O22" i="213"/>
  <c r="AH22" i="213"/>
  <c r="O23" i="213"/>
  <c r="O24" i="213"/>
  <c r="R22" i="213"/>
  <c r="R23" i="213"/>
  <c r="R24" i="213"/>
  <c r="U22" i="213"/>
  <c r="U23" i="213"/>
  <c r="U24" i="213"/>
  <c r="X22" i="213"/>
  <c r="X23" i="213"/>
  <c r="X24" i="213"/>
  <c r="AA22" i="213"/>
  <c r="AA23" i="213"/>
  <c r="AA24" i="213"/>
  <c r="AD22" i="213"/>
  <c r="AD23" i="213"/>
  <c r="AD24" i="213"/>
  <c r="O4" i="214"/>
  <c r="AH4" i="214"/>
  <c r="O5" i="214"/>
  <c r="O6" i="214"/>
  <c r="R4" i="214"/>
  <c r="R5" i="214"/>
  <c r="R6" i="214"/>
  <c r="U4" i="214"/>
  <c r="U5" i="214"/>
  <c r="U6" i="214"/>
  <c r="X4" i="214"/>
  <c r="X5" i="214"/>
  <c r="X6" i="214"/>
  <c r="AA4" i="214"/>
  <c r="AA5" i="214"/>
  <c r="AA6" i="214"/>
  <c r="AD4" i="214"/>
  <c r="AD5" i="214"/>
  <c r="AD6" i="214"/>
  <c r="O7" i="214"/>
  <c r="O8" i="214"/>
  <c r="O9" i="214"/>
  <c r="R7" i="214"/>
  <c r="R8" i="214"/>
  <c r="R9" i="214"/>
  <c r="U7" i="214"/>
  <c r="U8" i="214"/>
  <c r="U9" i="214"/>
  <c r="X7" i="214"/>
  <c r="X8" i="214"/>
  <c r="X9" i="214"/>
  <c r="AA7" i="214"/>
  <c r="AA8" i="214"/>
  <c r="AA9" i="214"/>
  <c r="AD7" i="214"/>
  <c r="AD8" i="214"/>
  <c r="AD9" i="214"/>
  <c r="AH7" i="214"/>
  <c r="O10" i="214"/>
  <c r="O11" i="214"/>
  <c r="O12" i="214"/>
  <c r="R10" i="214"/>
  <c r="AH10" i="214"/>
  <c r="R11" i="214"/>
  <c r="R12" i="214"/>
  <c r="U10" i="214"/>
  <c r="U11" i="214"/>
  <c r="U12" i="214"/>
  <c r="X10" i="214"/>
  <c r="X11" i="214"/>
  <c r="X12" i="214"/>
  <c r="AA10" i="214"/>
  <c r="AA11" i="214"/>
  <c r="AA12" i="214"/>
  <c r="AD10" i="214"/>
  <c r="AD11" i="214"/>
  <c r="AD12" i="214"/>
  <c r="O13" i="214"/>
  <c r="O14" i="214"/>
  <c r="O15" i="214"/>
  <c r="R13" i="214"/>
  <c r="R14" i="214"/>
  <c r="R15" i="214"/>
  <c r="U13" i="214"/>
  <c r="U14" i="214"/>
  <c r="U15" i="214"/>
  <c r="X13" i="214"/>
  <c r="X14" i="214"/>
  <c r="X15" i="214"/>
  <c r="AA13" i="214"/>
  <c r="AA14" i="214"/>
  <c r="AA15" i="214"/>
  <c r="AD13" i="214"/>
  <c r="AD14" i="214"/>
  <c r="AD15" i="214"/>
  <c r="O16" i="214"/>
  <c r="O17" i="214"/>
  <c r="O18" i="214"/>
  <c r="R16" i="214"/>
  <c r="R17" i="214"/>
  <c r="R18" i="214"/>
  <c r="U16" i="214"/>
  <c r="U17" i="214"/>
  <c r="U18" i="214"/>
  <c r="X16" i="214"/>
  <c r="X17" i="214"/>
  <c r="X18" i="214"/>
  <c r="AA16" i="214"/>
  <c r="AA17" i="214"/>
  <c r="AA18" i="214"/>
  <c r="AD16" i="214"/>
  <c r="AD17" i="214"/>
  <c r="AD18" i="214"/>
  <c r="AH16" i="214"/>
  <c r="O19" i="214"/>
  <c r="O20" i="214"/>
  <c r="O21" i="214"/>
  <c r="R19" i="214"/>
  <c r="AH19" i="214"/>
  <c r="R20" i="214"/>
  <c r="R21" i="214"/>
  <c r="U19" i="214"/>
  <c r="U20" i="214"/>
  <c r="U21" i="214"/>
  <c r="X19" i="214"/>
  <c r="X20" i="214"/>
  <c r="X21" i="214"/>
  <c r="AA19" i="214"/>
  <c r="AA20" i="214"/>
  <c r="AA21" i="214"/>
  <c r="AD19" i="214"/>
  <c r="AD20" i="214"/>
  <c r="AD21" i="214"/>
  <c r="O22" i="214"/>
  <c r="AH22" i="214"/>
  <c r="O23" i="214"/>
  <c r="O24" i="214"/>
  <c r="R22" i="214"/>
  <c r="R23" i="214"/>
  <c r="R24" i="214"/>
  <c r="U22" i="214"/>
  <c r="U23" i="214"/>
  <c r="U24" i="214"/>
  <c r="X22" i="214"/>
  <c r="X23" i="214"/>
  <c r="X24" i="214"/>
  <c r="AA22" i="214"/>
  <c r="AA23" i="214"/>
  <c r="AA24" i="214"/>
  <c r="AD22" i="214"/>
  <c r="AD23" i="214"/>
  <c r="AD24" i="214"/>
  <c r="O4" i="215"/>
  <c r="AH4" i="215"/>
  <c r="O5" i="215"/>
  <c r="O6" i="215"/>
  <c r="R4" i="215"/>
  <c r="R5" i="215"/>
  <c r="R6" i="215"/>
  <c r="U4" i="215"/>
  <c r="U5" i="215"/>
  <c r="U6" i="215"/>
  <c r="X4" i="215"/>
  <c r="X5" i="215"/>
  <c r="X6" i="215"/>
  <c r="AA4" i="215"/>
  <c r="AA5" i="215"/>
  <c r="AA6" i="215"/>
  <c r="AD4" i="215"/>
  <c r="AD5" i="215"/>
  <c r="AD6" i="215"/>
  <c r="O7" i="215"/>
  <c r="O8" i="215"/>
  <c r="O9" i="215"/>
  <c r="R7" i="215"/>
  <c r="R8" i="215"/>
  <c r="R9" i="215"/>
  <c r="U7" i="215"/>
  <c r="U8" i="215"/>
  <c r="U9" i="215"/>
  <c r="X7" i="215"/>
  <c r="X8" i="215"/>
  <c r="X9" i="215"/>
  <c r="AA7" i="215"/>
  <c r="AA8" i="215"/>
  <c r="AA9" i="215"/>
  <c r="AD7" i="215"/>
  <c r="AD8" i="215"/>
  <c r="AD9" i="215"/>
  <c r="O10" i="215"/>
  <c r="O11" i="215"/>
  <c r="O12" i="215"/>
  <c r="R10" i="215"/>
  <c r="R11" i="215"/>
  <c r="R12" i="215"/>
  <c r="U10" i="215"/>
  <c r="U11" i="215"/>
  <c r="U12" i="215"/>
  <c r="X10" i="215"/>
  <c r="X11" i="215"/>
  <c r="X12" i="215"/>
  <c r="AH10" i="215"/>
  <c r="AA10" i="215"/>
  <c r="AA11" i="215"/>
  <c r="AA12" i="215"/>
  <c r="AD10" i="215"/>
  <c r="AD11" i="215"/>
  <c r="AD12" i="215"/>
  <c r="O13" i="215"/>
  <c r="AH13" i="215"/>
  <c r="O14" i="215"/>
  <c r="O15" i="215"/>
  <c r="R13" i="215"/>
  <c r="R14" i="215"/>
  <c r="R15" i="215"/>
  <c r="U13" i="215"/>
  <c r="U14" i="215"/>
  <c r="U15" i="215"/>
  <c r="X13" i="215"/>
  <c r="X14" i="215"/>
  <c r="X15" i="215"/>
  <c r="AA13" i="215"/>
  <c r="AA14" i="215"/>
  <c r="AA15" i="215"/>
  <c r="AD13" i="215"/>
  <c r="AD14" i="215"/>
  <c r="AD15" i="215"/>
  <c r="O16" i="215"/>
  <c r="AH16" i="215"/>
  <c r="O17" i="215"/>
  <c r="O18" i="215"/>
  <c r="R16" i="215"/>
  <c r="R17" i="215"/>
  <c r="R18" i="215"/>
  <c r="U16" i="215"/>
  <c r="U17" i="215"/>
  <c r="U18" i="215"/>
  <c r="X16" i="215"/>
  <c r="X17" i="215"/>
  <c r="X18" i="215"/>
  <c r="AA16" i="215"/>
  <c r="AA17" i="215"/>
  <c r="AA18" i="215"/>
  <c r="AD16" i="215"/>
  <c r="AD17" i="215"/>
  <c r="AD18" i="215"/>
  <c r="O19" i="215"/>
  <c r="O20" i="215"/>
  <c r="O21" i="215"/>
  <c r="R19" i="215"/>
  <c r="R20" i="215"/>
  <c r="R21" i="215"/>
  <c r="U19" i="215"/>
  <c r="U20" i="215"/>
  <c r="U21" i="215"/>
  <c r="X19" i="215"/>
  <c r="X20" i="215"/>
  <c r="X21" i="215"/>
  <c r="AA19" i="215"/>
  <c r="AA20" i="215"/>
  <c r="AA21" i="215"/>
  <c r="AD19" i="215"/>
  <c r="AD20" i="215"/>
  <c r="AD21" i="215"/>
  <c r="AH19" i="215"/>
  <c r="O22" i="215"/>
  <c r="O23" i="215"/>
  <c r="O24" i="215"/>
  <c r="R22" i="215"/>
  <c r="AH22" i="215"/>
  <c r="R23" i="215"/>
  <c r="R24" i="215"/>
  <c r="U22" i="215"/>
  <c r="U23" i="215"/>
  <c r="U24" i="215"/>
  <c r="X22" i="215"/>
  <c r="X23" i="215"/>
  <c r="X24" i="215"/>
  <c r="AA22" i="215"/>
  <c r="AA23" i="215"/>
  <c r="AA24" i="215"/>
  <c r="AD22" i="215"/>
  <c r="AD23" i="215"/>
  <c r="AD24" i="215"/>
  <c r="O4" i="216"/>
  <c r="O5" i="216"/>
  <c r="O6" i="216"/>
  <c r="R4" i="216"/>
  <c r="AH4" i="216"/>
  <c r="R5" i="216"/>
  <c r="R6" i="216"/>
  <c r="U4" i="216"/>
  <c r="U5" i="216"/>
  <c r="U6" i="216"/>
  <c r="X4" i="216"/>
  <c r="X5" i="216"/>
  <c r="X6" i="216"/>
  <c r="AA4" i="216"/>
  <c r="AA5" i="216"/>
  <c r="AA6" i="216"/>
  <c r="AD4" i="216"/>
  <c r="AD5" i="216"/>
  <c r="AD6" i="216"/>
  <c r="O7" i="216"/>
  <c r="AH7" i="216"/>
  <c r="O8" i="216"/>
  <c r="O9" i="216"/>
  <c r="R7" i="216"/>
  <c r="R8" i="216"/>
  <c r="R9" i="216"/>
  <c r="U7" i="216"/>
  <c r="U8" i="216"/>
  <c r="U9" i="216"/>
  <c r="X7" i="216"/>
  <c r="X8" i="216"/>
  <c r="X9" i="216"/>
  <c r="AA7" i="216"/>
  <c r="AA8" i="216"/>
  <c r="AA9" i="216"/>
  <c r="AD7" i="216"/>
  <c r="AD8" i="216"/>
  <c r="AD9" i="216"/>
  <c r="O10" i="216"/>
  <c r="AH10" i="216"/>
  <c r="O11" i="216"/>
  <c r="O12" i="216"/>
  <c r="R10" i="216"/>
  <c r="R11" i="216"/>
  <c r="R12" i="216"/>
  <c r="U10" i="216"/>
  <c r="U11" i="216"/>
  <c r="U12" i="216"/>
  <c r="X10" i="216"/>
  <c r="X11" i="216"/>
  <c r="X12" i="216"/>
  <c r="AA10" i="216"/>
  <c r="AA11" i="216"/>
  <c r="AA12" i="216"/>
  <c r="AD10" i="216"/>
  <c r="AD11" i="216"/>
  <c r="AD12" i="216"/>
  <c r="O13" i="216"/>
  <c r="O14" i="216"/>
  <c r="O15" i="216"/>
  <c r="R13" i="216"/>
  <c r="R14" i="216"/>
  <c r="R15" i="216"/>
  <c r="U13" i="216"/>
  <c r="U14" i="216"/>
  <c r="U15" i="216"/>
  <c r="X13" i="216"/>
  <c r="X14" i="216"/>
  <c r="X15" i="216"/>
  <c r="AA13" i="216"/>
  <c r="AA14" i="216"/>
  <c r="AA15" i="216"/>
  <c r="AD13" i="216"/>
  <c r="AD14" i="216"/>
  <c r="AD15" i="216"/>
  <c r="AH13" i="216"/>
  <c r="O16" i="216"/>
  <c r="O17" i="216"/>
  <c r="O18" i="216"/>
  <c r="R16" i="216"/>
  <c r="AH16" i="216"/>
  <c r="R17" i="216"/>
  <c r="R18" i="216"/>
  <c r="U16" i="216"/>
  <c r="U17" i="216"/>
  <c r="U18" i="216"/>
  <c r="X16" i="216"/>
  <c r="X17" i="216"/>
  <c r="X18" i="216"/>
  <c r="AA16" i="216"/>
  <c r="AA17" i="216"/>
  <c r="AA18" i="216"/>
  <c r="AD16" i="216"/>
  <c r="AD17" i="216"/>
  <c r="AD18" i="216"/>
  <c r="O19" i="216"/>
  <c r="AH19" i="216"/>
  <c r="O20" i="216"/>
  <c r="O21" i="216"/>
  <c r="R19" i="216"/>
  <c r="R20" i="216"/>
  <c r="R21" i="216"/>
  <c r="U19" i="216"/>
  <c r="U20" i="216"/>
  <c r="U21" i="216"/>
  <c r="X19" i="216"/>
  <c r="X20" i="216"/>
  <c r="X21" i="216"/>
  <c r="AA19" i="216"/>
  <c r="AA20" i="216"/>
  <c r="AA21" i="216"/>
  <c r="AD19" i="216"/>
  <c r="AD20" i="216"/>
  <c r="AD21" i="216"/>
  <c r="O22" i="216"/>
  <c r="AH22" i="216"/>
  <c r="O23" i="216"/>
  <c r="O24" i="216"/>
  <c r="R22" i="216"/>
  <c r="R23" i="216"/>
  <c r="R24" i="216"/>
  <c r="U22" i="216"/>
  <c r="U23" i="216"/>
  <c r="U24" i="216"/>
  <c r="X22" i="216"/>
  <c r="X23" i="216"/>
  <c r="X24" i="216"/>
  <c r="AA22" i="216"/>
  <c r="AA23" i="216"/>
  <c r="AA24" i="216"/>
  <c r="AD22" i="216"/>
  <c r="AD23" i="216"/>
  <c r="AD24" i="216"/>
  <c r="O4" i="217"/>
  <c r="AH4" i="217"/>
  <c r="O5" i="217"/>
  <c r="O6" i="217"/>
  <c r="R4" i="217"/>
  <c r="R5" i="217"/>
  <c r="R6" i="217"/>
  <c r="U4" i="217"/>
  <c r="U5" i="217"/>
  <c r="U6" i="217"/>
  <c r="X4" i="217"/>
  <c r="X5" i="217"/>
  <c r="X6" i="217"/>
  <c r="AA4" i="217"/>
  <c r="AA5" i="217"/>
  <c r="AA6" i="217"/>
  <c r="AD4" i="217"/>
  <c r="AD5" i="217"/>
  <c r="AD6" i="217"/>
  <c r="O7" i="217"/>
  <c r="O8" i="217"/>
  <c r="O9" i="217"/>
  <c r="R7" i="217"/>
  <c r="R8" i="217"/>
  <c r="R9" i="217"/>
  <c r="U7" i="217"/>
  <c r="U8" i="217"/>
  <c r="U9" i="217"/>
  <c r="X7" i="217"/>
  <c r="X8" i="217"/>
  <c r="X9" i="217"/>
  <c r="AA7" i="217"/>
  <c r="AA8" i="217"/>
  <c r="AA9" i="217"/>
  <c r="AD7" i="217"/>
  <c r="AD8" i="217"/>
  <c r="AD9" i="217"/>
  <c r="AH7" i="217"/>
  <c r="O10" i="217"/>
  <c r="O11" i="217"/>
  <c r="O12" i="217"/>
  <c r="R10" i="217"/>
  <c r="AH10" i="217"/>
  <c r="R11" i="217"/>
  <c r="R12" i="217"/>
  <c r="U10" i="217"/>
  <c r="U11" i="217"/>
  <c r="U12" i="217"/>
  <c r="X10" i="217"/>
  <c r="X11" i="217"/>
  <c r="X12" i="217"/>
  <c r="AA10" i="217"/>
  <c r="AA11" i="217"/>
  <c r="AA12" i="217"/>
  <c r="AD10" i="217"/>
  <c r="AD11" i="217"/>
  <c r="AD12" i="217"/>
  <c r="O13" i="217"/>
  <c r="AH13" i="217"/>
  <c r="O14" i="217"/>
  <c r="O15" i="217"/>
  <c r="R13" i="217"/>
  <c r="R14" i="217"/>
  <c r="R15" i="217"/>
  <c r="U13" i="217"/>
  <c r="U14" i="217"/>
  <c r="U15" i="217"/>
  <c r="X13" i="217"/>
  <c r="X14" i="217"/>
  <c r="X15" i="217"/>
  <c r="AA13" i="217"/>
  <c r="AA14" i="217"/>
  <c r="AA15" i="217"/>
  <c r="AD13" i="217"/>
  <c r="AD14" i="217"/>
  <c r="AD15" i="217"/>
  <c r="O16" i="217"/>
  <c r="AH16" i="217"/>
  <c r="O17" i="217"/>
  <c r="O18" i="217"/>
  <c r="R16" i="217"/>
  <c r="R17" i="217"/>
  <c r="R18" i="217"/>
  <c r="U16" i="217"/>
  <c r="U17" i="217"/>
  <c r="U18" i="217"/>
  <c r="X16" i="217"/>
  <c r="X17" i="217"/>
  <c r="X18" i="217"/>
  <c r="AA16" i="217"/>
  <c r="AA17" i="217"/>
  <c r="AA18" i="217"/>
  <c r="AD16" i="217"/>
  <c r="AD17" i="217"/>
  <c r="AD18" i="217"/>
  <c r="O19" i="217"/>
  <c r="O20" i="217"/>
  <c r="O21" i="217"/>
  <c r="R19" i="217"/>
  <c r="R20" i="217"/>
  <c r="R21" i="217"/>
  <c r="U19" i="217"/>
  <c r="U20" i="217"/>
  <c r="U21" i="217"/>
  <c r="X19" i="217"/>
  <c r="X20" i="217"/>
  <c r="X21" i="217"/>
  <c r="AA19" i="217"/>
  <c r="AA20" i="217"/>
  <c r="AA21" i="217"/>
  <c r="AD19" i="217"/>
  <c r="AD20" i="217"/>
  <c r="AD21" i="217"/>
  <c r="AH19" i="217"/>
  <c r="O22" i="217"/>
  <c r="O23" i="217"/>
  <c r="O24" i="217"/>
  <c r="R22" i="217"/>
  <c r="AH22" i="217"/>
  <c r="R23" i="217"/>
  <c r="R24" i="217"/>
  <c r="U22" i="217"/>
  <c r="U23" i="217"/>
  <c r="U24" i="217"/>
  <c r="X22" i="217"/>
  <c r="X23" i="217"/>
  <c r="X24" i="217"/>
  <c r="AA22" i="217"/>
  <c r="AA23" i="217"/>
  <c r="AA24" i="217"/>
  <c r="AD22" i="217"/>
  <c r="AD23" i="217"/>
  <c r="AD24" i="217"/>
  <c r="O4" i="218"/>
  <c r="O5" i="218"/>
  <c r="O6" i="218"/>
  <c r="R4" i="218"/>
  <c r="AH4" i="218"/>
  <c r="R5" i="218"/>
  <c r="R6" i="218"/>
  <c r="U4" i="218"/>
  <c r="U5" i="218"/>
  <c r="U6" i="218"/>
  <c r="X4" i="218"/>
  <c r="X5" i="218"/>
  <c r="X6" i="218"/>
  <c r="AA4" i="218"/>
  <c r="AA5" i="218"/>
  <c r="AA6" i="218"/>
  <c r="AD4" i="218"/>
  <c r="AD5" i="218"/>
  <c r="AD6" i="218"/>
  <c r="O7" i="218"/>
  <c r="AH7" i="218"/>
  <c r="O8" i="218"/>
  <c r="O9" i="218"/>
  <c r="R7" i="218"/>
  <c r="R8" i="218"/>
  <c r="R9" i="218"/>
  <c r="U7" i="218"/>
  <c r="U8" i="218"/>
  <c r="U9" i="218"/>
  <c r="X7" i="218"/>
  <c r="X8" i="218"/>
  <c r="X9" i="218"/>
  <c r="AA7" i="218"/>
  <c r="AA8" i="218"/>
  <c r="AA9" i="218"/>
  <c r="AD7" i="218"/>
  <c r="AD8" i="218"/>
  <c r="AD9" i="218"/>
  <c r="O10" i="218"/>
  <c r="AH10" i="218"/>
  <c r="O11" i="218"/>
  <c r="O12" i="218"/>
  <c r="R10" i="218"/>
  <c r="R11" i="218"/>
  <c r="R12" i="218"/>
  <c r="U10" i="218"/>
  <c r="U11" i="218"/>
  <c r="U12" i="218"/>
  <c r="X10" i="218"/>
  <c r="X11" i="218"/>
  <c r="X12" i="218"/>
  <c r="AA10" i="218"/>
  <c r="AA11" i="218"/>
  <c r="AA12" i="218"/>
  <c r="AD10" i="218"/>
  <c r="AD11" i="218"/>
  <c r="AD12" i="218"/>
  <c r="O13" i="218"/>
  <c r="O14" i="218"/>
  <c r="O15" i="218"/>
  <c r="R13" i="218"/>
  <c r="R14" i="218"/>
  <c r="R15" i="218"/>
  <c r="U13" i="218"/>
  <c r="U14" i="218"/>
  <c r="U15" i="218"/>
  <c r="X13" i="218"/>
  <c r="X14" i="218"/>
  <c r="X15" i="218"/>
  <c r="AA13" i="218"/>
  <c r="AA14" i="218"/>
  <c r="AA15" i="218"/>
  <c r="AD13" i="218"/>
  <c r="AD14" i="218"/>
  <c r="AD15" i="218"/>
  <c r="AH13" i="218"/>
  <c r="O16" i="218"/>
  <c r="O17" i="218"/>
  <c r="O18" i="218"/>
  <c r="R16" i="218"/>
  <c r="AH16" i="218"/>
  <c r="R17" i="218"/>
  <c r="R18" i="218"/>
  <c r="U16" i="218"/>
  <c r="U17" i="218"/>
  <c r="U18" i="218"/>
  <c r="X16" i="218"/>
  <c r="X17" i="218"/>
  <c r="X18" i="218"/>
  <c r="AA16" i="218"/>
  <c r="AA17" i="218"/>
  <c r="AA18" i="218"/>
  <c r="AD16" i="218"/>
  <c r="AD17" i="218"/>
  <c r="AD18" i="218"/>
  <c r="O19" i="218"/>
  <c r="AH19" i="218"/>
  <c r="O20" i="218"/>
  <c r="O21" i="218"/>
  <c r="R19" i="218"/>
  <c r="R20" i="218"/>
  <c r="R21" i="218"/>
  <c r="U19" i="218"/>
  <c r="U20" i="218"/>
  <c r="U21" i="218"/>
  <c r="X19" i="218"/>
  <c r="X20" i="218"/>
  <c r="X21" i="218"/>
  <c r="AA19" i="218"/>
  <c r="AA20" i="218"/>
  <c r="AA21" i="218"/>
  <c r="AD19" i="218"/>
  <c r="AD20" i="218"/>
  <c r="AD21" i="218"/>
  <c r="O22" i="218"/>
  <c r="AH22" i="218"/>
  <c r="AH26" i="218"/>
  <c r="O23" i="218"/>
  <c r="O24" i="218"/>
  <c r="R22" i="218"/>
  <c r="R23" i="218"/>
  <c r="R24" i="218"/>
  <c r="U22" i="218"/>
  <c r="U23" i="218"/>
  <c r="U24" i="218"/>
  <c r="X22" i="218"/>
  <c r="X23" i="218"/>
  <c r="X24" i="218"/>
  <c r="AA22" i="218"/>
  <c r="AA23" i="218"/>
  <c r="AA24" i="218"/>
  <c r="AD22" i="218"/>
  <c r="AD23" i="218"/>
  <c r="AD24" i="218"/>
  <c r="O4" i="219"/>
  <c r="AH4" i="219"/>
  <c r="O5" i="219"/>
  <c r="O6" i="219"/>
  <c r="R4" i="219"/>
  <c r="R5" i="219"/>
  <c r="R6" i="219"/>
  <c r="U4" i="219"/>
  <c r="U5" i="219"/>
  <c r="U6" i="219"/>
  <c r="X4" i="219"/>
  <c r="X5" i="219"/>
  <c r="X6" i="219"/>
  <c r="AA4" i="219"/>
  <c r="AA5" i="219"/>
  <c r="AA6" i="219"/>
  <c r="AD4" i="219"/>
  <c r="AD5" i="219"/>
  <c r="AD6" i="219"/>
  <c r="O7" i="219"/>
  <c r="O8" i="219"/>
  <c r="O9" i="219"/>
  <c r="R7" i="219"/>
  <c r="R8" i="219"/>
  <c r="R9" i="219"/>
  <c r="U7" i="219"/>
  <c r="U8" i="219"/>
  <c r="U9" i="219"/>
  <c r="X7" i="219"/>
  <c r="X8" i="219"/>
  <c r="X9" i="219"/>
  <c r="AA7" i="219"/>
  <c r="AA8" i="219"/>
  <c r="AA9" i="219"/>
  <c r="AD7" i="219"/>
  <c r="AD8" i="219"/>
  <c r="AD9" i="219"/>
  <c r="AH7" i="219"/>
  <c r="O10" i="219"/>
  <c r="O11" i="219"/>
  <c r="O12" i="219"/>
  <c r="R10" i="219"/>
  <c r="AH10" i="219"/>
  <c r="R11" i="219"/>
  <c r="R12" i="219"/>
  <c r="U10" i="219"/>
  <c r="U11" i="219"/>
  <c r="U12" i="219"/>
  <c r="X10" i="219"/>
  <c r="X11" i="219"/>
  <c r="X12" i="219"/>
  <c r="AA10" i="219"/>
  <c r="AA11" i="219"/>
  <c r="AA12" i="219"/>
  <c r="AD10" i="219"/>
  <c r="AD11" i="219"/>
  <c r="AD12" i="219"/>
  <c r="O13" i="219"/>
  <c r="AH13" i="219"/>
  <c r="AH31" i="219"/>
  <c r="AH55" i="219"/>
  <c r="O14" i="219"/>
  <c r="O15" i="219"/>
  <c r="R13" i="219"/>
  <c r="R14" i="219"/>
  <c r="R15" i="219"/>
  <c r="U13" i="219"/>
  <c r="U14" i="219"/>
  <c r="U15" i="219"/>
  <c r="X13" i="219"/>
  <c r="X14" i="219"/>
  <c r="X15" i="219"/>
  <c r="AA13" i="219"/>
  <c r="AA14" i="219"/>
  <c r="AA15" i="219"/>
  <c r="AD13" i="219"/>
  <c r="AD14" i="219"/>
  <c r="AD15" i="219"/>
  <c r="O16" i="219"/>
  <c r="AH16" i="219"/>
  <c r="O17" i="219"/>
  <c r="O18" i="219"/>
  <c r="R16" i="219"/>
  <c r="R17" i="219"/>
  <c r="R18" i="219"/>
  <c r="U16" i="219"/>
  <c r="U17" i="219"/>
  <c r="U18" i="219"/>
  <c r="X16" i="219"/>
  <c r="X17" i="219"/>
  <c r="X18" i="219"/>
  <c r="AA16" i="219"/>
  <c r="AA17" i="219"/>
  <c r="AA18" i="219"/>
  <c r="AD16" i="219"/>
  <c r="AD17" i="219"/>
  <c r="AD18" i="219"/>
  <c r="O19" i="219"/>
  <c r="O20" i="219"/>
  <c r="O21" i="219"/>
  <c r="R19" i="219"/>
  <c r="R20" i="219"/>
  <c r="R21" i="219"/>
  <c r="U19" i="219"/>
  <c r="U20" i="219"/>
  <c r="U21" i="219"/>
  <c r="X19" i="219"/>
  <c r="X20" i="219"/>
  <c r="X21" i="219"/>
  <c r="AA19" i="219"/>
  <c r="AA20" i="219"/>
  <c r="AA21" i="219"/>
  <c r="AD19" i="219"/>
  <c r="AD20" i="219"/>
  <c r="AD21" i="219"/>
  <c r="AH19" i="219"/>
  <c r="O22" i="219"/>
  <c r="O23" i="219"/>
  <c r="O24" i="219"/>
  <c r="R22" i="219"/>
  <c r="AH22" i="219"/>
  <c r="R23" i="219"/>
  <c r="R24" i="219"/>
  <c r="U22" i="219"/>
  <c r="U23" i="219"/>
  <c r="U24" i="219"/>
  <c r="X22" i="219"/>
  <c r="X23" i="219"/>
  <c r="X24" i="219"/>
  <c r="AA22" i="219"/>
  <c r="AA23" i="219"/>
  <c r="AA24" i="219"/>
  <c r="AD22" i="219"/>
  <c r="AD23" i="219"/>
  <c r="AD24" i="219"/>
  <c r="AD28" i="169"/>
  <c r="AB27" i="169"/>
  <c r="AC27" i="169"/>
  <c r="AD27" i="169"/>
  <c r="AB28" i="169"/>
  <c r="AA28" i="169"/>
  <c r="Y27" i="169"/>
  <c r="AA27" i="169"/>
  <c r="Z27" i="169"/>
  <c r="Y28" i="169"/>
  <c r="X28" i="169"/>
  <c r="V27" i="169"/>
  <c r="X27" i="169"/>
  <c r="W27" i="169"/>
  <c r="V28" i="169"/>
  <c r="U28" i="169"/>
  <c r="S27" i="169"/>
  <c r="T27" i="169"/>
  <c r="U27" i="169"/>
  <c r="S28" i="169"/>
  <c r="R28" i="169"/>
  <c r="P27" i="169"/>
  <c r="R27" i="169"/>
  <c r="P28" i="169"/>
  <c r="O28" i="169"/>
  <c r="M27" i="169"/>
  <c r="O27" i="169"/>
  <c r="N27" i="169"/>
  <c r="M28" i="169"/>
  <c r="AD28" i="170"/>
  <c r="AB27" i="170"/>
  <c r="AD27" i="170"/>
  <c r="AB28" i="170"/>
  <c r="AA28" i="170"/>
  <c r="Y27" i="170"/>
  <c r="AA27" i="170"/>
  <c r="Z27" i="170"/>
  <c r="Z28" i="170"/>
  <c r="Y28" i="170"/>
  <c r="X28" i="170"/>
  <c r="V27" i="170"/>
  <c r="X27" i="170"/>
  <c r="W27" i="170"/>
  <c r="W28" i="170"/>
  <c r="V28" i="170"/>
  <c r="U28" i="170"/>
  <c r="S27" i="170"/>
  <c r="T27" i="170"/>
  <c r="T28" i="170"/>
  <c r="U27" i="170"/>
  <c r="S28" i="170"/>
  <c r="R28" i="170"/>
  <c r="P27" i="170"/>
  <c r="Q27" i="170"/>
  <c r="Q28" i="170"/>
  <c r="R27" i="170"/>
  <c r="P28" i="170"/>
  <c r="AD51" i="55"/>
  <c r="O28" i="170"/>
  <c r="M27" i="170"/>
  <c r="O27" i="170"/>
  <c r="N27" i="170"/>
  <c r="N28" i="170"/>
  <c r="AB51" i="55"/>
  <c r="M28" i="170"/>
  <c r="AD28" i="171"/>
  <c r="AB27" i="171"/>
  <c r="AD27" i="171"/>
  <c r="AC27" i="171"/>
  <c r="AC28" i="171"/>
  <c r="AB28" i="171"/>
  <c r="AA28" i="171"/>
  <c r="Y27" i="171"/>
  <c r="AA27" i="171"/>
  <c r="Y28" i="171"/>
  <c r="X28" i="171"/>
  <c r="V27" i="171"/>
  <c r="X27" i="171"/>
  <c r="V28" i="171"/>
  <c r="U28" i="171"/>
  <c r="S27" i="171"/>
  <c r="U27" i="171"/>
  <c r="T27" i="171"/>
  <c r="T28" i="171"/>
  <c r="S28" i="171"/>
  <c r="R28" i="171"/>
  <c r="P27" i="171"/>
  <c r="R27" i="171"/>
  <c r="Q27" i="171"/>
  <c r="Q28" i="171"/>
  <c r="P28" i="171"/>
  <c r="O28" i="171"/>
  <c r="M27" i="171"/>
  <c r="N27" i="171"/>
  <c r="N28" i="171"/>
  <c r="O27" i="171"/>
  <c r="M28" i="171"/>
  <c r="AD28" i="172"/>
  <c r="AB27" i="172"/>
  <c r="AC27" i="172"/>
  <c r="AC28" i="172"/>
  <c r="AD27" i="172"/>
  <c r="AB28" i="172"/>
  <c r="AP53" i="55"/>
  <c r="AA28" i="172"/>
  <c r="Y27" i="172"/>
  <c r="AA27" i="172"/>
  <c r="Z27" i="172"/>
  <c r="Y28" i="172"/>
  <c r="X28" i="172"/>
  <c r="V27" i="172"/>
  <c r="X27" i="172"/>
  <c r="W27" i="172"/>
  <c r="W28" i="172"/>
  <c r="V28" i="172"/>
  <c r="U28" i="172"/>
  <c r="S27" i="172"/>
  <c r="U27" i="172"/>
  <c r="S28" i="172"/>
  <c r="R28" i="172"/>
  <c r="P27" i="172"/>
  <c r="R27" i="172"/>
  <c r="Q27" i="172"/>
  <c r="Q28" i="172"/>
  <c r="P28" i="172"/>
  <c r="O28" i="172"/>
  <c r="M27" i="172"/>
  <c r="O27" i="172"/>
  <c r="H53" i="55"/>
  <c r="M28" i="172"/>
  <c r="AA53" i="55"/>
  <c r="AA101" i="55"/>
  <c r="AD28" i="173"/>
  <c r="AB27" i="173"/>
  <c r="AD27" i="173"/>
  <c r="AC27" i="173"/>
  <c r="AB28" i="173"/>
  <c r="AA28" i="173"/>
  <c r="Y27" i="173"/>
  <c r="Z27" i="173"/>
  <c r="AA27" i="173"/>
  <c r="Y28" i="173"/>
  <c r="X28" i="173"/>
  <c r="V27" i="173"/>
  <c r="X27" i="173"/>
  <c r="W27" i="173"/>
  <c r="W28" i="173"/>
  <c r="V28" i="173"/>
  <c r="U28" i="173"/>
  <c r="S27" i="173"/>
  <c r="U27" i="173"/>
  <c r="S28" i="173"/>
  <c r="R28" i="173"/>
  <c r="P27" i="173"/>
  <c r="R27" i="173"/>
  <c r="Q27" i="173"/>
  <c r="Q28" i="173"/>
  <c r="P28" i="173"/>
  <c r="O28" i="173"/>
  <c r="M27" i="173"/>
  <c r="N27" i="173"/>
  <c r="O27" i="173"/>
  <c r="M28" i="173"/>
  <c r="AD28" i="174"/>
  <c r="AB27" i="174"/>
  <c r="AD27" i="174"/>
  <c r="AC27" i="174"/>
  <c r="AC28" i="174"/>
  <c r="AB28" i="174"/>
  <c r="AA28" i="174"/>
  <c r="Y27" i="174"/>
  <c r="AA27" i="174"/>
  <c r="Y28" i="174"/>
  <c r="X28" i="174"/>
  <c r="V27" i="174"/>
  <c r="X27" i="174"/>
  <c r="W27" i="174"/>
  <c r="W28" i="174"/>
  <c r="V28" i="174"/>
  <c r="U28" i="174"/>
  <c r="S27" i="174"/>
  <c r="T27" i="174"/>
  <c r="T28" i="174"/>
  <c r="U27" i="174"/>
  <c r="S28" i="174"/>
  <c r="R28" i="174"/>
  <c r="AF55" i="55"/>
  <c r="P27" i="174"/>
  <c r="R27" i="174"/>
  <c r="Q27" i="174"/>
  <c r="Q28" i="174"/>
  <c r="P28" i="174"/>
  <c r="O28" i="174"/>
  <c r="M27" i="174"/>
  <c r="O27" i="174"/>
  <c r="M28" i="174"/>
  <c r="AD28" i="175"/>
  <c r="AB27" i="175"/>
  <c r="AD27" i="175"/>
  <c r="AC27" i="175"/>
  <c r="AB28" i="175"/>
  <c r="AA28" i="175"/>
  <c r="Y27" i="175"/>
  <c r="AA27" i="175"/>
  <c r="Y28" i="175"/>
  <c r="X28" i="175"/>
  <c r="V27" i="175"/>
  <c r="X27" i="175"/>
  <c r="W27" i="175"/>
  <c r="W28" i="175"/>
  <c r="V28" i="175"/>
  <c r="U28" i="175"/>
  <c r="S27" i="175"/>
  <c r="U27" i="175"/>
  <c r="S28" i="175"/>
  <c r="R28" i="175"/>
  <c r="P27" i="175"/>
  <c r="R27" i="175"/>
  <c r="Q27" i="175"/>
  <c r="P28" i="175"/>
  <c r="O28" i="175"/>
  <c r="M27" i="175"/>
  <c r="N27" i="175"/>
  <c r="N28" i="175"/>
  <c r="O27" i="175"/>
  <c r="M28" i="175"/>
  <c r="AD28" i="176"/>
  <c r="AB27" i="176"/>
  <c r="AD27" i="176"/>
  <c r="AC27" i="176"/>
  <c r="AC28" i="176"/>
  <c r="AB28" i="176"/>
  <c r="AA28" i="176"/>
  <c r="Y27" i="176"/>
  <c r="AA27" i="176"/>
  <c r="T57" i="55"/>
  <c r="Y28" i="176"/>
  <c r="X28" i="176"/>
  <c r="V27" i="176"/>
  <c r="X27" i="176"/>
  <c r="W27" i="176"/>
  <c r="V28" i="176"/>
  <c r="U28" i="176"/>
  <c r="S27" i="176"/>
  <c r="U27" i="176"/>
  <c r="S28" i="176"/>
  <c r="R28" i="176"/>
  <c r="P27" i="176"/>
  <c r="R27" i="176"/>
  <c r="Q27" i="176"/>
  <c r="Q28" i="176"/>
  <c r="P28" i="176"/>
  <c r="O28" i="176"/>
  <c r="M27" i="176"/>
  <c r="O27" i="176"/>
  <c r="H57" i="55"/>
  <c r="M28" i="176"/>
  <c r="AD28" i="177"/>
  <c r="AB27" i="177"/>
  <c r="AD27" i="177"/>
  <c r="AC27" i="177"/>
  <c r="AC28" i="177"/>
  <c r="AB28" i="177"/>
  <c r="AA28" i="177"/>
  <c r="Y27" i="177"/>
  <c r="Z27" i="177"/>
  <c r="AA27" i="177"/>
  <c r="Y28" i="177"/>
  <c r="X28" i="177"/>
  <c r="AL58" i="55"/>
  <c r="V27" i="177"/>
  <c r="X27" i="177"/>
  <c r="W27" i="177"/>
  <c r="W28" i="177"/>
  <c r="AK58" i="55"/>
  <c r="V28" i="177"/>
  <c r="U28" i="177"/>
  <c r="S27" i="177"/>
  <c r="U27" i="177"/>
  <c r="N58" i="55"/>
  <c r="S28" i="177"/>
  <c r="R28" i="177"/>
  <c r="P27" i="177"/>
  <c r="R27" i="177"/>
  <c r="Q27" i="177"/>
  <c r="Q28" i="177"/>
  <c r="P28" i="177"/>
  <c r="O28" i="177"/>
  <c r="M27" i="177"/>
  <c r="N27" i="177"/>
  <c r="O27" i="177"/>
  <c r="M28" i="177"/>
  <c r="AD28" i="178"/>
  <c r="AB27" i="178"/>
  <c r="AD27" i="178"/>
  <c r="AC27" i="178"/>
  <c r="AC28" i="178"/>
  <c r="AB28" i="178"/>
  <c r="AA28" i="178"/>
  <c r="Y27" i="178"/>
  <c r="AA27" i="178"/>
  <c r="Y28" i="178"/>
  <c r="AM59" i="55"/>
  <c r="X28" i="178"/>
  <c r="V27" i="178"/>
  <c r="X27" i="178"/>
  <c r="W27" i="178"/>
  <c r="V28" i="178"/>
  <c r="U28" i="178"/>
  <c r="S27" i="178"/>
  <c r="T27" i="178"/>
  <c r="T28" i="178"/>
  <c r="U27" i="178"/>
  <c r="S28" i="178"/>
  <c r="R28" i="178"/>
  <c r="P27" i="178"/>
  <c r="R27" i="178"/>
  <c r="Q27" i="178"/>
  <c r="Q28" i="178"/>
  <c r="P28" i="178"/>
  <c r="O28" i="178"/>
  <c r="M27" i="178"/>
  <c r="O27" i="178"/>
  <c r="M28" i="178"/>
  <c r="AD28" i="179"/>
  <c r="AB27" i="179"/>
  <c r="AD27" i="179"/>
  <c r="AC27" i="179"/>
  <c r="AC28" i="179"/>
  <c r="AB28" i="179"/>
  <c r="AA28" i="179"/>
  <c r="Y27" i="179"/>
  <c r="Z27" i="179"/>
  <c r="Z28" i="179"/>
  <c r="AA27" i="179"/>
  <c r="Y28" i="179"/>
  <c r="X28" i="179"/>
  <c r="V27" i="179"/>
  <c r="X27" i="179"/>
  <c r="W27" i="179"/>
  <c r="W28" i="179"/>
  <c r="V28" i="179"/>
  <c r="U28" i="179"/>
  <c r="S27" i="179"/>
  <c r="U27" i="179"/>
  <c r="S28" i="179"/>
  <c r="R28" i="179"/>
  <c r="P27" i="179"/>
  <c r="R27" i="179"/>
  <c r="Q27" i="179"/>
  <c r="Q28" i="179"/>
  <c r="P28" i="179"/>
  <c r="O28" i="179"/>
  <c r="M27" i="179"/>
  <c r="N27" i="179"/>
  <c r="N28" i="179"/>
  <c r="O27" i="179"/>
  <c r="M28" i="179"/>
  <c r="AD28" i="180"/>
  <c r="AR61" i="55"/>
  <c r="AB27" i="180"/>
  <c r="AD27" i="180"/>
  <c r="AC27" i="180"/>
  <c r="AC28" i="180"/>
  <c r="AQ61" i="55"/>
  <c r="AB28" i="180"/>
  <c r="AA28" i="180"/>
  <c r="Y27" i="180"/>
  <c r="AA27" i="180"/>
  <c r="T61" i="55"/>
  <c r="Y28" i="180"/>
  <c r="X28" i="180"/>
  <c r="V27" i="180"/>
  <c r="X27" i="180"/>
  <c r="W27" i="180"/>
  <c r="V28" i="180"/>
  <c r="U28" i="180"/>
  <c r="S27" i="180"/>
  <c r="U27" i="180"/>
  <c r="S28" i="180"/>
  <c r="R28" i="180"/>
  <c r="P27" i="180"/>
  <c r="R27" i="180"/>
  <c r="Q27" i="180"/>
  <c r="Q28" i="180"/>
  <c r="P28" i="180"/>
  <c r="O28" i="180"/>
  <c r="M27" i="180"/>
  <c r="O27" i="180"/>
  <c r="H61" i="55"/>
  <c r="M28" i="180"/>
  <c r="AA61" i="55"/>
  <c r="AD28" i="181"/>
  <c r="AB27" i="181"/>
  <c r="AD27" i="181"/>
  <c r="AC27" i="181"/>
  <c r="AB28" i="181"/>
  <c r="AA28" i="181"/>
  <c r="Y27" i="181"/>
  <c r="Z27" i="181"/>
  <c r="AA27" i="181"/>
  <c r="Y28" i="181"/>
  <c r="X28" i="181"/>
  <c r="V27" i="181"/>
  <c r="X27" i="181"/>
  <c r="W27" i="181"/>
  <c r="W28" i="181"/>
  <c r="V28" i="181"/>
  <c r="U28" i="181"/>
  <c r="S27" i="181"/>
  <c r="U27" i="181"/>
  <c r="S28" i="181"/>
  <c r="R28" i="181"/>
  <c r="P27" i="181"/>
  <c r="R27" i="181"/>
  <c r="Q27" i="181"/>
  <c r="Q28" i="181"/>
  <c r="P28" i="181"/>
  <c r="O28" i="181"/>
  <c r="M27" i="181"/>
  <c r="N27" i="181"/>
  <c r="O27" i="181"/>
  <c r="M28" i="181"/>
  <c r="AD28" i="182"/>
  <c r="AB27" i="182"/>
  <c r="AD27" i="182"/>
  <c r="AC27" i="182"/>
  <c r="AC28" i="182"/>
  <c r="AB28" i="182"/>
  <c r="AA28" i="182"/>
  <c r="Y27" i="182"/>
  <c r="AA27" i="182"/>
  <c r="T63" i="55"/>
  <c r="Y28" i="182"/>
  <c r="X28" i="182"/>
  <c r="V27" i="182"/>
  <c r="X27" i="182"/>
  <c r="W27" i="182"/>
  <c r="W28" i="182"/>
  <c r="V28" i="182"/>
  <c r="U28" i="182"/>
  <c r="S27" i="182"/>
  <c r="U27" i="182"/>
  <c r="S28" i="182"/>
  <c r="R28" i="182"/>
  <c r="AF63" i="55"/>
  <c r="P27" i="182"/>
  <c r="R27" i="182"/>
  <c r="Q27" i="182"/>
  <c r="Q28" i="182"/>
  <c r="AE63" i="55"/>
  <c r="P28" i="182"/>
  <c r="O28" i="182"/>
  <c r="M27" i="182"/>
  <c r="O27" i="182"/>
  <c r="H63" i="55"/>
  <c r="M28" i="182"/>
  <c r="AD28" i="183"/>
  <c r="AB27" i="183"/>
  <c r="AD27" i="183"/>
  <c r="AC27" i="183"/>
  <c r="AC28" i="183"/>
  <c r="AB28" i="183"/>
  <c r="AA28" i="183"/>
  <c r="Y27" i="183"/>
  <c r="Z27" i="183"/>
  <c r="AA27" i="183"/>
  <c r="Y28" i="183"/>
  <c r="X28" i="183"/>
  <c r="V27" i="183"/>
  <c r="X27" i="183"/>
  <c r="W27" i="183"/>
  <c r="W28" i="183"/>
  <c r="V28" i="183"/>
  <c r="U28" i="183"/>
  <c r="S27" i="183"/>
  <c r="U27" i="183"/>
  <c r="S28" i="183"/>
  <c r="R28" i="183"/>
  <c r="P27" i="183"/>
  <c r="R27" i="183"/>
  <c r="Q27" i="183"/>
  <c r="P28" i="183"/>
  <c r="O28" i="183"/>
  <c r="M27" i="183"/>
  <c r="N27" i="183"/>
  <c r="N28" i="183"/>
  <c r="O27" i="183"/>
  <c r="M28" i="183"/>
  <c r="AD28" i="184"/>
  <c r="AB27" i="184"/>
  <c r="AD27" i="184"/>
  <c r="AC27" i="184"/>
  <c r="AC28" i="184"/>
  <c r="AB28" i="184"/>
  <c r="AA28" i="184"/>
  <c r="Y27" i="184"/>
  <c r="AA27" i="184"/>
  <c r="T65" i="55"/>
  <c r="Y28" i="184"/>
  <c r="X28" i="184"/>
  <c r="V27" i="184"/>
  <c r="X27" i="184"/>
  <c r="W27" i="184"/>
  <c r="V28" i="184"/>
  <c r="U28" i="184"/>
  <c r="S27" i="184"/>
  <c r="U27" i="184"/>
  <c r="S28" i="184"/>
  <c r="R28" i="184"/>
  <c r="P27" i="184"/>
  <c r="R27" i="184"/>
  <c r="Q27" i="184"/>
  <c r="Q28" i="184"/>
  <c r="P28" i="184"/>
  <c r="O28" i="184"/>
  <c r="M27" i="184"/>
  <c r="O27" i="184"/>
  <c r="H65" i="55"/>
  <c r="M28" i="184"/>
  <c r="AD28" i="185"/>
  <c r="AB27" i="185"/>
  <c r="AD27" i="185"/>
  <c r="AC27" i="185"/>
  <c r="AC28" i="185"/>
  <c r="AB28" i="185"/>
  <c r="AA28" i="185"/>
  <c r="Y27" i="185"/>
  <c r="Z27" i="185"/>
  <c r="AA27" i="185"/>
  <c r="Y28" i="185"/>
  <c r="X28" i="185"/>
  <c r="AL66" i="55"/>
  <c r="V27" i="185"/>
  <c r="X27" i="185"/>
  <c r="W27" i="185"/>
  <c r="W28" i="185"/>
  <c r="AK66" i="55"/>
  <c r="V28" i="185"/>
  <c r="U28" i="185"/>
  <c r="S27" i="185"/>
  <c r="U27" i="185"/>
  <c r="N66" i="55"/>
  <c r="S28" i="185"/>
  <c r="R28" i="185"/>
  <c r="P27" i="185"/>
  <c r="R27" i="185"/>
  <c r="Q27" i="185"/>
  <c r="Q28" i="185"/>
  <c r="P28" i="185"/>
  <c r="O28" i="185"/>
  <c r="M27" i="185"/>
  <c r="N27" i="185"/>
  <c r="O27" i="185"/>
  <c r="M28" i="185"/>
  <c r="AD28" i="186"/>
  <c r="AB27" i="186"/>
  <c r="AD27" i="186"/>
  <c r="AC27" i="186"/>
  <c r="AC28" i="186"/>
  <c r="AB28" i="186"/>
  <c r="AA28" i="186"/>
  <c r="Y27" i="186"/>
  <c r="AA27" i="186"/>
  <c r="Y28" i="186"/>
  <c r="AM67" i="55"/>
  <c r="X28" i="186"/>
  <c r="V27" i="186"/>
  <c r="X27" i="186"/>
  <c r="W27" i="186"/>
  <c r="V28" i="186"/>
  <c r="U28" i="186"/>
  <c r="S27" i="186"/>
  <c r="T27" i="186"/>
  <c r="T28" i="186"/>
  <c r="U27" i="186"/>
  <c r="S28" i="186"/>
  <c r="R28" i="186"/>
  <c r="P27" i="186"/>
  <c r="R27" i="186"/>
  <c r="Q27" i="186"/>
  <c r="Q28" i="186"/>
  <c r="P28" i="186"/>
  <c r="O28" i="186"/>
  <c r="M27" i="186"/>
  <c r="O27" i="186"/>
  <c r="M28" i="186"/>
  <c r="AD28" i="187"/>
  <c r="AB27" i="187"/>
  <c r="AD27" i="187"/>
  <c r="AC27" i="187"/>
  <c r="AC28" i="187"/>
  <c r="AB28" i="187"/>
  <c r="AA28" i="187"/>
  <c r="Y27" i="187"/>
  <c r="Z27" i="187"/>
  <c r="Z28" i="187"/>
  <c r="AA27" i="187"/>
  <c r="Y28" i="187"/>
  <c r="X28" i="187"/>
  <c r="V27" i="187"/>
  <c r="X27" i="187"/>
  <c r="W27" i="187"/>
  <c r="W28" i="187"/>
  <c r="V28" i="187"/>
  <c r="U28" i="187"/>
  <c r="S27" i="187"/>
  <c r="U27" i="187"/>
  <c r="S28" i="187"/>
  <c r="R28" i="187"/>
  <c r="P27" i="187"/>
  <c r="R27" i="187"/>
  <c r="Q27" i="187"/>
  <c r="Q28" i="187"/>
  <c r="P28" i="187"/>
  <c r="O28" i="187"/>
  <c r="M27" i="187"/>
  <c r="N27" i="187"/>
  <c r="N28" i="187"/>
  <c r="O27" i="187"/>
  <c r="M28" i="187"/>
  <c r="AD28" i="188"/>
  <c r="AR69" i="55"/>
  <c r="AB27" i="188"/>
  <c r="AD27" i="188"/>
  <c r="AC27" i="188"/>
  <c r="AC28" i="188"/>
  <c r="AQ69" i="55"/>
  <c r="AB28" i="188"/>
  <c r="AA28" i="188"/>
  <c r="Y27" i="188"/>
  <c r="AA27" i="188"/>
  <c r="T69" i="55"/>
  <c r="Y28" i="188"/>
  <c r="X28" i="188"/>
  <c r="V27" i="188"/>
  <c r="X27" i="188"/>
  <c r="W27" i="188"/>
  <c r="V28" i="188"/>
  <c r="U28" i="188"/>
  <c r="S27" i="188"/>
  <c r="U27" i="188"/>
  <c r="S28" i="188"/>
  <c r="R28" i="188"/>
  <c r="P27" i="188"/>
  <c r="R27" i="188"/>
  <c r="Q27" i="188"/>
  <c r="Q28" i="188"/>
  <c r="P28" i="188"/>
  <c r="O28" i="188"/>
  <c r="M27" i="188"/>
  <c r="O27" i="188"/>
  <c r="H69" i="55"/>
  <c r="M28" i="188"/>
  <c r="AA69" i="55"/>
  <c r="AD28" i="189"/>
  <c r="AB27" i="189"/>
  <c r="AD27" i="189"/>
  <c r="AC27" i="189"/>
  <c r="AB28" i="189"/>
  <c r="AA28" i="189"/>
  <c r="Y27" i="189"/>
  <c r="Z27" i="189"/>
  <c r="AA27" i="189"/>
  <c r="Y28" i="189"/>
  <c r="X28" i="189"/>
  <c r="V27" i="189"/>
  <c r="X27" i="189"/>
  <c r="W27" i="189"/>
  <c r="W28" i="189"/>
  <c r="V28" i="189"/>
  <c r="U28" i="189"/>
  <c r="S27" i="189"/>
  <c r="U27" i="189"/>
  <c r="S28" i="189"/>
  <c r="R28" i="189"/>
  <c r="P27" i="189"/>
  <c r="R27" i="189"/>
  <c r="Q27" i="189"/>
  <c r="Q28" i="189"/>
  <c r="P28" i="189"/>
  <c r="O28" i="189"/>
  <c r="M27" i="189"/>
  <c r="N27" i="189"/>
  <c r="O27" i="189"/>
  <c r="M28" i="189"/>
  <c r="AD28" i="190"/>
  <c r="AB27" i="190"/>
  <c r="AD27" i="190"/>
  <c r="AC27" i="190"/>
  <c r="AC28" i="190"/>
  <c r="AB28" i="190"/>
  <c r="AA28" i="190"/>
  <c r="Y27" i="190"/>
  <c r="AA27" i="190"/>
  <c r="Y28" i="190"/>
  <c r="X28" i="190"/>
  <c r="V27" i="190"/>
  <c r="X27" i="190"/>
  <c r="W27" i="190"/>
  <c r="W28" i="190"/>
  <c r="V28" i="190"/>
  <c r="U28" i="190"/>
  <c r="S27" i="190"/>
  <c r="T27" i="190"/>
  <c r="T28" i="190"/>
  <c r="U27" i="190"/>
  <c r="S28" i="190"/>
  <c r="R28" i="190"/>
  <c r="AF71" i="55"/>
  <c r="P27" i="190"/>
  <c r="R27" i="190"/>
  <c r="Q27" i="190"/>
  <c r="Q28" i="190"/>
  <c r="AE71" i="55"/>
  <c r="P28" i="190"/>
  <c r="O28" i="190"/>
  <c r="M27" i="190"/>
  <c r="O27" i="190"/>
  <c r="H71" i="55"/>
  <c r="M28" i="190"/>
  <c r="AD28" i="191"/>
  <c r="AB27" i="191"/>
  <c r="AD27" i="191"/>
  <c r="AC27" i="191"/>
  <c r="AB28" i="191"/>
  <c r="AA28" i="191"/>
  <c r="Y27" i="191"/>
  <c r="AA27" i="191"/>
  <c r="Y28" i="191"/>
  <c r="X28" i="191"/>
  <c r="V27" i="191"/>
  <c r="X27" i="191"/>
  <c r="W27" i="191"/>
  <c r="W28" i="191"/>
  <c r="V28" i="191"/>
  <c r="U28" i="191"/>
  <c r="S27" i="191"/>
  <c r="U27" i="191"/>
  <c r="S28" i="191"/>
  <c r="R28" i="191"/>
  <c r="P27" i="191"/>
  <c r="R27" i="191"/>
  <c r="Q27" i="191"/>
  <c r="P28" i="191"/>
  <c r="O28" i="191"/>
  <c r="M27" i="191"/>
  <c r="N27" i="191"/>
  <c r="N28" i="191"/>
  <c r="O27" i="191"/>
  <c r="M28" i="191"/>
  <c r="AD28" i="192"/>
  <c r="AB27" i="192"/>
  <c r="AD27" i="192"/>
  <c r="AC27" i="192"/>
  <c r="AC28" i="192"/>
  <c r="AB28" i="192"/>
  <c r="AA28" i="192"/>
  <c r="Y27" i="192"/>
  <c r="AA27" i="192"/>
  <c r="T73" i="55"/>
  <c r="Y28" i="192"/>
  <c r="X28" i="192"/>
  <c r="V27" i="192"/>
  <c r="X27" i="192"/>
  <c r="W27" i="192"/>
  <c r="V28" i="192"/>
  <c r="U28" i="192"/>
  <c r="S27" i="192"/>
  <c r="U27" i="192"/>
  <c r="S28" i="192"/>
  <c r="R28" i="192"/>
  <c r="P27" i="192"/>
  <c r="R27" i="192"/>
  <c r="Q27" i="192"/>
  <c r="Q28" i="192"/>
  <c r="P28" i="192"/>
  <c r="O28" i="192"/>
  <c r="M27" i="192"/>
  <c r="O27" i="192"/>
  <c r="H73" i="55"/>
  <c r="M28" i="192"/>
  <c r="AD28" i="193"/>
  <c r="AB27" i="193"/>
  <c r="AD27" i="193"/>
  <c r="AC27" i="193"/>
  <c r="AC28" i="193"/>
  <c r="AB28" i="193"/>
  <c r="AA28" i="193"/>
  <c r="Y27" i="193"/>
  <c r="Z27" i="193"/>
  <c r="AA27" i="193"/>
  <c r="Y28" i="193"/>
  <c r="X28" i="193"/>
  <c r="AL74" i="55"/>
  <c r="V27" i="193"/>
  <c r="X27" i="193"/>
  <c r="W27" i="193"/>
  <c r="W28" i="193"/>
  <c r="AK74" i="55"/>
  <c r="V28" i="193"/>
  <c r="U28" i="193"/>
  <c r="S27" i="193"/>
  <c r="U27" i="193"/>
  <c r="S28" i="193"/>
  <c r="R28" i="193"/>
  <c r="P27" i="193"/>
  <c r="R27" i="193"/>
  <c r="Q27" i="193"/>
  <c r="Q28" i="193"/>
  <c r="P28" i="193"/>
  <c r="O28" i="193"/>
  <c r="M27" i="193"/>
  <c r="N27" i="193"/>
  <c r="O27" i="193"/>
  <c r="M28" i="193"/>
  <c r="AD28" i="194"/>
  <c r="AB27" i="194"/>
  <c r="AD27" i="194"/>
  <c r="AC27" i="194"/>
  <c r="AC28" i="194"/>
  <c r="AB28" i="194"/>
  <c r="AA28" i="194"/>
  <c r="Y27" i="194"/>
  <c r="AA27" i="194"/>
  <c r="Y28" i="194"/>
  <c r="AM75" i="55"/>
  <c r="X28" i="194"/>
  <c r="V27" i="194"/>
  <c r="X27" i="194"/>
  <c r="W27" i="194"/>
  <c r="V28" i="194"/>
  <c r="U28" i="194"/>
  <c r="S27" i="194"/>
  <c r="T27" i="194"/>
  <c r="T28" i="194"/>
  <c r="U27" i="194"/>
  <c r="S28" i="194"/>
  <c r="R28" i="194"/>
  <c r="P27" i="194"/>
  <c r="R27" i="194"/>
  <c r="Q27" i="194"/>
  <c r="Q28" i="194"/>
  <c r="P28" i="194"/>
  <c r="O28" i="194"/>
  <c r="M27" i="194"/>
  <c r="O27" i="194"/>
  <c r="M28" i="194"/>
  <c r="AD28" i="195"/>
  <c r="AB27" i="195"/>
  <c r="AD27" i="195"/>
  <c r="AC27" i="195"/>
  <c r="AC28" i="195"/>
  <c r="AB28" i="195"/>
  <c r="AA28" i="195"/>
  <c r="Y27" i="195"/>
  <c r="Z27" i="195"/>
  <c r="Z28" i="195"/>
  <c r="AA27" i="195"/>
  <c r="Y28" i="195"/>
  <c r="X28" i="195"/>
  <c r="V27" i="195"/>
  <c r="X27" i="195"/>
  <c r="W27" i="195"/>
  <c r="W28" i="195"/>
  <c r="V28" i="195"/>
  <c r="U28" i="195"/>
  <c r="S27" i="195"/>
  <c r="U27" i="195"/>
  <c r="S28" i="195"/>
  <c r="R28" i="195"/>
  <c r="P27" i="195"/>
  <c r="R27" i="195"/>
  <c r="Q27" i="195"/>
  <c r="Q28" i="195"/>
  <c r="P28" i="195"/>
  <c r="O28" i="195"/>
  <c r="M27" i="195"/>
  <c r="N27" i="195"/>
  <c r="N28" i="195"/>
  <c r="O27" i="195"/>
  <c r="M28" i="195"/>
  <c r="AD28" i="196"/>
  <c r="AR77" i="55"/>
  <c r="AB27" i="196"/>
  <c r="AD27" i="196"/>
  <c r="AC27" i="196"/>
  <c r="AC28" i="196"/>
  <c r="AQ77" i="55"/>
  <c r="AB28" i="196"/>
  <c r="AA28" i="196"/>
  <c r="Y27" i="196"/>
  <c r="AA27" i="196"/>
  <c r="T77" i="55"/>
  <c r="Y28" i="196"/>
  <c r="X28" i="196"/>
  <c r="V27" i="196"/>
  <c r="X27" i="196"/>
  <c r="W27" i="196"/>
  <c r="W28" i="196"/>
  <c r="V28" i="196"/>
  <c r="U28" i="196"/>
  <c r="S27" i="196"/>
  <c r="U27" i="196"/>
  <c r="S28" i="196"/>
  <c r="R28" i="196"/>
  <c r="P27" i="196"/>
  <c r="R27" i="196"/>
  <c r="Q27" i="196"/>
  <c r="Q28" i="196"/>
  <c r="P28" i="196"/>
  <c r="O28" i="196"/>
  <c r="M27" i="196"/>
  <c r="O27" i="196"/>
  <c r="M28" i="196"/>
  <c r="AA77" i="55"/>
  <c r="AD28" i="197"/>
  <c r="AB27" i="197"/>
  <c r="AD27" i="197"/>
  <c r="AC27" i="197"/>
  <c r="AB28" i="197"/>
  <c r="AA28" i="197"/>
  <c r="Y27" i="197"/>
  <c r="Z27" i="197"/>
  <c r="Z28" i="197"/>
  <c r="AA27" i="197"/>
  <c r="Y28" i="197"/>
  <c r="X28" i="197"/>
  <c r="V27" i="197"/>
  <c r="X27" i="197"/>
  <c r="W27" i="197"/>
  <c r="W28" i="197"/>
  <c r="V28" i="197"/>
  <c r="U28" i="197"/>
  <c r="S27" i="197"/>
  <c r="U27" i="197"/>
  <c r="S28" i="197"/>
  <c r="R28" i="197"/>
  <c r="P27" i="197"/>
  <c r="R27" i="197"/>
  <c r="Q27" i="197"/>
  <c r="Q28" i="197"/>
  <c r="P28" i="197"/>
  <c r="O28" i="197"/>
  <c r="M27" i="197"/>
  <c r="N27" i="197"/>
  <c r="N28" i="197"/>
  <c r="O27" i="197"/>
  <c r="M28" i="197"/>
  <c r="AD28" i="198"/>
  <c r="AB27" i="198"/>
  <c r="AD27" i="198"/>
  <c r="AC27" i="198"/>
  <c r="AC28" i="198"/>
  <c r="AB28" i="198"/>
  <c r="AA28" i="198"/>
  <c r="Y27" i="198"/>
  <c r="AA27" i="198"/>
  <c r="T79" i="55"/>
  <c r="Y28" i="198"/>
  <c r="X28" i="198"/>
  <c r="V27" i="198"/>
  <c r="X27" i="198"/>
  <c r="W27" i="198"/>
  <c r="W28" i="198"/>
  <c r="V28" i="198"/>
  <c r="U28" i="198"/>
  <c r="S27" i="198"/>
  <c r="T27" i="198"/>
  <c r="U27" i="198"/>
  <c r="S28" i="198"/>
  <c r="R28" i="198"/>
  <c r="AF79" i="55"/>
  <c r="P27" i="198"/>
  <c r="R27" i="198"/>
  <c r="Q27" i="198"/>
  <c r="Q28" i="198"/>
  <c r="P28" i="198"/>
  <c r="O28" i="198"/>
  <c r="M27" i="198"/>
  <c r="O27" i="198"/>
  <c r="H79" i="55"/>
  <c r="M28" i="198"/>
  <c r="AD28" i="199"/>
  <c r="AB27" i="199"/>
  <c r="AD27" i="199"/>
  <c r="AC27" i="199"/>
  <c r="AC28" i="199"/>
  <c r="AB28" i="199"/>
  <c r="AA28" i="199"/>
  <c r="Y27" i="199"/>
  <c r="AA27" i="199"/>
  <c r="Y28" i="199"/>
  <c r="X28" i="199"/>
  <c r="V27" i="199"/>
  <c r="X27" i="199"/>
  <c r="W27" i="199"/>
  <c r="W28" i="199"/>
  <c r="V28" i="199"/>
  <c r="U28" i="199"/>
  <c r="S27" i="199"/>
  <c r="U27" i="199"/>
  <c r="S28" i="199"/>
  <c r="R28" i="199"/>
  <c r="P27" i="199"/>
  <c r="R27" i="199"/>
  <c r="Q27" i="199"/>
  <c r="P28" i="199"/>
  <c r="O28" i="199"/>
  <c r="M27" i="199"/>
  <c r="N27" i="199"/>
  <c r="N28" i="199"/>
  <c r="O27" i="199"/>
  <c r="M28" i="199"/>
  <c r="AD28" i="200"/>
  <c r="AB27" i="200"/>
  <c r="AD27" i="200"/>
  <c r="AC27" i="200"/>
  <c r="AC28" i="200"/>
  <c r="AB28" i="200"/>
  <c r="AA28" i="200"/>
  <c r="Y27" i="200"/>
  <c r="AA27" i="200"/>
  <c r="Y28" i="200"/>
  <c r="X28" i="200"/>
  <c r="V27" i="200"/>
  <c r="X27" i="200"/>
  <c r="W27" i="200"/>
  <c r="W28" i="200"/>
  <c r="V28" i="200"/>
  <c r="U28" i="200"/>
  <c r="S27" i="200"/>
  <c r="T27" i="200"/>
  <c r="T28" i="200"/>
  <c r="U27" i="200"/>
  <c r="S28" i="200"/>
  <c r="R28" i="200"/>
  <c r="P27" i="200"/>
  <c r="R27" i="200"/>
  <c r="Q27" i="200"/>
  <c r="P28" i="200"/>
  <c r="O28" i="200"/>
  <c r="M27" i="200"/>
  <c r="O27" i="200"/>
  <c r="N27" i="200"/>
  <c r="M28" i="200"/>
  <c r="AD28" i="201"/>
  <c r="AB27" i="201"/>
  <c r="AD27" i="201"/>
  <c r="AB28" i="201"/>
  <c r="AA28" i="201"/>
  <c r="Y27" i="201"/>
  <c r="Z27" i="201"/>
  <c r="AA27" i="201"/>
  <c r="Z28" i="201"/>
  <c r="Y28" i="201"/>
  <c r="X28" i="201"/>
  <c r="V27" i="201"/>
  <c r="X27" i="201"/>
  <c r="W27" i="201"/>
  <c r="V28" i="201"/>
  <c r="U28" i="201"/>
  <c r="S27" i="201"/>
  <c r="T27" i="201"/>
  <c r="U27" i="201"/>
  <c r="S28" i="201"/>
  <c r="R28" i="201"/>
  <c r="P27" i="201"/>
  <c r="Q27" i="201"/>
  <c r="R27" i="201"/>
  <c r="P28" i="201"/>
  <c r="O28" i="201"/>
  <c r="AC82" i="55"/>
  <c r="M27" i="201"/>
  <c r="O27" i="201"/>
  <c r="N27" i="201"/>
  <c r="N28" i="201"/>
  <c r="AB82" i="55"/>
  <c r="M28" i="201"/>
  <c r="AD28" i="202"/>
  <c r="AB27" i="202"/>
  <c r="AD27" i="202"/>
  <c r="W83" i="55"/>
  <c r="AB28" i="202"/>
  <c r="AA28" i="202"/>
  <c r="Y27" i="202"/>
  <c r="Z27" i="202"/>
  <c r="AA27" i="202"/>
  <c r="Y28" i="202"/>
  <c r="X28" i="202"/>
  <c r="V27" i="202"/>
  <c r="X27" i="202"/>
  <c r="W27" i="202"/>
  <c r="V28" i="202"/>
  <c r="U28" i="202"/>
  <c r="S27" i="202"/>
  <c r="U27" i="202"/>
  <c r="T27" i="202"/>
  <c r="S28" i="202"/>
  <c r="R28" i="202"/>
  <c r="P27" i="202"/>
  <c r="Q27" i="202"/>
  <c r="Q28" i="202"/>
  <c r="R27" i="202"/>
  <c r="P28" i="202"/>
  <c r="O28" i="202"/>
  <c r="M27" i="202"/>
  <c r="O27" i="202"/>
  <c r="N27" i="202"/>
  <c r="M28" i="202"/>
  <c r="AD28" i="203"/>
  <c r="AB27" i="203"/>
  <c r="AD27" i="203"/>
  <c r="AC27" i="203"/>
  <c r="AB28" i="203"/>
  <c r="AA28" i="203"/>
  <c r="Y27" i="203"/>
  <c r="AA27" i="203"/>
  <c r="Y28" i="203"/>
  <c r="X28" i="203"/>
  <c r="V27" i="203"/>
  <c r="W27" i="203"/>
  <c r="X27" i="203"/>
  <c r="V28" i="203"/>
  <c r="AJ84" i="55"/>
  <c r="U28" i="203"/>
  <c r="S27" i="203"/>
  <c r="U27" i="203"/>
  <c r="T27" i="203"/>
  <c r="S28" i="203"/>
  <c r="R28" i="203"/>
  <c r="P27" i="203"/>
  <c r="Q27" i="203"/>
  <c r="R27" i="203"/>
  <c r="P28" i="203"/>
  <c r="O28" i="203"/>
  <c r="M27" i="203"/>
  <c r="N27" i="203"/>
  <c r="O27" i="203"/>
  <c r="M28" i="203"/>
  <c r="AD28" i="204"/>
  <c r="AB27" i="204"/>
  <c r="AD27" i="204"/>
  <c r="AC27" i="204"/>
  <c r="AB28" i="204"/>
  <c r="AA28" i="204"/>
  <c r="Y27" i="204"/>
  <c r="AA27" i="204"/>
  <c r="Z27" i="204"/>
  <c r="Z28" i="204"/>
  <c r="Y28" i="204"/>
  <c r="X28" i="204"/>
  <c r="V27" i="204"/>
  <c r="W27" i="204"/>
  <c r="X27" i="204"/>
  <c r="V28" i="204"/>
  <c r="U28" i="204"/>
  <c r="S27" i="204"/>
  <c r="U27" i="204"/>
  <c r="S28" i="204"/>
  <c r="R28" i="204"/>
  <c r="P27" i="204"/>
  <c r="R27" i="204"/>
  <c r="Q27" i="204"/>
  <c r="Q28" i="204"/>
  <c r="P28" i="204"/>
  <c r="O28" i="204"/>
  <c r="M27" i="204"/>
  <c r="N27" i="204"/>
  <c r="O27" i="204"/>
  <c r="M28" i="204"/>
  <c r="AD28" i="205"/>
  <c r="AB27" i="205"/>
  <c r="AC27" i="205"/>
  <c r="AC28" i="205"/>
  <c r="AD27" i="205"/>
  <c r="AB28" i="205"/>
  <c r="AP86" i="55"/>
  <c r="AA28" i="205"/>
  <c r="Y27" i="205"/>
  <c r="AA27" i="205"/>
  <c r="Z27" i="205"/>
  <c r="Y28" i="205"/>
  <c r="X28" i="205"/>
  <c r="V27" i="205"/>
  <c r="X27" i="205"/>
  <c r="Q86" i="55"/>
  <c r="V28" i="205"/>
  <c r="AJ86" i="55"/>
  <c r="U28" i="205"/>
  <c r="S27" i="205"/>
  <c r="U27" i="205"/>
  <c r="T27" i="205"/>
  <c r="S28" i="205"/>
  <c r="R28" i="205"/>
  <c r="P27" i="205"/>
  <c r="R27" i="205"/>
  <c r="Q27" i="205"/>
  <c r="P28" i="205"/>
  <c r="O28" i="205"/>
  <c r="M27" i="205"/>
  <c r="N27" i="205"/>
  <c r="G86" i="55"/>
  <c r="O27" i="205"/>
  <c r="M28" i="205"/>
  <c r="AD28" i="206"/>
  <c r="AB27" i="206"/>
  <c r="AD27" i="206"/>
  <c r="AB28" i="206"/>
  <c r="AA28" i="206"/>
  <c r="Y27" i="206"/>
  <c r="AA27" i="206"/>
  <c r="Z27" i="206"/>
  <c r="Y28" i="206"/>
  <c r="X28" i="206"/>
  <c r="V27" i="206"/>
  <c r="X27" i="206"/>
  <c r="W27" i="206"/>
  <c r="V28" i="206"/>
  <c r="U28" i="206"/>
  <c r="S27" i="206"/>
  <c r="U27" i="206"/>
  <c r="S28" i="206"/>
  <c r="AG87" i="55"/>
  <c r="R28" i="206"/>
  <c r="P27" i="206"/>
  <c r="R27" i="206"/>
  <c r="Q27" i="206"/>
  <c r="P28" i="206"/>
  <c r="O28" i="206"/>
  <c r="M27" i="206"/>
  <c r="O27" i="206"/>
  <c r="N27" i="206"/>
  <c r="G87" i="55"/>
  <c r="M28" i="206"/>
  <c r="AD28" i="207"/>
  <c r="AB27" i="207"/>
  <c r="AC27" i="207"/>
  <c r="AD27" i="207"/>
  <c r="AB28" i="207"/>
  <c r="AA28" i="207"/>
  <c r="Y27" i="207"/>
  <c r="Z27" i="207"/>
  <c r="AA27" i="207"/>
  <c r="Y28" i="207"/>
  <c r="X28" i="207"/>
  <c r="V27" i="207"/>
  <c r="X27" i="207"/>
  <c r="W27" i="207"/>
  <c r="V28" i="207"/>
  <c r="U28" i="207"/>
  <c r="S27" i="207"/>
  <c r="U27" i="207"/>
  <c r="T27" i="207"/>
  <c r="T28" i="207"/>
  <c r="S28" i="207"/>
  <c r="R28" i="207"/>
  <c r="P27" i="207"/>
  <c r="Q27" i="207"/>
  <c r="R27" i="207"/>
  <c r="P28" i="207"/>
  <c r="O28" i="207"/>
  <c r="M27" i="207"/>
  <c r="O27" i="207"/>
  <c r="N27" i="207"/>
  <c r="M28" i="207"/>
  <c r="AD28" i="208"/>
  <c r="AB27" i="208"/>
  <c r="AD27" i="208"/>
  <c r="AC27" i="208"/>
  <c r="AB28" i="208"/>
  <c r="AA28" i="208"/>
  <c r="Y27" i="208"/>
  <c r="Z27" i="208"/>
  <c r="AA27" i="208"/>
  <c r="Y28" i="208"/>
  <c r="X28" i="208"/>
  <c r="V27" i="208"/>
  <c r="W27" i="208"/>
  <c r="X27" i="208"/>
  <c r="V28" i="208"/>
  <c r="U28" i="208"/>
  <c r="S27" i="208"/>
  <c r="U27" i="208"/>
  <c r="T27" i="208"/>
  <c r="T28" i="208"/>
  <c r="S28" i="208"/>
  <c r="R28" i="208"/>
  <c r="P27" i="208"/>
  <c r="R27" i="208"/>
  <c r="P28" i="208"/>
  <c r="O28" i="208"/>
  <c r="M27" i="208"/>
  <c r="N27" i="208"/>
  <c r="O27" i="208"/>
  <c r="M28" i="208"/>
  <c r="AD28" i="209"/>
  <c r="AB27" i="209"/>
  <c r="AD27" i="209"/>
  <c r="AC27" i="209"/>
  <c r="AB28" i="209"/>
  <c r="AA28" i="209"/>
  <c r="Y27" i="209"/>
  <c r="AA27" i="209"/>
  <c r="Z27" i="209"/>
  <c r="Y28" i="209"/>
  <c r="X28" i="209"/>
  <c r="V27" i="209"/>
  <c r="W27" i="209"/>
  <c r="X27" i="209"/>
  <c r="V28" i="209"/>
  <c r="U28" i="209"/>
  <c r="AI90" i="55"/>
  <c r="S27" i="209"/>
  <c r="U27" i="209"/>
  <c r="S28" i="209"/>
  <c r="R28" i="209"/>
  <c r="P27" i="209"/>
  <c r="R27" i="209"/>
  <c r="Q27" i="209"/>
  <c r="P28" i="209"/>
  <c r="O28" i="209"/>
  <c r="M27" i="209"/>
  <c r="O27" i="209"/>
  <c r="M28" i="209"/>
  <c r="AD28" i="210"/>
  <c r="AB27" i="210"/>
  <c r="AC27" i="210"/>
  <c r="AD27" i="210"/>
  <c r="AB28" i="210"/>
  <c r="AP91" i="55"/>
  <c r="AA28" i="210"/>
  <c r="Y27" i="210"/>
  <c r="AA27" i="210"/>
  <c r="Z27" i="210"/>
  <c r="Y28" i="210"/>
  <c r="X28" i="210"/>
  <c r="V27" i="210"/>
  <c r="W27" i="210"/>
  <c r="X27" i="210"/>
  <c r="V28" i="210"/>
  <c r="U28" i="210"/>
  <c r="S27" i="210"/>
  <c r="T27" i="210"/>
  <c r="T28" i="210"/>
  <c r="U27" i="210"/>
  <c r="S28" i="210"/>
  <c r="R28" i="210"/>
  <c r="P27" i="210"/>
  <c r="R27" i="210"/>
  <c r="Q27" i="210"/>
  <c r="P28" i="210"/>
  <c r="O28" i="210"/>
  <c r="M27" i="210"/>
  <c r="O27" i="210"/>
  <c r="M28" i="210"/>
  <c r="AD28" i="211"/>
  <c r="AB27" i="211"/>
  <c r="AD27" i="211"/>
  <c r="AC27" i="211"/>
  <c r="AB28" i="211"/>
  <c r="AA28" i="211"/>
  <c r="Y27" i="211"/>
  <c r="AA27" i="211"/>
  <c r="Z27" i="211"/>
  <c r="Y28" i="211"/>
  <c r="X28" i="211"/>
  <c r="V27" i="211"/>
  <c r="X27" i="211"/>
  <c r="V28" i="211"/>
  <c r="U28" i="211"/>
  <c r="AI92" i="55"/>
  <c r="S27" i="211"/>
  <c r="T27" i="211"/>
  <c r="T28" i="211"/>
  <c r="U27" i="211"/>
  <c r="S28" i="211"/>
  <c r="R28" i="211"/>
  <c r="P27" i="211"/>
  <c r="R27" i="211"/>
  <c r="Q27" i="211"/>
  <c r="P28" i="211"/>
  <c r="O28" i="211"/>
  <c r="M27" i="211"/>
  <c r="O27" i="211"/>
  <c r="M28" i="211"/>
  <c r="AD28" i="212"/>
  <c r="AB27" i="212"/>
  <c r="AC27" i="212"/>
  <c r="AD27" i="212"/>
  <c r="AB28" i="212"/>
  <c r="AP93" i="55"/>
  <c r="AA28" i="212"/>
  <c r="Y27" i="212"/>
  <c r="AA27" i="212"/>
  <c r="Z27" i="212"/>
  <c r="Z28" i="212"/>
  <c r="AN93" i="55"/>
  <c r="Y28" i="212"/>
  <c r="X28" i="212"/>
  <c r="V27" i="212"/>
  <c r="X27" i="212"/>
  <c r="V28" i="212"/>
  <c r="U28" i="212"/>
  <c r="S27" i="212"/>
  <c r="T27" i="212"/>
  <c r="U27" i="212"/>
  <c r="S28" i="212"/>
  <c r="R28" i="212"/>
  <c r="P27" i="212"/>
  <c r="Q27" i="212"/>
  <c r="R27" i="212"/>
  <c r="P28" i="212"/>
  <c r="O28" i="212"/>
  <c r="M27" i="212"/>
  <c r="O27" i="212"/>
  <c r="N27" i="212"/>
  <c r="M28" i="212"/>
  <c r="AD28" i="213"/>
  <c r="AB27" i="213"/>
  <c r="AD27" i="213"/>
  <c r="AC27" i="213"/>
  <c r="AB28" i="213"/>
  <c r="AA28" i="213"/>
  <c r="Y27" i="213"/>
  <c r="AA27" i="213"/>
  <c r="Y28" i="213"/>
  <c r="X28" i="213"/>
  <c r="V27" i="213"/>
  <c r="X27" i="213"/>
  <c r="V28" i="213"/>
  <c r="U28" i="213"/>
  <c r="S27" i="213"/>
  <c r="T27" i="213"/>
  <c r="U27" i="213"/>
  <c r="S28" i="213"/>
  <c r="R28" i="213"/>
  <c r="P27" i="213"/>
  <c r="R27" i="213"/>
  <c r="Q27" i="213"/>
  <c r="P28" i="213"/>
  <c r="O28" i="213"/>
  <c r="M27" i="213"/>
  <c r="O27" i="213"/>
  <c r="N27" i="213"/>
  <c r="M28" i="213"/>
  <c r="AD28" i="214"/>
  <c r="AB27" i="214"/>
  <c r="AC27" i="214"/>
  <c r="AD27" i="214"/>
  <c r="AB28" i="214"/>
  <c r="AA28" i="214"/>
  <c r="Y27" i="214"/>
  <c r="Z27" i="214"/>
  <c r="AA27" i="214"/>
  <c r="Y28" i="214"/>
  <c r="X28" i="214"/>
  <c r="V27" i="214"/>
  <c r="X27" i="214"/>
  <c r="V28" i="214"/>
  <c r="U28" i="214"/>
  <c r="AI95" i="55"/>
  <c r="S27" i="214"/>
  <c r="U27" i="214"/>
  <c r="T27" i="214"/>
  <c r="S28" i="214"/>
  <c r="R28" i="214"/>
  <c r="P27" i="214"/>
  <c r="R27" i="214"/>
  <c r="Q27" i="214"/>
  <c r="P28" i="214"/>
  <c r="O28" i="214"/>
  <c r="M27" i="214"/>
  <c r="O27" i="214"/>
  <c r="M28" i="214"/>
  <c r="AD28" i="215"/>
  <c r="AB27" i="215"/>
  <c r="AC27" i="215"/>
  <c r="AD27" i="215"/>
  <c r="AB28" i="215"/>
  <c r="AA28" i="215"/>
  <c r="Y27" i="215"/>
  <c r="AA27" i="215"/>
  <c r="Z27" i="215"/>
  <c r="Y28" i="215"/>
  <c r="X28" i="215"/>
  <c r="V27" i="215"/>
  <c r="X27" i="215"/>
  <c r="W27" i="215"/>
  <c r="V28" i="215"/>
  <c r="U28" i="215"/>
  <c r="S27" i="215"/>
  <c r="U27" i="215"/>
  <c r="S28" i="215"/>
  <c r="R28" i="215"/>
  <c r="AF96" i="55"/>
  <c r="P27" i="215"/>
  <c r="Q27" i="215"/>
  <c r="R27" i="215"/>
  <c r="P28" i="215"/>
  <c r="O28" i="215"/>
  <c r="AC96" i="55"/>
  <c r="M27" i="215"/>
  <c r="O27" i="215"/>
  <c r="N27" i="215"/>
  <c r="M28" i="215"/>
  <c r="AA96" i="55"/>
  <c r="AD28" i="216"/>
  <c r="AB27" i="216"/>
  <c r="AD27" i="216"/>
  <c r="AC27" i="216"/>
  <c r="AB28" i="216"/>
  <c r="AA28" i="216"/>
  <c r="Y27" i="216"/>
  <c r="AA27" i="216"/>
  <c r="T97" i="55"/>
  <c r="Y28" i="216"/>
  <c r="X28" i="216"/>
  <c r="V27" i="216"/>
  <c r="W27" i="216"/>
  <c r="X27" i="216"/>
  <c r="V28" i="216"/>
  <c r="U28" i="216"/>
  <c r="S27" i="216"/>
  <c r="U27" i="216"/>
  <c r="T27" i="216"/>
  <c r="S28" i="216"/>
  <c r="R28" i="216"/>
  <c r="P27" i="216"/>
  <c r="R27" i="216"/>
  <c r="Q27" i="216"/>
  <c r="P28" i="216"/>
  <c r="O28" i="216"/>
  <c r="M27" i="216"/>
  <c r="O27" i="216"/>
  <c r="M28" i="216"/>
  <c r="AD28" i="217"/>
  <c r="AB27" i="217"/>
  <c r="AD27" i="217"/>
  <c r="AB28" i="217"/>
  <c r="AA28" i="217"/>
  <c r="Y27" i="217"/>
  <c r="AA27" i="217"/>
  <c r="Z27" i="217"/>
  <c r="Y28" i="217"/>
  <c r="X28" i="217"/>
  <c r="V27" i="217"/>
  <c r="X27" i="217"/>
  <c r="W27" i="217"/>
  <c r="V28" i="217"/>
  <c r="U28" i="217"/>
  <c r="S27" i="217"/>
  <c r="U27" i="217"/>
  <c r="S28" i="217"/>
  <c r="R28" i="217"/>
  <c r="P27" i="217"/>
  <c r="Q27" i="217"/>
  <c r="R27" i="217"/>
  <c r="P28" i="217"/>
  <c r="AD98" i="55"/>
  <c r="O28" i="217"/>
  <c r="M27" i="217"/>
  <c r="O27" i="217"/>
  <c r="N27" i="217"/>
  <c r="G98" i="55"/>
  <c r="M28" i="217"/>
  <c r="AD28" i="218"/>
  <c r="AB27" i="218"/>
  <c r="AD27" i="218"/>
  <c r="AB28" i="218"/>
  <c r="AA28" i="218"/>
  <c r="Y27" i="218"/>
  <c r="Z27" i="218"/>
  <c r="AA27" i="218"/>
  <c r="Y28" i="218"/>
  <c r="X28" i="218"/>
  <c r="V27" i="218"/>
  <c r="W27" i="218"/>
  <c r="X27" i="218"/>
  <c r="V28" i="218"/>
  <c r="U28" i="218"/>
  <c r="S27" i="218"/>
  <c r="U27" i="218"/>
  <c r="T27" i="218"/>
  <c r="S28" i="218"/>
  <c r="R28" i="218"/>
  <c r="P27" i="218"/>
  <c r="R27" i="218"/>
  <c r="Q27" i="218"/>
  <c r="P28" i="218"/>
  <c r="O28" i="218"/>
  <c r="M27" i="218"/>
  <c r="O27" i="218"/>
  <c r="M28" i="218"/>
  <c r="AD28" i="219"/>
  <c r="AB27" i="219"/>
  <c r="AC27" i="219"/>
  <c r="AD27" i="219"/>
  <c r="AB28" i="219"/>
  <c r="AA28" i="219"/>
  <c r="Y27" i="219"/>
  <c r="AA27" i="219"/>
  <c r="Z27" i="219"/>
  <c r="Y28" i="219"/>
  <c r="X28" i="219"/>
  <c r="V27" i="219"/>
  <c r="X27" i="219"/>
  <c r="V28" i="219"/>
  <c r="U28" i="219"/>
  <c r="S27" i="219"/>
  <c r="U27" i="219"/>
  <c r="T27" i="219"/>
  <c r="S28" i="219"/>
  <c r="R28" i="219"/>
  <c r="P27" i="219"/>
  <c r="Q27" i="219"/>
  <c r="R27" i="219"/>
  <c r="P28" i="219"/>
  <c r="O28" i="219"/>
  <c r="M27" i="219"/>
  <c r="N27" i="219"/>
  <c r="O27" i="219"/>
  <c r="M28" i="219"/>
  <c r="AD28" i="118"/>
  <c r="AR49" i="55"/>
  <c r="AB27" i="118"/>
  <c r="AD27" i="118"/>
  <c r="AC27" i="118"/>
  <c r="AB28" i="118"/>
  <c r="AA28" i="118"/>
  <c r="Y27" i="118"/>
  <c r="AA27" i="118"/>
  <c r="Z27" i="118"/>
  <c r="Y28" i="118"/>
  <c r="X28" i="118"/>
  <c r="V27" i="118"/>
  <c r="X27" i="118"/>
  <c r="Q49" i="55"/>
  <c r="V28" i="118"/>
  <c r="U28" i="118"/>
  <c r="S27" i="118"/>
  <c r="T27" i="118"/>
  <c r="U27" i="118"/>
  <c r="S28" i="118"/>
  <c r="R28" i="118"/>
  <c r="P27" i="118"/>
  <c r="R27" i="118"/>
  <c r="Q27" i="118"/>
  <c r="P28" i="118"/>
  <c r="O28" i="118"/>
  <c r="M28" i="118"/>
  <c r="O27" i="118"/>
  <c r="H49" i="55"/>
  <c r="M27" i="118"/>
  <c r="O4" i="118"/>
  <c r="X4" i="118"/>
  <c r="AA4" i="118"/>
  <c r="AD4" i="118"/>
  <c r="O5" i="118"/>
  <c r="O6" i="118"/>
  <c r="R5" i="118"/>
  <c r="R6" i="118"/>
  <c r="U5" i="118"/>
  <c r="U6" i="118"/>
  <c r="X5" i="118"/>
  <c r="X6" i="118"/>
  <c r="AA5" i="118"/>
  <c r="AA6" i="118"/>
  <c r="AD5" i="118"/>
  <c r="AD6" i="118"/>
  <c r="O13" i="118"/>
  <c r="O14" i="118"/>
  <c r="O15" i="118"/>
  <c r="R13" i="118"/>
  <c r="R14" i="118"/>
  <c r="R15" i="118"/>
  <c r="U13" i="118"/>
  <c r="U14" i="118"/>
  <c r="U15" i="118"/>
  <c r="X13" i="118"/>
  <c r="X14" i="118"/>
  <c r="X15" i="118"/>
  <c r="AA13" i="118"/>
  <c r="AA14" i="118"/>
  <c r="AA15" i="118"/>
  <c r="AD13" i="118"/>
  <c r="AD14" i="118"/>
  <c r="AD15" i="118"/>
  <c r="O7" i="118"/>
  <c r="O8" i="118"/>
  <c r="O9" i="118"/>
  <c r="R7" i="118"/>
  <c r="R8" i="118"/>
  <c r="R9" i="118"/>
  <c r="U7" i="118"/>
  <c r="U8" i="118"/>
  <c r="U9" i="118"/>
  <c r="X7" i="118"/>
  <c r="X8" i="118"/>
  <c r="X9" i="118"/>
  <c r="AA7" i="118"/>
  <c r="AA8" i="118"/>
  <c r="AA9" i="118"/>
  <c r="AD7" i="118"/>
  <c r="AD8" i="118"/>
  <c r="AD9" i="118"/>
  <c r="O10" i="118"/>
  <c r="O11" i="118"/>
  <c r="O12" i="118"/>
  <c r="R10" i="118"/>
  <c r="R11" i="118"/>
  <c r="R12" i="118"/>
  <c r="U10" i="118"/>
  <c r="U11" i="118"/>
  <c r="U12" i="118"/>
  <c r="X10" i="118"/>
  <c r="X11" i="118"/>
  <c r="X12" i="118"/>
  <c r="AA10" i="118"/>
  <c r="AA11" i="118"/>
  <c r="AA12" i="118"/>
  <c r="AD10" i="118"/>
  <c r="AD11" i="118"/>
  <c r="AD12" i="118"/>
  <c r="AH10" i="118"/>
  <c r="O16" i="118"/>
  <c r="O17" i="118"/>
  <c r="O18" i="118"/>
  <c r="R16" i="118"/>
  <c r="R17" i="118"/>
  <c r="R18" i="118"/>
  <c r="U16" i="118"/>
  <c r="U17" i="118"/>
  <c r="U18" i="118"/>
  <c r="X16" i="118"/>
  <c r="X17" i="118"/>
  <c r="X18" i="118"/>
  <c r="AA16" i="118"/>
  <c r="AA17" i="118"/>
  <c r="AA18" i="118"/>
  <c r="AD16" i="118"/>
  <c r="AD17" i="118"/>
  <c r="AD18" i="118"/>
  <c r="O19" i="118"/>
  <c r="O20" i="118"/>
  <c r="O21" i="118"/>
  <c r="R19" i="118"/>
  <c r="R20" i="118"/>
  <c r="R21" i="118"/>
  <c r="U19" i="118"/>
  <c r="U20" i="118"/>
  <c r="U21" i="118"/>
  <c r="X19" i="118"/>
  <c r="X20" i="118"/>
  <c r="X21" i="118"/>
  <c r="AA19" i="118"/>
  <c r="AA20" i="118"/>
  <c r="AA21" i="118"/>
  <c r="AD19" i="118"/>
  <c r="AD20" i="118"/>
  <c r="AD21" i="118"/>
  <c r="O22" i="118"/>
  <c r="O23" i="118"/>
  <c r="O24" i="118"/>
  <c r="R22" i="118"/>
  <c r="R23" i="118"/>
  <c r="R24" i="118"/>
  <c r="AH22" i="118"/>
  <c r="U22" i="118"/>
  <c r="U23" i="118"/>
  <c r="U24" i="118"/>
  <c r="X22" i="118"/>
  <c r="X23" i="118"/>
  <c r="X24" i="118"/>
  <c r="AA22" i="118"/>
  <c r="AA23" i="118"/>
  <c r="AA24" i="118"/>
  <c r="AD22" i="118"/>
  <c r="AD23" i="118"/>
  <c r="AD24" i="118"/>
  <c r="I49" i="55"/>
  <c r="K49" i="55"/>
  <c r="L49" i="55"/>
  <c r="O49" i="55"/>
  <c r="R49" i="55"/>
  <c r="U49" i="55"/>
  <c r="W49" i="55"/>
  <c r="H50" i="55"/>
  <c r="K50" i="55"/>
  <c r="L50" i="55"/>
  <c r="N50" i="55"/>
  <c r="O50" i="55"/>
  <c r="Q50" i="55"/>
  <c r="R50" i="55"/>
  <c r="T50" i="55"/>
  <c r="U50" i="55"/>
  <c r="W50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W51" i="55"/>
  <c r="G52" i="55"/>
  <c r="H52" i="55"/>
  <c r="I52" i="55"/>
  <c r="J52" i="55"/>
  <c r="K52" i="55"/>
  <c r="L52" i="55"/>
  <c r="M52" i="55"/>
  <c r="N52" i="55"/>
  <c r="Q52" i="55"/>
  <c r="T52" i="55"/>
  <c r="U52" i="55"/>
  <c r="V52" i="55"/>
  <c r="W52" i="55"/>
  <c r="I53" i="55"/>
  <c r="J53" i="55"/>
  <c r="K53" i="55"/>
  <c r="N53" i="55"/>
  <c r="O53" i="55"/>
  <c r="P53" i="55"/>
  <c r="Q53" i="55"/>
  <c r="R53" i="55"/>
  <c r="T53" i="55"/>
  <c r="U53" i="55"/>
  <c r="V53" i="55"/>
  <c r="W53" i="55"/>
  <c r="H54" i="55"/>
  <c r="I54" i="55"/>
  <c r="J54" i="55"/>
  <c r="K54" i="55"/>
  <c r="L54" i="55"/>
  <c r="N54" i="55"/>
  <c r="O54" i="55"/>
  <c r="P54" i="55"/>
  <c r="Q54" i="55"/>
  <c r="R54" i="55"/>
  <c r="T54" i="55"/>
  <c r="U54" i="55"/>
  <c r="W54" i="55"/>
  <c r="H55" i="55"/>
  <c r="I55" i="55"/>
  <c r="J55" i="55"/>
  <c r="K55" i="55"/>
  <c r="L55" i="55"/>
  <c r="M55" i="55"/>
  <c r="N55" i="55"/>
  <c r="O55" i="55"/>
  <c r="P55" i="55"/>
  <c r="Q55" i="55"/>
  <c r="R55" i="55"/>
  <c r="T55" i="55"/>
  <c r="U55" i="55"/>
  <c r="V55" i="55"/>
  <c r="W55" i="55"/>
  <c r="G56" i="55"/>
  <c r="H56" i="55"/>
  <c r="I56" i="55"/>
  <c r="K56" i="55"/>
  <c r="L56" i="55"/>
  <c r="N56" i="55"/>
  <c r="O56" i="55"/>
  <c r="P56" i="55"/>
  <c r="Q56" i="55"/>
  <c r="T56" i="55"/>
  <c r="U56" i="55"/>
  <c r="W56" i="55"/>
  <c r="I57" i="55"/>
  <c r="J57" i="55"/>
  <c r="K57" i="55"/>
  <c r="N57" i="55"/>
  <c r="O57" i="55"/>
  <c r="Q57" i="55"/>
  <c r="R57" i="55"/>
  <c r="U57" i="55"/>
  <c r="V57" i="55"/>
  <c r="W57" i="55"/>
  <c r="H58" i="55"/>
  <c r="I58" i="55"/>
  <c r="J58" i="55"/>
  <c r="K58" i="55"/>
  <c r="L58" i="55"/>
  <c r="O58" i="55"/>
  <c r="P58" i="55"/>
  <c r="Q58" i="55"/>
  <c r="R58" i="55"/>
  <c r="T58" i="55"/>
  <c r="U58" i="55"/>
  <c r="V58" i="55"/>
  <c r="W58" i="55"/>
  <c r="H59" i="55"/>
  <c r="I59" i="55"/>
  <c r="J59" i="55"/>
  <c r="K59" i="55"/>
  <c r="L59" i="55"/>
  <c r="M59" i="55"/>
  <c r="N59" i="55"/>
  <c r="O59" i="55"/>
  <c r="Q59" i="55"/>
  <c r="R59" i="55"/>
  <c r="T59" i="55"/>
  <c r="U59" i="55"/>
  <c r="V59" i="55"/>
  <c r="W59" i="55"/>
  <c r="G60" i="55"/>
  <c r="H60" i="55"/>
  <c r="I60" i="55"/>
  <c r="J60" i="55"/>
  <c r="K60" i="55"/>
  <c r="L60" i="55"/>
  <c r="N60" i="55"/>
  <c r="O60" i="55"/>
  <c r="P60" i="55"/>
  <c r="Q60" i="55"/>
  <c r="R60" i="55"/>
  <c r="S60" i="55"/>
  <c r="T60" i="55"/>
  <c r="U60" i="55"/>
  <c r="V60" i="55"/>
  <c r="W60" i="55"/>
  <c r="I61" i="55"/>
  <c r="J61" i="55"/>
  <c r="K61" i="55"/>
  <c r="N61" i="55"/>
  <c r="O61" i="55"/>
  <c r="Q61" i="55"/>
  <c r="R61" i="55"/>
  <c r="U61" i="55"/>
  <c r="V61" i="55"/>
  <c r="W61" i="55"/>
  <c r="H62" i="55"/>
  <c r="I62" i="55"/>
  <c r="J62" i="55"/>
  <c r="K62" i="55"/>
  <c r="L62" i="55"/>
  <c r="N62" i="55"/>
  <c r="O62" i="55"/>
  <c r="P62" i="55"/>
  <c r="Q62" i="55"/>
  <c r="R62" i="55"/>
  <c r="T62" i="55"/>
  <c r="U62" i="55"/>
  <c r="W62" i="55"/>
  <c r="I63" i="55"/>
  <c r="J63" i="55"/>
  <c r="K63" i="55"/>
  <c r="N63" i="55"/>
  <c r="O63" i="55"/>
  <c r="P63" i="55"/>
  <c r="Q63" i="55"/>
  <c r="R63" i="55"/>
  <c r="U63" i="55"/>
  <c r="V63" i="55"/>
  <c r="W63" i="55"/>
  <c r="G64" i="55"/>
  <c r="H64" i="55"/>
  <c r="I64" i="55"/>
  <c r="K64" i="55"/>
  <c r="L64" i="55"/>
  <c r="N64" i="55"/>
  <c r="O64" i="55"/>
  <c r="P64" i="55"/>
  <c r="Q64" i="55"/>
  <c r="T64" i="55"/>
  <c r="U64" i="55"/>
  <c r="V64" i="55"/>
  <c r="W64" i="55"/>
  <c r="I65" i="55"/>
  <c r="J65" i="55"/>
  <c r="K65" i="55"/>
  <c r="N65" i="55"/>
  <c r="O65" i="55"/>
  <c r="Q65" i="55"/>
  <c r="R65" i="55"/>
  <c r="U65" i="55"/>
  <c r="V65" i="55"/>
  <c r="W65" i="55"/>
  <c r="H66" i="55"/>
  <c r="I66" i="55"/>
  <c r="J66" i="55"/>
  <c r="K66" i="55"/>
  <c r="L66" i="55"/>
  <c r="O66" i="55"/>
  <c r="P66" i="55"/>
  <c r="Q66" i="55"/>
  <c r="R66" i="55"/>
  <c r="T66" i="55"/>
  <c r="U66" i="55"/>
  <c r="V66" i="55"/>
  <c r="W66" i="55"/>
  <c r="H67" i="55"/>
  <c r="I67" i="55"/>
  <c r="J67" i="55"/>
  <c r="K67" i="55"/>
  <c r="L67" i="55"/>
  <c r="M67" i="55"/>
  <c r="N67" i="55"/>
  <c r="O67" i="55"/>
  <c r="Q67" i="55"/>
  <c r="R67" i="55"/>
  <c r="T67" i="55"/>
  <c r="U67" i="55"/>
  <c r="V67" i="55"/>
  <c r="W67" i="55"/>
  <c r="G68" i="55"/>
  <c r="H68" i="55"/>
  <c r="I68" i="55"/>
  <c r="J68" i="55"/>
  <c r="K68" i="55"/>
  <c r="L68" i="55"/>
  <c r="N68" i="55"/>
  <c r="O68" i="55"/>
  <c r="P68" i="55"/>
  <c r="Q68" i="55"/>
  <c r="R68" i="55"/>
  <c r="S68" i="55"/>
  <c r="T68" i="55"/>
  <c r="U68" i="55"/>
  <c r="V68" i="55"/>
  <c r="W68" i="55"/>
  <c r="I69" i="55"/>
  <c r="J69" i="55"/>
  <c r="K69" i="55"/>
  <c r="N69" i="55"/>
  <c r="O69" i="55"/>
  <c r="Q69" i="55"/>
  <c r="R69" i="55"/>
  <c r="U69" i="55"/>
  <c r="V69" i="55"/>
  <c r="W69" i="55"/>
  <c r="H70" i="55"/>
  <c r="I70" i="55"/>
  <c r="J70" i="55"/>
  <c r="K70" i="55"/>
  <c r="L70" i="55"/>
  <c r="N70" i="55"/>
  <c r="O70" i="55"/>
  <c r="P70" i="55"/>
  <c r="Q70" i="55"/>
  <c r="R70" i="55"/>
  <c r="T70" i="55"/>
  <c r="U70" i="55"/>
  <c r="W70" i="55"/>
  <c r="I71" i="55"/>
  <c r="J71" i="55"/>
  <c r="K71" i="55"/>
  <c r="L71" i="55"/>
  <c r="M71" i="55"/>
  <c r="N71" i="55"/>
  <c r="O71" i="55"/>
  <c r="P71" i="55"/>
  <c r="Q71" i="55"/>
  <c r="R71" i="55"/>
  <c r="T71" i="55"/>
  <c r="U71" i="55"/>
  <c r="V71" i="55"/>
  <c r="W71" i="55"/>
  <c r="G72" i="55"/>
  <c r="H72" i="55"/>
  <c r="I72" i="55"/>
  <c r="K72" i="55"/>
  <c r="L72" i="55"/>
  <c r="N72" i="55"/>
  <c r="O72" i="55"/>
  <c r="P72" i="55"/>
  <c r="Q72" i="55"/>
  <c r="T72" i="55"/>
  <c r="U72" i="55"/>
  <c r="W72" i="55"/>
  <c r="I73" i="55"/>
  <c r="J73" i="55"/>
  <c r="K73" i="55"/>
  <c r="N73" i="55"/>
  <c r="O73" i="55"/>
  <c r="Q73" i="55"/>
  <c r="R73" i="55"/>
  <c r="U73" i="55"/>
  <c r="V73" i="55"/>
  <c r="W73" i="55"/>
  <c r="H74" i="55"/>
  <c r="I74" i="55"/>
  <c r="J74" i="55"/>
  <c r="K74" i="55"/>
  <c r="L74" i="55"/>
  <c r="N74" i="55"/>
  <c r="O74" i="55"/>
  <c r="P74" i="55"/>
  <c r="Q74" i="55"/>
  <c r="R74" i="55"/>
  <c r="T74" i="55"/>
  <c r="U74" i="55"/>
  <c r="V74" i="55"/>
  <c r="W74" i="55"/>
  <c r="H75" i="55"/>
  <c r="I75" i="55"/>
  <c r="J75" i="55"/>
  <c r="K75" i="55"/>
  <c r="L75" i="55"/>
  <c r="M75" i="55"/>
  <c r="N75" i="55"/>
  <c r="O75" i="55"/>
  <c r="Q75" i="55"/>
  <c r="R75" i="55"/>
  <c r="T75" i="55"/>
  <c r="U75" i="55"/>
  <c r="V75" i="55"/>
  <c r="W75" i="55"/>
  <c r="H76" i="55"/>
  <c r="I76" i="55"/>
  <c r="J76" i="55"/>
  <c r="K76" i="55"/>
  <c r="L76" i="55"/>
  <c r="N76" i="55"/>
  <c r="O76" i="55"/>
  <c r="P76" i="55"/>
  <c r="Q76" i="55"/>
  <c r="R76" i="55"/>
  <c r="S76" i="55"/>
  <c r="T76" i="55"/>
  <c r="U76" i="55"/>
  <c r="V76" i="55"/>
  <c r="W76" i="55"/>
  <c r="H77" i="55"/>
  <c r="I77" i="55"/>
  <c r="J77" i="55"/>
  <c r="K77" i="55"/>
  <c r="N77" i="55"/>
  <c r="O77" i="55"/>
  <c r="P77" i="55"/>
  <c r="Q77" i="55"/>
  <c r="R77" i="55"/>
  <c r="U77" i="55"/>
  <c r="V77" i="55"/>
  <c r="W77" i="55"/>
  <c r="G78" i="55"/>
  <c r="H78" i="55"/>
  <c r="I78" i="55"/>
  <c r="J78" i="55"/>
  <c r="K78" i="55"/>
  <c r="L78" i="55"/>
  <c r="N78" i="55"/>
  <c r="O78" i="55"/>
  <c r="P78" i="55"/>
  <c r="Q78" i="55"/>
  <c r="R78" i="55"/>
  <c r="S78" i="55"/>
  <c r="T78" i="55"/>
  <c r="U78" i="55"/>
  <c r="W78" i="55"/>
  <c r="I79" i="55"/>
  <c r="J79" i="55"/>
  <c r="K79" i="55"/>
  <c r="L79" i="55"/>
  <c r="N79" i="55"/>
  <c r="O79" i="55"/>
  <c r="P79" i="55"/>
  <c r="Q79" i="55"/>
  <c r="R79" i="55"/>
  <c r="U79" i="55"/>
  <c r="V79" i="55"/>
  <c r="W79" i="55"/>
  <c r="G80" i="55"/>
  <c r="H80" i="55"/>
  <c r="I80" i="55"/>
  <c r="K80" i="55"/>
  <c r="L80" i="55"/>
  <c r="N80" i="55"/>
  <c r="O80" i="55"/>
  <c r="P80" i="55"/>
  <c r="Q80" i="55"/>
  <c r="T80" i="55"/>
  <c r="U80" i="55"/>
  <c r="V80" i="55"/>
  <c r="W80" i="55"/>
  <c r="H81" i="55"/>
  <c r="I81" i="55"/>
  <c r="K81" i="55"/>
  <c r="L81" i="55"/>
  <c r="N81" i="55"/>
  <c r="O81" i="55"/>
  <c r="P81" i="55"/>
  <c r="Q81" i="55"/>
  <c r="R81" i="55"/>
  <c r="T81" i="55"/>
  <c r="U81" i="55"/>
  <c r="V81" i="55"/>
  <c r="W81" i="55"/>
  <c r="G82" i="55"/>
  <c r="H82" i="55"/>
  <c r="I82" i="55"/>
  <c r="K82" i="55"/>
  <c r="L82" i="55"/>
  <c r="N82" i="55"/>
  <c r="O82" i="55"/>
  <c r="Q82" i="55"/>
  <c r="R82" i="55"/>
  <c r="S82" i="55"/>
  <c r="T82" i="55"/>
  <c r="U82" i="55"/>
  <c r="W82" i="55"/>
  <c r="H83" i="55"/>
  <c r="K83" i="55"/>
  <c r="L83" i="55"/>
  <c r="O83" i="55"/>
  <c r="Q83" i="55"/>
  <c r="R83" i="55"/>
  <c r="T83" i="55"/>
  <c r="U83" i="55"/>
  <c r="H84" i="55"/>
  <c r="I84" i="55"/>
  <c r="K84" i="55"/>
  <c r="L84" i="55"/>
  <c r="N84" i="55"/>
  <c r="O84" i="55"/>
  <c r="Q84" i="55"/>
  <c r="R84" i="55"/>
  <c r="T84" i="55"/>
  <c r="U84" i="55"/>
  <c r="W84" i="55"/>
  <c r="H85" i="55"/>
  <c r="I85" i="55"/>
  <c r="J85" i="55"/>
  <c r="K85" i="55"/>
  <c r="L85" i="55"/>
  <c r="N85" i="55"/>
  <c r="O85" i="55"/>
  <c r="Q85" i="55"/>
  <c r="R85" i="55"/>
  <c r="S85" i="55"/>
  <c r="T85" i="55"/>
  <c r="U85" i="55"/>
  <c r="W85" i="55"/>
  <c r="H86" i="55"/>
  <c r="I86" i="55"/>
  <c r="K86" i="55"/>
  <c r="L86" i="55"/>
  <c r="N86" i="55"/>
  <c r="O86" i="55"/>
  <c r="R86" i="55"/>
  <c r="T86" i="55"/>
  <c r="U86" i="55"/>
  <c r="W86" i="55"/>
  <c r="I87" i="55"/>
  <c r="K87" i="55"/>
  <c r="L87" i="55"/>
  <c r="N87" i="55"/>
  <c r="O87" i="55"/>
  <c r="Q87" i="55"/>
  <c r="R87" i="55"/>
  <c r="T87" i="55"/>
  <c r="W87" i="55"/>
  <c r="H88" i="55"/>
  <c r="I88" i="55"/>
  <c r="K88" i="55"/>
  <c r="L88" i="55"/>
  <c r="N88" i="55"/>
  <c r="O88" i="55"/>
  <c r="Q88" i="55"/>
  <c r="R88" i="55"/>
  <c r="T88" i="55"/>
  <c r="U88" i="55"/>
  <c r="W88" i="55"/>
  <c r="H89" i="55"/>
  <c r="I89" i="55"/>
  <c r="K89" i="55"/>
  <c r="L89" i="55"/>
  <c r="M89" i="55"/>
  <c r="N89" i="55"/>
  <c r="O89" i="55"/>
  <c r="Q89" i="55"/>
  <c r="R89" i="55"/>
  <c r="T89" i="55"/>
  <c r="U89" i="55"/>
  <c r="W89" i="55"/>
  <c r="H90" i="55"/>
  <c r="I90" i="55"/>
  <c r="K90" i="55"/>
  <c r="N90" i="55"/>
  <c r="Q90" i="55"/>
  <c r="R90" i="55"/>
  <c r="T90" i="55"/>
  <c r="U90" i="55"/>
  <c r="W90" i="55"/>
  <c r="H91" i="55"/>
  <c r="I91" i="55"/>
  <c r="K91" i="55"/>
  <c r="L91" i="55"/>
  <c r="M91" i="55"/>
  <c r="N91" i="55"/>
  <c r="O91" i="55"/>
  <c r="Q91" i="55"/>
  <c r="R91" i="55"/>
  <c r="T91" i="55"/>
  <c r="U91" i="55"/>
  <c r="W91" i="55"/>
  <c r="H92" i="55"/>
  <c r="I92" i="55"/>
  <c r="K92" i="55"/>
  <c r="L92" i="55"/>
  <c r="M92" i="55"/>
  <c r="N92" i="55"/>
  <c r="Q92" i="55"/>
  <c r="R92" i="55"/>
  <c r="T92" i="55"/>
  <c r="U92" i="55"/>
  <c r="W92" i="55"/>
  <c r="H93" i="55"/>
  <c r="I93" i="55"/>
  <c r="K93" i="55"/>
  <c r="L93" i="55"/>
  <c r="N93" i="55"/>
  <c r="O93" i="55"/>
  <c r="R93" i="55"/>
  <c r="T93" i="55"/>
  <c r="U93" i="55"/>
  <c r="W93" i="55"/>
  <c r="H94" i="55"/>
  <c r="I94" i="55"/>
  <c r="K94" i="55"/>
  <c r="L94" i="55"/>
  <c r="N94" i="55"/>
  <c r="O94" i="55"/>
  <c r="Q94" i="55"/>
  <c r="R94" i="55"/>
  <c r="T94" i="55"/>
  <c r="U94" i="55"/>
  <c r="W94" i="55"/>
  <c r="H95" i="55"/>
  <c r="I95" i="55"/>
  <c r="K95" i="55"/>
  <c r="L95" i="55"/>
  <c r="N95" i="55"/>
  <c r="O95" i="55"/>
  <c r="Q95" i="55"/>
  <c r="R95" i="55"/>
  <c r="T95" i="55"/>
  <c r="U95" i="55"/>
  <c r="W95" i="55"/>
  <c r="H96" i="55"/>
  <c r="I96" i="55"/>
  <c r="K96" i="55"/>
  <c r="N96" i="55"/>
  <c r="O96" i="55"/>
  <c r="Q96" i="55"/>
  <c r="R96" i="55"/>
  <c r="T96" i="55"/>
  <c r="U96" i="55"/>
  <c r="W96" i="55"/>
  <c r="H97" i="55"/>
  <c r="I97" i="55"/>
  <c r="K97" i="55"/>
  <c r="L97" i="55"/>
  <c r="N97" i="55"/>
  <c r="O97" i="55"/>
  <c r="Q97" i="55"/>
  <c r="R97" i="55"/>
  <c r="U97" i="55"/>
  <c r="W97" i="55"/>
  <c r="H98" i="55"/>
  <c r="I98" i="55"/>
  <c r="K98" i="55"/>
  <c r="L98" i="55"/>
  <c r="N98" i="55"/>
  <c r="O98" i="55"/>
  <c r="Q98" i="55"/>
  <c r="R98" i="55"/>
  <c r="T98" i="55"/>
  <c r="W98" i="55"/>
  <c r="H99" i="55"/>
  <c r="I99" i="55"/>
  <c r="K99" i="55"/>
  <c r="L99" i="55"/>
  <c r="N99" i="55"/>
  <c r="O99" i="55"/>
  <c r="Q99" i="55"/>
  <c r="R99" i="55"/>
  <c r="T99" i="55"/>
  <c r="U99" i="55"/>
  <c r="H100" i="55"/>
  <c r="I100" i="55"/>
  <c r="K100" i="55"/>
  <c r="L100" i="55"/>
  <c r="N100" i="55"/>
  <c r="O100" i="55"/>
  <c r="Q100" i="55"/>
  <c r="R100" i="55"/>
  <c r="T100" i="55"/>
  <c r="U100" i="55"/>
  <c r="W100" i="55"/>
  <c r="F95" i="55"/>
  <c r="F94" i="55"/>
  <c r="F93" i="55"/>
  <c r="F92" i="55"/>
  <c r="F82" i="55"/>
  <c r="F81" i="55"/>
  <c r="F78" i="55"/>
  <c r="F77" i="55"/>
  <c r="F72" i="55"/>
  <c r="F71" i="55"/>
  <c r="F70" i="55"/>
  <c r="F68" i="55"/>
  <c r="F62" i="55"/>
  <c r="F60" i="55"/>
  <c r="AD1" i="118"/>
  <c r="AD1" i="169"/>
  <c r="AD1" i="170"/>
  <c r="AD1" i="171"/>
  <c r="AD1" i="172"/>
  <c r="AD1" i="173"/>
  <c r="AD1" i="174"/>
  <c r="AD1" i="175"/>
  <c r="AD1" i="176"/>
  <c r="AD1" i="177"/>
  <c r="AD1" i="178"/>
  <c r="AD1" i="179"/>
  <c r="AD1" i="180"/>
  <c r="AD1" i="181"/>
  <c r="AD1" i="182"/>
  <c r="AD1" i="183"/>
  <c r="AD1" i="184"/>
  <c r="AD1" i="185"/>
  <c r="AD1" i="186"/>
  <c r="AD1" i="187"/>
  <c r="AD1" i="188"/>
  <c r="AD1" i="189"/>
  <c r="AD1" i="190"/>
  <c r="AD1" i="191"/>
  <c r="AD1" i="192"/>
  <c r="AD1" i="193"/>
  <c r="AD1" i="194"/>
  <c r="AD1" i="195"/>
  <c r="AD1" i="196"/>
  <c r="AD1" i="197"/>
  <c r="AD1" i="198"/>
  <c r="AD1" i="199"/>
  <c r="AD1" i="200"/>
  <c r="AD1" i="201"/>
  <c r="AD1" i="202"/>
  <c r="AD1" i="203"/>
  <c r="AD1" i="204"/>
  <c r="AD1" i="205"/>
  <c r="AD1" i="206"/>
  <c r="AD1" i="207"/>
  <c r="AD1" i="208"/>
  <c r="AD1" i="209"/>
  <c r="AD1" i="210"/>
  <c r="AD1" i="211"/>
  <c r="AD1" i="212"/>
  <c r="AD1" i="213"/>
  <c r="AD1" i="214"/>
  <c r="AD1" i="215"/>
  <c r="AD1" i="216"/>
  <c r="AD1" i="217"/>
  <c r="AD1" i="218"/>
  <c r="AF1" i="118"/>
  <c r="AF1" i="169"/>
  <c r="AF1" i="170"/>
  <c r="AF1" i="171"/>
  <c r="AF1" i="172"/>
  <c r="AF1" i="173"/>
  <c r="AF1" i="174"/>
  <c r="AF1" i="175"/>
  <c r="AF1" i="176"/>
  <c r="AF1" i="177"/>
  <c r="AF1" i="178"/>
  <c r="AF1" i="179"/>
  <c r="AF1" i="180"/>
  <c r="AF1" i="181"/>
  <c r="AF1" i="182"/>
  <c r="AF1" i="183"/>
  <c r="AF1" i="184"/>
  <c r="AF1" i="185"/>
  <c r="AF1" i="186"/>
  <c r="AF1" i="187"/>
  <c r="AF1" i="188"/>
  <c r="AF1" i="189"/>
  <c r="AF1" i="190"/>
  <c r="AF1" i="191"/>
  <c r="AF1" i="192"/>
  <c r="AF1" i="193"/>
  <c r="AF1" i="194"/>
  <c r="AF1" i="195"/>
  <c r="AF1" i="196"/>
  <c r="AF1" i="197"/>
  <c r="AF1" i="198"/>
  <c r="AF1" i="199"/>
  <c r="AF1" i="200"/>
  <c r="AF1" i="201"/>
  <c r="AF1" i="202"/>
  <c r="AF1" i="203"/>
  <c r="AF1" i="204"/>
  <c r="AF1" i="205"/>
  <c r="AF1" i="206"/>
  <c r="AF1" i="207"/>
  <c r="AF1" i="208"/>
  <c r="AF1" i="209"/>
  <c r="AF1" i="210"/>
  <c r="AF1" i="211"/>
  <c r="AF1" i="212"/>
  <c r="AF1" i="213"/>
  <c r="AF1" i="214"/>
  <c r="AF1" i="215"/>
  <c r="AF1" i="216"/>
  <c r="AF1" i="217"/>
  <c r="AF1" i="218"/>
  <c r="AF1" i="219"/>
  <c r="AD1" i="219"/>
  <c r="H2" i="220"/>
  <c r="C2" i="220"/>
  <c r="AM3" i="55"/>
  <c r="AD3" i="55"/>
  <c r="H4" i="65"/>
  <c r="AF57" i="118"/>
  <c r="U10" i="65"/>
  <c r="AF55" i="118"/>
  <c r="T10" i="65"/>
  <c r="AF53" i="118"/>
  <c r="S10" i="65"/>
  <c r="AF51" i="118"/>
  <c r="R10" i="65"/>
  <c r="AF49" i="118"/>
  <c r="Q10" i="65"/>
  <c r="AF43" i="118"/>
  <c r="M10" i="65"/>
  <c r="L10" i="65"/>
  <c r="K10" i="65"/>
  <c r="J10" i="65"/>
  <c r="I10" i="65"/>
  <c r="H10" i="65"/>
  <c r="H26" i="169"/>
  <c r="AH57" i="169"/>
  <c r="H26" i="170"/>
  <c r="AH57" i="170"/>
  <c r="H26" i="171"/>
  <c r="AH57" i="171"/>
  <c r="F112" i="65"/>
  <c r="H26" i="172"/>
  <c r="AH57" i="172"/>
  <c r="H26" i="173"/>
  <c r="AH57" i="173"/>
  <c r="H26" i="174"/>
  <c r="AH57" i="174"/>
  <c r="I112" i="65"/>
  <c r="H26" i="175"/>
  <c r="AH57" i="175"/>
  <c r="J112" i="65"/>
  <c r="H26" i="176"/>
  <c r="AH57" i="176"/>
  <c r="K112" i="65"/>
  <c r="H26" i="177"/>
  <c r="AH57" i="177"/>
  <c r="H26" i="178"/>
  <c r="AH57" i="178"/>
  <c r="H26" i="179"/>
  <c r="AH57" i="179"/>
  <c r="N112" i="65"/>
  <c r="H26" i="180"/>
  <c r="AH57" i="180"/>
  <c r="H26" i="181"/>
  <c r="AH57" i="181"/>
  <c r="H26" i="182"/>
  <c r="AH57" i="182"/>
  <c r="Q112" i="65"/>
  <c r="H26" i="183"/>
  <c r="AH57" i="183"/>
  <c r="R112" i="65"/>
  <c r="H26" i="184"/>
  <c r="AH57" i="184"/>
  <c r="H26" i="185"/>
  <c r="AH57" i="185"/>
  <c r="H26" i="186"/>
  <c r="AH57" i="186"/>
  <c r="H26" i="187"/>
  <c r="AH57" i="187"/>
  <c r="V112" i="65"/>
  <c r="H26" i="188"/>
  <c r="AH57" i="188"/>
  <c r="H26" i="189"/>
  <c r="AH57" i="189"/>
  <c r="H26" i="190"/>
  <c r="AH57" i="190"/>
  <c r="Y112" i="65"/>
  <c r="H26" i="191"/>
  <c r="AH57" i="191"/>
  <c r="Z112" i="65"/>
  <c r="H26" i="192"/>
  <c r="AH57" i="192"/>
  <c r="AA112" i="65"/>
  <c r="H26" i="193"/>
  <c r="AH57" i="193"/>
  <c r="H26" i="194"/>
  <c r="AH57" i="194"/>
  <c r="H26" i="195"/>
  <c r="AH57" i="195"/>
  <c r="AD112" i="65"/>
  <c r="H26" i="196"/>
  <c r="AH57" i="196"/>
  <c r="H26" i="197"/>
  <c r="AH57" i="197"/>
  <c r="H26" i="198"/>
  <c r="AH57" i="198"/>
  <c r="AG112" i="65"/>
  <c r="H26" i="199"/>
  <c r="AH57" i="199"/>
  <c r="AH112" i="65"/>
  <c r="H26" i="200"/>
  <c r="AH57" i="200"/>
  <c r="H26" i="201"/>
  <c r="AH57" i="201"/>
  <c r="H26" i="202"/>
  <c r="AH57" i="202"/>
  <c r="H26" i="203"/>
  <c r="AH57" i="203"/>
  <c r="AL112" i="65"/>
  <c r="H26" i="204"/>
  <c r="AH57" i="204"/>
  <c r="H26" i="205"/>
  <c r="AH57" i="205"/>
  <c r="H26" i="206"/>
  <c r="AH57" i="206"/>
  <c r="H26" i="207"/>
  <c r="AH57" i="207"/>
  <c r="H26" i="208"/>
  <c r="AH57" i="208"/>
  <c r="AQ112" i="65"/>
  <c r="H26" i="209"/>
  <c r="AH57" i="209"/>
  <c r="AR112" i="65"/>
  <c r="H26" i="210"/>
  <c r="AH57" i="210"/>
  <c r="AS112" i="65"/>
  <c r="H26" i="211"/>
  <c r="AH57" i="211"/>
  <c r="AT112" i="65"/>
  <c r="H26" i="212"/>
  <c r="AH57" i="212"/>
  <c r="AU112" i="65"/>
  <c r="H26" i="213"/>
  <c r="AH57" i="213"/>
  <c r="AV112" i="65"/>
  <c r="H26" i="214"/>
  <c r="AH57" i="214"/>
  <c r="AW112" i="65"/>
  <c r="H26" i="215"/>
  <c r="AH57" i="215"/>
  <c r="AX112" i="65"/>
  <c r="H26" i="216"/>
  <c r="AH57" i="216"/>
  <c r="AY112" i="65"/>
  <c r="H26" i="217"/>
  <c r="AH57" i="217"/>
  <c r="AZ112" i="65"/>
  <c r="H26" i="218"/>
  <c r="AH57" i="218"/>
  <c r="BA112" i="65"/>
  <c r="H26" i="219"/>
  <c r="AH57" i="219"/>
  <c r="BB112" i="65"/>
  <c r="H26" i="118"/>
  <c r="AH57" i="118"/>
  <c r="C112" i="65"/>
  <c r="AO2" i="170"/>
  <c r="AF53" i="170"/>
  <c r="AP2" i="170"/>
  <c r="AO2" i="171"/>
  <c r="AP2" i="171"/>
  <c r="AO2" i="172"/>
  <c r="AF53" i="172"/>
  <c r="AP2" i="172"/>
  <c r="AF55" i="172"/>
  <c r="AO2" i="173"/>
  <c r="AP2" i="173"/>
  <c r="AO2" i="174"/>
  <c r="AF53" i="174"/>
  <c r="AP2" i="174"/>
  <c r="AO2" i="175"/>
  <c r="AP2" i="175"/>
  <c r="AO2" i="176"/>
  <c r="AF53" i="176"/>
  <c r="AP2" i="176"/>
  <c r="AO2" i="177"/>
  <c r="AP2" i="177"/>
  <c r="AO2" i="178"/>
  <c r="AF53" i="178"/>
  <c r="AP2" i="178"/>
  <c r="AO2" i="179"/>
  <c r="AP2" i="179"/>
  <c r="AO2" i="180"/>
  <c r="AF53" i="180"/>
  <c r="AP2" i="180"/>
  <c r="AF55" i="180"/>
  <c r="AO2" i="181"/>
  <c r="AP2" i="181"/>
  <c r="AO2" i="182"/>
  <c r="AF53" i="182"/>
  <c r="AP2" i="182"/>
  <c r="AO2" i="183"/>
  <c r="AP2" i="183"/>
  <c r="AO2" i="184"/>
  <c r="AF53" i="184"/>
  <c r="AP2" i="184"/>
  <c r="AO2" i="185"/>
  <c r="AP2" i="185"/>
  <c r="AO2" i="186"/>
  <c r="AF53" i="186"/>
  <c r="AP2" i="186"/>
  <c r="AO2" i="187"/>
  <c r="AP2" i="187"/>
  <c r="AO2" i="188"/>
  <c r="AF53" i="188"/>
  <c r="AP2" i="188"/>
  <c r="AF55" i="188"/>
  <c r="AO2" i="189"/>
  <c r="AP2" i="189"/>
  <c r="AO2" i="190"/>
  <c r="AF53" i="190"/>
  <c r="AP2" i="190"/>
  <c r="AO2" i="191"/>
  <c r="AP2" i="191"/>
  <c r="AO2" i="192"/>
  <c r="AF53" i="192"/>
  <c r="AP2" i="192"/>
  <c r="AO2" i="193"/>
  <c r="AP2" i="193"/>
  <c r="AO2" i="194"/>
  <c r="AF53" i="194"/>
  <c r="AP2" i="194"/>
  <c r="AO2" i="195"/>
  <c r="AP2" i="195"/>
  <c r="AO2" i="196"/>
  <c r="AF53" i="196"/>
  <c r="AP2" i="196"/>
  <c r="AO2" i="197"/>
  <c r="AP2" i="197"/>
  <c r="AO2" i="198"/>
  <c r="AF53" i="198"/>
  <c r="AP2" i="198"/>
  <c r="AO2" i="199"/>
  <c r="AP2" i="199"/>
  <c r="AO2" i="200"/>
  <c r="AF53" i="200"/>
  <c r="AP2" i="200"/>
  <c r="AO2" i="201"/>
  <c r="AP2" i="201"/>
  <c r="AO2" i="202"/>
  <c r="AF53" i="202"/>
  <c r="AP2" i="202"/>
  <c r="AO2" i="203"/>
  <c r="AP2" i="203"/>
  <c r="AO2" i="204"/>
  <c r="AF53" i="204"/>
  <c r="AP2" i="204"/>
  <c r="AO2" i="205"/>
  <c r="AP2" i="205"/>
  <c r="AO2" i="206"/>
  <c r="AF53" i="206"/>
  <c r="AP2" i="206"/>
  <c r="AO2" i="207"/>
  <c r="AP2" i="207"/>
  <c r="AO2" i="208"/>
  <c r="AF53" i="208"/>
  <c r="AP2" i="208"/>
  <c r="AO2" i="209"/>
  <c r="AP2" i="209"/>
  <c r="AO2" i="210"/>
  <c r="AF53" i="210"/>
  <c r="AP2" i="210"/>
  <c r="AO2" i="211"/>
  <c r="AP2" i="211"/>
  <c r="AO2" i="212"/>
  <c r="AF53" i="212"/>
  <c r="AP2" i="212"/>
  <c r="AO2" i="213"/>
  <c r="AP2" i="213"/>
  <c r="AO2" i="214"/>
  <c r="AF53" i="214"/>
  <c r="AP2" i="214"/>
  <c r="AO2" i="215"/>
  <c r="AP2" i="215"/>
  <c r="AO2" i="216"/>
  <c r="AF53" i="216"/>
  <c r="AP2" i="216"/>
  <c r="AO2" i="217"/>
  <c r="AP2" i="217"/>
  <c r="AO2" i="218"/>
  <c r="AF53" i="218"/>
  <c r="AP2" i="218"/>
  <c r="AO2" i="219"/>
  <c r="AP2" i="219"/>
  <c r="AO2" i="169"/>
  <c r="AF53" i="169"/>
  <c r="AP2" i="169"/>
  <c r="D26" i="200"/>
  <c r="E38" i="220"/>
  <c r="AN38" i="220"/>
  <c r="E26" i="200"/>
  <c r="F38" i="220"/>
  <c r="AO38" i="220"/>
  <c r="F26" i="200"/>
  <c r="G38" i="220"/>
  <c r="AP38" i="220"/>
  <c r="G26" i="200"/>
  <c r="H38" i="220"/>
  <c r="AQ38" i="220"/>
  <c r="D26" i="201"/>
  <c r="E39" i="220"/>
  <c r="AN39" i="220"/>
  <c r="E26" i="201"/>
  <c r="F39" i="220"/>
  <c r="AO39" i="220"/>
  <c r="F26" i="201"/>
  <c r="G39" i="220"/>
  <c r="AP39" i="220"/>
  <c r="G26" i="201"/>
  <c r="H39" i="220"/>
  <c r="AQ39" i="220"/>
  <c r="D26" i="202"/>
  <c r="E40" i="220"/>
  <c r="AN40" i="220"/>
  <c r="E26" i="202"/>
  <c r="F40" i="220"/>
  <c r="AO40" i="220"/>
  <c r="F26" i="202"/>
  <c r="G40" i="220"/>
  <c r="AP40" i="220"/>
  <c r="G26" i="202"/>
  <c r="H40" i="220"/>
  <c r="AQ40" i="220"/>
  <c r="D26" i="203"/>
  <c r="E41" i="220"/>
  <c r="AN41" i="220"/>
  <c r="E26" i="203"/>
  <c r="F41" i="220"/>
  <c r="AO41" i="220"/>
  <c r="F26" i="203"/>
  <c r="G41" i="220"/>
  <c r="AP41" i="220"/>
  <c r="G26" i="203"/>
  <c r="H41" i="220"/>
  <c r="AQ41" i="220"/>
  <c r="D26" i="204"/>
  <c r="E42" i="220"/>
  <c r="AN42" i="220"/>
  <c r="E26" i="204"/>
  <c r="F42" i="220"/>
  <c r="AO42" i="220"/>
  <c r="F26" i="204"/>
  <c r="G42" i="220"/>
  <c r="AP42" i="220"/>
  <c r="G26" i="204"/>
  <c r="H42" i="220"/>
  <c r="AQ42" i="220"/>
  <c r="D26" i="205"/>
  <c r="E43" i="220"/>
  <c r="AN43" i="220"/>
  <c r="E26" i="205"/>
  <c r="F43" i="220"/>
  <c r="AO43" i="220"/>
  <c r="F26" i="205"/>
  <c r="G43" i="220"/>
  <c r="AP43" i="220"/>
  <c r="G26" i="205"/>
  <c r="H43" i="220"/>
  <c r="AQ43" i="220"/>
  <c r="D26" i="206"/>
  <c r="E44" i="220"/>
  <c r="AN44" i="220"/>
  <c r="E26" i="206"/>
  <c r="F44" i="220"/>
  <c r="AO44" i="220"/>
  <c r="F26" i="206"/>
  <c r="G44" i="220"/>
  <c r="AP44" i="220"/>
  <c r="G26" i="206"/>
  <c r="H44" i="220"/>
  <c r="AQ44" i="220"/>
  <c r="D26" i="207"/>
  <c r="E45" i="220"/>
  <c r="AN45" i="220"/>
  <c r="E26" i="207"/>
  <c r="F45" i="220"/>
  <c r="AO45" i="220"/>
  <c r="F26" i="207"/>
  <c r="G45" i="220"/>
  <c r="AP45" i="220"/>
  <c r="G26" i="207"/>
  <c r="H45" i="220"/>
  <c r="AQ45" i="220"/>
  <c r="D26" i="208"/>
  <c r="E46" i="220"/>
  <c r="AN46" i="220"/>
  <c r="E26" i="208"/>
  <c r="F46" i="220"/>
  <c r="AO46" i="220"/>
  <c r="F26" i="208"/>
  <c r="G46" i="220"/>
  <c r="AP46" i="220"/>
  <c r="G26" i="208"/>
  <c r="H46" i="220"/>
  <c r="AQ46" i="220"/>
  <c r="D26" i="209"/>
  <c r="E47" i="220"/>
  <c r="AN47" i="220"/>
  <c r="E26" i="209"/>
  <c r="F47" i="220"/>
  <c r="AO47" i="220"/>
  <c r="F26" i="209"/>
  <c r="G47" i="220"/>
  <c r="AP47" i="220"/>
  <c r="G26" i="209"/>
  <c r="H47" i="220"/>
  <c r="AQ47" i="220"/>
  <c r="D26" i="210"/>
  <c r="E48" i="220"/>
  <c r="AN48" i="220"/>
  <c r="E26" i="210"/>
  <c r="F48" i="220"/>
  <c r="AO48" i="220"/>
  <c r="F26" i="210"/>
  <c r="G48" i="220"/>
  <c r="AP48" i="220"/>
  <c r="G26" i="210"/>
  <c r="H48" i="220"/>
  <c r="AQ48" i="220"/>
  <c r="D26" i="211"/>
  <c r="E49" i="220"/>
  <c r="AN49" i="220"/>
  <c r="E26" i="211"/>
  <c r="F49" i="220"/>
  <c r="AO49" i="220"/>
  <c r="F26" i="211"/>
  <c r="G49" i="220"/>
  <c r="AP49" i="220"/>
  <c r="G26" i="211"/>
  <c r="H49" i="220"/>
  <c r="AQ49" i="220"/>
  <c r="D26" i="212"/>
  <c r="E50" i="220"/>
  <c r="AN50" i="220"/>
  <c r="E26" i="212"/>
  <c r="F50" i="220"/>
  <c r="AO50" i="220"/>
  <c r="F26" i="212"/>
  <c r="G50" i="220"/>
  <c r="AP50" i="220"/>
  <c r="G26" i="212"/>
  <c r="H50" i="220"/>
  <c r="AQ50" i="220"/>
  <c r="D26" i="213"/>
  <c r="E51" i="220"/>
  <c r="AN51" i="220"/>
  <c r="E26" i="213"/>
  <c r="F51" i="220"/>
  <c r="AO51" i="220"/>
  <c r="F26" i="213"/>
  <c r="G51" i="220"/>
  <c r="AP51" i="220"/>
  <c r="G26" i="213"/>
  <c r="H51" i="220"/>
  <c r="AQ51" i="220"/>
  <c r="D26" i="214"/>
  <c r="E52" i="220"/>
  <c r="AN52" i="220"/>
  <c r="E26" i="214"/>
  <c r="F52" i="220"/>
  <c r="AO52" i="220"/>
  <c r="F26" i="214"/>
  <c r="G52" i="220"/>
  <c r="AP52" i="220"/>
  <c r="G26" i="214"/>
  <c r="H52" i="220"/>
  <c r="AQ52" i="220"/>
  <c r="D26" i="215"/>
  <c r="E53" i="220"/>
  <c r="AN53" i="220"/>
  <c r="E26" i="215"/>
  <c r="F53" i="220"/>
  <c r="AO53" i="220"/>
  <c r="F26" i="215"/>
  <c r="G53" i="220"/>
  <c r="AP53" i="220"/>
  <c r="G26" i="215"/>
  <c r="H53" i="220"/>
  <c r="AQ53" i="220"/>
  <c r="D26" i="216"/>
  <c r="E54" i="220"/>
  <c r="AN54" i="220"/>
  <c r="E26" i="216"/>
  <c r="F54" i="220"/>
  <c r="AO54" i="220"/>
  <c r="F26" i="216"/>
  <c r="G54" i="220"/>
  <c r="AP54" i="220"/>
  <c r="G26" i="216"/>
  <c r="H54" i="220"/>
  <c r="AQ54" i="220"/>
  <c r="D26" i="217"/>
  <c r="E55" i="220"/>
  <c r="AN55" i="220"/>
  <c r="E26" i="217"/>
  <c r="F55" i="220"/>
  <c r="AO55" i="220"/>
  <c r="F26" i="217"/>
  <c r="G55" i="220"/>
  <c r="AP55" i="220"/>
  <c r="G26" i="217"/>
  <c r="H55" i="220"/>
  <c r="AQ55" i="220"/>
  <c r="D26" i="218"/>
  <c r="E56" i="220"/>
  <c r="AN56" i="220"/>
  <c r="E26" i="218"/>
  <c r="F56" i="220"/>
  <c r="AO56" i="220"/>
  <c r="F26" i="218"/>
  <c r="G56" i="220"/>
  <c r="AP56" i="220"/>
  <c r="G26" i="218"/>
  <c r="H56" i="220"/>
  <c r="AQ56" i="220"/>
  <c r="D26" i="219"/>
  <c r="E57" i="220"/>
  <c r="AN57" i="220"/>
  <c r="E26" i="219"/>
  <c r="F57" i="220"/>
  <c r="AO57" i="220"/>
  <c r="F26" i="219"/>
  <c r="G57" i="220"/>
  <c r="AP57" i="220"/>
  <c r="G26" i="219"/>
  <c r="H57" i="220"/>
  <c r="AQ57" i="220"/>
  <c r="E26" i="118"/>
  <c r="F6" i="220"/>
  <c r="AO6" i="220"/>
  <c r="F26" i="118"/>
  <c r="G6" i="220"/>
  <c r="AP6" i="220"/>
  <c r="G26" i="118"/>
  <c r="H6" i="220"/>
  <c r="AQ6" i="220"/>
  <c r="E26" i="169"/>
  <c r="F7" i="220"/>
  <c r="AO7" i="220"/>
  <c r="F26" i="169"/>
  <c r="G7" i="220"/>
  <c r="AP7" i="220"/>
  <c r="G26" i="169"/>
  <c r="H7" i="220"/>
  <c r="AQ7" i="220"/>
  <c r="E26" i="170"/>
  <c r="F8" i="220"/>
  <c r="AO8" i="220"/>
  <c r="F26" i="170"/>
  <c r="G8" i="220"/>
  <c r="AP8" i="220"/>
  <c r="G26" i="170"/>
  <c r="H8" i="220"/>
  <c r="AQ8" i="220"/>
  <c r="E26" i="171"/>
  <c r="F9" i="220"/>
  <c r="AO9" i="220"/>
  <c r="F26" i="171"/>
  <c r="G9" i="220"/>
  <c r="AP9" i="220"/>
  <c r="G26" i="171"/>
  <c r="H9" i="220"/>
  <c r="AQ9" i="220"/>
  <c r="E26" i="172"/>
  <c r="F10" i="220"/>
  <c r="AO10" i="220"/>
  <c r="F26" i="172"/>
  <c r="G10" i="220"/>
  <c r="AP10" i="220"/>
  <c r="G26" i="172"/>
  <c r="H10" i="220"/>
  <c r="AQ10" i="220"/>
  <c r="E26" i="173"/>
  <c r="F11" i="220"/>
  <c r="AO11" i="220"/>
  <c r="F26" i="173"/>
  <c r="G11" i="220"/>
  <c r="AP11" i="220"/>
  <c r="G26" i="173"/>
  <c r="H11" i="220"/>
  <c r="AQ11" i="220"/>
  <c r="E26" i="174"/>
  <c r="F12" i="220"/>
  <c r="AO12" i="220"/>
  <c r="F26" i="174"/>
  <c r="G12" i="220"/>
  <c r="AP12" i="220"/>
  <c r="G26" i="174"/>
  <c r="H12" i="220"/>
  <c r="AQ12" i="220"/>
  <c r="E26" i="175"/>
  <c r="F13" i="220"/>
  <c r="AO13" i="220"/>
  <c r="F26" i="175"/>
  <c r="G13" i="220"/>
  <c r="AP13" i="220"/>
  <c r="G26" i="175"/>
  <c r="H13" i="220"/>
  <c r="AQ13" i="220"/>
  <c r="E26" i="176"/>
  <c r="F14" i="220"/>
  <c r="AO14" i="220"/>
  <c r="F26" i="176"/>
  <c r="G14" i="220"/>
  <c r="AP14" i="220"/>
  <c r="G26" i="176"/>
  <c r="H14" i="220"/>
  <c r="AQ14" i="220"/>
  <c r="E26" i="177"/>
  <c r="F15" i="220"/>
  <c r="AO15" i="220"/>
  <c r="F26" i="177"/>
  <c r="G15" i="220"/>
  <c r="AP15" i="220"/>
  <c r="G26" i="177"/>
  <c r="H15" i="220"/>
  <c r="AQ15" i="220"/>
  <c r="E26" i="178"/>
  <c r="F16" i="220"/>
  <c r="AO16" i="220"/>
  <c r="F26" i="178"/>
  <c r="G16" i="220"/>
  <c r="AP16" i="220"/>
  <c r="G26" i="178"/>
  <c r="H16" i="220"/>
  <c r="AQ16" i="220"/>
  <c r="E26" i="179"/>
  <c r="F17" i="220"/>
  <c r="AO17" i="220"/>
  <c r="F26" i="179"/>
  <c r="G17" i="220"/>
  <c r="AP17" i="220"/>
  <c r="G26" i="179"/>
  <c r="H17" i="220"/>
  <c r="AQ17" i="220"/>
  <c r="E26" i="180"/>
  <c r="F18" i="220"/>
  <c r="AO18" i="220"/>
  <c r="F26" i="180"/>
  <c r="G18" i="220"/>
  <c r="AP18" i="220"/>
  <c r="G26" i="180"/>
  <c r="H18" i="220"/>
  <c r="AQ18" i="220"/>
  <c r="E26" i="181"/>
  <c r="F19" i="220"/>
  <c r="AO19" i="220"/>
  <c r="F26" i="181"/>
  <c r="G19" i="220"/>
  <c r="AP19" i="220"/>
  <c r="G26" i="181"/>
  <c r="H19" i="220"/>
  <c r="AQ19" i="220"/>
  <c r="E26" i="182"/>
  <c r="F20" i="220"/>
  <c r="AO20" i="220"/>
  <c r="F26" i="182"/>
  <c r="G20" i="220"/>
  <c r="AP20" i="220"/>
  <c r="G26" i="182"/>
  <c r="H20" i="220"/>
  <c r="AQ20" i="220"/>
  <c r="E26" i="183"/>
  <c r="F21" i="220"/>
  <c r="AO21" i="220"/>
  <c r="F26" i="183"/>
  <c r="G21" i="220"/>
  <c r="AP21" i="220"/>
  <c r="G26" i="183"/>
  <c r="H21" i="220"/>
  <c r="AQ21" i="220"/>
  <c r="E26" i="184"/>
  <c r="F22" i="220"/>
  <c r="AO22" i="220"/>
  <c r="F26" i="184"/>
  <c r="G22" i="220"/>
  <c r="AP22" i="220"/>
  <c r="G26" i="184"/>
  <c r="H22" i="220"/>
  <c r="AQ22" i="220"/>
  <c r="E26" i="185"/>
  <c r="F23" i="220"/>
  <c r="AO23" i="220"/>
  <c r="F26" i="185"/>
  <c r="G23" i="220"/>
  <c r="AP23" i="220"/>
  <c r="G26" i="185"/>
  <c r="H23" i="220"/>
  <c r="AQ23" i="220"/>
  <c r="E26" i="186"/>
  <c r="F24" i="220"/>
  <c r="AO24" i="220"/>
  <c r="F26" i="186"/>
  <c r="G24" i="220"/>
  <c r="AP24" i="220"/>
  <c r="G26" i="186"/>
  <c r="H24" i="220"/>
  <c r="AQ24" i="220"/>
  <c r="E26" i="187"/>
  <c r="F25" i="220"/>
  <c r="AO25" i="220"/>
  <c r="F26" i="187"/>
  <c r="G25" i="220"/>
  <c r="AP25" i="220"/>
  <c r="G26" i="187"/>
  <c r="H25" i="220"/>
  <c r="AQ25" i="220"/>
  <c r="E26" i="188"/>
  <c r="F26" i="220"/>
  <c r="AO26" i="220"/>
  <c r="F26" i="188"/>
  <c r="G26" i="220"/>
  <c r="AP26" i="220"/>
  <c r="G26" i="188"/>
  <c r="H26" i="220"/>
  <c r="AQ26" i="220"/>
  <c r="E26" i="189"/>
  <c r="F27" i="220"/>
  <c r="AO27" i="220"/>
  <c r="F26" i="189"/>
  <c r="G27" i="220"/>
  <c r="AP27" i="220"/>
  <c r="G26" i="189"/>
  <c r="H27" i="220"/>
  <c r="AQ27" i="220"/>
  <c r="E26" i="190"/>
  <c r="F28" i="220"/>
  <c r="AO28" i="220"/>
  <c r="F26" i="190"/>
  <c r="G28" i="220"/>
  <c r="AP28" i="220"/>
  <c r="G26" i="190"/>
  <c r="H28" i="220"/>
  <c r="AQ28" i="220"/>
  <c r="E26" i="191"/>
  <c r="F29" i="220"/>
  <c r="AO29" i="220"/>
  <c r="F26" i="191"/>
  <c r="G29" i="220"/>
  <c r="AP29" i="220"/>
  <c r="G26" i="191"/>
  <c r="H29" i="220"/>
  <c r="AQ29" i="220"/>
  <c r="E26" i="192"/>
  <c r="F30" i="220"/>
  <c r="AO30" i="220"/>
  <c r="F26" i="192"/>
  <c r="G30" i="220"/>
  <c r="AP30" i="220"/>
  <c r="G26" i="192"/>
  <c r="H30" i="220"/>
  <c r="AQ30" i="220"/>
  <c r="E26" i="193"/>
  <c r="F31" i="220"/>
  <c r="AO31" i="220"/>
  <c r="F26" i="193"/>
  <c r="G31" i="220"/>
  <c r="AP31" i="220"/>
  <c r="G26" i="193"/>
  <c r="H31" i="220"/>
  <c r="AQ31" i="220"/>
  <c r="E26" i="194"/>
  <c r="F32" i="220"/>
  <c r="AO32" i="220"/>
  <c r="F26" i="194"/>
  <c r="G32" i="220"/>
  <c r="AP32" i="220"/>
  <c r="G26" i="194"/>
  <c r="H32" i="220"/>
  <c r="AQ32" i="220"/>
  <c r="E26" i="195"/>
  <c r="F33" i="220"/>
  <c r="AO33" i="220"/>
  <c r="F26" i="195"/>
  <c r="G33" i="220"/>
  <c r="AP33" i="220"/>
  <c r="G26" i="195"/>
  <c r="H33" i="220"/>
  <c r="AQ33" i="220"/>
  <c r="E26" i="196"/>
  <c r="F34" i="220"/>
  <c r="AO34" i="220"/>
  <c r="F26" i="196"/>
  <c r="G34" i="220"/>
  <c r="AP34" i="220"/>
  <c r="G26" i="196"/>
  <c r="H34" i="220"/>
  <c r="AQ34" i="220"/>
  <c r="E26" i="197"/>
  <c r="F35" i="220"/>
  <c r="AO35" i="220"/>
  <c r="F26" i="197"/>
  <c r="G35" i="220"/>
  <c r="AP35" i="220"/>
  <c r="G26" i="197"/>
  <c r="H35" i="220"/>
  <c r="AQ35" i="220"/>
  <c r="E26" i="198"/>
  <c r="F36" i="220"/>
  <c r="AO36" i="220"/>
  <c r="F26" i="198"/>
  <c r="G36" i="220"/>
  <c r="AP36" i="220"/>
  <c r="G26" i="198"/>
  <c r="H36" i="220"/>
  <c r="AQ36" i="220"/>
  <c r="E26" i="199"/>
  <c r="F37" i="220"/>
  <c r="AO37" i="220"/>
  <c r="F26" i="199"/>
  <c r="G37" i="220"/>
  <c r="AP37" i="220"/>
  <c r="G26" i="199"/>
  <c r="H37" i="220"/>
  <c r="AQ37" i="220"/>
  <c r="D26" i="199"/>
  <c r="E37" i="220"/>
  <c r="AN37" i="220"/>
  <c r="D26" i="198"/>
  <c r="E36" i="220"/>
  <c r="AN36" i="220"/>
  <c r="D26" i="197"/>
  <c r="E35" i="220"/>
  <c r="AN35" i="220"/>
  <c r="D26" i="196"/>
  <c r="E34" i="220"/>
  <c r="AN34" i="220"/>
  <c r="D26" i="195"/>
  <c r="E33" i="220"/>
  <c r="AN33" i="220"/>
  <c r="D26" i="194"/>
  <c r="E32" i="220"/>
  <c r="AN32" i="220"/>
  <c r="D26" i="193"/>
  <c r="E31" i="220"/>
  <c r="AN31" i="220"/>
  <c r="D26" i="192"/>
  <c r="E30" i="220"/>
  <c r="AN30" i="220"/>
  <c r="D26" i="183"/>
  <c r="E21" i="220"/>
  <c r="AN21" i="220"/>
  <c r="D26" i="182"/>
  <c r="E20" i="220"/>
  <c r="AN20" i="220"/>
  <c r="D26" i="181"/>
  <c r="E19" i="220"/>
  <c r="AN19" i="220"/>
  <c r="D26" i="180"/>
  <c r="E18" i="220"/>
  <c r="AN18" i="220"/>
  <c r="D26" i="179"/>
  <c r="E17" i="220"/>
  <c r="AN17" i="220"/>
  <c r="D26" i="178"/>
  <c r="E16" i="220"/>
  <c r="AN16" i="220"/>
  <c r="D26" i="177"/>
  <c r="E15" i="220"/>
  <c r="AN15" i="220"/>
  <c r="D26" i="176"/>
  <c r="E14" i="220"/>
  <c r="AN14" i="220"/>
  <c r="D26" i="175"/>
  <c r="E13" i="220"/>
  <c r="AN13" i="220"/>
  <c r="D26" i="174"/>
  <c r="E12" i="220"/>
  <c r="AN12" i="220"/>
  <c r="D26" i="173"/>
  <c r="E11" i="220"/>
  <c r="AN11" i="220"/>
  <c r="D26" i="172"/>
  <c r="E10" i="220"/>
  <c r="AN10" i="220"/>
  <c r="D26" i="171"/>
  <c r="E9" i="220"/>
  <c r="AN9" i="220"/>
  <c r="D26" i="170"/>
  <c r="E8" i="220"/>
  <c r="AN8" i="220"/>
  <c r="D26" i="169"/>
  <c r="E7" i="220"/>
  <c r="AN7" i="220"/>
  <c r="D26" i="184"/>
  <c r="E22" i="220"/>
  <c r="AN22" i="220"/>
  <c r="D26" i="185"/>
  <c r="E23" i="220"/>
  <c r="AN23" i="220"/>
  <c r="D26" i="186"/>
  <c r="E24" i="220"/>
  <c r="AN24" i="220"/>
  <c r="D26" i="187"/>
  <c r="E25" i="220"/>
  <c r="AN25" i="220"/>
  <c r="D26" i="188"/>
  <c r="E26" i="220"/>
  <c r="AN26" i="220"/>
  <c r="D26" i="189"/>
  <c r="E27" i="220"/>
  <c r="AN27" i="220"/>
  <c r="D26" i="190"/>
  <c r="E28" i="220"/>
  <c r="AN28" i="220"/>
  <c r="D26" i="191"/>
  <c r="E29" i="220"/>
  <c r="AN29" i="220"/>
  <c r="D26" i="118"/>
  <c r="E6" i="220"/>
  <c r="AN6" i="220"/>
  <c r="C18" i="65"/>
  <c r="F1" i="118"/>
  <c r="C7" i="220"/>
  <c r="C8" i="220"/>
  <c r="C9" i="220"/>
  <c r="C10" i="220"/>
  <c r="C11" i="220"/>
  <c r="C12" i="220"/>
  <c r="C13" i="220"/>
  <c r="C14" i="220"/>
  <c r="C15" i="220"/>
  <c r="C16" i="220"/>
  <c r="C17" i="220"/>
  <c r="C18" i="220"/>
  <c r="C19" i="220"/>
  <c r="C20" i="220"/>
  <c r="C21" i="220"/>
  <c r="C22" i="220"/>
  <c r="C23" i="220"/>
  <c r="C24" i="220"/>
  <c r="C25" i="220"/>
  <c r="C26" i="220"/>
  <c r="C27" i="220"/>
  <c r="C28" i="220"/>
  <c r="C29" i="220"/>
  <c r="C30" i="220"/>
  <c r="C31" i="220"/>
  <c r="C32" i="220"/>
  <c r="C33" i="220"/>
  <c r="C34" i="220"/>
  <c r="C35" i="220"/>
  <c r="C36" i="220"/>
  <c r="C37" i="220"/>
  <c r="C38" i="220"/>
  <c r="C39" i="220"/>
  <c r="C40" i="220"/>
  <c r="C41" i="220"/>
  <c r="C42" i="220"/>
  <c r="C43" i="220"/>
  <c r="C44" i="220"/>
  <c r="C45" i="220"/>
  <c r="C46" i="220"/>
  <c r="C47" i="220"/>
  <c r="C48" i="220"/>
  <c r="C49" i="220"/>
  <c r="C50" i="220"/>
  <c r="C51" i="220"/>
  <c r="C52" i="220"/>
  <c r="C53" i="220"/>
  <c r="C54" i="220"/>
  <c r="C55" i="220"/>
  <c r="C56" i="220"/>
  <c r="C57" i="220"/>
  <c r="C6" i="220"/>
  <c r="AF57" i="170"/>
  <c r="AF57" i="171"/>
  <c r="AF57" i="172"/>
  <c r="AF57" i="173"/>
  <c r="AF57" i="174"/>
  <c r="AF57" i="175"/>
  <c r="AF57" i="176"/>
  <c r="AF57" i="177"/>
  <c r="AF57" i="178"/>
  <c r="AF57" i="179"/>
  <c r="AF57" i="180"/>
  <c r="AF57" i="181"/>
  <c r="AF57" i="182"/>
  <c r="AF57" i="183"/>
  <c r="AF57" i="184"/>
  <c r="AF57" i="185"/>
  <c r="AF57" i="186"/>
  <c r="AF57" i="187"/>
  <c r="AF57" i="188"/>
  <c r="AF57" i="189"/>
  <c r="AF57" i="190"/>
  <c r="AF57" i="191"/>
  <c r="AF57" i="192"/>
  <c r="AF57" i="193"/>
  <c r="AF57" i="194"/>
  <c r="AF57" i="195"/>
  <c r="AF57" i="196"/>
  <c r="AF57" i="197"/>
  <c r="AF57" i="198"/>
  <c r="AF57" i="199"/>
  <c r="AF57" i="200"/>
  <c r="AF57" i="201"/>
  <c r="AF57" i="202"/>
  <c r="AF57" i="203"/>
  <c r="AF57" i="204"/>
  <c r="AF57" i="205"/>
  <c r="AF57" i="206"/>
  <c r="AF57" i="207"/>
  <c r="AF57" i="208"/>
  <c r="AF57" i="209"/>
  <c r="AF57" i="210"/>
  <c r="AF57" i="211"/>
  <c r="AF57" i="212"/>
  <c r="AF57" i="213"/>
  <c r="AF57" i="214"/>
  <c r="AF57" i="215"/>
  <c r="AF57" i="216"/>
  <c r="AF57" i="217"/>
  <c r="AF57" i="218"/>
  <c r="AF57" i="219"/>
  <c r="AF57" i="169"/>
  <c r="D112" i="65"/>
  <c r="E112" i="65"/>
  <c r="G112" i="65"/>
  <c r="H112" i="65"/>
  <c r="L112" i="65"/>
  <c r="M112" i="65"/>
  <c r="O112" i="65"/>
  <c r="P112" i="65"/>
  <c r="S112" i="65"/>
  <c r="T112" i="65"/>
  <c r="U112" i="65"/>
  <c r="W112" i="65"/>
  <c r="X112" i="65"/>
  <c r="AB112" i="65"/>
  <c r="AC112" i="65"/>
  <c r="AE112" i="65"/>
  <c r="AF112" i="65"/>
  <c r="AI112" i="65"/>
  <c r="AJ112" i="65"/>
  <c r="AK112" i="65"/>
  <c r="AM112" i="65"/>
  <c r="AN112" i="65"/>
  <c r="AA23" i="65"/>
  <c r="AA22" i="65"/>
  <c r="AF55" i="170"/>
  <c r="AF55" i="171"/>
  <c r="AF53" i="171"/>
  <c r="AF55" i="173"/>
  <c r="AF53" i="173"/>
  <c r="AF55" i="174"/>
  <c r="AF55" i="175"/>
  <c r="AF53" i="175"/>
  <c r="AF55" i="176"/>
  <c r="AF55" i="177"/>
  <c r="AF53" i="177"/>
  <c r="AF55" i="178"/>
  <c r="AF55" i="179"/>
  <c r="AF53" i="179"/>
  <c r="AF55" i="181"/>
  <c r="AF53" i="181"/>
  <c r="AF55" i="182"/>
  <c r="AF55" i="183"/>
  <c r="AF53" i="183"/>
  <c r="AF55" i="184"/>
  <c r="AF55" i="185"/>
  <c r="AF53" i="185"/>
  <c r="AF55" i="186"/>
  <c r="AF55" i="187"/>
  <c r="AF53" i="187"/>
  <c r="AF55" i="189"/>
  <c r="AF53" i="189"/>
  <c r="AF55" i="190"/>
  <c r="AF55" i="191"/>
  <c r="AF53" i="191"/>
  <c r="AF55" i="192"/>
  <c r="AF55" i="193"/>
  <c r="AF53" i="193"/>
  <c r="AF55" i="194"/>
  <c r="AF55" i="195"/>
  <c r="AF53" i="195"/>
  <c r="AF55" i="196"/>
  <c r="AF55" i="197"/>
  <c r="AF53" i="197"/>
  <c r="AF55" i="198"/>
  <c r="AF55" i="199"/>
  <c r="AF53" i="199"/>
  <c r="AF55" i="200"/>
  <c r="AF55" i="201"/>
  <c r="AF53" i="201"/>
  <c r="AF55" i="202"/>
  <c r="AF55" i="203"/>
  <c r="AF53" i="203"/>
  <c r="AF55" i="204"/>
  <c r="AF55" i="205"/>
  <c r="AF53" i="205"/>
  <c r="AF55" i="206"/>
  <c r="AF55" i="207"/>
  <c r="AF53" i="207"/>
  <c r="AF55" i="208"/>
  <c r="AF55" i="209"/>
  <c r="AF53" i="209"/>
  <c r="AF55" i="210"/>
  <c r="AF55" i="211"/>
  <c r="AF53" i="211"/>
  <c r="AF55" i="212"/>
  <c r="AF55" i="213"/>
  <c r="AF53" i="213"/>
  <c r="AF55" i="214"/>
  <c r="AF55" i="215"/>
  <c r="AF53" i="215"/>
  <c r="AF55" i="216"/>
  <c r="AF55" i="217"/>
  <c r="AF53" i="217"/>
  <c r="AF55" i="218"/>
  <c r="AF55" i="219"/>
  <c r="AF53" i="219"/>
  <c r="AF55" i="169"/>
  <c r="BB111" i="65"/>
  <c r="M25" i="169"/>
  <c r="P25" i="169"/>
  <c r="V25" i="169"/>
  <c r="Y25" i="169"/>
  <c r="S25" i="169"/>
  <c r="AB25" i="169"/>
  <c r="AP49" i="55"/>
  <c r="AP50" i="55"/>
  <c r="AP51" i="55"/>
  <c r="AP52" i="55"/>
  <c r="AP54" i="55"/>
  <c r="AP55" i="55"/>
  <c r="AP56" i="55"/>
  <c r="AP57" i="55"/>
  <c r="AP58" i="55"/>
  <c r="AP59" i="55"/>
  <c r="AP60" i="55"/>
  <c r="AP61" i="55"/>
  <c r="AP62" i="55"/>
  <c r="AP63" i="55"/>
  <c r="AP64" i="55"/>
  <c r="AP65" i="55"/>
  <c r="AP66" i="55"/>
  <c r="AP67" i="55"/>
  <c r="AP68" i="55"/>
  <c r="AP69" i="55"/>
  <c r="AP70" i="55"/>
  <c r="AP71" i="55"/>
  <c r="AP72" i="55"/>
  <c r="AP73" i="55"/>
  <c r="AP74" i="55"/>
  <c r="AP75" i="55"/>
  <c r="AP76" i="55"/>
  <c r="AP77" i="55"/>
  <c r="AP78" i="55"/>
  <c r="AP79" i="55"/>
  <c r="AP80" i="55"/>
  <c r="AP81" i="55"/>
  <c r="AP82" i="55"/>
  <c r="AP83" i="55"/>
  <c r="AP84" i="55"/>
  <c r="AP85" i="55"/>
  <c r="AP87" i="55"/>
  <c r="AP88" i="55"/>
  <c r="AP89" i="55"/>
  <c r="AP90" i="55"/>
  <c r="AP92" i="55"/>
  <c r="AP94" i="55"/>
  <c r="AP95" i="55"/>
  <c r="AP96" i="55"/>
  <c r="AP97" i="55"/>
  <c r="AP98" i="55"/>
  <c r="AP99" i="55"/>
  <c r="AP100" i="55"/>
  <c r="AS46" i="55"/>
  <c r="AS48" i="55"/>
  <c r="AR101" i="55"/>
  <c r="AA10" i="55"/>
  <c r="AS49" i="55"/>
  <c r="AT46" i="55"/>
  <c r="AS50" i="55"/>
  <c r="AS51" i="55"/>
  <c r="AS52" i="55"/>
  <c r="AS53" i="55"/>
  <c r="AS54" i="55"/>
  <c r="AS55" i="55"/>
  <c r="AS56" i="55"/>
  <c r="AS57" i="55"/>
  <c r="AS58" i="55"/>
  <c r="AS59" i="55"/>
  <c r="AS60" i="55"/>
  <c r="AS61" i="55"/>
  <c r="AS62" i="55"/>
  <c r="AS63" i="55"/>
  <c r="AS64" i="55"/>
  <c r="AS65" i="55"/>
  <c r="AS66" i="55"/>
  <c r="AS67" i="55"/>
  <c r="AS68" i="55"/>
  <c r="AS69" i="55"/>
  <c r="AS70" i="55"/>
  <c r="AS71" i="55"/>
  <c r="AS72" i="55"/>
  <c r="AS73" i="55"/>
  <c r="AS74" i="55"/>
  <c r="AS75" i="55"/>
  <c r="AS76" i="55"/>
  <c r="AS77" i="55"/>
  <c r="AS78" i="55"/>
  <c r="AS79" i="55"/>
  <c r="AS80" i="55"/>
  <c r="AS81" i="55"/>
  <c r="AS82" i="55"/>
  <c r="AS83" i="55"/>
  <c r="AS84" i="55"/>
  <c r="AS85" i="55"/>
  <c r="AS86" i="55"/>
  <c r="AS87" i="55"/>
  <c r="AS88" i="55"/>
  <c r="AS89" i="55"/>
  <c r="AS90" i="55"/>
  <c r="AS91" i="55"/>
  <c r="AS92" i="55"/>
  <c r="AS93" i="55"/>
  <c r="AS94" i="55"/>
  <c r="AS95" i="55"/>
  <c r="AS96" i="55"/>
  <c r="AS97" i="55"/>
  <c r="AS98" i="55"/>
  <c r="AS99" i="55"/>
  <c r="AS100" i="55"/>
  <c r="AQ52" i="55"/>
  <c r="AQ53" i="55"/>
  <c r="AQ55" i="55"/>
  <c r="AQ57" i="55"/>
  <c r="AQ58" i="55"/>
  <c r="AQ59" i="55"/>
  <c r="AQ60" i="55"/>
  <c r="AQ63" i="55"/>
  <c r="AQ64" i="55"/>
  <c r="AQ65" i="55"/>
  <c r="AQ66" i="55"/>
  <c r="AQ67" i="55"/>
  <c r="AQ68" i="55"/>
  <c r="AQ71" i="55"/>
  <c r="AQ73" i="55"/>
  <c r="AQ74" i="55"/>
  <c r="AQ75" i="55"/>
  <c r="AQ76" i="55"/>
  <c r="AQ79" i="55"/>
  <c r="AQ80" i="55"/>
  <c r="AQ81" i="55"/>
  <c r="AQ86" i="55"/>
  <c r="AR50" i="55"/>
  <c r="AR51" i="55"/>
  <c r="AR52" i="55"/>
  <c r="AR53" i="55"/>
  <c r="AR54" i="55"/>
  <c r="AR55" i="55"/>
  <c r="AR56" i="55"/>
  <c r="AR57" i="55"/>
  <c r="AR58" i="55"/>
  <c r="AR59" i="55"/>
  <c r="AR60" i="55"/>
  <c r="AR62" i="55"/>
  <c r="AR63" i="55"/>
  <c r="AR64" i="55"/>
  <c r="AR65" i="55"/>
  <c r="AR66" i="55"/>
  <c r="AR67" i="55"/>
  <c r="AR68" i="55"/>
  <c r="AR70" i="55"/>
  <c r="AR71" i="55"/>
  <c r="AR72" i="55"/>
  <c r="AR73" i="55"/>
  <c r="AR74" i="55"/>
  <c r="AR75" i="55"/>
  <c r="AR76" i="55"/>
  <c r="AR78" i="55"/>
  <c r="AR79" i="55"/>
  <c r="AR80" i="55"/>
  <c r="AR81" i="55"/>
  <c r="AR82" i="55"/>
  <c r="AR83" i="55"/>
  <c r="AR84" i="55"/>
  <c r="AR85" i="55"/>
  <c r="AR86" i="55"/>
  <c r="AR87" i="55"/>
  <c r="AR88" i="55"/>
  <c r="AR89" i="55"/>
  <c r="AR90" i="55"/>
  <c r="AR91" i="55"/>
  <c r="AR92" i="55"/>
  <c r="AR93" i="55"/>
  <c r="AR94" i="55"/>
  <c r="AR95" i="55"/>
  <c r="AR96" i="55"/>
  <c r="AR97" i="55"/>
  <c r="AR98" i="55"/>
  <c r="AR99" i="55"/>
  <c r="AR100" i="55"/>
  <c r="AM49" i="55"/>
  <c r="AM50" i="55"/>
  <c r="AM51" i="55"/>
  <c r="AM52" i="55"/>
  <c r="AM53" i="55"/>
  <c r="AM54" i="55"/>
  <c r="AM55" i="55"/>
  <c r="AM56" i="55"/>
  <c r="AM57" i="55"/>
  <c r="AM58" i="55"/>
  <c r="AM60" i="55"/>
  <c r="AM61" i="55"/>
  <c r="AM62" i="55"/>
  <c r="AM63" i="55"/>
  <c r="AM64" i="55"/>
  <c r="AM65" i="55"/>
  <c r="AM66" i="55"/>
  <c r="AM68" i="55"/>
  <c r="AM69" i="55"/>
  <c r="AM70" i="55"/>
  <c r="AM71" i="55"/>
  <c r="AM72" i="55"/>
  <c r="AM73" i="55"/>
  <c r="AM74" i="55"/>
  <c r="AM76" i="55"/>
  <c r="AM77" i="55"/>
  <c r="AM78" i="55"/>
  <c r="AM79" i="55"/>
  <c r="AM80" i="55"/>
  <c r="AM81" i="55"/>
  <c r="AM82" i="55"/>
  <c r="AM83" i="55"/>
  <c r="AM84" i="55"/>
  <c r="AM85" i="55"/>
  <c r="AM86" i="55"/>
  <c r="AM87" i="55"/>
  <c r="AM88" i="55"/>
  <c r="AM89" i="55"/>
  <c r="AM90" i="55"/>
  <c r="AM91" i="55"/>
  <c r="AM92" i="55"/>
  <c r="AM93" i="55"/>
  <c r="AM94" i="55"/>
  <c r="AM95" i="55"/>
  <c r="AM96" i="55"/>
  <c r="AM97" i="55"/>
  <c r="AM98" i="55"/>
  <c r="AM99" i="55"/>
  <c r="AM100" i="55"/>
  <c r="Y25" i="118"/>
  <c r="AN51" i="55"/>
  <c r="AN60" i="55"/>
  <c r="AN68" i="55"/>
  <c r="AN76" i="55"/>
  <c r="AN78" i="55"/>
  <c r="AN82" i="55"/>
  <c r="AN85" i="55"/>
  <c r="AO49" i="55"/>
  <c r="AO50" i="55"/>
  <c r="AO51" i="55"/>
  <c r="AO52" i="55"/>
  <c r="AO53" i="55"/>
  <c r="AO54" i="55"/>
  <c r="AO55" i="55"/>
  <c r="AO56" i="55"/>
  <c r="AO57" i="55"/>
  <c r="AO58" i="55"/>
  <c r="AO59" i="55"/>
  <c r="AO60" i="55"/>
  <c r="AO61" i="55"/>
  <c r="AO62" i="55"/>
  <c r="AO63" i="55"/>
  <c r="AO64" i="55"/>
  <c r="AO65" i="55"/>
  <c r="AO66" i="55"/>
  <c r="AO67" i="55"/>
  <c r="AO68" i="55"/>
  <c r="AO69" i="55"/>
  <c r="AO70" i="55"/>
  <c r="AO71" i="55"/>
  <c r="AO72" i="55"/>
  <c r="AO73" i="55"/>
  <c r="AO74" i="55"/>
  <c r="AO75" i="55"/>
  <c r="AO76" i="55"/>
  <c r="AO77" i="55"/>
  <c r="AO78" i="55"/>
  <c r="AO79" i="55"/>
  <c r="AO80" i="55"/>
  <c r="AO81" i="55"/>
  <c r="AO82" i="55"/>
  <c r="AO83" i="55"/>
  <c r="AO84" i="55"/>
  <c r="AO85" i="55"/>
  <c r="AO86" i="55"/>
  <c r="AO87" i="55"/>
  <c r="AO88" i="55"/>
  <c r="AO89" i="55"/>
  <c r="AO90" i="55"/>
  <c r="AO91" i="55"/>
  <c r="AO92" i="55"/>
  <c r="AO93" i="55"/>
  <c r="AO94" i="55"/>
  <c r="AO95" i="55"/>
  <c r="AO96" i="55"/>
  <c r="AO97" i="55"/>
  <c r="AO98" i="55"/>
  <c r="AO99" i="55"/>
  <c r="AO100" i="55"/>
  <c r="AJ49" i="55"/>
  <c r="AJ50" i="55"/>
  <c r="AJ51" i="55"/>
  <c r="AJ52" i="55"/>
  <c r="AJ53" i="55"/>
  <c r="AJ54" i="55"/>
  <c r="AJ55" i="55"/>
  <c r="AJ56" i="55"/>
  <c r="AJ57" i="55"/>
  <c r="AJ58" i="55"/>
  <c r="AJ59" i="55"/>
  <c r="AJ60" i="55"/>
  <c r="AJ61" i="55"/>
  <c r="AJ62" i="55"/>
  <c r="AJ63" i="55"/>
  <c r="AJ64" i="55"/>
  <c r="AJ65" i="55"/>
  <c r="AJ66" i="55"/>
  <c r="AJ67" i="55"/>
  <c r="AJ68" i="55"/>
  <c r="AJ69" i="55"/>
  <c r="AJ70" i="55"/>
  <c r="AJ71" i="55"/>
  <c r="AJ72" i="55"/>
  <c r="AJ73" i="55"/>
  <c r="AJ74" i="55"/>
  <c r="AJ75" i="55"/>
  <c r="AJ76" i="55"/>
  <c r="AJ77" i="55"/>
  <c r="AJ78" i="55"/>
  <c r="AJ79" i="55"/>
  <c r="AJ80" i="55"/>
  <c r="AJ81" i="55"/>
  <c r="AJ82" i="55"/>
  <c r="AJ83" i="55"/>
  <c r="AJ85" i="55"/>
  <c r="AJ87" i="55"/>
  <c r="AJ88" i="55"/>
  <c r="AJ89" i="55"/>
  <c r="AJ90" i="55"/>
  <c r="AJ91" i="55"/>
  <c r="AJ92" i="55"/>
  <c r="AJ93" i="55"/>
  <c r="AJ94" i="55"/>
  <c r="AJ95" i="55"/>
  <c r="AJ96" i="55"/>
  <c r="AJ97" i="55"/>
  <c r="AJ98" i="55"/>
  <c r="AJ99" i="55"/>
  <c r="AJ100" i="55"/>
  <c r="AK51" i="55"/>
  <c r="AK53" i="55"/>
  <c r="AK54" i="55"/>
  <c r="AK55" i="55"/>
  <c r="AK56" i="55"/>
  <c r="AK60" i="55"/>
  <c r="AK62" i="55"/>
  <c r="AK63" i="55"/>
  <c r="AK64" i="55"/>
  <c r="AK68" i="55"/>
  <c r="AK70" i="55"/>
  <c r="AK71" i="55"/>
  <c r="AK72" i="55"/>
  <c r="AK76" i="55"/>
  <c r="AK77" i="55"/>
  <c r="AK78" i="55"/>
  <c r="AK79" i="55"/>
  <c r="AK80" i="55"/>
  <c r="AK81" i="55"/>
  <c r="AL49" i="55"/>
  <c r="AL50" i="55"/>
  <c r="AL51" i="55"/>
  <c r="AL52" i="55"/>
  <c r="AL53" i="55"/>
  <c r="AL54" i="55"/>
  <c r="AL55" i="55"/>
  <c r="AL56" i="55"/>
  <c r="AL57" i="55"/>
  <c r="AL59" i="55"/>
  <c r="AL60" i="55"/>
  <c r="AL61" i="55"/>
  <c r="AL62" i="55"/>
  <c r="AL63" i="55"/>
  <c r="AL64" i="55"/>
  <c r="AL65" i="55"/>
  <c r="AL67" i="55"/>
  <c r="AL68" i="55"/>
  <c r="AL69" i="55"/>
  <c r="AL70" i="55"/>
  <c r="AL71" i="55"/>
  <c r="AL72" i="55"/>
  <c r="AL73" i="55"/>
  <c r="AL75" i="55"/>
  <c r="AL76" i="55"/>
  <c r="AL77" i="55"/>
  <c r="AL78" i="55"/>
  <c r="AL79" i="55"/>
  <c r="AL80" i="55"/>
  <c r="AL81" i="55"/>
  <c r="AL82" i="55"/>
  <c r="AL83" i="55"/>
  <c r="AL84" i="55"/>
  <c r="AL85" i="55"/>
  <c r="AL86" i="55"/>
  <c r="AL87" i="55"/>
  <c r="AL88" i="55"/>
  <c r="AL89" i="55"/>
  <c r="AL90" i="55"/>
  <c r="AL91" i="55"/>
  <c r="AL92" i="55"/>
  <c r="AL93" i="55"/>
  <c r="AL94" i="55"/>
  <c r="AL95" i="55"/>
  <c r="AL96" i="55"/>
  <c r="AL97" i="55"/>
  <c r="AL98" i="55"/>
  <c r="AL99" i="55"/>
  <c r="AL100" i="55"/>
  <c r="AG49" i="55"/>
  <c r="AG50" i="55"/>
  <c r="AG51" i="55"/>
  <c r="AG52" i="55"/>
  <c r="AG53" i="55"/>
  <c r="AG54" i="55"/>
  <c r="AG55" i="55"/>
  <c r="AG56" i="55"/>
  <c r="AG57" i="55"/>
  <c r="AG58" i="55"/>
  <c r="AG59" i="55"/>
  <c r="AG60" i="55"/>
  <c r="AG61" i="55"/>
  <c r="AG62" i="55"/>
  <c r="AG63" i="55"/>
  <c r="AG64" i="55"/>
  <c r="AG65" i="55"/>
  <c r="AG66" i="55"/>
  <c r="AG67" i="55"/>
  <c r="AG68" i="55"/>
  <c r="AG69" i="55"/>
  <c r="AG70" i="55"/>
  <c r="AG71" i="55"/>
  <c r="AG72" i="55"/>
  <c r="AG73" i="55"/>
  <c r="AG74" i="55"/>
  <c r="AG75" i="55"/>
  <c r="AG76" i="55"/>
  <c r="AG77" i="55"/>
  <c r="AG78" i="55"/>
  <c r="AG79" i="55"/>
  <c r="AG80" i="55"/>
  <c r="AG81" i="55"/>
  <c r="AG82" i="55"/>
  <c r="AG83" i="55"/>
  <c r="AG84" i="55"/>
  <c r="AG85" i="55"/>
  <c r="AG86" i="55"/>
  <c r="AG88" i="55"/>
  <c r="AG89" i="55"/>
  <c r="AG90" i="55"/>
  <c r="AG91" i="55"/>
  <c r="AG92" i="55"/>
  <c r="AG93" i="55"/>
  <c r="AG94" i="55"/>
  <c r="AG95" i="55"/>
  <c r="AG96" i="55"/>
  <c r="AG97" i="55"/>
  <c r="AG98" i="55"/>
  <c r="AG99" i="55"/>
  <c r="AG100" i="55"/>
  <c r="AH51" i="55"/>
  <c r="AH52" i="55"/>
  <c r="AH55" i="55"/>
  <c r="AH59" i="55"/>
  <c r="AH67" i="55"/>
  <c r="AH71" i="55"/>
  <c r="AH75" i="55"/>
  <c r="AH81" i="55"/>
  <c r="AH88" i="55"/>
  <c r="AH89" i="55"/>
  <c r="AH91" i="55"/>
  <c r="AH92" i="55"/>
  <c r="AI49" i="55"/>
  <c r="AI50" i="55"/>
  <c r="AI51" i="55"/>
  <c r="AI52" i="55"/>
  <c r="AI53" i="55"/>
  <c r="AI54" i="55"/>
  <c r="AI55" i="55"/>
  <c r="AI56" i="55"/>
  <c r="AI57" i="55"/>
  <c r="AI58" i="55"/>
  <c r="AI59" i="55"/>
  <c r="AI60" i="55"/>
  <c r="AI61" i="55"/>
  <c r="AI62" i="55"/>
  <c r="AI63" i="55"/>
  <c r="AI64" i="55"/>
  <c r="AI65" i="55"/>
  <c r="AI66" i="55"/>
  <c r="AI67" i="55"/>
  <c r="AI68" i="55"/>
  <c r="AI69" i="55"/>
  <c r="AI70" i="55"/>
  <c r="AI71" i="55"/>
  <c r="AI72" i="55"/>
  <c r="AI73" i="55"/>
  <c r="AI74" i="55"/>
  <c r="AI75" i="55"/>
  <c r="AI76" i="55"/>
  <c r="AI77" i="55"/>
  <c r="AI78" i="55"/>
  <c r="AI79" i="55"/>
  <c r="AI80" i="55"/>
  <c r="AI81" i="55"/>
  <c r="AI82" i="55"/>
  <c r="AI83" i="55"/>
  <c r="AI84" i="55"/>
  <c r="AI85" i="55"/>
  <c r="AI86" i="55"/>
  <c r="AI87" i="55"/>
  <c r="AI88" i="55"/>
  <c r="AI89" i="55"/>
  <c r="AI91" i="55"/>
  <c r="AI93" i="55"/>
  <c r="AI94" i="55"/>
  <c r="AI96" i="55"/>
  <c r="AI97" i="55"/>
  <c r="AI98" i="55"/>
  <c r="AI99" i="55"/>
  <c r="AI100" i="55"/>
  <c r="AD49" i="55"/>
  <c r="AD50" i="55"/>
  <c r="AD52" i="55"/>
  <c r="AD53" i="55"/>
  <c r="AD54" i="55"/>
  <c r="AD55" i="55"/>
  <c r="AD56" i="55"/>
  <c r="AD57" i="55"/>
  <c r="AD58" i="55"/>
  <c r="AD59" i="55"/>
  <c r="AD60" i="55"/>
  <c r="AD61" i="55"/>
  <c r="AD62" i="55"/>
  <c r="AD63" i="55"/>
  <c r="AD64" i="55"/>
  <c r="AD65" i="55"/>
  <c r="AD66" i="55"/>
  <c r="AD67" i="55"/>
  <c r="AD68" i="55"/>
  <c r="AD69" i="55"/>
  <c r="AD70" i="55"/>
  <c r="AD71" i="55"/>
  <c r="AD72" i="55"/>
  <c r="AD73" i="55"/>
  <c r="AD74" i="55"/>
  <c r="AD75" i="55"/>
  <c r="AD76" i="55"/>
  <c r="AD77" i="55"/>
  <c r="AD78" i="55"/>
  <c r="AD79" i="55"/>
  <c r="AD80" i="55"/>
  <c r="AD81" i="55"/>
  <c r="AD82" i="55"/>
  <c r="AD83" i="55"/>
  <c r="AD84" i="55"/>
  <c r="AD85" i="55"/>
  <c r="AD86" i="55"/>
  <c r="AD87" i="55"/>
  <c r="AD88" i="55"/>
  <c r="AD89" i="55"/>
  <c r="AD90" i="55"/>
  <c r="AD91" i="55"/>
  <c r="AD92" i="55"/>
  <c r="AD93" i="55"/>
  <c r="AD94" i="55"/>
  <c r="AD95" i="55"/>
  <c r="AD96" i="55"/>
  <c r="AD97" i="55"/>
  <c r="AD99" i="55"/>
  <c r="AD100" i="55"/>
  <c r="AE51" i="55"/>
  <c r="AE52" i="55"/>
  <c r="AE53" i="55"/>
  <c r="AE54" i="55"/>
  <c r="AE55" i="55"/>
  <c r="AE57" i="55"/>
  <c r="AE58" i="55"/>
  <c r="AE59" i="55"/>
  <c r="AE60" i="55"/>
  <c r="AE61" i="55"/>
  <c r="AE62" i="55"/>
  <c r="AE65" i="55"/>
  <c r="AE66" i="55"/>
  <c r="AE67" i="55"/>
  <c r="AE68" i="55"/>
  <c r="AE69" i="55"/>
  <c r="AE70" i="55"/>
  <c r="AE73" i="55"/>
  <c r="AE74" i="55"/>
  <c r="AE75" i="55"/>
  <c r="AE76" i="55"/>
  <c r="AE77" i="55"/>
  <c r="AE78" i="55"/>
  <c r="AE79" i="55"/>
  <c r="AE85" i="55"/>
  <c r="AF49" i="55"/>
  <c r="AF50" i="55"/>
  <c r="AF51" i="55"/>
  <c r="AF52" i="55"/>
  <c r="AF53" i="55"/>
  <c r="AF54" i="55"/>
  <c r="AF56" i="55"/>
  <c r="AF57" i="55"/>
  <c r="AF58" i="55"/>
  <c r="AF59" i="55"/>
  <c r="AF60" i="55"/>
  <c r="AF61" i="55"/>
  <c r="AF62" i="55"/>
  <c r="AF64" i="55"/>
  <c r="AF65" i="55"/>
  <c r="AF66" i="55"/>
  <c r="AF67" i="55"/>
  <c r="AF68" i="55"/>
  <c r="AF69" i="55"/>
  <c r="AF70" i="55"/>
  <c r="AF72" i="55"/>
  <c r="AF73" i="55"/>
  <c r="AF74" i="55"/>
  <c r="AF75" i="55"/>
  <c r="AF76" i="55"/>
  <c r="AF77" i="55"/>
  <c r="AF78" i="55"/>
  <c r="AF80" i="55"/>
  <c r="AF81" i="55"/>
  <c r="AF82" i="55"/>
  <c r="AF83" i="55"/>
  <c r="AF84" i="55"/>
  <c r="AF85" i="55"/>
  <c r="AF86" i="55"/>
  <c r="AF87" i="55"/>
  <c r="AF88" i="55"/>
  <c r="AF89" i="55"/>
  <c r="AF90" i="55"/>
  <c r="AF91" i="55"/>
  <c r="AF92" i="55"/>
  <c r="AF93" i="55"/>
  <c r="AF94" i="55"/>
  <c r="AF95" i="55"/>
  <c r="AF97" i="55"/>
  <c r="AF98" i="55"/>
  <c r="AF99" i="55"/>
  <c r="AF100" i="55"/>
  <c r="AA49" i="55"/>
  <c r="AA50" i="55"/>
  <c r="AA51" i="55"/>
  <c r="AA52" i="55"/>
  <c r="AA54" i="55"/>
  <c r="AA55" i="55"/>
  <c r="AA56" i="55"/>
  <c r="AA57" i="55"/>
  <c r="AA58" i="55"/>
  <c r="AA59" i="55"/>
  <c r="AA60" i="55"/>
  <c r="AA62" i="55"/>
  <c r="AA63" i="55"/>
  <c r="AA64" i="55"/>
  <c r="AA65" i="55"/>
  <c r="AA66" i="55"/>
  <c r="AA67" i="55"/>
  <c r="AA68" i="55"/>
  <c r="AA70" i="55"/>
  <c r="AA71" i="55"/>
  <c r="AA72" i="55"/>
  <c r="AA73" i="55"/>
  <c r="AA74" i="55"/>
  <c r="AA75" i="55"/>
  <c r="AA76" i="55"/>
  <c r="AA78" i="55"/>
  <c r="AA79" i="55"/>
  <c r="AA80" i="55"/>
  <c r="AA81" i="55"/>
  <c r="AA82" i="55"/>
  <c r="AA83" i="55"/>
  <c r="AA84" i="55"/>
  <c r="AA85" i="55"/>
  <c r="AA86" i="55"/>
  <c r="AA87" i="55"/>
  <c r="AA88" i="55"/>
  <c r="AA89" i="55"/>
  <c r="AA90" i="55"/>
  <c r="AA91" i="55"/>
  <c r="AA92" i="55"/>
  <c r="AA93" i="55"/>
  <c r="AA94" i="55"/>
  <c r="AA95" i="55"/>
  <c r="AA97" i="55"/>
  <c r="AA98" i="55"/>
  <c r="AA99" i="55"/>
  <c r="AA100" i="55"/>
  <c r="M25" i="118"/>
  <c r="M25" i="170"/>
  <c r="M25" i="171"/>
  <c r="AB52" i="55"/>
  <c r="M25" i="172"/>
  <c r="M25" i="173"/>
  <c r="M25" i="174"/>
  <c r="M25" i="175"/>
  <c r="AB56" i="55"/>
  <c r="M25" i="176"/>
  <c r="M25" i="177"/>
  <c r="M25" i="178"/>
  <c r="AB60" i="55"/>
  <c r="AB64" i="55"/>
  <c r="AB68" i="55"/>
  <c r="AB72" i="55"/>
  <c r="AB76" i="55"/>
  <c r="AB78" i="55"/>
  <c r="AB80" i="55"/>
  <c r="AC49" i="55"/>
  <c r="AC50" i="55"/>
  <c r="AC51" i="55"/>
  <c r="AC52" i="55"/>
  <c r="AC53" i="55"/>
  <c r="AC54" i="55"/>
  <c r="AC55" i="55"/>
  <c r="AC56" i="55"/>
  <c r="AC57" i="55"/>
  <c r="AC58" i="55"/>
  <c r="AC59" i="55"/>
  <c r="AC60" i="55"/>
  <c r="AC61" i="55"/>
  <c r="AC62" i="55"/>
  <c r="AC63" i="55"/>
  <c r="AC64" i="55"/>
  <c r="AC65" i="55"/>
  <c r="AC66" i="55"/>
  <c r="AC67" i="55"/>
  <c r="AC68" i="55"/>
  <c r="AC69" i="55"/>
  <c r="AC70" i="55"/>
  <c r="AC71" i="55"/>
  <c r="AC72" i="55"/>
  <c r="AC73" i="55"/>
  <c r="AC74" i="55"/>
  <c r="AC75" i="55"/>
  <c r="AC76" i="55"/>
  <c r="AC77" i="55"/>
  <c r="AC78" i="55"/>
  <c r="AC79" i="55"/>
  <c r="AC80" i="55"/>
  <c r="AC81" i="55"/>
  <c r="AC83" i="55"/>
  <c r="AC84" i="55"/>
  <c r="AC85" i="55"/>
  <c r="AC86" i="55"/>
  <c r="AC87" i="55"/>
  <c r="AC88" i="55"/>
  <c r="AC89" i="55"/>
  <c r="AC90" i="55"/>
  <c r="AC91" i="55"/>
  <c r="AC92" i="55"/>
  <c r="AC93" i="55"/>
  <c r="AC94" i="55"/>
  <c r="AC95" i="55"/>
  <c r="AC97" i="55"/>
  <c r="AC98" i="55"/>
  <c r="AC99" i="55"/>
  <c r="AC100" i="55"/>
  <c r="A46" i="55"/>
  <c r="B46" i="55"/>
  <c r="F49" i="55"/>
  <c r="F50" i="55"/>
  <c r="F51" i="55"/>
  <c r="F52" i="55"/>
  <c r="F101" i="55"/>
  <c r="E8" i="55"/>
  <c r="F53" i="55"/>
  <c r="F54" i="55"/>
  <c r="F55" i="55"/>
  <c r="F56" i="55"/>
  <c r="F57" i="55"/>
  <c r="F58" i="55"/>
  <c r="F59" i="55"/>
  <c r="F61" i="55"/>
  <c r="F63" i="55"/>
  <c r="F64" i="55"/>
  <c r="F65" i="55"/>
  <c r="F66" i="55"/>
  <c r="F67" i="55"/>
  <c r="F69" i="55"/>
  <c r="F73" i="55"/>
  <c r="F74" i="55"/>
  <c r="F75" i="55"/>
  <c r="F76" i="55"/>
  <c r="F79" i="55"/>
  <c r="F80" i="55"/>
  <c r="F83" i="55"/>
  <c r="F84" i="55"/>
  <c r="F85" i="55"/>
  <c r="F86" i="55"/>
  <c r="F87" i="55"/>
  <c r="F88" i="55"/>
  <c r="F89" i="55"/>
  <c r="F90" i="55"/>
  <c r="F91" i="55"/>
  <c r="F96" i="55"/>
  <c r="F98" i="55"/>
  <c r="F99" i="55"/>
  <c r="F100" i="55"/>
  <c r="I47" i="55"/>
  <c r="I3" i="55"/>
  <c r="L47" i="55"/>
  <c r="O47" i="55"/>
  <c r="Q3" i="55"/>
  <c r="R47" i="55"/>
  <c r="U3" i="55"/>
  <c r="U47" i="55"/>
  <c r="Y3" i="55"/>
  <c r="F47" i="55"/>
  <c r="K170" i="55"/>
  <c r="G170" i="55"/>
  <c r="AJ47" i="55"/>
  <c r="AH25" i="216"/>
  <c r="AH25" i="218"/>
  <c r="AH25" i="219"/>
  <c r="AH37" i="219"/>
  <c r="P25" i="170"/>
  <c r="V25" i="170"/>
  <c r="Y25" i="170"/>
  <c r="S25" i="170"/>
  <c r="AB25" i="170"/>
  <c r="P25" i="171"/>
  <c r="V25" i="171"/>
  <c r="Y25" i="171"/>
  <c r="S25" i="171"/>
  <c r="AB25" i="171"/>
  <c r="P25" i="172"/>
  <c r="V25" i="172"/>
  <c r="Y25" i="172"/>
  <c r="S25" i="172"/>
  <c r="AB25" i="172"/>
  <c r="P25" i="173"/>
  <c r="V25" i="173"/>
  <c r="Y25" i="173"/>
  <c r="S25" i="173"/>
  <c r="AB25" i="173"/>
  <c r="P25" i="174"/>
  <c r="V25" i="174"/>
  <c r="Y25" i="174"/>
  <c r="S25" i="174"/>
  <c r="AB25" i="174"/>
  <c r="P25" i="175"/>
  <c r="V25" i="175"/>
  <c r="Y25" i="175"/>
  <c r="S25" i="175"/>
  <c r="AB25" i="175"/>
  <c r="P25" i="176"/>
  <c r="V25" i="176"/>
  <c r="Y25" i="176"/>
  <c r="S25" i="176"/>
  <c r="AB25" i="176"/>
  <c r="P25" i="177"/>
  <c r="V25" i="177"/>
  <c r="Y25" i="177"/>
  <c r="S25" i="177"/>
  <c r="AB25" i="177"/>
  <c r="P25" i="178"/>
  <c r="V25" i="178"/>
  <c r="Y25" i="178"/>
  <c r="S25" i="178"/>
  <c r="AB25" i="178"/>
  <c r="P25" i="179"/>
  <c r="M25" i="179"/>
  <c r="V25" i="179"/>
  <c r="Y25" i="179"/>
  <c r="S25" i="179"/>
  <c r="AB25" i="179"/>
  <c r="P25" i="180"/>
  <c r="M25" i="180"/>
  <c r="V25" i="180"/>
  <c r="Y25" i="180"/>
  <c r="S25" i="180"/>
  <c r="AB25" i="180"/>
  <c r="P25" i="181"/>
  <c r="M25" i="181"/>
  <c r="V25" i="181"/>
  <c r="Y25" i="181"/>
  <c r="S25" i="181"/>
  <c r="AB25" i="181"/>
  <c r="P25" i="182"/>
  <c r="M25" i="182"/>
  <c r="V25" i="182"/>
  <c r="Y25" i="182"/>
  <c r="S25" i="182"/>
  <c r="AB25" i="182"/>
  <c r="P25" i="183"/>
  <c r="M25" i="183"/>
  <c r="V25" i="183"/>
  <c r="Y25" i="183"/>
  <c r="S25" i="183"/>
  <c r="AB25" i="183"/>
  <c r="P25" i="184"/>
  <c r="M25" i="184"/>
  <c r="V25" i="184"/>
  <c r="Y25" i="184"/>
  <c r="S25" i="184"/>
  <c r="AB25" i="184"/>
  <c r="P25" i="185"/>
  <c r="M25" i="185"/>
  <c r="V25" i="185"/>
  <c r="Y25" i="185"/>
  <c r="S25" i="185"/>
  <c r="AB25" i="185"/>
  <c r="P25" i="186"/>
  <c r="M25" i="186"/>
  <c r="V25" i="186"/>
  <c r="Y25" i="186"/>
  <c r="S25" i="186"/>
  <c r="AB25" i="186"/>
  <c r="P25" i="187"/>
  <c r="M25" i="187"/>
  <c r="V25" i="187"/>
  <c r="Y25" i="187"/>
  <c r="S25" i="187"/>
  <c r="AB25" i="187"/>
  <c r="P25" i="188"/>
  <c r="M25" i="188"/>
  <c r="V25" i="188"/>
  <c r="Y25" i="188"/>
  <c r="S25" i="188"/>
  <c r="AB25" i="188"/>
  <c r="P25" i="189"/>
  <c r="M25" i="189"/>
  <c r="V25" i="189"/>
  <c r="Y25" i="189"/>
  <c r="S25" i="189"/>
  <c r="AB25" i="189"/>
  <c r="P25" i="190"/>
  <c r="M25" i="190"/>
  <c r="V25" i="190"/>
  <c r="Y25" i="190"/>
  <c r="S25" i="190"/>
  <c r="AB25" i="190"/>
  <c r="P25" i="191"/>
  <c r="M25" i="191"/>
  <c r="V25" i="191"/>
  <c r="Y25" i="191"/>
  <c r="S25" i="191"/>
  <c r="AB25" i="191"/>
  <c r="P25" i="192"/>
  <c r="M25" i="192"/>
  <c r="V25" i="192"/>
  <c r="Y25" i="192"/>
  <c r="S25" i="192"/>
  <c r="AB25" i="192"/>
  <c r="P25" i="193"/>
  <c r="M25" i="193"/>
  <c r="V25" i="193"/>
  <c r="Y25" i="193"/>
  <c r="S25" i="193"/>
  <c r="AB25" i="193"/>
  <c r="P25" i="194"/>
  <c r="M25" i="194"/>
  <c r="V25" i="194"/>
  <c r="Y25" i="194"/>
  <c r="S25" i="194"/>
  <c r="AB25" i="194"/>
  <c r="P25" i="195"/>
  <c r="M25" i="195"/>
  <c r="V25" i="195"/>
  <c r="Y25" i="195"/>
  <c r="S25" i="195"/>
  <c r="AB25" i="195"/>
  <c r="P25" i="196"/>
  <c r="M25" i="196"/>
  <c r="V25" i="196"/>
  <c r="Y25" i="196"/>
  <c r="S25" i="196"/>
  <c r="AB25" i="196"/>
  <c r="P25" i="197"/>
  <c r="M25" i="197"/>
  <c r="V25" i="197"/>
  <c r="Y25" i="197"/>
  <c r="S25" i="197"/>
  <c r="AB25" i="197"/>
  <c r="P25" i="198"/>
  <c r="M25" i="198"/>
  <c r="V25" i="198"/>
  <c r="Y25" i="198"/>
  <c r="S25" i="198"/>
  <c r="AB25" i="198"/>
  <c r="P25" i="199"/>
  <c r="M25" i="199"/>
  <c r="V25" i="199"/>
  <c r="Y25" i="199"/>
  <c r="S25" i="199"/>
  <c r="AB25" i="199"/>
  <c r="P25" i="200"/>
  <c r="M25" i="200"/>
  <c r="V25" i="200"/>
  <c r="Y25" i="200"/>
  <c r="S25" i="200"/>
  <c r="AB25" i="200"/>
  <c r="P25" i="201"/>
  <c r="M25" i="201"/>
  <c r="V25" i="201"/>
  <c r="Y25" i="201"/>
  <c r="S25" i="201"/>
  <c r="AB25" i="201"/>
  <c r="P25" i="202"/>
  <c r="M25" i="202"/>
  <c r="V25" i="202"/>
  <c r="Y25" i="202"/>
  <c r="S25" i="202"/>
  <c r="AB25" i="202"/>
  <c r="P25" i="203"/>
  <c r="M25" i="203"/>
  <c r="V25" i="203"/>
  <c r="Y25" i="203"/>
  <c r="S25" i="203"/>
  <c r="AB25" i="203"/>
  <c r="P25" i="204"/>
  <c r="M25" i="204"/>
  <c r="V25" i="204"/>
  <c r="Y25" i="204"/>
  <c r="S25" i="204"/>
  <c r="AB25" i="204"/>
  <c r="P25" i="205"/>
  <c r="M25" i="205"/>
  <c r="V25" i="205"/>
  <c r="Y25" i="205"/>
  <c r="S25" i="205"/>
  <c r="AB25" i="205"/>
  <c r="P25" i="206"/>
  <c r="M25" i="206"/>
  <c r="V25" i="206"/>
  <c r="Y25" i="206"/>
  <c r="S25" i="206"/>
  <c r="AB25" i="206"/>
  <c r="P25" i="207"/>
  <c r="M25" i="207"/>
  <c r="V25" i="207"/>
  <c r="Y25" i="207"/>
  <c r="S25" i="207"/>
  <c r="AB25" i="207"/>
  <c r="P25" i="208"/>
  <c r="M25" i="208"/>
  <c r="V25" i="208"/>
  <c r="Y25" i="208"/>
  <c r="S25" i="208"/>
  <c r="AB25" i="208"/>
  <c r="P25" i="209"/>
  <c r="M25" i="209"/>
  <c r="V25" i="209"/>
  <c r="Y25" i="209"/>
  <c r="S25" i="209"/>
  <c r="AB25" i="209"/>
  <c r="P25" i="210"/>
  <c r="M25" i="210"/>
  <c r="V25" i="210"/>
  <c r="Y25" i="210"/>
  <c r="S25" i="210"/>
  <c r="AB25" i="210"/>
  <c r="P25" i="211"/>
  <c r="M25" i="211"/>
  <c r="V25" i="211"/>
  <c r="Y25" i="211"/>
  <c r="S25" i="211"/>
  <c r="AB25" i="211"/>
  <c r="P25" i="212"/>
  <c r="M25" i="212"/>
  <c r="V25" i="212"/>
  <c r="Y25" i="212"/>
  <c r="S25" i="212"/>
  <c r="AB25" i="212"/>
  <c r="P25" i="213"/>
  <c r="M25" i="213"/>
  <c r="V25" i="213"/>
  <c r="Y25" i="213"/>
  <c r="S25" i="213"/>
  <c r="AB25" i="213"/>
  <c r="P25" i="214"/>
  <c r="M25" i="214"/>
  <c r="V25" i="214"/>
  <c r="Y25" i="214"/>
  <c r="S25" i="214"/>
  <c r="AB25" i="214"/>
  <c r="P25" i="215"/>
  <c r="M25" i="215"/>
  <c r="V25" i="215"/>
  <c r="Y25" i="215"/>
  <c r="S25" i="215"/>
  <c r="AB25" i="215"/>
  <c r="P25" i="216"/>
  <c r="M25" i="216"/>
  <c r="V25" i="216"/>
  <c r="Y25" i="216"/>
  <c r="S25" i="216"/>
  <c r="AB25" i="216"/>
  <c r="P25" i="217"/>
  <c r="M25" i="217"/>
  <c r="V25" i="217"/>
  <c r="Y25" i="217"/>
  <c r="S25" i="217"/>
  <c r="AB25" i="217"/>
  <c r="P25" i="218"/>
  <c r="M25" i="218"/>
  <c r="V25" i="218"/>
  <c r="Y25" i="218"/>
  <c r="S25" i="218"/>
  <c r="AB25" i="218"/>
  <c r="P25" i="219"/>
  <c r="M25" i="219"/>
  <c r="V25" i="219"/>
  <c r="Y25" i="219"/>
  <c r="S25" i="219"/>
  <c r="AB25" i="219"/>
  <c r="AH35" i="219"/>
  <c r="BB101" i="65"/>
  <c r="P25" i="118"/>
  <c r="S25" i="118"/>
  <c r="V25" i="118"/>
  <c r="AB25" i="118"/>
  <c r="AH33" i="219"/>
  <c r="BB100" i="65"/>
  <c r="AH39" i="219"/>
  <c r="BB103" i="65"/>
  <c r="AH41" i="219"/>
  <c r="U120" i="65"/>
  <c r="T120" i="65"/>
  <c r="BB102" i="65"/>
  <c r="BB104" i="65"/>
  <c r="BB99" i="65"/>
  <c r="Z138" i="205"/>
  <c r="Y138" i="205"/>
  <c r="X138" i="205"/>
  <c r="W138" i="205"/>
  <c r="V138" i="205"/>
  <c r="Z138" i="206"/>
  <c r="Y138" i="206"/>
  <c r="X138" i="206"/>
  <c r="W138" i="206"/>
  <c r="V138" i="206"/>
  <c r="Y138" i="207"/>
  <c r="X138" i="207"/>
  <c r="W138" i="207"/>
  <c r="V138" i="207"/>
  <c r="AD159" i="171"/>
  <c r="AD159" i="172"/>
  <c r="AB2" i="170"/>
  <c r="Y2" i="170"/>
  <c r="V2" i="170"/>
  <c r="S2" i="170"/>
  <c r="AB2" i="171"/>
  <c r="Y2" i="171"/>
  <c r="V2" i="171"/>
  <c r="S2" i="171"/>
  <c r="AB2" i="172"/>
  <c r="Y2" i="172"/>
  <c r="V2" i="172"/>
  <c r="S2" i="172"/>
  <c r="AB2" i="173"/>
  <c r="Y2" i="173"/>
  <c r="V2" i="173"/>
  <c r="S2" i="173"/>
  <c r="AB2" i="174"/>
  <c r="Y2" i="174"/>
  <c r="V2" i="174"/>
  <c r="S2" i="174"/>
  <c r="AB2" i="175"/>
  <c r="Y2" i="175"/>
  <c r="V2" i="175"/>
  <c r="S2" i="175"/>
  <c r="AB2" i="176"/>
  <c r="Y2" i="176"/>
  <c r="V2" i="176"/>
  <c r="S2" i="176"/>
  <c r="AB2" i="177"/>
  <c r="Y2" i="177"/>
  <c r="V2" i="177"/>
  <c r="S2" i="177"/>
  <c r="AB2" i="178"/>
  <c r="Y2" i="178"/>
  <c r="V2" i="178"/>
  <c r="S2" i="178"/>
  <c r="AB2" i="179"/>
  <c r="Y2" i="179"/>
  <c r="V2" i="179"/>
  <c r="S2" i="179"/>
  <c r="AB2" i="180"/>
  <c r="Y2" i="180"/>
  <c r="V2" i="180"/>
  <c r="S2" i="180"/>
  <c r="AB2" i="181"/>
  <c r="Y2" i="181"/>
  <c r="V2" i="181"/>
  <c r="S2" i="181"/>
  <c r="AB2" i="182"/>
  <c r="Y2" i="182"/>
  <c r="V2" i="182"/>
  <c r="S2" i="182"/>
  <c r="AB2" i="183"/>
  <c r="Y2" i="183"/>
  <c r="V2" i="183"/>
  <c r="S2" i="183"/>
  <c r="AB2" i="184"/>
  <c r="Y2" i="184"/>
  <c r="V2" i="184"/>
  <c r="S2" i="184"/>
  <c r="AB2" i="185"/>
  <c r="Y2" i="185"/>
  <c r="V2" i="185"/>
  <c r="S2" i="185"/>
  <c r="AB2" i="186"/>
  <c r="Y2" i="186"/>
  <c r="V2" i="186"/>
  <c r="S2" i="186"/>
  <c r="AB2" i="187"/>
  <c r="Y2" i="187"/>
  <c r="V2" i="187"/>
  <c r="S2" i="187"/>
  <c r="AB2" i="188"/>
  <c r="Y2" i="188"/>
  <c r="V2" i="188"/>
  <c r="S2" i="188"/>
  <c r="AB2" i="189"/>
  <c r="Y2" i="189"/>
  <c r="V2" i="189"/>
  <c r="S2" i="189"/>
  <c r="AB2" i="190"/>
  <c r="Y2" i="190"/>
  <c r="V2" i="190"/>
  <c r="S2" i="190"/>
  <c r="AB2" i="191"/>
  <c r="Y2" i="191"/>
  <c r="V2" i="191"/>
  <c r="S2" i="191"/>
  <c r="AB2" i="192"/>
  <c r="Y2" i="192"/>
  <c r="V2" i="192"/>
  <c r="S2" i="192"/>
  <c r="AB2" i="193"/>
  <c r="Y2" i="193"/>
  <c r="V2" i="193"/>
  <c r="S2" i="193"/>
  <c r="AB2" i="194"/>
  <c r="Y2" i="194"/>
  <c r="V2" i="194"/>
  <c r="S2" i="194"/>
  <c r="AB2" i="195"/>
  <c r="Y2" i="195"/>
  <c r="V2" i="195"/>
  <c r="S2" i="195"/>
  <c r="AB2" i="196"/>
  <c r="Y2" i="196"/>
  <c r="V2" i="196"/>
  <c r="S2" i="196"/>
  <c r="AB2" i="197"/>
  <c r="Y2" i="197"/>
  <c r="V2" i="197"/>
  <c r="S2" i="197"/>
  <c r="AB2" i="198"/>
  <c r="Y2" i="198"/>
  <c r="V2" i="198"/>
  <c r="S2" i="198"/>
  <c r="AB2" i="199"/>
  <c r="Y2" i="199"/>
  <c r="V2" i="199"/>
  <c r="S2" i="199"/>
  <c r="AB2" i="200"/>
  <c r="Y2" i="200"/>
  <c r="V2" i="200"/>
  <c r="S2" i="200"/>
  <c r="AB2" i="201"/>
  <c r="Y2" i="201"/>
  <c r="V2" i="201"/>
  <c r="S2" i="201"/>
  <c r="AB2" i="202"/>
  <c r="Y2" i="202"/>
  <c r="V2" i="202"/>
  <c r="S2" i="202"/>
  <c r="AB2" i="203"/>
  <c r="Y2" i="203"/>
  <c r="V2" i="203"/>
  <c r="S2" i="203"/>
  <c r="AB2" i="204"/>
  <c r="Y2" i="204"/>
  <c r="V2" i="204"/>
  <c r="S2" i="204"/>
  <c r="AB2" i="205"/>
  <c r="Y2" i="205"/>
  <c r="V2" i="205"/>
  <c r="S2" i="205"/>
  <c r="AB2" i="206"/>
  <c r="Y2" i="206"/>
  <c r="V2" i="206"/>
  <c r="S2" i="206"/>
  <c r="AB2" i="207"/>
  <c r="Y2" i="207"/>
  <c r="V2" i="207"/>
  <c r="S2" i="207"/>
  <c r="AB2" i="208"/>
  <c r="Y2" i="208"/>
  <c r="V2" i="208"/>
  <c r="S2" i="208"/>
  <c r="AB2" i="209"/>
  <c r="Y2" i="209"/>
  <c r="V2" i="209"/>
  <c r="S2" i="209"/>
  <c r="AB2" i="210"/>
  <c r="Y2" i="210"/>
  <c r="V2" i="210"/>
  <c r="S2" i="210"/>
  <c r="AB2" i="211"/>
  <c r="Y2" i="211"/>
  <c r="V2" i="211"/>
  <c r="S2" i="211"/>
  <c r="AB2" i="212"/>
  <c r="Y2" i="212"/>
  <c r="V2" i="212"/>
  <c r="S2" i="212"/>
  <c r="AB2" i="213"/>
  <c r="Y2" i="213"/>
  <c r="V2" i="213"/>
  <c r="S2" i="213"/>
  <c r="AB2" i="214"/>
  <c r="Y2" i="214"/>
  <c r="V2" i="214"/>
  <c r="S2" i="214"/>
  <c r="AB2" i="215"/>
  <c r="Y2" i="215"/>
  <c r="V2" i="215"/>
  <c r="S2" i="215"/>
  <c r="AB2" i="216"/>
  <c r="Y2" i="216"/>
  <c r="V2" i="216"/>
  <c r="S2" i="216"/>
  <c r="AB2" i="217"/>
  <c r="Y2" i="217"/>
  <c r="V2" i="217"/>
  <c r="S2" i="217"/>
  <c r="AB2" i="218"/>
  <c r="Y2" i="218"/>
  <c r="V2" i="218"/>
  <c r="S2" i="218"/>
  <c r="AB2" i="219"/>
  <c r="Y2" i="219"/>
  <c r="V2" i="219"/>
  <c r="S2" i="219"/>
  <c r="AB2" i="169"/>
  <c r="Y2" i="169"/>
  <c r="V2" i="169"/>
  <c r="S2" i="169"/>
  <c r="P2" i="170"/>
  <c r="P2" i="171"/>
  <c r="P2" i="172"/>
  <c r="P2" i="173"/>
  <c r="P2" i="174"/>
  <c r="P2" i="175"/>
  <c r="P2" i="176"/>
  <c r="P2" i="177"/>
  <c r="P2" i="178"/>
  <c r="P2" i="179"/>
  <c r="P2" i="180"/>
  <c r="P2" i="181"/>
  <c r="P2" i="182"/>
  <c r="P2" i="183"/>
  <c r="P2" i="184"/>
  <c r="P2" i="185"/>
  <c r="P2" i="186"/>
  <c r="P2" i="187"/>
  <c r="P2" i="188"/>
  <c r="P2" i="189"/>
  <c r="P2" i="190"/>
  <c r="P2" i="191"/>
  <c r="P2" i="192"/>
  <c r="P2" i="193"/>
  <c r="P2" i="194"/>
  <c r="P2" i="195"/>
  <c r="P2" i="196"/>
  <c r="P2" i="197"/>
  <c r="P2" i="198"/>
  <c r="P2" i="199"/>
  <c r="P2" i="200"/>
  <c r="P2" i="201"/>
  <c r="P2" i="202"/>
  <c r="P2" i="203"/>
  <c r="P2" i="204"/>
  <c r="P2" i="205"/>
  <c r="P2" i="206"/>
  <c r="P2" i="207"/>
  <c r="P2" i="208"/>
  <c r="P2" i="209"/>
  <c r="P2" i="210"/>
  <c r="P2" i="211"/>
  <c r="P2" i="212"/>
  <c r="P2" i="213"/>
  <c r="P2" i="214"/>
  <c r="P2" i="215"/>
  <c r="P2" i="216"/>
  <c r="P2" i="217"/>
  <c r="P2" i="218"/>
  <c r="P2" i="219"/>
  <c r="P2" i="169"/>
  <c r="M2" i="170"/>
  <c r="M2" i="171"/>
  <c r="M2" i="172"/>
  <c r="M2" i="173"/>
  <c r="M2" i="174"/>
  <c r="M2" i="175"/>
  <c r="M2" i="176"/>
  <c r="M2" i="177"/>
  <c r="M2" i="178"/>
  <c r="M2" i="179"/>
  <c r="M2" i="180"/>
  <c r="M2" i="181"/>
  <c r="M2" i="182"/>
  <c r="M2" i="183"/>
  <c r="M2" i="184"/>
  <c r="M2" i="185"/>
  <c r="M2" i="186"/>
  <c r="M2" i="187"/>
  <c r="M2" i="188"/>
  <c r="M2" i="189"/>
  <c r="M2" i="190"/>
  <c r="M2" i="191"/>
  <c r="M2" i="192"/>
  <c r="M2" i="193"/>
  <c r="M2" i="194"/>
  <c r="M2" i="195"/>
  <c r="M2" i="196"/>
  <c r="M2" i="197"/>
  <c r="M2" i="198"/>
  <c r="M2" i="199"/>
  <c r="M2" i="200"/>
  <c r="M2" i="201"/>
  <c r="M2" i="202"/>
  <c r="M2" i="203"/>
  <c r="M2" i="204"/>
  <c r="M2" i="205"/>
  <c r="M2" i="206"/>
  <c r="M2" i="207"/>
  <c r="M2" i="208"/>
  <c r="M2" i="209"/>
  <c r="M2" i="210"/>
  <c r="M2" i="211"/>
  <c r="M2" i="212"/>
  <c r="M2" i="213"/>
  <c r="M2" i="214"/>
  <c r="M2" i="215"/>
  <c r="M2" i="216"/>
  <c r="M2" i="217"/>
  <c r="M2" i="218"/>
  <c r="M2" i="219"/>
  <c r="M2" i="169"/>
  <c r="O25" i="200"/>
  <c r="R25" i="200"/>
  <c r="U25" i="200"/>
  <c r="X25" i="200"/>
  <c r="AA25" i="200"/>
  <c r="AD25" i="200"/>
  <c r="O25" i="201"/>
  <c r="R25" i="201"/>
  <c r="U25" i="201"/>
  <c r="X25" i="201"/>
  <c r="AA25" i="201"/>
  <c r="AD25" i="201"/>
  <c r="O25" i="202"/>
  <c r="R25" i="202"/>
  <c r="U25" i="202"/>
  <c r="X25" i="202"/>
  <c r="AA25" i="202"/>
  <c r="AD25" i="202"/>
  <c r="O25" i="203"/>
  <c r="R25" i="203"/>
  <c r="U25" i="203"/>
  <c r="X25" i="203"/>
  <c r="AA25" i="203"/>
  <c r="AD25" i="203"/>
  <c r="O25" i="204"/>
  <c r="R25" i="204"/>
  <c r="U25" i="204"/>
  <c r="X25" i="204"/>
  <c r="AA25" i="204"/>
  <c r="AD25" i="204"/>
  <c r="O25" i="205"/>
  <c r="R25" i="205"/>
  <c r="U25" i="205"/>
  <c r="X25" i="205"/>
  <c r="AA25" i="205"/>
  <c r="AD25" i="205"/>
  <c r="O25" i="206"/>
  <c r="R25" i="206"/>
  <c r="U25" i="206"/>
  <c r="X25" i="206"/>
  <c r="AA25" i="206"/>
  <c r="AD25" i="206"/>
  <c r="O25" i="207"/>
  <c r="R25" i="207"/>
  <c r="U25" i="207"/>
  <c r="X25" i="207"/>
  <c r="AA25" i="207"/>
  <c r="AD25" i="207"/>
  <c r="O25" i="208"/>
  <c r="R25" i="208"/>
  <c r="U25" i="208"/>
  <c r="X25" i="208"/>
  <c r="AA25" i="208"/>
  <c r="AD25" i="208"/>
  <c r="O25" i="209"/>
  <c r="R25" i="209"/>
  <c r="U25" i="209"/>
  <c r="X25" i="209"/>
  <c r="AA25" i="209"/>
  <c r="AD25" i="209"/>
  <c r="O25" i="210"/>
  <c r="R25" i="210"/>
  <c r="U25" i="210"/>
  <c r="X25" i="210"/>
  <c r="AA25" i="210"/>
  <c r="AD25" i="210"/>
  <c r="O25" i="211"/>
  <c r="R25" i="211"/>
  <c r="U25" i="211"/>
  <c r="X25" i="211"/>
  <c r="AA25" i="211"/>
  <c r="AD25" i="211"/>
  <c r="O25" i="212"/>
  <c r="R25" i="212"/>
  <c r="U25" i="212"/>
  <c r="X25" i="212"/>
  <c r="AA25" i="212"/>
  <c r="AD25" i="212"/>
  <c r="O25" i="213"/>
  <c r="R25" i="213"/>
  <c r="U25" i="213"/>
  <c r="X25" i="213"/>
  <c r="AA25" i="213"/>
  <c r="AD25" i="213"/>
  <c r="O25" i="214"/>
  <c r="R25" i="214"/>
  <c r="U25" i="214"/>
  <c r="X25" i="214"/>
  <c r="AA25" i="214"/>
  <c r="AD25" i="214"/>
  <c r="O25" i="215"/>
  <c r="R25" i="215"/>
  <c r="U25" i="215"/>
  <c r="X25" i="215"/>
  <c r="AA25" i="215"/>
  <c r="AD25" i="215"/>
  <c r="O25" i="216"/>
  <c r="R25" i="216"/>
  <c r="U25" i="216"/>
  <c r="X25" i="216"/>
  <c r="AA25" i="216"/>
  <c r="AD25" i="216"/>
  <c r="O25" i="217"/>
  <c r="R25" i="217"/>
  <c r="U25" i="217"/>
  <c r="X25" i="217"/>
  <c r="AA25" i="217"/>
  <c r="AD25" i="217"/>
  <c r="AH26" i="217"/>
  <c r="O25" i="218"/>
  <c r="R25" i="218"/>
  <c r="U25" i="218"/>
  <c r="X25" i="218"/>
  <c r="AA25" i="218"/>
  <c r="AD25" i="218"/>
  <c r="O25" i="219"/>
  <c r="R25" i="219"/>
  <c r="U25" i="219"/>
  <c r="X25" i="219"/>
  <c r="AA25" i="219"/>
  <c r="AD25" i="219"/>
  <c r="AH26" i="219"/>
  <c r="O25" i="184"/>
  <c r="R25" i="184"/>
  <c r="U25" i="184"/>
  <c r="X25" i="184"/>
  <c r="AA25" i="184"/>
  <c r="AD25" i="184"/>
  <c r="O25" i="185"/>
  <c r="R25" i="185"/>
  <c r="U25" i="185"/>
  <c r="X25" i="185"/>
  <c r="AA25" i="185"/>
  <c r="AD25" i="185"/>
  <c r="O25" i="186"/>
  <c r="R25" i="186"/>
  <c r="U25" i="186"/>
  <c r="X25" i="186"/>
  <c r="AA25" i="186"/>
  <c r="AD25" i="186"/>
  <c r="O25" i="187"/>
  <c r="R25" i="187"/>
  <c r="U25" i="187"/>
  <c r="X25" i="187"/>
  <c r="AA25" i="187"/>
  <c r="AD25" i="187"/>
  <c r="O25" i="188"/>
  <c r="R25" i="188"/>
  <c r="U25" i="188"/>
  <c r="X25" i="188"/>
  <c r="AA25" i="188"/>
  <c r="AD25" i="188"/>
  <c r="O25" i="189"/>
  <c r="R25" i="189"/>
  <c r="U25" i="189"/>
  <c r="X25" i="189"/>
  <c r="AA25" i="189"/>
  <c r="AD25" i="189"/>
  <c r="O25" i="190"/>
  <c r="R25" i="190"/>
  <c r="U25" i="190"/>
  <c r="X25" i="190"/>
  <c r="AA25" i="190"/>
  <c r="AD25" i="190"/>
  <c r="O25" i="191"/>
  <c r="R25" i="191"/>
  <c r="U25" i="191"/>
  <c r="X25" i="191"/>
  <c r="AA25" i="191"/>
  <c r="AD25" i="191"/>
  <c r="O25" i="192"/>
  <c r="R25" i="192"/>
  <c r="U25" i="192"/>
  <c r="X25" i="192"/>
  <c r="AA25" i="192"/>
  <c r="AD25" i="192"/>
  <c r="O25" i="193"/>
  <c r="R25" i="193"/>
  <c r="U25" i="193"/>
  <c r="X25" i="193"/>
  <c r="AA25" i="193"/>
  <c r="AD25" i="193"/>
  <c r="O25" i="194"/>
  <c r="R25" i="194"/>
  <c r="U25" i="194"/>
  <c r="X25" i="194"/>
  <c r="AA25" i="194"/>
  <c r="AD25" i="194"/>
  <c r="O25" i="195"/>
  <c r="R25" i="195"/>
  <c r="U25" i="195"/>
  <c r="X25" i="195"/>
  <c r="AA25" i="195"/>
  <c r="AD25" i="195"/>
  <c r="O25" i="196"/>
  <c r="R25" i="196"/>
  <c r="U25" i="196"/>
  <c r="X25" i="196"/>
  <c r="AA25" i="196"/>
  <c r="AD25" i="196"/>
  <c r="O25" i="197"/>
  <c r="R25" i="197"/>
  <c r="U25" i="197"/>
  <c r="X25" i="197"/>
  <c r="AA25" i="197"/>
  <c r="AD25" i="197"/>
  <c r="O25" i="198"/>
  <c r="R25" i="198"/>
  <c r="U25" i="198"/>
  <c r="X25" i="198"/>
  <c r="AA25" i="198"/>
  <c r="AD25" i="198"/>
  <c r="O25" i="199"/>
  <c r="R25" i="199"/>
  <c r="U25" i="199"/>
  <c r="X25" i="199"/>
  <c r="AA25" i="199"/>
  <c r="AD25" i="199"/>
  <c r="O25" i="176"/>
  <c r="R25" i="176"/>
  <c r="U25" i="176"/>
  <c r="X25" i="176"/>
  <c r="AA25" i="176"/>
  <c r="AD25" i="176"/>
  <c r="O25" i="177"/>
  <c r="R25" i="177"/>
  <c r="U25" i="177"/>
  <c r="X25" i="177"/>
  <c r="AA25" i="177"/>
  <c r="AD25" i="177"/>
  <c r="O25" i="178"/>
  <c r="R25" i="178"/>
  <c r="U25" i="178"/>
  <c r="X25" i="178"/>
  <c r="AA25" i="178"/>
  <c r="AD25" i="178"/>
  <c r="O25" i="179"/>
  <c r="R25" i="179"/>
  <c r="U25" i="179"/>
  <c r="X25" i="179"/>
  <c r="AA25" i="179"/>
  <c r="AD25" i="179"/>
  <c r="O25" i="180"/>
  <c r="R25" i="180"/>
  <c r="U25" i="180"/>
  <c r="X25" i="180"/>
  <c r="AA25" i="180"/>
  <c r="AD25" i="180"/>
  <c r="O25" i="181"/>
  <c r="R25" i="181"/>
  <c r="U25" i="181"/>
  <c r="X25" i="181"/>
  <c r="AA25" i="181"/>
  <c r="AD25" i="181"/>
  <c r="O25" i="182"/>
  <c r="R25" i="182"/>
  <c r="U25" i="182"/>
  <c r="X25" i="182"/>
  <c r="AA25" i="182"/>
  <c r="AD25" i="182"/>
  <c r="O25" i="183"/>
  <c r="R25" i="183"/>
  <c r="U25" i="183"/>
  <c r="X25" i="183"/>
  <c r="AA25" i="183"/>
  <c r="AD25" i="183"/>
  <c r="O25" i="172"/>
  <c r="R25" i="172"/>
  <c r="U25" i="172"/>
  <c r="X25" i="172"/>
  <c r="AA25" i="172"/>
  <c r="AD25" i="172"/>
  <c r="O25" i="173"/>
  <c r="R25" i="173"/>
  <c r="U25" i="173"/>
  <c r="X25" i="173"/>
  <c r="AA25" i="173"/>
  <c r="AD25" i="173"/>
  <c r="O25" i="174"/>
  <c r="R25" i="174"/>
  <c r="U25" i="174"/>
  <c r="X25" i="174"/>
  <c r="AA25" i="174"/>
  <c r="AD25" i="174"/>
  <c r="O25" i="175"/>
  <c r="R25" i="175"/>
  <c r="U25" i="175"/>
  <c r="X25" i="175"/>
  <c r="AA25" i="175"/>
  <c r="AD25" i="175"/>
  <c r="O25" i="170"/>
  <c r="R25" i="170"/>
  <c r="U25" i="170"/>
  <c r="X25" i="170"/>
  <c r="AA25" i="170"/>
  <c r="AD25" i="170"/>
  <c r="O25" i="171"/>
  <c r="R25" i="171"/>
  <c r="U25" i="171"/>
  <c r="X25" i="171"/>
  <c r="AA25" i="171"/>
  <c r="AD25" i="171"/>
  <c r="O25" i="169"/>
  <c r="R25" i="169"/>
  <c r="U25" i="169"/>
  <c r="X25" i="169"/>
  <c r="AA25" i="169"/>
  <c r="AD25" i="169"/>
  <c r="C98" i="65"/>
  <c r="D98" i="65"/>
  <c r="E98" i="65"/>
  <c r="F98" i="65"/>
  <c r="G98" i="65"/>
  <c r="H98" i="65"/>
  <c r="I98" i="65"/>
  <c r="J98" i="65"/>
  <c r="K98" i="65"/>
  <c r="L98" i="65"/>
  <c r="M98" i="65"/>
  <c r="N98" i="65"/>
  <c r="O98" i="65"/>
  <c r="P98" i="65"/>
  <c r="Q98" i="65"/>
  <c r="R98" i="65"/>
  <c r="S98" i="65"/>
  <c r="T98" i="65"/>
  <c r="U98" i="65"/>
  <c r="V98" i="65"/>
  <c r="W98" i="65"/>
  <c r="X98" i="65"/>
  <c r="Y98" i="65"/>
  <c r="Z98" i="65"/>
  <c r="AA98" i="65"/>
  <c r="AB98" i="65"/>
  <c r="AC98" i="65"/>
  <c r="AD98" i="65"/>
  <c r="AE98" i="65"/>
  <c r="AF98" i="65"/>
  <c r="AG98" i="65"/>
  <c r="AH98" i="65"/>
  <c r="AI98" i="65"/>
  <c r="AJ98" i="65"/>
  <c r="AK98" i="65"/>
  <c r="AL98" i="65"/>
  <c r="AM98" i="65"/>
  <c r="AN98" i="65"/>
  <c r="AO98" i="65"/>
  <c r="AP98" i="65"/>
  <c r="AQ98" i="65"/>
  <c r="AR98" i="65"/>
  <c r="AS98" i="65"/>
  <c r="AT98" i="65"/>
  <c r="AU98" i="65"/>
  <c r="AV98" i="65"/>
  <c r="AW98" i="65"/>
  <c r="AX98" i="65"/>
  <c r="AY98" i="65"/>
  <c r="AZ98" i="65"/>
  <c r="BA98" i="65"/>
  <c r="BB98" i="65"/>
  <c r="O25" i="118"/>
  <c r="R25" i="118"/>
  <c r="U25" i="118"/>
  <c r="X25" i="118"/>
  <c r="AA25" i="118"/>
  <c r="AD25" i="118"/>
  <c r="AT48" i="55"/>
  <c r="AU49" i="55"/>
  <c r="AU50" i="55"/>
  <c r="AU51" i="55"/>
  <c r="AU52" i="55"/>
  <c r="AU53" i="55"/>
  <c r="AU54" i="55"/>
  <c r="AU55" i="55"/>
  <c r="AU56" i="55"/>
  <c r="AU57" i="55"/>
  <c r="AU58" i="55"/>
  <c r="AU59" i="55"/>
  <c r="AU60" i="55"/>
  <c r="AU61" i="55"/>
  <c r="AU62" i="55"/>
  <c r="AU63" i="55"/>
  <c r="AU64" i="55"/>
  <c r="AU65" i="55"/>
  <c r="AU66" i="55"/>
  <c r="AU67" i="55"/>
  <c r="AU68" i="55"/>
  <c r="AU69" i="55"/>
  <c r="AU70" i="55"/>
  <c r="AU71" i="55"/>
  <c r="AU72" i="55"/>
  <c r="AU73" i="55"/>
  <c r="AU74" i="55"/>
  <c r="AU75" i="55"/>
  <c r="AU76" i="55"/>
  <c r="AU77" i="55"/>
  <c r="AU78" i="55"/>
  <c r="AU79" i="55"/>
  <c r="AU80" i="55"/>
  <c r="AU81" i="55"/>
  <c r="AU82" i="55"/>
  <c r="AU83" i="55"/>
  <c r="AU84" i="55"/>
  <c r="AU85" i="55"/>
  <c r="AU86" i="55"/>
  <c r="AU87" i="55"/>
  <c r="AU88" i="55"/>
  <c r="AU89" i="55"/>
  <c r="AU90" i="55"/>
  <c r="AU91" i="55"/>
  <c r="AU92" i="55"/>
  <c r="AU93" i="55"/>
  <c r="AU94" i="55"/>
  <c r="AU95" i="55"/>
  <c r="AU96" i="55"/>
  <c r="AU97" i="55"/>
  <c r="AU98" i="55"/>
  <c r="AU99" i="55"/>
  <c r="AU100" i="55"/>
  <c r="AH53" i="219"/>
  <c r="BB110" i="65"/>
  <c r="AH60" i="118"/>
  <c r="C114" i="65"/>
  <c r="AH59" i="118"/>
  <c r="C113" i="65"/>
  <c r="AH4" i="118"/>
  <c r="AH51" i="219"/>
  <c r="BB109" i="65"/>
  <c r="AH47" i="219"/>
  <c r="BB107" i="65"/>
  <c r="AH43" i="219"/>
  <c r="BB105" i="65"/>
  <c r="AH49" i="219"/>
  <c r="BB108" i="65"/>
  <c r="AH45" i="219"/>
  <c r="BB106" i="65"/>
  <c r="AH60" i="219"/>
  <c r="BB114" i="65"/>
  <c r="AH60" i="218"/>
  <c r="BA114" i="65"/>
  <c r="AH60" i="217"/>
  <c r="AZ114" i="65"/>
  <c r="AH60" i="216"/>
  <c r="AY114" i="65"/>
  <c r="AH60" i="215"/>
  <c r="AX114" i="65"/>
  <c r="AH60" i="214"/>
  <c r="AW114" i="65"/>
  <c r="AH60" i="213"/>
  <c r="AV114" i="65"/>
  <c r="AH60" i="212"/>
  <c r="AU114" i="65"/>
  <c r="AH60" i="211"/>
  <c r="AT114" i="65"/>
  <c r="AH60" i="210"/>
  <c r="AS114" i="65"/>
  <c r="AH60" i="209"/>
  <c r="AR114" i="65"/>
  <c r="AH60" i="208"/>
  <c r="AQ114" i="65"/>
  <c r="AH60" i="207"/>
  <c r="AH60" i="206"/>
  <c r="AH60" i="205"/>
  <c r="AN114" i="65"/>
  <c r="AH60" i="204"/>
  <c r="AM114" i="65"/>
  <c r="AH60" i="203"/>
  <c r="AL114" i="65"/>
  <c r="AH60" i="202"/>
  <c r="AK114" i="65"/>
  <c r="AH60" i="201"/>
  <c r="AJ114" i="65"/>
  <c r="AH60" i="200"/>
  <c r="AI114" i="65"/>
  <c r="AH60" i="199"/>
  <c r="AH114" i="65"/>
  <c r="AH60" i="198"/>
  <c r="AG114" i="65"/>
  <c r="AH60" i="197"/>
  <c r="AF114" i="65"/>
  <c r="AH60" i="196"/>
  <c r="AE114" i="65"/>
  <c r="AH60" i="195"/>
  <c r="AD114" i="65"/>
  <c r="AH60" i="194"/>
  <c r="AC114" i="65"/>
  <c r="AH60" i="193"/>
  <c r="AB114" i="65"/>
  <c r="AH60" i="192"/>
  <c r="AA114" i="65"/>
  <c r="AH60" i="191"/>
  <c r="Z114" i="65"/>
  <c r="AH60" i="190"/>
  <c r="Y114" i="65"/>
  <c r="AH60" i="189"/>
  <c r="X114" i="65"/>
  <c r="AH60" i="188"/>
  <c r="W114" i="65"/>
  <c r="AH60" i="187"/>
  <c r="V114" i="65"/>
  <c r="AH60" i="186"/>
  <c r="U114" i="65"/>
  <c r="AH60" i="185"/>
  <c r="T114" i="65"/>
  <c r="AH60" i="184"/>
  <c r="S114" i="65"/>
  <c r="AH60" i="183"/>
  <c r="R114" i="65"/>
  <c r="AH60" i="182"/>
  <c r="Q114" i="65"/>
  <c r="AH60" i="181"/>
  <c r="P114" i="65"/>
  <c r="AH60" i="180"/>
  <c r="O114" i="65"/>
  <c r="AH60" i="179"/>
  <c r="N114" i="65"/>
  <c r="AH60" i="178"/>
  <c r="M114" i="65"/>
  <c r="AH60" i="177"/>
  <c r="L114" i="65"/>
  <c r="AH60" i="176"/>
  <c r="K114" i="65"/>
  <c r="AH60" i="175"/>
  <c r="J114" i="65"/>
  <c r="AH60" i="174"/>
  <c r="I114" i="65"/>
  <c r="AH60" i="173"/>
  <c r="H114" i="65"/>
  <c r="AH60" i="172"/>
  <c r="G114" i="65"/>
  <c r="AH60" i="171"/>
  <c r="F114" i="65"/>
  <c r="AH60" i="170"/>
  <c r="E114" i="65"/>
  <c r="AH60" i="169"/>
  <c r="D114" i="65"/>
  <c r="O10" i="65"/>
  <c r="AH59" i="219"/>
  <c r="BB113" i="65"/>
  <c r="AH59" i="218"/>
  <c r="BA113" i="65"/>
  <c r="AH59" i="217"/>
  <c r="AZ113" i="65"/>
  <c r="AH59" i="216"/>
  <c r="AY113" i="65"/>
  <c r="AH59" i="215"/>
  <c r="AX113" i="65"/>
  <c r="AH59" i="214"/>
  <c r="AW113" i="65"/>
  <c r="AH59" i="213"/>
  <c r="AV113" i="65"/>
  <c r="AH59" i="212"/>
  <c r="AU113" i="65"/>
  <c r="AH59" i="211"/>
  <c r="AT113" i="65"/>
  <c r="AH59" i="210"/>
  <c r="AS113" i="65"/>
  <c r="AH59" i="209"/>
  <c r="AR113" i="65"/>
  <c r="AH59" i="208"/>
  <c r="AQ113" i="65"/>
  <c r="AH59" i="207"/>
  <c r="AH59" i="206"/>
  <c r="AH59" i="205"/>
  <c r="AN113" i="65"/>
  <c r="AH59" i="204"/>
  <c r="AM113" i="65"/>
  <c r="AH59" i="203"/>
  <c r="AL113" i="65"/>
  <c r="AH59" i="202"/>
  <c r="AK113" i="65"/>
  <c r="AH59" i="201"/>
  <c r="AJ113" i="65"/>
  <c r="AH59" i="200"/>
  <c r="AI113" i="65"/>
  <c r="AH59" i="199"/>
  <c r="AH113" i="65"/>
  <c r="AH59" i="198"/>
  <c r="AG113" i="65"/>
  <c r="AH59" i="197"/>
  <c r="AF113" i="65"/>
  <c r="AH59" i="196"/>
  <c r="AE113" i="65"/>
  <c r="AH59" i="195"/>
  <c r="AD113" i="65"/>
  <c r="AH59" i="194"/>
  <c r="AC113" i="65"/>
  <c r="AH59" i="193"/>
  <c r="AB113" i="65"/>
  <c r="AH59" i="192"/>
  <c r="AA113" i="65"/>
  <c r="AH59" i="191"/>
  <c r="Z113" i="65"/>
  <c r="AH59" i="190"/>
  <c r="Y113" i="65"/>
  <c r="AH59" i="189"/>
  <c r="X113" i="65"/>
  <c r="AH59" i="188"/>
  <c r="W113" i="65"/>
  <c r="AH59" i="187"/>
  <c r="V113" i="65"/>
  <c r="AH59" i="186"/>
  <c r="U113" i="65"/>
  <c r="AH59" i="185"/>
  <c r="T113" i="65"/>
  <c r="AH59" i="184"/>
  <c r="S113" i="65"/>
  <c r="AH59" i="183"/>
  <c r="R113" i="65"/>
  <c r="AH59" i="182"/>
  <c r="Q113" i="65"/>
  <c r="AH59" i="181"/>
  <c r="P113" i="65"/>
  <c r="AH59" i="180"/>
  <c r="O113" i="65"/>
  <c r="AH59" i="179"/>
  <c r="N113" i="65"/>
  <c r="AH59" i="178"/>
  <c r="M113" i="65"/>
  <c r="AH59" i="177"/>
  <c r="L113" i="65"/>
  <c r="AH59" i="176"/>
  <c r="K113" i="65"/>
  <c r="AH59" i="175"/>
  <c r="J113" i="65"/>
  <c r="AH59" i="174"/>
  <c r="I113" i="65"/>
  <c r="AH59" i="173"/>
  <c r="H113" i="65"/>
  <c r="AH59" i="172"/>
  <c r="G113" i="65"/>
  <c r="AH59" i="171"/>
  <c r="F113" i="65"/>
  <c r="AH59" i="170"/>
  <c r="E113" i="65"/>
  <c r="AH59" i="169"/>
  <c r="D113" i="65"/>
  <c r="P10" i="65"/>
  <c r="AP113" i="65"/>
  <c r="AO113" i="65"/>
  <c r="AP114" i="65"/>
  <c r="AO114" i="65"/>
  <c r="AC28" i="210"/>
  <c r="AQ91" i="55"/>
  <c r="V91" i="55"/>
  <c r="AC28" i="208"/>
  <c r="AQ89" i="55"/>
  <c r="V89" i="55"/>
  <c r="Z28" i="205"/>
  <c r="AN86" i="55"/>
  <c r="S86" i="55"/>
  <c r="W28" i="203"/>
  <c r="AK84" i="55"/>
  <c r="P84" i="55"/>
  <c r="Q28" i="200"/>
  <c r="AE81" i="55"/>
  <c r="J81" i="55"/>
  <c r="Q28" i="210"/>
  <c r="AE91" i="55"/>
  <c r="J91" i="55"/>
  <c r="W28" i="209"/>
  <c r="AK90" i="55"/>
  <c r="P90" i="55"/>
  <c r="W28" i="207"/>
  <c r="AK88" i="55"/>
  <c r="P88" i="55"/>
  <c r="Q28" i="206"/>
  <c r="AE87" i="55"/>
  <c r="J87" i="55"/>
  <c r="N28" i="205"/>
  <c r="AB86" i="55"/>
  <c r="AC28" i="204"/>
  <c r="AQ85" i="55"/>
  <c r="V85" i="55"/>
  <c r="AE83" i="55"/>
  <c r="J83" i="55"/>
  <c r="W28" i="201"/>
  <c r="AK82" i="55"/>
  <c r="P82" i="55"/>
  <c r="AC28" i="211"/>
  <c r="AQ92" i="55"/>
  <c r="V92" i="55"/>
  <c r="W28" i="210"/>
  <c r="AK91" i="55"/>
  <c r="P91" i="55"/>
  <c r="Q28" i="209"/>
  <c r="AE90" i="55"/>
  <c r="J90" i="55"/>
  <c r="AC28" i="209"/>
  <c r="AQ90" i="55"/>
  <c r="V90" i="55"/>
  <c r="W28" i="208"/>
  <c r="AK89" i="55"/>
  <c r="P89" i="55"/>
  <c r="Q28" i="207"/>
  <c r="AE88" i="55"/>
  <c r="J88" i="55"/>
  <c r="AC28" i="207"/>
  <c r="AQ88" i="55"/>
  <c r="V88" i="55"/>
  <c r="W28" i="206"/>
  <c r="AK87" i="55"/>
  <c r="P87" i="55"/>
  <c r="T28" i="205"/>
  <c r="AH86" i="55"/>
  <c r="M86" i="55"/>
  <c r="N28" i="204"/>
  <c r="AB85" i="55"/>
  <c r="G85" i="55"/>
  <c r="Q28" i="203"/>
  <c r="AE84" i="55"/>
  <c r="J84" i="55"/>
  <c r="AC28" i="203"/>
  <c r="AQ84" i="55"/>
  <c r="V84" i="55"/>
  <c r="W28" i="202"/>
  <c r="AK83" i="55"/>
  <c r="P83" i="55"/>
  <c r="Q28" i="201"/>
  <c r="AE82" i="55"/>
  <c r="J82" i="55"/>
  <c r="J49" i="55"/>
  <c r="Q28" i="118"/>
  <c r="AE49" i="55"/>
  <c r="V49" i="55"/>
  <c r="AC28" i="118"/>
  <c r="AQ49" i="55"/>
  <c r="Q28" i="219"/>
  <c r="AE100" i="55"/>
  <c r="J100" i="55"/>
  <c r="M100" i="55"/>
  <c r="T28" i="219"/>
  <c r="AH100" i="55"/>
  <c r="AC28" i="219"/>
  <c r="AQ100" i="55"/>
  <c r="V100" i="55"/>
  <c r="J99" i="55"/>
  <c r="Q28" i="218"/>
  <c r="AE99" i="55"/>
  <c r="T28" i="218"/>
  <c r="AH99" i="55"/>
  <c r="M99" i="55"/>
  <c r="P99" i="55"/>
  <c r="W28" i="218"/>
  <c r="AK99" i="55"/>
  <c r="Q28" i="217"/>
  <c r="AE98" i="55"/>
  <c r="J98" i="55"/>
  <c r="W28" i="217"/>
  <c r="AK98" i="55"/>
  <c r="P98" i="55"/>
  <c r="J97" i="55"/>
  <c r="Q28" i="216"/>
  <c r="AE97" i="55"/>
  <c r="P97" i="55"/>
  <c r="W28" i="216"/>
  <c r="AK97" i="55"/>
  <c r="V97" i="55"/>
  <c r="AC28" i="216"/>
  <c r="AQ97" i="55"/>
  <c r="Q28" i="215"/>
  <c r="AE96" i="55"/>
  <c r="J96" i="55"/>
  <c r="W28" i="215"/>
  <c r="AK96" i="55"/>
  <c r="P96" i="55"/>
  <c r="AC28" i="215"/>
  <c r="AQ96" i="55"/>
  <c r="V96" i="55"/>
  <c r="J95" i="55"/>
  <c r="Q28" i="214"/>
  <c r="AE95" i="55"/>
  <c r="T28" i="214"/>
  <c r="AH95" i="55"/>
  <c r="M95" i="55"/>
  <c r="V95" i="55"/>
  <c r="AC28" i="214"/>
  <c r="AQ95" i="55"/>
  <c r="Q28" i="213"/>
  <c r="AE94" i="55"/>
  <c r="J94" i="55"/>
  <c r="M94" i="55"/>
  <c r="T28" i="213"/>
  <c r="AH94" i="55"/>
  <c r="AC28" i="213"/>
  <c r="AQ94" i="55"/>
  <c r="V94" i="55"/>
  <c r="J93" i="55"/>
  <c r="Q28" i="212"/>
  <c r="AE93" i="55"/>
  <c r="V93" i="55"/>
  <c r="AC28" i="212"/>
  <c r="AQ93" i="55"/>
  <c r="Q28" i="211"/>
  <c r="AE92" i="55"/>
  <c r="J92" i="55"/>
  <c r="T49" i="55"/>
  <c r="N49" i="55"/>
  <c r="AF101" i="55"/>
  <c r="AG47" i="55"/>
  <c r="AM47" i="55"/>
  <c r="F170" i="55"/>
  <c r="J170" i="55"/>
  <c r="M49" i="55"/>
  <c r="T28" i="118"/>
  <c r="AH49" i="55"/>
  <c r="S49" i="55"/>
  <c r="Z28" i="118"/>
  <c r="AN49" i="55"/>
  <c r="N28" i="219"/>
  <c r="AB100" i="55"/>
  <c r="G100" i="55"/>
  <c r="G93" i="55"/>
  <c r="N28" i="212"/>
  <c r="AB93" i="55"/>
  <c r="M93" i="55"/>
  <c r="T28" i="212"/>
  <c r="AH93" i="55"/>
  <c r="S93" i="55"/>
  <c r="Z28" i="209"/>
  <c r="AN90" i="55"/>
  <c r="S90" i="55"/>
  <c r="N28" i="208"/>
  <c r="AB89" i="55"/>
  <c r="G89" i="55"/>
  <c r="Z28" i="207"/>
  <c r="AN88" i="55"/>
  <c r="S88" i="55"/>
  <c r="N28" i="206"/>
  <c r="AB87" i="55"/>
  <c r="Q28" i="205"/>
  <c r="AE86" i="55"/>
  <c r="J86" i="55"/>
  <c r="W28" i="204"/>
  <c r="AK85" i="55"/>
  <c r="P85" i="55"/>
  <c r="N28" i="203"/>
  <c r="AB84" i="55"/>
  <c r="G84" i="55"/>
  <c r="Z28" i="202"/>
  <c r="AN83" i="55"/>
  <c r="S83" i="55"/>
  <c r="N28" i="200"/>
  <c r="AB81" i="55"/>
  <c r="G81" i="55"/>
  <c r="Z28" i="219"/>
  <c r="AN100" i="55"/>
  <c r="S100" i="55"/>
  <c r="S99" i="55"/>
  <c r="Z28" i="218"/>
  <c r="AN99" i="55"/>
  <c r="N28" i="217"/>
  <c r="AB98" i="55"/>
  <c r="Z28" i="217"/>
  <c r="AN98" i="55"/>
  <c r="S98" i="55"/>
  <c r="M97" i="55"/>
  <c r="T28" i="216"/>
  <c r="AH97" i="55"/>
  <c r="N28" i="215"/>
  <c r="AB96" i="55"/>
  <c r="G96" i="55"/>
  <c r="Z28" i="215"/>
  <c r="AN96" i="55"/>
  <c r="S96" i="55"/>
  <c r="S95" i="55"/>
  <c r="Z28" i="214"/>
  <c r="AN95" i="55"/>
  <c r="N28" i="213"/>
  <c r="AB94" i="55"/>
  <c r="G94" i="55"/>
  <c r="Z28" i="211"/>
  <c r="AN92" i="55"/>
  <c r="S92" i="55"/>
  <c r="Z28" i="208"/>
  <c r="AN89" i="55"/>
  <c r="S89" i="55"/>
  <c r="N28" i="207"/>
  <c r="AB88" i="55"/>
  <c r="G88" i="55"/>
  <c r="Z28" i="206"/>
  <c r="AN87" i="55"/>
  <c r="S87" i="55"/>
  <c r="N28" i="202"/>
  <c r="AB83" i="55"/>
  <c r="G83" i="55"/>
  <c r="T28" i="201"/>
  <c r="AH82" i="55"/>
  <c r="M82" i="55"/>
  <c r="W27" i="219"/>
  <c r="W27" i="213"/>
  <c r="P94" i="55"/>
  <c r="W27" i="214"/>
  <c r="P95" i="55"/>
  <c r="T27" i="204"/>
  <c r="AD47" i="55"/>
  <c r="AP47" i="55"/>
  <c r="I170" i="55"/>
  <c r="G50" i="55"/>
  <c r="N28" i="169"/>
  <c r="AB50" i="55"/>
  <c r="M50" i="55"/>
  <c r="T28" i="169"/>
  <c r="AH50" i="55"/>
  <c r="W28" i="169"/>
  <c r="AK50" i="55"/>
  <c r="P50" i="55"/>
  <c r="S50" i="55"/>
  <c r="Z28" i="169"/>
  <c r="AN50" i="55"/>
  <c r="AC28" i="169"/>
  <c r="AQ50" i="55"/>
  <c r="V50" i="55"/>
  <c r="M88" i="55"/>
  <c r="AC101" i="55"/>
  <c r="AO101" i="55"/>
  <c r="W10" i="55"/>
  <c r="T101" i="55"/>
  <c r="AI101" i="55"/>
  <c r="O10" i="55"/>
  <c r="AL101" i="55"/>
  <c r="S10" i="55"/>
  <c r="AM101" i="55"/>
  <c r="Q101" i="55"/>
  <c r="S8" i="55"/>
  <c r="K101" i="55"/>
  <c r="K8" i="55"/>
  <c r="K10" i="55"/>
  <c r="W28" i="213"/>
  <c r="AK94" i="55"/>
  <c r="W28" i="219"/>
  <c r="AK100" i="55"/>
  <c r="P100" i="55"/>
  <c r="U10" i="55"/>
  <c r="E10" i="55"/>
  <c r="W28" i="214"/>
  <c r="AK95" i="55"/>
  <c r="F1" i="169"/>
  <c r="H1" i="118"/>
  <c r="D1" i="118"/>
  <c r="M3" i="55"/>
  <c r="H170" i="55"/>
  <c r="G10" i="55"/>
  <c r="W8" i="55"/>
  <c r="T28" i="204"/>
  <c r="AH85" i="55"/>
  <c r="M85" i="55"/>
  <c r="E3" i="55"/>
  <c r="AA47" i="55"/>
  <c r="N10" i="65"/>
  <c r="AA19" i="65"/>
  <c r="AC27" i="218"/>
  <c r="W99" i="55"/>
  <c r="AC27" i="217"/>
  <c r="U98" i="55"/>
  <c r="N27" i="216"/>
  <c r="F97" i="55"/>
  <c r="W27" i="212"/>
  <c r="Q93" i="55"/>
  <c r="Z28" i="210"/>
  <c r="AN91" i="55"/>
  <c r="S91" i="55"/>
  <c r="AC27" i="206"/>
  <c r="U87" i="55"/>
  <c r="T28" i="203"/>
  <c r="AH84" i="55"/>
  <c r="M84" i="55"/>
  <c r="Q28" i="199"/>
  <c r="AE80" i="55"/>
  <c r="J80" i="55"/>
  <c r="Z27" i="199"/>
  <c r="R80" i="55"/>
  <c r="AC28" i="197"/>
  <c r="AQ78" i="55"/>
  <c r="V78" i="55"/>
  <c r="T27" i="196"/>
  <c r="L77" i="55"/>
  <c r="W28" i="194"/>
  <c r="AK75" i="55"/>
  <c r="P75" i="55"/>
  <c r="N28" i="193"/>
  <c r="AB74" i="55"/>
  <c r="G74" i="55"/>
  <c r="Q28" i="191"/>
  <c r="AE72" i="55"/>
  <c r="J72" i="55"/>
  <c r="Z27" i="191"/>
  <c r="R72" i="55"/>
  <c r="AC28" i="189"/>
  <c r="AQ70" i="55"/>
  <c r="V70" i="55"/>
  <c r="T27" i="188"/>
  <c r="L69" i="55"/>
  <c r="W28" i="186"/>
  <c r="AK67" i="55"/>
  <c r="P67" i="55"/>
  <c r="N28" i="185"/>
  <c r="AB66" i="55"/>
  <c r="G66" i="55"/>
  <c r="Q28" i="183"/>
  <c r="AE64" i="55"/>
  <c r="J64" i="55"/>
  <c r="Z28" i="183"/>
  <c r="AN64" i="55"/>
  <c r="S64" i="55"/>
  <c r="AC28" i="181"/>
  <c r="AQ62" i="55"/>
  <c r="V62" i="55"/>
  <c r="T27" i="180"/>
  <c r="L61" i="55"/>
  <c r="W28" i="178"/>
  <c r="AK59" i="55"/>
  <c r="P59" i="55"/>
  <c r="N28" i="177"/>
  <c r="AB58" i="55"/>
  <c r="G58" i="55"/>
  <c r="Q28" i="175"/>
  <c r="AE56" i="55"/>
  <c r="J56" i="55"/>
  <c r="Z27" i="175"/>
  <c r="R56" i="55"/>
  <c r="AC28" i="173"/>
  <c r="AQ54" i="55"/>
  <c r="V54" i="55"/>
  <c r="T27" i="172"/>
  <c r="L53" i="55"/>
  <c r="Z28" i="172"/>
  <c r="AN53" i="55"/>
  <c r="S53" i="55"/>
  <c r="W27" i="171"/>
  <c r="O52" i="55"/>
  <c r="Z27" i="171"/>
  <c r="R52" i="55"/>
  <c r="R101" i="55"/>
  <c r="U8" i="55"/>
  <c r="AC27" i="170"/>
  <c r="U51" i="55"/>
  <c r="Q27" i="169"/>
  <c r="I50" i="55"/>
  <c r="AH31" i="217"/>
  <c r="AH25" i="217"/>
  <c r="AH31" i="216"/>
  <c r="AH26" i="216"/>
  <c r="AH26" i="189"/>
  <c r="AH26" i="181"/>
  <c r="AH27" i="177"/>
  <c r="W101" i="55"/>
  <c r="I83" i="55"/>
  <c r="R64" i="55"/>
  <c r="AP101" i="55"/>
  <c r="AG101" i="55"/>
  <c r="AD101" i="55"/>
  <c r="I10" i="55"/>
  <c r="AJ101" i="55"/>
  <c r="AO112" i="65"/>
  <c r="AP112" i="65"/>
  <c r="H87" i="55"/>
  <c r="H101" i="55"/>
  <c r="G51" i="55"/>
  <c r="C19" i="65"/>
  <c r="F19" i="65"/>
  <c r="E50" i="55"/>
  <c r="F18" i="65"/>
  <c r="E49" i="55"/>
  <c r="AW49" i="55"/>
  <c r="B6" i="220"/>
  <c r="E18" i="65"/>
  <c r="D6" i="220"/>
  <c r="B49" i="55"/>
  <c r="O90" i="55"/>
  <c r="N83" i="55"/>
  <c r="N101" i="55"/>
  <c r="G76" i="55"/>
  <c r="AH7" i="118"/>
  <c r="AH27" i="118"/>
  <c r="T27" i="215"/>
  <c r="L96" i="55"/>
  <c r="W27" i="211"/>
  <c r="O92" i="55"/>
  <c r="T27" i="209"/>
  <c r="L90" i="55"/>
  <c r="T28" i="202"/>
  <c r="AH83" i="55"/>
  <c r="M83" i="55"/>
  <c r="T28" i="198"/>
  <c r="AH79" i="55"/>
  <c r="M79" i="55"/>
  <c r="Z28" i="193"/>
  <c r="AN74" i="55"/>
  <c r="S74" i="55"/>
  <c r="AC28" i="191"/>
  <c r="AQ72" i="55"/>
  <c r="V72" i="55"/>
  <c r="W28" i="188"/>
  <c r="AK69" i="55"/>
  <c r="P69" i="55"/>
  <c r="Z28" i="185"/>
  <c r="AN66" i="55"/>
  <c r="S66" i="55"/>
  <c r="T27" i="182"/>
  <c r="L63" i="55"/>
  <c r="W28" i="180"/>
  <c r="AK61" i="55"/>
  <c r="P61" i="55"/>
  <c r="Z28" i="177"/>
  <c r="AN58" i="55"/>
  <c r="S58" i="55"/>
  <c r="AC28" i="175"/>
  <c r="AQ56" i="55"/>
  <c r="V56" i="55"/>
  <c r="V86" i="55"/>
  <c r="M81" i="55"/>
  <c r="AH19" i="118"/>
  <c r="W28" i="192"/>
  <c r="AK73" i="55"/>
  <c r="P73" i="55"/>
  <c r="Z28" i="189"/>
  <c r="AN70" i="55"/>
  <c r="S70" i="55"/>
  <c r="W28" i="184"/>
  <c r="AK65" i="55"/>
  <c r="P65" i="55"/>
  <c r="Z28" i="181"/>
  <c r="AN62" i="55"/>
  <c r="S62" i="55"/>
  <c r="W28" i="176"/>
  <c r="AK57" i="55"/>
  <c r="P57" i="55"/>
  <c r="Z28" i="173"/>
  <c r="AN54" i="55"/>
  <c r="S54" i="55"/>
  <c r="T27" i="192"/>
  <c r="L73" i="55"/>
  <c r="N28" i="189"/>
  <c r="AB70" i="55"/>
  <c r="G70" i="55"/>
  <c r="T27" i="184"/>
  <c r="L65" i="55"/>
  <c r="N28" i="181"/>
  <c r="AB62" i="55"/>
  <c r="G62" i="55"/>
  <c r="T27" i="176"/>
  <c r="L57" i="55"/>
  <c r="N28" i="173"/>
  <c r="AB54" i="55"/>
  <c r="G54" i="55"/>
  <c r="N27" i="118"/>
  <c r="W27" i="118"/>
  <c r="N27" i="218"/>
  <c r="T27" i="217"/>
  <c r="Z27" i="216"/>
  <c r="N27" i="214"/>
  <c r="Z27" i="213"/>
  <c r="N27" i="211"/>
  <c r="N27" i="210"/>
  <c r="N27" i="209"/>
  <c r="Q27" i="208"/>
  <c r="T27" i="206"/>
  <c r="W27" i="205"/>
  <c r="Z27" i="203"/>
  <c r="AC27" i="202"/>
  <c r="AC27" i="201"/>
  <c r="Z27" i="200"/>
  <c r="T27" i="199"/>
  <c r="N27" i="198"/>
  <c r="Z27" i="198"/>
  <c r="T27" i="197"/>
  <c r="N27" i="196"/>
  <c r="Z27" i="196"/>
  <c r="T27" i="195"/>
  <c r="N27" i="194"/>
  <c r="Z27" i="194"/>
  <c r="T27" i="193"/>
  <c r="N27" i="192"/>
  <c r="Z27" i="192"/>
  <c r="T27" i="191"/>
  <c r="N27" i="190"/>
  <c r="Z27" i="190"/>
  <c r="T27" i="189"/>
  <c r="N27" i="188"/>
  <c r="Z27" i="188"/>
  <c r="T27" i="187"/>
  <c r="N27" i="186"/>
  <c r="Z27" i="186"/>
  <c r="T27" i="185"/>
  <c r="N27" i="184"/>
  <c r="Z27" i="184"/>
  <c r="T27" i="183"/>
  <c r="N27" i="182"/>
  <c r="Z27" i="182"/>
  <c r="T27" i="181"/>
  <c r="N27" i="180"/>
  <c r="Z27" i="180"/>
  <c r="T27" i="179"/>
  <c r="N27" i="178"/>
  <c r="Z27" i="178"/>
  <c r="T27" i="177"/>
  <c r="N27" i="176"/>
  <c r="Z27" i="176"/>
  <c r="T27" i="175"/>
  <c r="N27" i="174"/>
  <c r="Z27" i="174"/>
  <c r="T27" i="173"/>
  <c r="N27" i="172"/>
  <c r="AH16" i="118"/>
  <c r="AH13" i="118"/>
  <c r="AH31" i="218"/>
  <c r="AH27" i="215"/>
  <c r="AH27" i="214"/>
  <c r="AH27" i="193"/>
  <c r="AH27" i="217"/>
  <c r="AH27" i="216"/>
  <c r="AH27" i="219"/>
  <c r="AH27" i="218"/>
  <c r="AH27" i="212"/>
  <c r="AH7" i="215"/>
  <c r="AH7" i="213"/>
  <c r="AH7" i="211"/>
  <c r="AH13" i="210"/>
  <c r="AH16" i="209"/>
  <c r="AH7" i="209"/>
  <c r="AH16" i="207"/>
  <c r="AH7" i="207"/>
  <c r="AH16" i="205"/>
  <c r="AH7" i="205"/>
  <c r="AH16" i="203"/>
  <c r="AH7" i="203"/>
  <c r="AH16" i="201"/>
  <c r="AH7" i="201"/>
  <c r="AH13" i="200"/>
  <c r="AH19" i="199"/>
  <c r="AH22" i="198"/>
  <c r="AH13" i="198"/>
  <c r="AH19" i="197"/>
  <c r="AH13" i="197"/>
  <c r="AH19" i="194"/>
  <c r="AH4" i="194"/>
  <c r="AH13" i="191"/>
  <c r="AH27" i="191"/>
  <c r="AH22" i="189"/>
  <c r="AH31" i="189"/>
  <c r="AH13" i="189"/>
  <c r="AH22" i="187"/>
  <c r="AH13" i="187"/>
  <c r="AH22" i="185"/>
  <c r="AH13" i="185"/>
  <c r="AH22" i="183"/>
  <c r="AH13" i="183"/>
  <c r="AH25" i="183"/>
  <c r="AH22" i="181"/>
  <c r="AH27" i="181"/>
  <c r="AH13" i="181"/>
  <c r="AH22" i="179"/>
  <c r="AH13" i="179"/>
  <c r="AH19" i="178"/>
  <c r="AH22" i="177"/>
  <c r="AH13" i="177"/>
  <c r="AH13" i="176"/>
  <c r="AH13" i="175"/>
  <c r="AH4" i="175"/>
  <c r="AH19" i="173"/>
  <c r="AH19" i="213"/>
  <c r="AH19" i="211"/>
  <c r="AH22" i="208"/>
  <c r="AH13" i="208"/>
  <c r="AH22" i="206"/>
  <c r="AH13" i="206"/>
  <c r="AH22" i="204"/>
  <c r="AH13" i="204"/>
  <c r="AH27" i="204"/>
  <c r="AH22" i="202"/>
  <c r="AH31" i="202"/>
  <c r="AH13" i="202"/>
  <c r="AH4" i="199"/>
  <c r="AH7" i="197"/>
  <c r="AH19" i="196"/>
  <c r="AH4" i="196"/>
  <c r="AH19" i="195"/>
  <c r="AH10" i="195"/>
  <c r="AH27" i="195"/>
  <c r="AH10" i="193"/>
  <c r="AH22" i="192"/>
  <c r="AH4" i="192"/>
  <c r="AH19" i="190"/>
  <c r="AH4" i="190"/>
  <c r="AH19" i="188"/>
  <c r="AH4" i="188"/>
  <c r="AH19" i="186"/>
  <c r="AH4" i="186"/>
  <c r="AH19" i="184"/>
  <c r="AH4" i="184"/>
  <c r="AH19" i="182"/>
  <c r="AH4" i="182"/>
  <c r="AH19" i="180"/>
  <c r="AH4" i="180"/>
  <c r="AH4" i="178"/>
  <c r="AH4" i="174"/>
  <c r="AH13" i="173"/>
  <c r="AH4" i="173"/>
  <c r="AH16" i="172"/>
  <c r="AH13" i="171"/>
  <c r="AH4" i="171"/>
  <c r="AH16" i="170"/>
  <c r="AH16" i="169"/>
  <c r="AH10" i="169"/>
  <c r="AH4" i="211"/>
  <c r="AH16" i="210"/>
  <c r="AH19" i="209"/>
  <c r="AH4" i="209"/>
  <c r="AH19" i="207"/>
  <c r="AH4" i="207"/>
  <c r="AH19" i="205"/>
  <c r="AH4" i="205"/>
  <c r="AH19" i="203"/>
  <c r="AH4" i="203"/>
  <c r="AH19" i="201"/>
  <c r="AH4" i="201"/>
  <c r="AH16" i="200"/>
  <c r="AH10" i="200"/>
  <c r="AH22" i="199"/>
  <c r="AH10" i="198"/>
  <c r="AH22" i="197"/>
  <c r="AH16" i="194"/>
  <c r="AH7" i="194"/>
  <c r="AH10" i="191"/>
  <c r="AH25" i="191"/>
  <c r="AH10" i="189"/>
  <c r="AH10" i="187"/>
  <c r="AH10" i="185"/>
  <c r="AH25" i="185"/>
  <c r="AH10" i="183"/>
  <c r="AH27" i="183"/>
  <c r="AH10" i="181"/>
  <c r="AH31" i="181"/>
  <c r="AH10" i="179"/>
  <c r="AH22" i="178"/>
  <c r="AH10" i="177"/>
  <c r="AH26" i="177"/>
  <c r="AH22" i="176"/>
  <c r="AH22" i="175"/>
  <c r="AH16" i="175"/>
  <c r="AH13" i="174"/>
  <c r="AH7" i="174"/>
  <c r="AH4" i="170"/>
  <c r="AH19" i="169"/>
  <c r="AH13" i="214"/>
  <c r="AH13" i="212"/>
  <c r="AH10" i="210"/>
  <c r="AH10" i="208"/>
  <c r="AH27" i="208"/>
  <c r="AH10" i="206"/>
  <c r="AH27" i="206"/>
  <c r="AH10" i="204"/>
  <c r="AH31" i="204"/>
  <c r="AH10" i="202"/>
  <c r="AH16" i="199"/>
  <c r="AH7" i="199"/>
  <c r="AH10" i="197"/>
  <c r="AH16" i="196"/>
  <c r="AH7" i="196"/>
  <c r="AH13" i="195"/>
  <c r="AH22" i="193"/>
  <c r="AH13" i="193"/>
  <c r="AH19" i="192"/>
  <c r="AH7" i="192"/>
  <c r="AH16" i="190"/>
  <c r="AH7" i="190"/>
  <c r="AH16" i="188"/>
  <c r="AH7" i="188"/>
  <c r="AH16" i="186"/>
  <c r="AH7" i="186"/>
  <c r="AH16" i="184"/>
  <c r="AH7" i="184"/>
  <c r="AH16" i="182"/>
  <c r="AH7" i="182"/>
  <c r="AH16" i="180"/>
  <c r="AH7" i="180"/>
  <c r="AH7" i="178"/>
  <c r="AH10" i="176"/>
  <c r="AH4" i="176"/>
  <c r="AH16" i="174"/>
  <c r="AH16" i="173"/>
  <c r="AH7" i="172"/>
  <c r="AH22" i="171"/>
  <c r="AH16" i="171"/>
  <c r="AH7" i="170"/>
  <c r="AH7" i="169"/>
  <c r="AH7" i="176"/>
  <c r="AH10" i="174"/>
  <c r="AH22" i="169"/>
  <c r="AH19" i="176"/>
  <c r="AH22" i="174"/>
  <c r="AH13" i="172"/>
  <c r="AH4" i="172"/>
  <c r="AH13" i="170"/>
  <c r="O8" i="55"/>
  <c r="AH55" i="202"/>
  <c r="AK111" i="65"/>
  <c r="AH53" i="202"/>
  <c r="AK110" i="65"/>
  <c r="AH41" i="202"/>
  <c r="AK104" i="65"/>
  <c r="AH37" i="202"/>
  <c r="AK102" i="65"/>
  <c r="AH35" i="202"/>
  <c r="AK101" i="65"/>
  <c r="AH45" i="202"/>
  <c r="AK106" i="65"/>
  <c r="AH47" i="202"/>
  <c r="AK107" i="65"/>
  <c r="AH51" i="202"/>
  <c r="AK109" i="65"/>
  <c r="AH33" i="202"/>
  <c r="AK100" i="65"/>
  <c r="AH39" i="202"/>
  <c r="AK103" i="65"/>
  <c r="AK99" i="65"/>
  <c r="AH43" i="202"/>
  <c r="AK105" i="65"/>
  <c r="AH49" i="202"/>
  <c r="AK108" i="65"/>
  <c r="AH55" i="189"/>
  <c r="X111" i="65"/>
  <c r="AH53" i="189"/>
  <c r="X110" i="65"/>
  <c r="AH35" i="189"/>
  <c r="X101" i="65"/>
  <c r="AH41" i="189"/>
  <c r="X104" i="65"/>
  <c r="AH37" i="189"/>
  <c r="X102" i="65"/>
  <c r="AH33" i="189"/>
  <c r="X100" i="65"/>
  <c r="AH39" i="189"/>
  <c r="X103" i="65"/>
  <c r="X99" i="65"/>
  <c r="AH51" i="189"/>
  <c r="X109" i="65"/>
  <c r="AH43" i="189"/>
  <c r="X105" i="65"/>
  <c r="AH45" i="189"/>
  <c r="X106" i="65"/>
  <c r="AH47" i="189"/>
  <c r="X107" i="65"/>
  <c r="AH49" i="189"/>
  <c r="X108" i="65"/>
  <c r="AH55" i="204"/>
  <c r="AM111" i="65"/>
  <c r="AH37" i="204"/>
  <c r="AM102" i="65"/>
  <c r="AH39" i="204"/>
  <c r="AM103" i="65"/>
  <c r="AH35" i="204"/>
  <c r="AM101" i="65"/>
  <c r="AH45" i="204"/>
  <c r="AM106" i="65"/>
  <c r="AH47" i="204"/>
  <c r="AM107" i="65"/>
  <c r="AH43" i="204"/>
  <c r="AM105" i="65"/>
  <c r="AH53" i="204"/>
  <c r="AM110" i="65"/>
  <c r="AH51" i="204"/>
  <c r="AM109" i="65"/>
  <c r="AH49" i="204"/>
  <c r="AM108" i="65"/>
  <c r="AH33" i="204"/>
  <c r="AM100" i="65"/>
  <c r="AH41" i="204"/>
  <c r="AM104" i="65"/>
  <c r="AM99" i="65"/>
  <c r="AH55" i="181"/>
  <c r="P111" i="65"/>
  <c r="AH53" i="181"/>
  <c r="P110" i="65"/>
  <c r="AH35" i="181"/>
  <c r="P101" i="65"/>
  <c r="AH41" i="181"/>
  <c r="P104" i="65"/>
  <c r="AH51" i="181"/>
  <c r="P109" i="65"/>
  <c r="AH43" i="181"/>
  <c r="P105" i="65"/>
  <c r="AH45" i="181"/>
  <c r="P106" i="65"/>
  <c r="AH39" i="181"/>
  <c r="P103" i="65"/>
  <c r="AH47" i="181"/>
  <c r="P107" i="65"/>
  <c r="AH33" i="181"/>
  <c r="P100" i="65"/>
  <c r="P99" i="65"/>
  <c r="AH49" i="181"/>
  <c r="P108" i="65"/>
  <c r="AH37" i="181"/>
  <c r="P102" i="65"/>
  <c r="AH27" i="176"/>
  <c r="AH31" i="176"/>
  <c r="AH26" i="176"/>
  <c r="AH25" i="176"/>
  <c r="AH27" i="178"/>
  <c r="AH31" i="178"/>
  <c r="AH25" i="178"/>
  <c r="AH26" i="178"/>
  <c r="N28" i="174"/>
  <c r="AB55" i="55"/>
  <c r="G55" i="55"/>
  <c r="Z28" i="180"/>
  <c r="AN61" i="55"/>
  <c r="S61" i="55"/>
  <c r="T28" i="185"/>
  <c r="AH66" i="55"/>
  <c r="M66" i="55"/>
  <c r="Z28" i="188"/>
  <c r="AN69" i="55"/>
  <c r="S69" i="55"/>
  <c r="N28" i="190"/>
  <c r="AB71" i="55"/>
  <c r="G71" i="55"/>
  <c r="Z28" i="196"/>
  <c r="AN77" i="55"/>
  <c r="S77" i="55"/>
  <c r="N28" i="198"/>
  <c r="AB79" i="55"/>
  <c r="G79" i="55"/>
  <c r="AC28" i="202"/>
  <c r="AQ83" i="55"/>
  <c r="V83" i="55"/>
  <c r="Q28" i="208"/>
  <c r="AE89" i="55"/>
  <c r="J89" i="55"/>
  <c r="S94" i="55"/>
  <c r="Z28" i="213"/>
  <c r="AN94" i="55"/>
  <c r="N28" i="218"/>
  <c r="AB99" i="55"/>
  <c r="G99" i="55"/>
  <c r="E19" i="65"/>
  <c r="D7" i="220"/>
  <c r="C20" i="65"/>
  <c r="B7" i="220"/>
  <c r="AH26" i="185"/>
  <c r="AH26" i="118"/>
  <c r="AH25" i="169"/>
  <c r="AH27" i="169"/>
  <c r="AH31" i="169"/>
  <c r="AH26" i="169"/>
  <c r="AH25" i="202"/>
  <c r="AH26" i="202"/>
  <c r="AH25" i="210"/>
  <c r="AH26" i="210"/>
  <c r="AH25" i="170"/>
  <c r="AH26" i="170"/>
  <c r="AH31" i="170"/>
  <c r="AH27" i="170"/>
  <c r="AH26" i="179"/>
  <c r="AH26" i="187"/>
  <c r="AH26" i="200"/>
  <c r="AH25" i="200"/>
  <c r="AH27" i="203"/>
  <c r="AH31" i="203"/>
  <c r="AH26" i="203"/>
  <c r="AH25" i="203"/>
  <c r="AH27" i="207"/>
  <c r="AH31" i="207"/>
  <c r="AH26" i="207"/>
  <c r="AH25" i="207"/>
  <c r="AH27" i="173"/>
  <c r="AH31" i="173"/>
  <c r="AH26" i="173"/>
  <c r="AH25" i="173"/>
  <c r="AH27" i="180"/>
  <c r="AH31" i="180"/>
  <c r="AH26" i="180"/>
  <c r="AH25" i="180"/>
  <c r="AH27" i="184"/>
  <c r="AH31" i="184"/>
  <c r="AH26" i="184"/>
  <c r="AH25" i="184"/>
  <c r="AH27" i="188"/>
  <c r="AH31" i="188"/>
  <c r="AH26" i="188"/>
  <c r="AH25" i="188"/>
  <c r="AH27" i="192"/>
  <c r="AH31" i="192"/>
  <c r="AH26" i="192"/>
  <c r="AH25" i="192"/>
  <c r="AH25" i="195"/>
  <c r="AH26" i="195"/>
  <c r="AH31" i="197"/>
  <c r="AH25" i="197"/>
  <c r="AH27" i="197"/>
  <c r="AH26" i="197"/>
  <c r="AH27" i="194"/>
  <c r="AH31" i="194"/>
  <c r="AH25" i="194"/>
  <c r="AH26" i="194"/>
  <c r="AH31" i="213"/>
  <c r="AH25" i="213"/>
  <c r="AH26" i="213"/>
  <c r="AH31" i="195"/>
  <c r="AH27" i="202"/>
  <c r="N28" i="172"/>
  <c r="AB53" i="55"/>
  <c r="G53" i="55"/>
  <c r="T28" i="175"/>
  <c r="AH56" i="55"/>
  <c r="M56" i="55"/>
  <c r="Z28" i="178"/>
  <c r="AN59" i="55"/>
  <c r="S59" i="55"/>
  <c r="N28" i="180"/>
  <c r="AB61" i="55"/>
  <c r="G61" i="55"/>
  <c r="T28" i="183"/>
  <c r="AH64" i="55"/>
  <c r="M64" i="55"/>
  <c r="Z28" i="186"/>
  <c r="AN67" i="55"/>
  <c r="S67" i="55"/>
  <c r="N28" i="188"/>
  <c r="AB69" i="55"/>
  <c r="G69" i="55"/>
  <c r="T28" i="191"/>
  <c r="AH72" i="55"/>
  <c r="M72" i="55"/>
  <c r="Z28" i="194"/>
  <c r="AN75" i="55"/>
  <c r="S75" i="55"/>
  <c r="N28" i="196"/>
  <c r="AB77" i="55"/>
  <c r="G77" i="55"/>
  <c r="T28" i="199"/>
  <c r="AH80" i="55"/>
  <c r="M80" i="55"/>
  <c r="S84" i="55"/>
  <c r="Z28" i="203"/>
  <c r="AN84" i="55"/>
  <c r="G90" i="55"/>
  <c r="N28" i="209"/>
  <c r="AB90" i="55"/>
  <c r="G95" i="55"/>
  <c r="N28" i="214"/>
  <c r="AB95" i="55"/>
  <c r="P49" i="55"/>
  <c r="W28" i="118"/>
  <c r="AK49" i="55"/>
  <c r="T28" i="182"/>
  <c r="AH63" i="55"/>
  <c r="M63" i="55"/>
  <c r="P92" i="55"/>
  <c r="W28" i="211"/>
  <c r="AK92" i="55"/>
  <c r="AH25" i="187"/>
  <c r="AH26" i="183"/>
  <c r="M10" i="55"/>
  <c r="P10" i="55"/>
  <c r="AA8" i="55"/>
  <c r="AH25" i="179"/>
  <c r="AH25" i="181"/>
  <c r="AH31" i="183"/>
  <c r="AH27" i="185"/>
  <c r="AH26" i="204"/>
  <c r="AH55" i="216"/>
  <c r="AY111" i="65"/>
  <c r="AH53" i="216"/>
  <c r="AY110" i="65"/>
  <c r="AY99" i="65"/>
  <c r="AH37" i="216"/>
  <c r="AY102" i="65"/>
  <c r="AH33" i="216"/>
  <c r="AY100" i="65"/>
  <c r="AH41" i="216"/>
  <c r="AY104" i="65"/>
  <c r="AH49" i="216"/>
  <c r="AY108" i="65"/>
  <c r="AH51" i="216"/>
  <c r="AY109" i="65"/>
  <c r="AH43" i="216"/>
  <c r="AY105" i="65"/>
  <c r="AH47" i="216"/>
  <c r="AY107" i="65"/>
  <c r="AH39" i="216"/>
  <c r="AY103" i="65"/>
  <c r="AH35" i="216"/>
  <c r="AY101" i="65"/>
  <c r="AH45" i="216"/>
  <c r="AY106" i="65"/>
  <c r="J50" i="55"/>
  <c r="J101" i="55"/>
  <c r="Q28" i="169"/>
  <c r="AE50" i="55"/>
  <c r="Z28" i="171"/>
  <c r="AN52" i="55"/>
  <c r="S52" i="55"/>
  <c r="V87" i="55"/>
  <c r="AC28" i="206"/>
  <c r="AQ87" i="55"/>
  <c r="P93" i="55"/>
  <c r="W28" i="212"/>
  <c r="AK93" i="55"/>
  <c r="V98" i="55"/>
  <c r="AC28" i="217"/>
  <c r="AQ98" i="55"/>
  <c r="E1" i="118"/>
  <c r="AA159" i="118"/>
  <c r="AH25" i="118"/>
  <c r="AH27" i="172"/>
  <c r="AH31" i="172"/>
  <c r="AH26" i="172"/>
  <c r="AH25" i="172"/>
  <c r="AH31" i="212"/>
  <c r="AH26" i="212"/>
  <c r="AH25" i="212"/>
  <c r="AH25" i="189"/>
  <c r="AH27" i="211"/>
  <c r="AH31" i="211"/>
  <c r="AH25" i="211"/>
  <c r="AH26" i="211"/>
  <c r="AH27" i="171"/>
  <c r="AH26" i="171"/>
  <c r="AH31" i="171"/>
  <c r="AH25" i="171"/>
  <c r="AH27" i="199"/>
  <c r="AH25" i="199"/>
  <c r="AH31" i="199"/>
  <c r="AH26" i="199"/>
  <c r="AH31" i="175"/>
  <c r="AH27" i="175"/>
  <c r="AH26" i="175"/>
  <c r="AH25" i="175"/>
  <c r="AH31" i="215"/>
  <c r="AH25" i="215"/>
  <c r="AH26" i="215"/>
  <c r="AH27" i="213"/>
  <c r="AH31" i="200"/>
  <c r="AH27" i="210"/>
  <c r="AH53" i="218"/>
  <c r="BA110" i="65"/>
  <c r="AH55" i="218"/>
  <c r="BA111" i="65"/>
  <c r="AH35" i="218"/>
  <c r="BA101" i="65"/>
  <c r="AH41" i="218"/>
  <c r="BA104" i="65"/>
  <c r="AH37" i="218"/>
  <c r="BA102" i="65"/>
  <c r="AH33" i="218"/>
  <c r="BA100" i="65"/>
  <c r="AH49" i="218"/>
  <c r="BA108" i="65"/>
  <c r="AH51" i="218"/>
  <c r="BA109" i="65"/>
  <c r="AH43" i="218"/>
  <c r="BA105" i="65"/>
  <c r="BA99" i="65"/>
  <c r="AH39" i="218"/>
  <c r="BA103" i="65"/>
  <c r="AH47" i="218"/>
  <c r="BA107" i="65"/>
  <c r="AH45" i="218"/>
  <c r="BA106" i="65"/>
  <c r="T28" i="173"/>
  <c r="AH54" i="55"/>
  <c r="M54" i="55"/>
  <c r="Z28" i="176"/>
  <c r="AN57" i="55"/>
  <c r="S57" i="55"/>
  <c r="N28" i="178"/>
  <c r="AB59" i="55"/>
  <c r="G59" i="55"/>
  <c r="T28" i="181"/>
  <c r="AH62" i="55"/>
  <c r="M62" i="55"/>
  <c r="Z28" i="184"/>
  <c r="AN65" i="55"/>
  <c r="S65" i="55"/>
  <c r="N28" i="186"/>
  <c r="AB67" i="55"/>
  <c r="G67" i="55"/>
  <c r="T28" i="189"/>
  <c r="AH70" i="55"/>
  <c r="M70" i="55"/>
  <c r="Z28" i="192"/>
  <c r="AN73" i="55"/>
  <c r="S73" i="55"/>
  <c r="N28" i="194"/>
  <c r="AB75" i="55"/>
  <c r="G75" i="55"/>
  <c r="T28" i="197"/>
  <c r="AH78" i="55"/>
  <c r="M78" i="55"/>
  <c r="Z28" i="200"/>
  <c r="AN81" i="55"/>
  <c r="S81" i="55"/>
  <c r="W28" i="205"/>
  <c r="AK86" i="55"/>
  <c r="P86" i="55"/>
  <c r="N28" i="210"/>
  <c r="AB91" i="55"/>
  <c r="G91" i="55"/>
  <c r="Z28" i="216"/>
  <c r="AN97" i="55"/>
  <c r="S97" i="55"/>
  <c r="N28" i="118"/>
  <c r="AB49" i="55"/>
  <c r="G49" i="55"/>
  <c r="T28" i="176"/>
  <c r="AH57" i="55"/>
  <c r="M57" i="55"/>
  <c r="T28" i="184"/>
  <c r="AH65" i="55"/>
  <c r="M65" i="55"/>
  <c r="T28" i="192"/>
  <c r="AH73" i="55"/>
  <c r="M73" i="55"/>
  <c r="G8" i="55"/>
  <c r="Y10" i="55"/>
  <c r="AH25" i="177"/>
  <c r="AH31" i="179"/>
  <c r="AH31" i="187"/>
  <c r="AH27" i="189"/>
  <c r="U101" i="55"/>
  <c r="O101" i="55"/>
  <c r="L101" i="55"/>
  <c r="AH31" i="118"/>
  <c r="AH31" i="208"/>
  <c r="AH26" i="208"/>
  <c r="AH25" i="208"/>
  <c r="T28" i="177"/>
  <c r="AH58" i="55"/>
  <c r="M58" i="55"/>
  <c r="N28" i="182"/>
  <c r="AB63" i="55"/>
  <c r="G63" i="55"/>
  <c r="T28" i="193"/>
  <c r="AH74" i="55"/>
  <c r="M74" i="55"/>
  <c r="AH31" i="185"/>
  <c r="I101" i="55"/>
  <c r="AH25" i="206"/>
  <c r="AH26" i="206"/>
  <c r="AH31" i="206"/>
  <c r="AH31" i="214"/>
  <c r="AH25" i="214"/>
  <c r="AH26" i="214"/>
  <c r="AH26" i="191"/>
  <c r="AH31" i="198"/>
  <c r="AH25" i="198"/>
  <c r="AH26" i="198"/>
  <c r="AH27" i="201"/>
  <c r="AH31" i="201"/>
  <c r="AH25" i="201"/>
  <c r="AH26" i="201"/>
  <c r="AH27" i="205"/>
  <c r="AH31" i="205"/>
  <c r="AH25" i="205"/>
  <c r="AH26" i="205"/>
  <c r="AH27" i="209"/>
  <c r="AH31" i="209"/>
  <c r="AH25" i="209"/>
  <c r="AH26" i="209"/>
  <c r="AH27" i="174"/>
  <c r="AH31" i="174"/>
  <c r="AH25" i="174"/>
  <c r="AH26" i="174"/>
  <c r="AH27" i="182"/>
  <c r="AH25" i="182"/>
  <c r="AH31" i="182"/>
  <c r="AH26" i="182"/>
  <c r="AH27" i="186"/>
  <c r="AH31" i="186"/>
  <c r="AH26" i="186"/>
  <c r="AH25" i="186"/>
  <c r="AH27" i="190"/>
  <c r="AH25" i="190"/>
  <c r="AH31" i="190"/>
  <c r="AH26" i="190"/>
  <c r="AH31" i="193"/>
  <c r="AH25" i="193"/>
  <c r="AH26" i="193"/>
  <c r="AH26" i="196"/>
  <c r="AH31" i="196"/>
  <c r="AH25" i="196"/>
  <c r="AH27" i="196"/>
  <c r="AH27" i="198"/>
  <c r="AH27" i="200"/>
  <c r="AH31" i="210"/>
  <c r="Z28" i="174"/>
  <c r="AN55" i="55"/>
  <c r="S55" i="55"/>
  <c r="N28" i="176"/>
  <c r="AB57" i="55"/>
  <c r="G57" i="55"/>
  <c r="T28" i="179"/>
  <c r="AH60" i="55"/>
  <c r="M60" i="55"/>
  <c r="Z28" i="182"/>
  <c r="AN63" i="55"/>
  <c r="S63" i="55"/>
  <c r="N28" i="184"/>
  <c r="AB65" i="55"/>
  <c r="G65" i="55"/>
  <c r="T28" i="187"/>
  <c r="AH68" i="55"/>
  <c r="M68" i="55"/>
  <c r="Z28" i="190"/>
  <c r="AN71" i="55"/>
  <c r="S71" i="55"/>
  <c r="N28" i="192"/>
  <c r="AB73" i="55"/>
  <c r="G73" i="55"/>
  <c r="T28" i="195"/>
  <c r="AH76" i="55"/>
  <c r="M76" i="55"/>
  <c r="Z28" i="198"/>
  <c r="AN79" i="55"/>
  <c r="S79" i="55"/>
  <c r="AC28" i="201"/>
  <c r="AQ82" i="55"/>
  <c r="V82" i="55"/>
  <c r="T28" i="206"/>
  <c r="AH87" i="55"/>
  <c r="M87" i="55"/>
  <c r="G92" i="55"/>
  <c r="N28" i="211"/>
  <c r="AB92" i="55"/>
  <c r="T28" i="217"/>
  <c r="AH98" i="55"/>
  <c r="M98" i="55"/>
  <c r="T28" i="209"/>
  <c r="AH90" i="55"/>
  <c r="M90" i="55"/>
  <c r="T28" i="215"/>
  <c r="AH96" i="55"/>
  <c r="M96" i="55"/>
  <c r="AH25" i="204"/>
  <c r="Q10" i="55"/>
  <c r="AH31" i="177"/>
  <c r="AH27" i="179"/>
  <c r="AH27" i="187"/>
  <c r="AH31" i="191"/>
  <c r="AH55" i="217"/>
  <c r="AZ111" i="65"/>
  <c r="AH33" i="217"/>
  <c r="AZ100" i="65"/>
  <c r="AH39" i="217"/>
  <c r="AZ103" i="65"/>
  <c r="AH35" i="217"/>
  <c r="AZ101" i="65"/>
  <c r="AH37" i="217"/>
  <c r="AZ102" i="65"/>
  <c r="AZ99" i="65"/>
  <c r="AH47" i="217"/>
  <c r="AZ107" i="65"/>
  <c r="AH49" i="217"/>
  <c r="AZ108" i="65"/>
  <c r="AH41" i="217"/>
  <c r="AZ104" i="65"/>
  <c r="AH51" i="217"/>
  <c r="AZ109" i="65"/>
  <c r="AH45" i="217"/>
  <c r="AZ106" i="65"/>
  <c r="AH53" i="217"/>
  <c r="AZ110" i="65"/>
  <c r="AH43" i="217"/>
  <c r="AZ105" i="65"/>
  <c r="AC28" i="170"/>
  <c r="AQ51" i="55"/>
  <c r="V51" i="55"/>
  <c r="W28" i="171"/>
  <c r="AK52" i="55"/>
  <c r="P52" i="55"/>
  <c r="T28" i="172"/>
  <c r="AH53" i="55"/>
  <c r="M53" i="55"/>
  <c r="Z28" i="175"/>
  <c r="AN56" i="55"/>
  <c r="S56" i="55"/>
  <c r="T28" i="180"/>
  <c r="AH61" i="55"/>
  <c r="M61" i="55"/>
  <c r="T28" i="188"/>
  <c r="AH69" i="55"/>
  <c r="M69" i="55"/>
  <c r="Z28" i="191"/>
  <c r="AN72" i="55"/>
  <c r="S72" i="55"/>
  <c r="T28" i="196"/>
  <c r="AH77" i="55"/>
  <c r="M77" i="55"/>
  <c r="Z28" i="199"/>
  <c r="AN80" i="55"/>
  <c r="S80" i="55"/>
  <c r="N28" i="216"/>
  <c r="AB97" i="55"/>
  <c r="G97" i="55"/>
  <c r="V99" i="55"/>
  <c r="AC28" i="218"/>
  <c r="AQ99" i="55"/>
  <c r="F1" i="170"/>
  <c r="H1" i="169"/>
  <c r="D1" i="169"/>
  <c r="AA140" i="169"/>
  <c r="AH53" i="177"/>
  <c r="L110" i="65"/>
  <c r="AH35" i="177"/>
  <c r="L101" i="65"/>
  <c r="AH39" i="177"/>
  <c r="L103" i="65"/>
  <c r="AH33" i="177"/>
  <c r="L100" i="65"/>
  <c r="AH41" i="177"/>
  <c r="L104" i="65"/>
  <c r="L99" i="65"/>
  <c r="AH43" i="177"/>
  <c r="L105" i="65"/>
  <c r="AH55" i="177"/>
  <c r="L111" i="65"/>
  <c r="AH49" i="177"/>
  <c r="L108" i="65"/>
  <c r="AH51" i="177"/>
  <c r="L109" i="65"/>
  <c r="AH37" i="177"/>
  <c r="L102" i="65"/>
  <c r="AH47" i="177"/>
  <c r="L107" i="65"/>
  <c r="AH45" i="177"/>
  <c r="L106" i="65"/>
  <c r="AH55" i="210"/>
  <c r="AS111" i="65"/>
  <c r="AH53" i="210"/>
  <c r="AS110" i="65"/>
  <c r="AH35" i="210"/>
  <c r="AS101" i="65"/>
  <c r="AH41" i="210"/>
  <c r="AS104" i="65"/>
  <c r="AH39" i="210"/>
  <c r="AS103" i="65"/>
  <c r="AS99" i="65"/>
  <c r="AH49" i="210"/>
  <c r="AS108" i="65"/>
  <c r="AH51" i="210"/>
  <c r="AS109" i="65"/>
  <c r="AH43" i="210"/>
  <c r="AS105" i="65"/>
  <c r="AH37" i="210"/>
  <c r="AS102" i="65"/>
  <c r="AH33" i="210"/>
  <c r="AS100" i="65"/>
  <c r="AH45" i="210"/>
  <c r="AS106" i="65"/>
  <c r="AH47" i="210"/>
  <c r="AS107" i="65"/>
  <c r="AH55" i="186"/>
  <c r="U111" i="65"/>
  <c r="AH53" i="186"/>
  <c r="U110" i="65"/>
  <c r="AH41" i="186"/>
  <c r="U104" i="65"/>
  <c r="AH37" i="186"/>
  <c r="U102" i="65"/>
  <c r="AH35" i="186"/>
  <c r="U101" i="65"/>
  <c r="AH45" i="186"/>
  <c r="U106" i="65"/>
  <c r="AH47" i="186"/>
  <c r="U107" i="65"/>
  <c r="AH39" i="186"/>
  <c r="U103" i="65"/>
  <c r="AH51" i="186"/>
  <c r="U109" i="65"/>
  <c r="U99" i="65"/>
  <c r="AH49" i="186"/>
  <c r="U108" i="65"/>
  <c r="AH43" i="186"/>
  <c r="U105" i="65"/>
  <c r="AH33" i="186"/>
  <c r="U100" i="65"/>
  <c r="AH53" i="174"/>
  <c r="I110" i="65"/>
  <c r="AH35" i="174"/>
  <c r="I101" i="65"/>
  <c r="AH39" i="174"/>
  <c r="I103" i="65"/>
  <c r="AH49" i="174"/>
  <c r="I108" i="65"/>
  <c r="AH51" i="174"/>
  <c r="I109" i="65"/>
  <c r="AH43" i="174"/>
  <c r="I105" i="65"/>
  <c r="AH37" i="174"/>
  <c r="I102" i="65"/>
  <c r="AH47" i="174"/>
  <c r="I107" i="65"/>
  <c r="AH33" i="174"/>
  <c r="I100" i="65"/>
  <c r="I99" i="65"/>
  <c r="AH41" i="174"/>
  <c r="I104" i="65"/>
  <c r="AH55" i="174"/>
  <c r="I111" i="65"/>
  <c r="AH45" i="174"/>
  <c r="I106" i="65"/>
  <c r="AH55" i="209"/>
  <c r="AR111" i="65"/>
  <c r="AH53" i="209"/>
  <c r="AR110" i="65"/>
  <c r="AH33" i="209"/>
  <c r="AR100" i="65"/>
  <c r="AH39" i="209"/>
  <c r="AR103" i="65"/>
  <c r="AH35" i="209"/>
  <c r="AR101" i="65"/>
  <c r="AH47" i="209"/>
  <c r="AR107" i="65"/>
  <c r="AH49" i="209"/>
  <c r="AR108" i="65"/>
  <c r="AH51" i="209"/>
  <c r="AR109" i="65"/>
  <c r="AR99" i="65"/>
  <c r="AH45" i="209"/>
  <c r="AR106" i="65"/>
  <c r="AH37" i="209"/>
  <c r="AR102" i="65"/>
  <c r="AH41" i="209"/>
  <c r="AR104" i="65"/>
  <c r="AH43" i="209"/>
  <c r="AR105" i="65"/>
  <c r="AH53" i="205"/>
  <c r="AN110" i="65"/>
  <c r="AH35" i="205"/>
  <c r="AN101" i="65"/>
  <c r="AH41" i="205"/>
  <c r="AN104" i="65"/>
  <c r="AH37" i="205"/>
  <c r="AN102" i="65"/>
  <c r="AH33" i="205"/>
  <c r="AN100" i="65"/>
  <c r="AH55" i="205"/>
  <c r="AN111" i="65"/>
  <c r="AN99" i="65"/>
  <c r="AH51" i="205"/>
  <c r="AN109" i="65"/>
  <c r="AH43" i="205"/>
  <c r="AN105" i="65"/>
  <c r="AH45" i="205"/>
  <c r="AN106" i="65"/>
  <c r="AH47" i="205"/>
  <c r="AN107" i="65"/>
  <c r="AH39" i="205"/>
  <c r="AN103" i="65"/>
  <c r="AH49" i="205"/>
  <c r="AN108" i="65"/>
  <c r="AH55" i="201"/>
  <c r="AJ111" i="65"/>
  <c r="AH53" i="201"/>
  <c r="AJ110" i="65"/>
  <c r="AH35" i="201"/>
  <c r="AJ101" i="65"/>
  <c r="AH39" i="201"/>
  <c r="AJ103" i="65"/>
  <c r="AH37" i="201"/>
  <c r="AJ102" i="65"/>
  <c r="AH41" i="201"/>
  <c r="AJ104" i="65"/>
  <c r="AH51" i="201"/>
  <c r="AJ109" i="65"/>
  <c r="AH43" i="201"/>
  <c r="AJ105" i="65"/>
  <c r="AH45" i="201"/>
  <c r="AJ106" i="65"/>
  <c r="AJ99" i="65"/>
  <c r="AH47" i="201"/>
  <c r="AJ107" i="65"/>
  <c r="AH49" i="201"/>
  <c r="AJ108" i="65"/>
  <c r="AH33" i="201"/>
  <c r="AJ100" i="65"/>
  <c r="AH55" i="198"/>
  <c r="AG111" i="65"/>
  <c r="AH53" i="198"/>
  <c r="AG110" i="65"/>
  <c r="AH33" i="198"/>
  <c r="AG100" i="65"/>
  <c r="AH37" i="198"/>
  <c r="AG102" i="65"/>
  <c r="AH45" i="198"/>
  <c r="AG106" i="65"/>
  <c r="AH47" i="198"/>
  <c r="AG107" i="65"/>
  <c r="AH39" i="198"/>
  <c r="AG103" i="65"/>
  <c r="AG99" i="65"/>
  <c r="AH35" i="198"/>
  <c r="AG101" i="65"/>
  <c r="AH49" i="198"/>
  <c r="AG108" i="65"/>
  <c r="AH43" i="198"/>
  <c r="AG105" i="65"/>
  <c r="AH51" i="198"/>
  <c r="AG109" i="65"/>
  <c r="AH41" i="198"/>
  <c r="AG104" i="65"/>
  <c r="AH55" i="214"/>
  <c r="AW111" i="65"/>
  <c r="AH53" i="214"/>
  <c r="AW110" i="65"/>
  <c r="AH35" i="214"/>
  <c r="AW101" i="65"/>
  <c r="AH33" i="214"/>
  <c r="AW100" i="65"/>
  <c r="AH37" i="214"/>
  <c r="AW102" i="65"/>
  <c r="AH41" i="214"/>
  <c r="AW104" i="65"/>
  <c r="AH49" i="214"/>
  <c r="AW108" i="65"/>
  <c r="AH51" i="214"/>
  <c r="AW109" i="65"/>
  <c r="AH43" i="214"/>
  <c r="AW105" i="65"/>
  <c r="AH45" i="214"/>
  <c r="AW106" i="65"/>
  <c r="AH47" i="214"/>
  <c r="AW107" i="65"/>
  <c r="AH39" i="214"/>
  <c r="AW103" i="65"/>
  <c r="AW99" i="65"/>
  <c r="K104" i="55"/>
  <c r="AH55" i="211"/>
  <c r="AT111" i="65"/>
  <c r="AT99" i="65"/>
  <c r="AH53" i="211"/>
  <c r="AT110" i="65"/>
  <c r="AH33" i="211"/>
  <c r="AT100" i="65"/>
  <c r="AH47" i="211"/>
  <c r="AT107" i="65"/>
  <c r="AH49" i="211"/>
  <c r="AT108" i="65"/>
  <c r="AH41" i="211"/>
  <c r="AT104" i="65"/>
  <c r="AH43" i="211"/>
  <c r="AT105" i="65"/>
  <c r="AH39" i="211"/>
  <c r="AT103" i="65"/>
  <c r="AH51" i="211"/>
  <c r="AT109" i="65"/>
  <c r="AH37" i="211"/>
  <c r="AT102" i="65"/>
  <c r="AH45" i="211"/>
  <c r="AT106" i="65"/>
  <c r="AH35" i="211"/>
  <c r="AT101" i="65"/>
  <c r="AH37" i="172"/>
  <c r="G102" i="65"/>
  <c r="AH35" i="172"/>
  <c r="G101" i="65"/>
  <c r="AH39" i="172"/>
  <c r="G103" i="65"/>
  <c r="AH49" i="172"/>
  <c r="G108" i="65"/>
  <c r="AH51" i="172"/>
  <c r="G109" i="65"/>
  <c r="AH43" i="172"/>
  <c r="G105" i="65"/>
  <c r="AH55" i="172"/>
  <c r="G111" i="65"/>
  <c r="AH53" i="172"/>
  <c r="G110" i="65"/>
  <c r="AH41" i="172"/>
  <c r="G104" i="65"/>
  <c r="G99" i="65"/>
  <c r="AH45" i="172"/>
  <c r="G106" i="65"/>
  <c r="AH33" i="172"/>
  <c r="G100" i="65"/>
  <c r="AH47" i="172"/>
  <c r="G107" i="65"/>
  <c r="AN101" i="55"/>
  <c r="AH55" i="195"/>
  <c r="AD111" i="65"/>
  <c r="AH53" i="195"/>
  <c r="AD110" i="65"/>
  <c r="AH33" i="195"/>
  <c r="AD100" i="65"/>
  <c r="AD99" i="65"/>
  <c r="AH51" i="195"/>
  <c r="AD109" i="65"/>
  <c r="AH43" i="195"/>
  <c r="AD105" i="65"/>
  <c r="AH45" i="195"/>
  <c r="AD106" i="65"/>
  <c r="AH37" i="195"/>
  <c r="AD102" i="65"/>
  <c r="AH39" i="195"/>
  <c r="AD103" i="65"/>
  <c r="AH35" i="195"/>
  <c r="AD101" i="65"/>
  <c r="AH41" i="195"/>
  <c r="AD104" i="65"/>
  <c r="AH49" i="195"/>
  <c r="AD108" i="65"/>
  <c r="AH47" i="195"/>
  <c r="AD107" i="65"/>
  <c r="AH55" i="188"/>
  <c r="W111" i="65"/>
  <c r="AH53" i="188"/>
  <c r="W110" i="65"/>
  <c r="AH37" i="188"/>
  <c r="W102" i="65"/>
  <c r="AH39" i="188"/>
  <c r="W103" i="65"/>
  <c r="AH35" i="188"/>
  <c r="W101" i="65"/>
  <c r="AH45" i="188"/>
  <c r="W106" i="65"/>
  <c r="AH47" i="188"/>
  <c r="W107" i="65"/>
  <c r="AH43" i="188"/>
  <c r="W105" i="65"/>
  <c r="AH33" i="188"/>
  <c r="W100" i="65"/>
  <c r="W99" i="65"/>
  <c r="AH49" i="188"/>
  <c r="W108" i="65"/>
  <c r="AH41" i="188"/>
  <c r="W104" i="65"/>
  <c r="AH51" i="188"/>
  <c r="W109" i="65"/>
  <c r="AH55" i="180"/>
  <c r="O111" i="65"/>
  <c r="AH37" i="180"/>
  <c r="O102" i="65"/>
  <c r="AH39" i="180"/>
  <c r="O103" i="65"/>
  <c r="AH33" i="180"/>
  <c r="O100" i="65"/>
  <c r="AH53" i="180"/>
  <c r="O110" i="65"/>
  <c r="AH35" i="180"/>
  <c r="O101" i="65"/>
  <c r="AH41" i="180"/>
  <c r="O104" i="65"/>
  <c r="AH45" i="180"/>
  <c r="O106" i="65"/>
  <c r="AH47" i="180"/>
  <c r="O107" i="65"/>
  <c r="AH43" i="180"/>
  <c r="O105" i="65"/>
  <c r="AH51" i="180"/>
  <c r="O109" i="65"/>
  <c r="O99" i="65"/>
  <c r="AH49" i="180"/>
  <c r="O108" i="65"/>
  <c r="AH55" i="207"/>
  <c r="AH37" i="207"/>
  <c r="AH39" i="207"/>
  <c r="AH53" i="207"/>
  <c r="AH35" i="207"/>
  <c r="AH33" i="207"/>
  <c r="AH43" i="207"/>
  <c r="AH47" i="207"/>
  <c r="AH41" i="207"/>
  <c r="AH51" i="207"/>
  <c r="AH49" i="207"/>
  <c r="AH45" i="207"/>
  <c r="AH53" i="191"/>
  <c r="Z110" i="65"/>
  <c r="AH55" i="191"/>
  <c r="Z111" i="65"/>
  <c r="AH37" i="191"/>
  <c r="Z102" i="65"/>
  <c r="Z99" i="65"/>
  <c r="AH35" i="191"/>
  <c r="Z101" i="65"/>
  <c r="AH33" i="191"/>
  <c r="Z100" i="65"/>
  <c r="AH39" i="191"/>
  <c r="Z103" i="65"/>
  <c r="AH51" i="191"/>
  <c r="Z109" i="65"/>
  <c r="AH43" i="191"/>
  <c r="Z105" i="65"/>
  <c r="AH45" i="191"/>
  <c r="Z106" i="65"/>
  <c r="AH49" i="191"/>
  <c r="Z108" i="65"/>
  <c r="AH41" i="191"/>
  <c r="Z104" i="65"/>
  <c r="AH47" i="191"/>
  <c r="Z107" i="65"/>
  <c r="AH55" i="196"/>
  <c r="AE111" i="65"/>
  <c r="AH37" i="196"/>
  <c r="AE102" i="65"/>
  <c r="AH39" i="196"/>
  <c r="AE103" i="65"/>
  <c r="AH53" i="196"/>
  <c r="AE110" i="65"/>
  <c r="AH35" i="196"/>
  <c r="AE101" i="65"/>
  <c r="AH33" i="196"/>
  <c r="AE100" i="65"/>
  <c r="AH45" i="196"/>
  <c r="AE106" i="65"/>
  <c r="AH47" i="196"/>
  <c r="AE107" i="65"/>
  <c r="AH43" i="196"/>
  <c r="AE105" i="65"/>
  <c r="AH41" i="196"/>
  <c r="AE104" i="65"/>
  <c r="AE99" i="65"/>
  <c r="AH49" i="196"/>
  <c r="AE108" i="65"/>
  <c r="AH51" i="196"/>
  <c r="AE109" i="65"/>
  <c r="AH53" i="187"/>
  <c r="V110" i="65"/>
  <c r="AH55" i="187"/>
  <c r="V111" i="65"/>
  <c r="AH33" i="187"/>
  <c r="V100" i="65"/>
  <c r="V99" i="65"/>
  <c r="AH37" i="187"/>
  <c r="V102" i="65"/>
  <c r="AH39" i="187"/>
  <c r="V103" i="65"/>
  <c r="AH51" i="187"/>
  <c r="V109" i="65"/>
  <c r="AH43" i="187"/>
  <c r="V105" i="65"/>
  <c r="AH45" i="187"/>
  <c r="V106" i="65"/>
  <c r="AH35" i="187"/>
  <c r="V101" i="65"/>
  <c r="AH41" i="187"/>
  <c r="V104" i="65"/>
  <c r="AH47" i="187"/>
  <c r="V107" i="65"/>
  <c r="AH49" i="187"/>
  <c r="V108" i="65"/>
  <c r="AE101" i="55"/>
  <c r="E20" i="65"/>
  <c r="D8" i="220"/>
  <c r="B8" i="220"/>
  <c r="F20" i="65"/>
  <c r="C21" i="65"/>
  <c r="M101" i="55"/>
  <c r="V101" i="55"/>
  <c r="AH55" i="208"/>
  <c r="AQ111" i="65"/>
  <c r="AH53" i="208"/>
  <c r="AQ110" i="65"/>
  <c r="AH39" i="208"/>
  <c r="AQ103" i="65"/>
  <c r="AH49" i="208"/>
  <c r="AQ108" i="65"/>
  <c r="AH51" i="208"/>
  <c r="AQ109" i="65"/>
  <c r="AH43" i="208"/>
  <c r="AQ105" i="65"/>
  <c r="AH37" i="208"/>
  <c r="AQ102" i="65"/>
  <c r="AH47" i="208"/>
  <c r="AQ107" i="65"/>
  <c r="AH35" i="208"/>
  <c r="AQ101" i="65"/>
  <c r="AH33" i="208"/>
  <c r="AQ100" i="65"/>
  <c r="AH41" i="208"/>
  <c r="AQ104" i="65"/>
  <c r="AQ99" i="65"/>
  <c r="AH45" i="208"/>
  <c r="AQ106" i="65"/>
  <c r="Q8" i="55"/>
  <c r="AH53" i="179"/>
  <c r="N110" i="65"/>
  <c r="AH33" i="179"/>
  <c r="N100" i="65"/>
  <c r="N99" i="65"/>
  <c r="AH51" i="179"/>
  <c r="N109" i="65"/>
  <c r="AH49" i="179"/>
  <c r="N108" i="65"/>
  <c r="AH37" i="179"/>
  <c r="N102" i="65"/>
  <c r="AH39" i="179"/>
  <c r="N103" i="65"/>
  <c r="AH45" i="179"/>
  <c r="N106" i="65"/>
  <c r="AH35" i="179"/>
  <c r="N101" i="65"/>
  <c r="AH41" i="179"/>
  <c r="N104" i="65"/>
  <c r="AH47" i="179"/>
  <c r="N107" i="65"/>
  <c r="AH55" i="179"/>
  <c r="N111" i="65"/>
  <c r="AH43" i="179"/>
  <c r="N105" i="65"/>
  <c r="AB101" i="55"/>
  <c r="J8" i="55"/>
  <c r="AH53" i="183"/>
  <c r="R110" i="65"/>
  <c r="AH55" i="183"/>
  <c r="R111" i="65"/>
  <c r="AH37" i="183"/>
  <c r="R102" i="65"/>
  <c r="R99" i="65"/>
  <c r="AH35" i="183"/>
  <c r="R101" i="65"/>
  <c r="AH51" i="183"/>
  <c r="R109" i="65"/>
  <c r="AH43" i="183"/>
  <c r="R105" i="65"/>
  <c r="AH45" i="183"/>
  <c r="R106" i="65"/>
  <c r="AH41" i="183"/>
  <c r="R104" i="65"/>
  <c r="AH49" i="183"/>
  <c r="R108" i="65"/>
  <c r="AH33" i="183"/>
  <c r="R100" i="65"/>
  <c r="AH39" i="183"/>
  <c r="R103" i="65"/>
  <c r="AH47" i="183"/>
  <c r="R107" i="65"/>
  <c r="P101" i="55"/>
  <c r="AH55" i="194"/>
  <c r="AC111" i="65"/>
  <c r="AH53" i="194"/>
  <c r="AC110" i="65"/>
  <c r="AH41" i="194"/>
  <c r="AC104" i="65"/>
  <c r="AH35" i="194"/>
  <c r="AC101" i="65"/>
  <c r="AH33" i="194"/>
  <c r="AC100" i="65"/>
  <c r="AC99" i="65"/>
  <c r="AH45" i="194"/>
  <c r="AC106" i="65"/>
  <c r="AH47" i="194"/>
  <c r="AC107" i="65"/>
  <c r="AH51" i="194"/>
  <c r="AC109" i="65"/>
  <c r="AH43" i="194"/>
  <c r="AC105" i="65"/>
  <c r="AH39" i="194"/>
  <c r="AC103" i="65"/>
  <c r="AH49" i="194"/>
  <c r="AC108" i="65"/>
  <c r="AH37" i="194"/>
  <c r="AC102" i="65"/>
  <c r="A7" i="220"/>
  <c r="AW50" i="55"/>
  <c r="AH55" i="192"/>
  <c r="AA111" i="65"/>
  <c r="AH33" i="192"/>
  <c r="AA100" i="65"/>
  <c r="AH53" i="192"/>
  <c r="AA110" i="65"/>
  <c r="AH45" i="192"/>
  <c r="AA106" i="65"/>
  <c r="AH47" i="192"/>
  <c r="AA107" i="65"/>
  <c r="AH35" i="192"/>
  <c r="AA101" i="65"/>
  <c r="AH39" i="192"/>
  <c r="AA103" i="65"/>
  <c r="AA99" i="65"/>
  <c r="AH49" i="192"/>
  <c r="AA108" i="65"/>
  <c r="AH51" i="192"/>
  <c r="AA109" i="65"/>
  <c r="AH37" i="192"/>
  <c r="AA102" i="65"/>
  <c r="AH43" i="192"/>
  <c r="AA105" i="65"/>
  <c r="AH41" i="192"/>
  <c r="AA104" i="65"/>
  <c r="AH55" i="184"/>
  <c r="S111" i="65"/>
  <c r="AH53" i="184"/>
  <c r="S110" i="65"/>
  <c r="AH33" i="184"/>
  <c r="S100" i="65"/>
  <c r="AH37" i="184"/>
  <c r="S102" i="65"/>
  <c r="AH41" i="184"/>
  <c r="S104" i="65"/>
  <c r="S99" i="65"/>
  <c r="AH45" i="184"/>
  <c r="S106" i="65"/>
  <c r="AH47" i="184"/>
  <c r="S107" i="65"/>
  <c r="AH49" i="184"/>
  <c r="S108" i="65"/>
  <c r="AH35" i="184"/>
  <c r="S101" i="65"/>
  <c r="AH39" i="184"/>
  <c r="S103" i="65"/>
  <c r="AH43" i="184"/>
  <c r="S105" i="65"/>
  <c r="AH51" i="184"/>
  <c r="S109" i="65"/>
  <c r="AH53" i="173"/>
  <c r="H110" i="65"/>
  <c r="AH41" i="173"/>
  <c r="H104" i="65"/>
  <c r="AH37" i="173"/>
  <c r="H102" i="65"/>
  <c r="AH33" i="173"/>
  <c r="H100" i="65"/>
  <c r="AH39" i="173"/>
  <c r="H103" i="65"/>
  <c r="H99" i="65"/>
  <c r="AH47" i="173"/>
  <c r="H107" i="65"/>
  <c r="AH51" i="173"/>
  <c r="H109" i="65"/>
  <c r="AH45" i="173"/>
  <c r="H106" i="65"/>
  <c r="AH35" i="173"/>
  <c r="H101" i="65"/>
  <c r="AH55" i="173"/>
  <c r="H111" i="65"/>
  <c r="AH43" i="173"/>
  <c r="H105" i="65"/>
  <c r="AH49" i="173"/>
  <c r="H108" i="65"/>
  <c r="AH55" i="203"/>
  <c r="AL111" i="65"/>
  <c r="AH53" i="203"/>
  <c r="AL110" i="65"/>
  <c r="AH33" i="203"/>
  <c r="AL100" i="65"/>
  <c r="AL99" i="65"/>
  <c r="AH37" i="203"/>
  <c r="AL102" i="65"/>
  <c r="AH41" i="203"/>
  <c r="AL104" i="65"/>
  <c r="AH51" i="203"/>
  <c r="AL109" i="65"/>
  <c r="AH43" i="203"/>
  <c r="AL105" i="65"/>
  <c r="AH45" i="203"/>
  <c r="AL106" i="65"/>
  <c r="AH35" i="203"/>
  <c r="AL101" i="65"/>
  <c r="AH49" i="203"/>
  <c r="AL108" i="65"/>
  <c r="AH39" i="203"/>
  <c r="AL103" i="65"/>
  <c r="AH47" i="203"/>
  <c r="AL107" i="65"/>
  <c r="AH55" i="193"/>
  <c r="AB111" i="65"/>
  <c r="AH53" i="193"/>
  <c r="AB110" i="65"/>
  <c r="AH35" i="193"/>
  <c r="AB101" i="65"/>
  <c r="AH39" i="193"/>
  <c r="AB103" i="65"/>
  <c r="AH33" i="193"/>
  <c r="AB100" i="65"/>
  <c r="AH51" i="193"/>
  <c r="AB109" i="65"/>
  <c r="AH43" i="193"/>
  <c r="AB105" i="65"/>
  <c r="AH45" i="193"/>
  <c r="AB106" i="65"/>
  <c r="AH37" i="193"/>
  <c r="AB102" i="65"/>
  <c r="AH41" i="193"/>
  <c r="AB104" i="65"/>
  <c r="AH49" i="193"/>
  <c r="AB108" i="65"/>
  <c r="AH47" i="193"/>
  <c r="AB107" i="65"/>
  <c r="AB99" i="65"/>
  <c r="AH55" i="206"/>
  <c r="AH53" i="206"/>
  <c r="AP99" i="65"/>
  <c r="AH39" i="206"/>
  <c r="AH45" i="206"/>
  <c r="AH33" i="206"/>
  <c r="AO99" i="65"/>
  <c r="AH51" i="206"/>
  <c r="AH37" i="206"/>
  <c r="AH35" i="206"/>
  <c r="AH41" i="206"/>
  <c r="AH47" i="206"/>
  <c r="AH43" i="206"/>
  <c r="AH49" i="206"/>
  <c r="AH55" i="185"/>
  <c r="T111" i="65"/>
  <c r="AH53" i="185"/>
  <c r="T110" i="65"/>
  <c r="AH35" i="185"/>
  <c r="T101" i="65"/>
  <c r="AH39" i="185"/>
  <c r="T103" i="65"/>
  <c r="AH37" i="185"/>
  <c r="T102" i="65"/>
  <c r="AH51" i="185"/>
  <c r="T109" i="65"/>
  <c r="AH43" i="185"/>
  <c r="T105" i="65"/>
  <c r="AH45" i="185"/>
  <c r="T106" i="65"/>
  <c r="AH33" i="185"/>
  <c r="T100" i="65"/>
  <c r="T99" i="65"/>
  <c r="AH41" i="185"/>
  <c r="T104" i="65"/>
  <c r="AH49" i="185"/>
  <c r="T108" i="65"/>
  <c r="AH47" i="185"/>
  <c r="T107" i="65"/>
  <c r="G101" i="55"/>
  <c r="AH55" i="200"/>
  <c r="AI111" i="65"/>
  <c r="AH33" i="200"/>
  <c r="AI100" i="65"/>
  <c r="AH53" i="200"/>
  <c r="AI110" i="65"/>
  <c r="AH37" i="200"/>
  <c r="AI102" i="65"/>
  <c r="AI99" i="65"/>
  <c r="AH45" i="200"/>
  <c r="AI106" i="65"/>
  <c r="AH47" i="200"/>
  <c r="AI107" i="65"/>
  <c r="AH41" i="200"/>
  <c r="AI104" i="65"/>
  <c r="AH49" i="200"/>
  <c r="AI108" i="65"/>
  <c r="AH51" i="200"/>
  <c r="AI109" i="65"/>
  <c r="AH39" i="200"/>
  <c r="AI103" i="65"/>
  <c r="AH43" i="200"/>
  <c r="AI105" i="65"/>
  <c r="AH35" i="200"/>
  <c r="AI101" i="65"/>
  <c r="AH55" i="215"/>
  <c r="AX111" i="65"/>
  <c r="AH37" i="215"/>
  <c r="AX102" i="65"/>
  <c r="AH35" i="215"/>
  <c r="AX101" i="65"/>
  <c r="AH33" i="215"/>
  <c r="AX100" i="65"/>
  <c r="AH47" i="215"/>
  <c r="AX107" i="65"/>
  <c r="AH49" i="215"/>
  <c r="AX108" i="65"/>
  <c r="AH39" i="215"/>
  <c r="AX103" i="65"/>
  <c r="AH53" i="215"/>
  <c r="AX110" i="65"/>
  <c r="AX99" i="65"/>
  <c r="AH43" i="215"/>
  <c r="AX105" i="65"/>
  <c r="AH51" i="215"/>
  <c r="AX109" i="65"/>
  <c r="AH45" i="215"/>
  <c r="AX106" i="65"/>
  <c r="AH41" i="215"/>
  <c r="AX104" i="65"/>
  <c r="AH53" i="175"/>
  <c r="J110" i="65"/>
  <c r="AH37" i="175"/>
  <c r="J102" i="65"/>
  <c r="J99" i="65"/>
  <c r="AH35" i="175"/>
  <c r="J101" i="65"/>
  <c r="AH33" i="175"/>
  <c r="J100" i="65"/>
  <c r="AH39" i="175"/>
  <c r="J103" i="65"/>
  <c r="AH45" i="175"/>
  <c r="J106" i="65"/>
  <c r="AH49" i="175"/>
  <c r="J108" i="65"/>
  <c r="AH51" i="175"/>
  <c r="J109" i="65"/>
  <c r="AH47" i="175"/>
  <c r="J107" i="65"/>
  <c r="AH55" i="175"/>
  <c r="J111" i="65"/>
  <c r="AH41" i="175"/>
  <c r="J104" i="65"/>
  <c r="AH43" i="175"/>
  <c r="J105" i="65"/>
  <c r="AH53" i="212"/>
  <c r="AU110" i="65"/>
  <c r="AH37" i="212"/>
  <c r="AU102" i="65"/>
  <c r="AH39" i="212"/>
  <c r="AU103" i="65"/>
  <c r="AH55" i="212"/>
  <c r="AU111" i="65"/>
  <c r="AH35" i="212"/>
  <c r="AU101" i="65"/>
  <c r="AH41" i="212"/>
  <c r="AU104" i="65"/>
  <c r="AH49" i="212"/>
  <c r="AU108" i="65"/>
  <c r="AH51" i="212"/>
  <c r="AU109" i="65"/>
  <c r="AH43" i="212"/>
  <c r="AU105" i="65"/>
  <c r="AH33" i="212"/>
  <c r="AU100" i="65"/>
  <c r="AU99" i="65"/>
  <c r="AH45" i="212"/>
  <c r="AU106" i="65"/>
  <c r="AH47" i="212"/>
  <c r="AU107" i="65"/>
  <c r="AK101" i="55"/>
  <c r="E1" i="169"/>
  <c r="AH101" i="55"/>
  <c r="AQ101" i="55"/>
  <c r="AH53" i="190"/>
  <c r="Y110" i="65"/>
  <c r="AH55" i="190"/>
  <c r="Y111" i="65"/>
  <c r="AH45" i="190"/>
  <c r="Y106" i="65"/>
  <c r="AH47" i="190"/>
  <c r="Y107" i="65"/>
  <c r="AH41" i="190"/>
  <c r="Y104" i="65"/>
  <c r="AH39" i="190"/>
  <c r="Y103" i="65"/>
  <c r="AH51" i="190"/>
  <c r="Y109" i="65"/>
  <c r="AH37" i="190"/>
  <c r="Y102" i="65"/>
  <c r="AH35" i="190"/>
  <c r="Y101" i="65"/>
  <c r="AH33" i="190"/>
  <c r="Y100" i="65"/>
  <c r="Y99" i="65"/>
  <c r="AH49" i="190"/>
  <c r="Y108" i="65"/>
  <c r="AH43" i="190"/>
  <c r="Y105" i="65"/>
  <c r="AH53" i="182"/>
  <c r="Q110" i="65"/>
  <c r="AH37" i="182"/>
  <c r="Q102" i="65"/>
  <c r="AH55" i="182"/>
  <c r="Q111" i="65"/>
  <c r="AH33" i="182"/>
  <c r="Q100" i="65"/>
  <c r="AH41" i="182"/>
  <c r="Q104" i="65"/>
  <c r="AH45" i="182"/>
  <c r="Q106" i="65"/>
  <c r="AH47" i="182"/>
  <c r="Q107" i="65"/>
  <c r="AH35" i="182"/>
  <c r="Q101" i="65"/>
  <c r="AH39" i="182"/>
  <c r="Q103" i="65"/>
  <c r="Q99" i="65"/>
  <c r="AH51" i="182"/>
  <c r="Q109" i="65"/>
  <c r="AH43" i="182"/>
  <c r="Q105" i="65"/>
  <c r="AH49" i="182"/>
  <c r="Q108" i="65"/>
  <c r="AH43" i="118"/>
  <c r="C105" i="65"/>
  <c r="AH53" i="118"/>
  <c r="C110" i="65"/>
  <c r="AH39" i="118"/>
  <c r="C103" i="65"/>
  <c r="AH45" i="118"/>
  <c r="C106" i="65"/>
  <c r="AH55" i="118"/>
  <c r="C111" i="65"/>
  <c r="AH41" i="118"/>
  <c r="C104" i="65"/>
  <c r="AH35" i="118"/>
  <c r="C101" i="65"/>
  <c r="AH51" i="118"/>
  <c r="C109" i="65"/>
  <c r="AH49" i="118"/>
  <c r="C108" i="65"/>
  <c r="AH37" i="118"/>
  <c r="C102" i="65"/>
  <c r="AH47" i="118"/>
  <c r="C107" i="65"/>
  <c r="C99" i="65"/>
  <c r="AH33" i="118"/>
  <c r="C100" i="65"/>
  <c r="U104" i="55"/>
  <c r="Y8" i="55"/>
  <c r="AH53" i="199"/>
  <c r="AH110" i="65"/>
  <c r="AH55" i="199"/>
  <c r="AH111" i="65"/>
  <c r="AH37" i="199"/>
  <c r="AH102" i="65"/>
  <c r="AH99" i="65"/>
  <c r="AH35" i="199"/>
  <c r="AH101" i="65"/>
  <c r="AH41" i="199"/>
  <c r="AH104" i="65"/>
  <c r="AH51" i="199"/>
  <c r="AH109" i="65"/>
  <c r="AH43" i="199"/>
  <c r="AH105" i="65"/>
  <c r="AH45" i="199"/>
  <c r="AH106" i="65"/>
  <c r="AH33" i="199"/>
  <c r="AH100" i="65"/>
  <c r="AH49" i="199"/>
  <c r="AH108" i="65"/>
  <c r="AH39" i="199"/>
  <c r="AH103" i="65"/>
  <c r="AH47" i="199"/>
  <c r="AH107" i="65"/>
  <c r="AH53" i="171"/>
  <c r="F110" i="65"/>
  <c r="AH55" i="171"/>
  <c r="F111" i="65"/>
  <c r="AH33" i="171"/>
  <c r="F100" i="65"/>
  <c r="F99" i="65"/>
  <c r="AH37" i="171"/>
  <c r="F102" i="65"/>
  <c r="AH39" i="171"/>
  <c r="F103" i="65"/>
  <c r="AH41" i="171"/>
  <c r="F104" i="65"/>
  <c r="AH47" i="171"/>
  <c r="F107" i="65"/>
  <c r="AH49" i="171"/>
  <c r="F108" i="65"/>
  <c r="AH35" i="171"/>
  <c r="F101" i="65"/>
  <c r="AH51" i="171"/>
  <c r="F109" i="65"/>
  <c r="AH43" i="171"/>
  <c r="F105" i="65"/>
  <c r="AH45" i="171"/>
  <c r="F106" i="65"/>
  <c r="AB159" i="118"/>
  <c r="AC159" i="118"/>
  <c r="AD159" i="118"/>
  <c r="AE159" i="118"/>
  <c r="AF157" i="118"/>
  <c r="AG157" i="118"/>
  <c r="AH157" i="118"/>
  <c r="Z159" i="118"/>
  <c r="Y159" i="118"/>
  <c r="X159" i="118"/>
  <c r="W159" i="118"/>
  <c r="V159" i="118"/>
  <c r="S101" i="55"/>
  <c r="AH55" i="213"/>
  <c r="AV111" i="65"/>
  <c r="AH53" i="213"/>
  <c r="AV110" i="65"/>
  <c r="AH41" i="213"/>
  <c r="AV104" i="65"/>
  <c r="AH33" i="213"/>
  <c r="AV100" i="65"/>
  <c r="AH47" i="213"/>
  <c r="AV107" i="65"/>
  <c r="AH49" i="213"/>
  <c r="AV108" i="65"/>
  <c r="AV99" i="65"/>
  <c r="AH45" i="213"/>
  <c r="AV106" i="65"/>
  <c r="AH35" i="213"/>
  <c r="AV101" i="65"/>
  <c r="AH37" i="213"/>
  <c r="AV102" i="65"/>
  <c r="AH39" i="213"/>
  <c r="AV103" i="65"/>
  <c r="AH43" i="213"/>
  <c r="AV105" i="65"/>
  <c r="AH51" i="213"/>
  <c r="AV109" i="65"/>
  <c r="AH55" i="197"/>
  <c r="AF111" i="65"/>
  <c r="AH53" i="197"/>
  <c r="AF110" i="65"/>
  <c r="AH35" i="197"/>
  <c r="AF101" i="65"/>
  <c r="AH41" i="197"/>
  <c r="AF104" i="65"/>
  <c r="AH51" i="197"/>
  <c r="AF109" i="65"/>
  <c r="AH43" i="197"/>
  <c r="AF105" i="65"/>
  <c r="AH45" i="197"/>
  <c r="AF106" i="65"/>
  <c r="AH47" i="197"/>
  <c r="AF107" i="65"/>
  <c r="AH37" i="197"/>
  <c r="AF102" i="65"/>
  <c r="AH33" i="197"/>
  <c r="AF100" i="65"/>
  <c r="AH39" i="197"/>
  <c r="AF103" i="65"/>
  <c r="AF99" i="65"/>
  <c r="AH49" i="197"/>
  <c r="AF108" i="65"/>
  <c r="AH49" i="170"/>
  <c r="E108" i="65"/>
  <c r="AH47" i="170"/>
  <c r="E107" i="65"/>
  <c r="AH41" i="170"/>
  <c r="E104" i="65"/>
  <c r="AH39" i="170"/>
  <c r="E103" i="65"/>
  <c r="AH45" i="170"/>
  <c r="E106" i="65"/>
  <c r="AH53" i="170"/>
  <c r="E110" i="65"/>
  <c r="AH37" i="170"/>
  <c r="E102" i="65"/>
  <c r="AH55" i="170"/>
  <c r="E111" i="65"/>
  <c r="AH35" i="170"/>
  <c r="E101" i="65"/>
  <c r="AH51" i="170"/>
  <c r="E109" i="65"/>
  <c r="AH43" i="170"/>
  <c r="E105" i="65"/>
  <c r="AH33" i="170"/>
  <c r="E100" i="65"/>
  <c r="E99" i="65"/>
  <c r="AH49" i="169"/>
  <c r="D108" i="65"/>
  <c r="AH51" i="169"/>
  <c r="D109" i="65"/>
  <c r="AH43" i="169"/>
  <c r="D105" i="65"/>
  <c r="AH53" i="169"/>
  <c r="D110" i="65"/>
  <c r="AH35" i="169"/>
  <c r="D101" i="65"/>
  <c r="D99" i="65"/>
  <c r="AH33" i="169"/>
  <c r="D100" i="65"/>
  <c r="AH55" i="169"/>
  <c r="D111" i="65"/>
  <c r="AH37" i="169"/>
  <c r="D102" i="65"/>
  <c r="AH45" i="169"/>
  <c r="D106" i="65"/>
  <c r="AH39" i="169"/>
  <c r="D103" i="65"/>
  <c r="AH47" i="169"/>
  <c r="D107" i="65"/>
  <c r="AH41" i="169"/>
  <c r="D104" i="65"/>
  <c r="AH53" i="178"/>
  <c r="M110" i="65"/>
  <c r="AH41" i="178"/>
  <c r="M104" i="65"/>
  <c r="AH35" i="178"/>
  <c r="M101" i="65"/>
  <c r="AH33" i="178"/>
  <c r="M100" i="65"/>
  <c r="AH39" i="178"/>
  <c r="M103" i="65"/>
  <c r="M99" i="65"/>
  <c r="AH49" i="178"/>
  <c r="M108" i="65"/>
  <c r="AH51" i="178"/>
  <c r="M109" i="65"/>
  <c r="AH43" i="178"/>
  <c r="M105" i="65"/>
  <c r="AH37" i="178"/>
  <c r="M102" i="65"/>
  <c r="AH45" i="178"/>
  <c r="M106" i="65"/>
  <c r="AH55" i="178"/>
  <c r="M111" i="65"/>
  <c r="AH47" i="178"/>
  <c r="M107" i="65"/>
  <c r="AH53" i="176"/>
  <c r="K110" i="65"/>
  <c r="AH33" i="176"/>
  <c r="K100" i="65"/>
  <c r="AH35" i="176"/>
  <c r="K101" i="65"/>
  <c r="AH39" i="176"/>
  <c r="K103" i="65"/>
  <c r="AH49" i="176"/>
  <c r="K108" i="65"/>
  <c r="AH51" i="176"/>
  <c r="K109" i="65"/>
  <c r="AH43" i="176"/>
  <c r="K105" i="65"/>
  <c r="AH45" i="176"/>
  <c r="K106" i="65"/>
  <c r="AH37" i="176"/>
  <c r="K102" i="65"/>
  <c r="AH41" i="176"/>
  <c r="K104" i="65"/>
  <c r="AH55" i="176"/>
  <c r="K111" i="65"/>
  <c r="AH47" i="176"/>
  <c r="K107" i="65"/>
  <c r="K99" i="65"/>
  <c r="AO104" i="65"/>
  <c r="AP104" i="65"/>
  <c r="Z10" i="55"/>
  <c r="AP104" i="55"/>
  <c r="AR104" i="55"/>
  <c r="R10" i="55"/>
  <c r="T10" i="55"/>
  <c r="AL104" i="55"/>
  <c r="AP108" i="65"/>
  <c r="AO108" i="65"/>
  <c r="AP101" i="65"/>
  <c r="AO101" i="65"/>
  <c r="AP100" i="65"/>
  <c r="AO100" i="65"/>
  <c r="H18" i="65" a="1"/>
  <c r="AP110" i="65"/>
  <c r="AO110" i="65"/>
  <c r="B9" i="220"/>
  <c r="AB8" i="55"/>
  <c r="AP107" i="65"/>
  <c r="AO107" i="65"/>
  <c r="AP109" i="65"/>
  <c r="AO109" i="65"/>
  <c r="AO103" i="65"/>
  <c r="AP103" i="65"/>
  <c r="AB104" i="55"/>
  <c r="F10" i="55"/>
  <c r="H10" i="55"/>
  <c r="AC104" i="55"/>
  <c r="AA104" i="55"/>
  <c r="V104" i="55"/>
  <c r="Z8" i="55"/>
  <c r="W104" i="55"/>
  <c r="N8" i="55"/>
  <c r="AE104" i="55"/>
  <c r="J10" i="55"/>
  <c r="AD104" i="55"/>
  <c r="AF104" i="55"/>
  <c r="V10" i="55"/>
  <c r="X10" i="55"/>
  <c r="AM104" i="55"/>
  <c r="AN104" i="55"/>
  <c r="AO104" i="55"/>
  <c r="N10" i="55"/>
  <c r="AH104" i="55"/>
  <c r="AI104" i="55"/>
  <c r="AG104" i="55"/>
  <c r="G104" i="55"/>
  <c r="F8" i="55"/>
  <c r="H104" i="55"/>
  <c r="AO105" i="65"/>
  <c r="AP105" i="65"/>
  <c r="AO102" i="65"/>
  <c r="AP102" i="65"/>
  <c r="AO106" i="65"/>
  <c r="AP106" i="65"/>
  <c r="AO111" i="65"/>
  <c r="AP111" i="65"/>
  <c r="O104" i="55"/>
  <c r="E51" i="55"/>
  <c r="AW51" i="55"/>
  <c r="A8" i="220"/>
  <c r="M22" i="65"/>
  <c r="M18" i="65"/>
  <c r="P22" i="65"/>
  <c r="I33" i="65"/>
  <c r="K28" i="65"/>
  <c r="T24" i="65"/>
  <c r="T22" i="65"/>
  <c r="H32" i="65"/>
  <c r="O68" i="65"/>
  <c r="S41" i="65"/>
  <c r="I56" i="65"/>
  <c r="K60" i="65"/>
  <c r="I55" i="65"/>
  <c r="K44" i="65"/>
  <c r="M49" i="65"/>
  <c r="P64" i="65"/>
  <c r="N41" i="65"/>
  <c r="I69" i="65"/>
  <c r="M24" i="65"/>
  <c r="U32" i="65"/>
  <c r="P19" i="65"/>
  <c r="O50" i="65"/>
  <c r="M20" i="65"/>
  <c r="K19" i="65"/>
  <c r="L23" i="65"/>
  <c r="J29" i="65"/>
  <c r="O67" i="65"/>
  <c r="U43" i="65"/>
  <c r="I48" i="65"/>
  <c r="P52" i="65"/>
  <c r="K67" i="65"/>
  <c r="T46" i="65"/>
  <c r="U39" i="65"/>
  <c r="P68" i="65"/>
  <c r="J41" i="65"/>
  <c r="O38" i="65"/>
  <c r="N52" i="65"/>
  <c r="T54" i="65"/>
  <c r="M51" i="65"/>
  <c r="I23" i="65"/>
  <c r="U25" i="65"/>
  <c r="U22" i="65"/>
  <c r="U24" i="65"/>
  <c r="O45" i="65"/>
  <c r="U34" i="65"/>
  <c r="L53" i="65"/>
  <c r="R22" i="65"/>
  <c r="S25" i="65"/>
  <c r="P33" i="65"/>
  <c r="U56" i="65"/>
  <c r="O53" i="65"/>
  <c r="H67" i="65"/>
  <c r="I60" i="65"/>
  <c r="P24" i="65"/>
  <c r="Q19" i="65"/>
  <c r="P23" i="65"/>
  <c r="J51" i="65"/>
  <c r="R43" i="65"/>
  <c r="S65" i="65"/>
  <c r="T57" i="65"/>
  <c r="J39" i="65"/>
  <c r="J23" i="65"/>
  <c r="S39" i="65"/>
  <c r="O23" i="65"/>
  <c r="L36" i="65"/>
  <c r="J21" i="65"/>
  <c r="K33" i="65"/>
  <c r="O21" i="65"/>
  <c r="U21" i="65"/>
  <c r="M25" i="65"/>
  <c r="I31" i="65"/>
  <c r="U41" i="65"/>
  <c r="I19" i="65"/>
  <c r="Q24" i="65"/>
  <c r="L29" i="65"/>
  <c r="J38" i="65"/>
  <c r="T55" i="65"/>
  <c r="K49" i="65"/>
  <c r="J50" i="65"/>
  <c r="T66" i="65"/>
  <c r="T64" i="65"/>
  <c r="K62" i="65"/>
  <c r="U58" i="65"/>
  <c r="R61" i="65"/>
  <c r="H52" i="65"/>
  <c r="Q50" i="65"/>
  <c r="J54" i="65"/>
  <c r="M55" i="65"/>
  <c r="L45" i="65"/>
  <c r="R36" i="65"/>
  <c r="T27" i="65"/>
  <c r="I49" i="65"/>
  <c r="Q37" i="65"/>
  <c r="S28" i="65"/>
  <c r="U19" i="65"/>
  <c r="Q34" i="65"/>
  <c r="J25" i="65"/>
  <c r="J45" i="65"/>
  <c r="S35" i="65"/>
  <c r="L26" i="65"/>
  <c r="U67" i="65"/>
  <c r="K69" i="65"/>
  <c r="I68" i="65"/>
  <c r="P67" i="65"/>
  <c r="L66" i="65"/>
  <c r="H69" i="65"/>
  <c r="H68" i="65"/>
  <c r="H28" i="65"/>
  <c r="O19" i="65"/>
  <c r="M36" i="65"/>
  <c r="U27" i="65"/>
  <c r="O46" i="65"/>
  <c r="T35" i="65"/>
  <c r="P53" i="65"/>
  <c r="K45" i="65"/>
  <c r="S60" i="65"/>
  <c r="U65" i="65"/>
  <c r="N61" i="65"/>
  <c r="O49" i="65"/>
  <c r="H39" i="65"/>
  <c r="P25" i="65"/>
  <c r="S42" i="65"/>
  <c r="S26" i="65"/>
  <c r="I20" i="65"/>
  <c r="S20" i="65"/>
  <c r="I22" i="65"/>
  <c r="S22" i="65"/>
  <c r="R65" i="65"/>
  <c r="H59" i="65"/>
  <c r="L27" i="65"/>
  <c r="N43" i="65"/>
  <c r="R62" i="65"/>
  <c r="Q47" i="65"/>
  <c r="I29" i="65"/>
  <c r="O48" i="65"/>
  <c r="M52" i="65"/>
  <c r="M46" i="65"/>
  <c r="M59" i="65"/>
  <c r="M63" i="65"/>
  <c r="N56" i="65"/>
  <c r="U63" i="65"/>
  <c r="M62" i="65"/>
  <c r="J62" i="65"/>
  <c r="M61" i="65"/>
  <c r="Q62" i="65"/>
  <c r="P66" i="65"/>
  <c r="T50" i="65"/>
  <c r="I47" i="65"/>
  <c r="M56" i="65"/>
  <c r="R54" i="65"/>
  <c r="Q56" i="65"/>
  <c r="I53" i="65"/>
  <c r="I50" i="65"/>
  <c r="T47" i="65"/>
  <c r="L41" i="65"/>
  <c r="T37" i="65"/>
  <c r="N32" i="65"/>
  <c r="K48" i="65"/>
  <c r="M41" i="65"/>
  <c r="U37" i="65"/>
  <c r="O32" i="65"/>
  <c r="U28" i="65"/>
  <c r="S37" i="65"/>
  <c r="P26" i="65"/>
  <c r="N35" i="65"/>
  <c r="H46" i="65"/>
  <c r="O33" i="65"/>
  <c r="K43" i="65"/>
  <c r="T34" i="65"/>
  <c r="H44" i="65"/>
  <c r="S63" i="65"/>
  <c r="M57" i="65"/>
  <c r="L65" i="65"/>
  <c r="R64" i="65"/>
  <c r="Q61" i="65"/>
  <c r="R53" i="65"/>
  <c r="S54" i="65"/>
  <c r="Q48" i="65"/>
  <c r="N34" i="65"/>
  <c r="Q45" i="65"/>
  <c r="O26" i="65"/>
  <c r="R29" i="65"/>
  <c r="M38" i="65"/>
  <c r="H64" i="65"/>
  <c r="H62" i="65"/>
  <c r="Q63" i="65"/>
  <c r="K55" i="65"/>
  <c r="L57" i="65"/>
  <c r="L50" i="65"/>
  <c r="S49" i="65"/>
  <c r="N58" i="65"/>
  <c r="J44" i="65"/>
  <c r="N26" i="65"/>
  <c r="K36" i="65"/>
  <c r="N18" i="65"/>
  <c r="H26" i="65"/>
  <c r="Q36" i="65"/>
  <c r="K31" i="65"/>
  <c r="K23" i="65"/>
  <c r="R26" i="65"/>
  <c r="Q32" i="65"/>
  <c r="T67" i="65"/>
  <c r="H41" i="65"/>
  <c r="J65" i="65"/>
  <c r="J57" i="65"/>
  <c r="P63" i="65"/>
  <c r="U61" i="65"/>
  <c r="L67" i="65"/>
  <c r="J68" i="65"/>
  <c r="N23" i="65"/>
  <c r="R28" i="65"/>
  <c r="H42" i="65"/>
  <c r="O60" i="65"/>
  <c r="R48" i="65"/>
  <c r="R19" i="65"/>
  <c r="N20" i="65"/>
  <c r="H38" i="65"/>
  <c r="L42" i="65"/>
  <c r="T51" i="65"/>
  <c r="N67" i="65"/>
  <c r="J28" i="65"/>
  <c r="H36" i="65"/>
  <c r="N31" i="65"/>
  <c r="O34" i="65"/>
  <c r="N42" i="65"/>
  <c r="M44" i="65"/>
  <c r="O62" i="65"/>
  <c r="M65" i="65"/>
  <c r="P60" i="65"/>
  <c r="J33" i="65"/>
  <c r="J24" i="65"/>
  <c r="R32" i="65"/>
  <c r="J46" i="65"/>
  <c r="S56" i="65"/>
  <c r="N65" i="65"/>
  <c r="M58" i="65"/>
  <c r="R35" i="65"/>
  <c r="N21" i="65"/>
  <c r="M34" i="65"/>
  <c r="P20" i="65"/>
  <c r="T32" i="65"/>
  <c r="N19" i="65"/>
  <c r="S29" i="65"/>
  <c r="P18" i="65"/>
  <c r="J22" i="65"/>
  <c r="K26" i="65"/>
  <c r="S34" i="65"/>
  <c r="Q43" i="65"/>
  <c r="P21" i="65"/>
  <c r="L25" i="65"/>
  <c r="H31" i="65"/>
  <c r="T41" i="65"/>
  <c r="U51" i="65"/>
  <c r="J58" i="65"/>
  <c r="R46" i="65"/>
  <c r="H57" i="65"/>
  <c r="H54" i="65"/>
  <c r="I67" i="65"/>
  <c r="I62" i="65"/>
  <c r="N62" i="65"/>
  <c r="T42" i="65"/>
  <c r="O44" i="65"/>
  <c r="J60" i="65"/>
  <c r="N49" i="65"/>
  <c r="T43" i="65"/>
  <c r="H33" i="65"/>
  <c r="O24" i="65"/>
  <c r="S44" i="65"/>
  <c r="U35" i="65"/>
  <c r="H25" i="65"/>
  <c r="R20" i="65"/>
  <c r="I38" i="65"/>
  <c r="P30" i="65"/>
  <c r="Q21" i="65"/>
  <c r="K39" i="65"/>
  <c r="R31" i="65"/>
  <c r="J69" i="65"/>
  <c r="U66" i="65"/>
  <c r="S69" i="65"/>
  <c r="L69" i="65"/>
  <c r="Q66" i="65"/>
  <c r="R66" i="65"/>
  <c r="R69" i="65"/>
  <c r="J19" i="65"/>
  <c r="R37" i="65"/>
  <c r="O27" i="65"/>
  <c r="M31" i="65"/>
  <c r="R21" i="65"/>
  <c r="L39" i="65"/>
  <c r="K51" i="65"/>
  <c r="T52" i="65"/>
  <c r="P65" i="65"/>
  <c r="O55" i="65"/>
  <c r="Q51" i="65"/>
  <c r="N54" i="65"/>
  <c r="P35" i="65"/>
  <c r="O22" i="65"/>
  <c r="M37" i="65"/>
  <c r="H23" i="65"/>
  <c r="R24" i="65"/>
  <c r="T25" i="65"/>
  <c r="K27" i="65"/>
  <c r="P28" i="65"/>
  <c r="S62" i="65"/>
  <c r="O51" i="65"/>
  <c r="I37" i="65"/>
  <c r="N25" i="65"/>
  <c r="I61" i="65"/>
  <c r="K52" i="65"/>
  <c r="I30" i="65"/>
  <c r="R50" i="65"/>
  <c r="M45" i="65"/>
  <c r="R45" i="65"/>
  <c r="S51" i="65"/>
  <c r="R58" i="65"/>
  <c r="J59" i="65"/>
  <c r="N63" i="65"/>
  <c r="Q58" i="65"/>
  <c r="L58" i="65"/>
  <c r="N60" i="65"/>
  <c r="Q59" i="65"/>
  <c r="I66" i="65"/>
  <c r="S55" i="65"/>
  <c r="L54" i="65"/>
  <c r="S50" i="65"/>
  <c r="P47" i="65"/>
  <c r="N57" i="65"/>
  <c r="P48" i="65"/>
  <c r="R52" i="65"/>
  <c r="Q53" i="65"/>
  <c r="P45" i="65"/>
  <c r="N40" i="65"/>
  <c r="H35" i="65"/>
  <c r="P31" i="65"/>
  <c r="I45" i="65"/>
  <c r="O40" i="65"/>
  <c r="I35" i="65"/>
  <c r="Q31" i="65"/>
  <c r="Q30" i="65"/>
  <c r="O39" i="65"/>
  <c r="L28" i="65"/>
  <c r="J37" i="65"/>
  <c r="M26" i="65"/>
  <c r="K35" i="65"/>
  <c r="R27" i="65"/>
  <c r="P36" i="65"/>
  <c r="N69" i="65"/>
  <c r="U54" i="65"/>
  <c r="I59" i="65"/>
  <c r="P57" i="65"/>
  <c r="K61" i="65"/>
  <c r="L59" i="65"/>
  <c r="T44" i="65"/>
  <c r="P51" i="65"/>
  <c r="R57" i="65"/>
  <c r="H29" i="65"/>
  <c r="S40" i="65"/>
  <c r="H21" i="65"/>
  <c r="P38" i="65"/>
  <c r="U20" i="65"/>
  <c r="J55" i="65"/>
  <c r="J53" i="65"/>
  <c r="P59" i="65"/>
  <c r="M60" i="65"/>
  <c r="J64" i="65"/>
  <c r="Q52" i="65"/>
  <c r="U45" i="65"/>
  <c r="N51" i="65"/>
  <c r="R40" i="65"/>
  <c r="I21" i="65"/>
  <c r="S32" i="65"/>
  <c r="Q26" i="65"/>
  <c r="T36" i="65"/>
  <c r="S18" i="65"/>
  <c r="J32" i="65"/>
  <c r="N33" i="65"/>
  <c r="S24" i="65"/>
  <c r="P50" i="65"/>
  <c r="T48" i="65"/>
  <c r="I54" i="65"/>
  <c r="J43" i="65"/>
  <c r="P37" i="65"/>
  <c r="I52" i="65"/>
  <c r="I39" i="65"/>
  <c r="L24" i="65"/>
  <c r="Q18" i="65"/>
  <c r="T20" i="65"/>
  <c r="P32" i="65"/>
  <c r="M43" i="65"/>
  <c r="H50" i="65"/>
  <c r="Q54" i="65"/>
  <c r="H20" i="65"/>
  <c r="P41" i="65"/>
  <c r="P61" i="65"/>
  <c r="T58" i="65"/>
  <c r="T19" i="65"/>
  <c r="R18" i="65"/>
  <c r="U44" i="65"/>
  <c r="T18" i="65"/>
  <c r="I27" i="65"/>
  <c r="U47" i="65"/>
  <c r="J26" i="65"/>
  <c r="P43" i="65"/>
  <c r="M54" i="65"/>
  <c r="M66" i="65"/>
  <c r="H63" i="65"/>
  <c r="H65" i="65"/>
  <c r="K50" i="65"/>
  <c r="M48" i="65"/>
  <c r="L31" i="65"/>
  <c r="I41" i="65"/>
  <c r="M23" i="65"/>
  <c r="S45" i="65"/>
  <c r="U26" i="65"/>
  <c r="J35" i="65"/>
  <c r="R68" i="65"/>
  <c r="O69" i="65"/>
  <c r="T68" i="65"/>
  <c r="O37" i="65"/>
  <c r="L18" i="65"/>
  <c r="I25" i="65"/>
  <c r="T56" i="65"/>
  <c r="P62" i="65"/>
  <c r="N48" i="65"/>
  <c r="J30" i="65"/>
  <c r="U33" i="65"/>
  <c r="O31" i="65"/>
  <c r="I36" i="65"/>
  <c r="Q60" i="65"/>
  <c r="M19" i="65"/>
  <c r="U64" i="65"/>
  <c r="L40" i="65"/>
  <c r="O43" i="65"/>
  <c r="P44" i="65"/>
  <c r="I65" i="65"/>
  <c r="J56" i="65"/>
  <c r="S66" i="65"/>
  <c r="R56" i="65"/>
  <c r="R59" i="65"/>
  <c r="L49" i="65"/>
  <c r="R49" i="65"/>
  <c r="J52" i="65"/>
  <c r="P39" i="65"/>
  <c r="R30" i="65"/>
  <c r="Q39" i="65"/>
  <c r="S30" i="65"/>
  <c r="K41" i="65"/>
  <c r="T40" i="65"/>
  <c r="U38" i="65"/>
  <c r="L38" i="65"/>
  <c r="L60" i="65"/>
  <c r="L64" i="65"/>
  <c r="J47" i="65"/>
  <c r="P54" i="65"/>
  <c r="R25" i="65"/>
  <c r="M28" i="65"/>
  <c r="T30" i="65"/>
  <c r="I58" i="65"/>
  <c r="M67" i="65"/>
  <c r="S43" i="65"/>
  <c r="L55" i="65"/>
  <c r="M47" i="65"/>
  <c r="O35" i="65"/>
  <c r="J27" i="65"/>
  <c r="T69" i="65"/>
  <c r="I64" i="65"/>
  <c r="L34" i="65"/>
  <c r="L30" i="65"/>
  <c r="S23" i="65"/>
  <c r="R34" i="65"/>
  <c r="U60" i="65"/>
  <c r="Q44" i="65"/>
  <c r="J40" i="65"/>
  <c r="K32" i="65"/>
  <c r="S47" i="65"/>
  <c r="Q67" i="65"/>
  <c r="U68" i="65"/>
  <c r="T28" i="65"/>
  <c r="S36" i="65"/>
  <c r="L46" i="65"/>
  <c r="N59" i="65"/>
  <c r="N50" i="65"/>
  <c r="M21" i="65"/>
  <c r="P34" i="65"/>
  <c r="H55" i="65"/>
  <c r="R51" i="65"/>
  <c r="T45" i="65"/>
  <c r="J49" i="65"/>
  <c r="M68" i="65"/>
  <c r="S53" i="65"/>
  <c r="O52" i="65"/>
  <c r="H56" i="65"/>
  <c r="J34" i="65"/>
  <c r="I43" i="65"/>
  <c r="M32" i="65"/>
  <c r="I28" i="65"/>
  <c r="L62" i="65"/>
  <c r="U59" i="65"/>
  <c r="L43" i="65"/>
  <c r="L20" i="65"/>
  <c r="N64" i="65"/>
  <c r="I51" i="65"/>
  <c r="M27" i="65"/>
  <c r="J18" i="65"/>
  <c r="I26" i="65"/>
  <c r="M42" i="65"/>
  <c r="M64" i="65"/>
  <c r="J36" i="65"/>
  <c r="L68" i="65"/>
  <c r="Q29" i="65"/>
  <c r="K64" i="65"/>
  <c r="N28" i="65"/>
  <c r="S64" i="65"/>
  <c r="L63" i="65"/>
  <c r="K21" i="65"/>
  <c r="U55" i="65"/>
  <c r="T60" i="65"/>
  <c r="I44" i="65"/>
  <c r="O42" i="65"/>
  <c r="L48" i="65"/>
  <c r="T26" i="65"/>
  <c r="Q25" i="65"/>
  <c r="H24" i="65"/>
  <c r="Q23" i="65"/>
  <c r="N24" i="65"/>
  <c r="K38" i="65"/>
  <c r="R23" i="65"/>
  <c r="H49" i="65"/>
  <c r="U49" i="65"/>
  <c r="S58" i="65"/>
  <c r="K63" i="65"/>
  <c r="U52" i="65"/>
  <c r="N38" i="65"/>
  <c r="K20" i="65"/>
  <c r="K29" i="65"/>
  <c r="N39" i="65"/>
  <c r="S67" i="65"/>
  <c r="R67" i="65"/>
  <c r="T38" i="65"/>
  <c r="U18" i="65"/>
  <c r="K40" i="65"/>
  <c r="H58" i="65"/>
  <c r="U62" i="65"/>
  <c r="N44" i="65"/>
  <c r="K18" i="65"/>
  <c r="S19" i="65"/>
  <c r="O63" i="65"/>
  <c r="U53" i="65"/>
  <c r="R55" i="65"/>
  <c r="T65" i="65"/>
  <c r="Q64" i="65"/>
  <c r="K57" i="65"/>
  <c r="J42" i="65"/>
  <c r="K42" i="65"/>
  <c r="I34" i="65"/>
  <c r="S31" i="65"/>
  <c r="N53" i="65"/>
  <c r="I57" i="65"/>
  <c r="T39" i="65"/>
  <c r="O29" i="65"/>
  <c r="H60" i="65"/>
  <c r="T49" i="65"/>
  <c r="U23" i="65"/>
  <c r="T33" i="65"/>
  <c r="Q27" i="65"/>
  <c r="L32" i="65"/>
  <c r="Q69" i="65"/>
  <c r="K46" i="65"/>
  <c r="R42" i="65"/>
  <c r="J48" i="65"/>
  <c r="I32" i="65"/>
  <c r="L47" i="65"/>
  <c r="T53" i="65"/>
  <c r="K30" i="65"/>
  <c r="O41" i="65"/>
  <c r="I24" i="65"/>
  <c r="I40" i="65"/>
  <c r="K24" i="65"/>
  <c r="N45" i="65"/>
  <c r="P58" i="65"/>
  <c r="S33" i="65"/>
  <c r="S52" i="65"/>
  <c r="T62" i="65"/>
  <c r="R47" i="65"/>
  <c r="U46" i="65"/>
  <c r="R41" i="65"/>
  <c r="Q38" i="65"/>
  <c r="H19" i="65"/>
  <c r="M29" i="65"/>
  <c r="O18" i="65"/>
  <c r="H27" i="65"/>
  <c r="H45" i="65"/>
  <c r="P55" i="65"/>
  <c r="O56" i="65"/>
  <c r="R63" i="65"/>
  <c r="S57" i="65"/>
  <c r="H47" i="65"/>
  <c r="H53" i="65"/>
  <c r="P29" i="65"/>
  <c r="M39" i="65"/>
  <c r="S21" i="65"/>
  <c r="T21" i="65"/>
  <c r="M30" i="65"/>
  <c r="P40" i="65"/>
  <c r="Q68" i="65"/>
  <c r="K68" i="65"/>
  <c r="O66" i="65"/>
  <c r="Q28" i="65"/>
  <c r="N22" i="65"/>
  <c r="N30" i="65"/>
  <c r="Q55" i="65"/>
  <c r="J66" i="65"/>
  <c r="L56" i="65"/>
  <c r="P27" i="65"/>
  <c r="O28" i="65"/>
  <c r="M40" i="65"/>
  <c r="H18" i="65"/>
  <c r="O61" i="65"/>
  <c r="I42" i="65"/>
  <c r="K47" i="65"/>
  <c r="T23" i="65"/>
  <c r="U48" i="65"/>
  <c r="H48" i="65"/>
  <c r="O59" i="65"/>
  <c r="H66" i="65"/>
  <c r="I63" i="65"/>
  <c r="J61" i="65"/>
  <c r="J63" i="65"/>
  <c r="H51" i="65"/>
  <c r="Q49" i="65"/>
  <c r="P49" i="65"/>
  <c r="R38" i="65"/>
  <c r="T29" i="65"/>
  <c r="S38" i="65"/>
  <c r="U29" i="65"/>
  <c r="Q46" i="65"/>
  <c r="P42" i="65"/>
  <c r="Q40" i="65"/>
  <c r="H40" i="65"/>
  <c r="K65" i="65"/>
  <c r="U57" i="65"/>
  <c r="U50" i="65"/>
  <c r="S48" i="65"/>
  <c r="O20" i="65"/>
  <c r="K37" i="65"/>
  <c r="R39" i="65"/>
  <c r="K58" i="65"/>
  <c r="S59" i="65"/>
  <c r="P46" i="65"/>
  <c r="L51" i="65"/>
  <c r="Q41" i="65"/>
  <c r="O47" i="65"/>
  <c r="L21" i="65"/>
  <c r="Q35" i="65"/>
  <c r="L61" i="65"/>
  <c r="H61" i="65"/>
  <c r="N68" i="65"/>
  <c r="J20" i="65"/>
  <c r="R60" i="65"/>
  <c r="L37" i="65"/>
  <c r="L22" i="65"/>
  <c r="S61" i="65"/>
  <c r="U40" i="65"/>
  <c r="K53" i="65"/>
  <c r="N66" i="65"/>
  <c r="Q33" i="65"/>
  <c r="Q42" i="65"/>
  <c r="K66" i="65"/>
  <c r="U30" i="65"/>
  <c r="N27" i="65"/>
  <c r="K25" i="65"/>
  <c r="O36" i="65"/>
  <c r="K22" i="65"/>
  <c r="M50" i="65"/>
  <c r="M53" i="65"/>
  <c r="Q65" i="65"/>
  <c r="P56" i="65"/>
  <c r="Q22" i="65"/>
  <c r="O25" i="65"/>
  <c r="H34" i="65"/>
  <c r="U69" i="65"/>
  <c r="S68" i="65"/>
  <c r="R44" i="65"/>
  <c r="Q20" i="65"/>
  <c r="N37" i="65"/>
  <c r="H37" i="65"/>
  <c r="N55" i="65"/>
  <c r="J67" i="65"/>
  <c r="K59" i="65"/>
  <c r="T59" i="65"/>
  <c r="H43" i="65"/>
  <c r="K34" i="65"/>
  <c r="H30" i="65"/>
  <c r="N29" i="65"/>
  <c r="O64" i="65"/>
  <c r="I46" i="65"/>
  <c r="M35" i="65"/>
  <c r="O65" i="65"/>
  <c r="P69" i="65"/>
  <c r="L35" i="65"/>
  <c r="I18" i="65"/>
  <c r="U36" i="65"/>
  <c r="O57" i="65"/>
  <c r="N36" i="65"/>
  <c r="N47" i="65"/>
  <c r="O30" i="65"/>
  <c r="H22" i="65"/>
  <c r="M69" i="65"/>
  <c r="O54" i="65"/>
  <c r="L44" i="65"/>
  <c r="N46" i="65"/>
  <c r="L19" i="65"/>
  <c r="U42" i="65"/>
  <c r="T63" i="65"/>
  <c r="K56" i="65"/>
  <c r="K54" i="65"/>
  <c r="L52" i="65"/>
  <c r="L33" i="65"/>
  <c r="M33" i="65"/>
  <c r="R33" i="65"/>
  <c r="J31" i="65"/>
  <c r="T61" i="65"/>
  <c r="S46" i="65"/>
  <c r="U31" i="65"/>
  <c r="Q57" i="65"/>
  <c r="O58" i="65"/>
  <c r="T31" i="65"/>
  <c r="S27" i="65"/>
  <c r="K71" i="65"/>
  <c r="K70" i="65"/>
  <c r="AC16" i="65"/>
  <c r="U70" i="65"/>
  <c r="AC26" i="65"/>
  <c r="AD26" i="65"/>
  <c r="U71" i="65"/>
  <c r="J70" i="65"/>
  <c r="AC15" i="65"/>
  <c r="AD15" i="65"/>
  <c r="J71" i="65"/>
  <c r="L70" i="65"/>
  <c r="AC17" i="65"/>
  <c r="AD17" i="65"/>
  <c r="L71" i="65"/>
  <c r="P71" i="65"/>
  <c r="P70" i="65"/>
  <c r="AC21" i="65"/>
  <c r="T70" i="65"/>
  <c r="AC25" i="65"/>
  <c r="AD25" i="65"/>
  <c r="T71" i="65"/>
  <c r="N70" i="65"/>
  <c r="AC19" i="65"/>
  <c r="N71" i="65"/>
  <c r="AD19" i="65"/>
  <c r="I71" i="65"/>
  <c r="I70" i="65"/>
  <c r="AC14" i="65"/>
  <c r="AD14" i="65"/>
  <c r="H70" i="65"/>
  <c r="AC13" i="65"/>
  <c r="AD13" i="65"/>
  <c r="H71" i="65"/>
  <c r="R71" i="65"/>
  <c r="R70" i="65"/>
  <c r="AC23" i="65"/>
  <c r="O71" i="65"/>
  <c r="O70" i="65"/>
  <c r="AC20" i="65"/>
  <c r="AD20" i="65"/>
  <c r="Q71" i="65"/>
  <c r="Q70" i="65"/>
  <c r="AC22" i="65"/>
  <c r="AD22" i="65"/>
  <c r="S70" i="65"/>
  <c r="AC24" i="65"/>
  <c r="S71" i="65"/>
  <c r="M71" i="65"/>
  <c r="M70" i="65"/>
  <c r="AC18" i="65"/>
  <c r="AD18" i="65"/>
  <c r="AD16" i="65"/>
  <c r="M8" i="55"/>
  <c r="P8" i="55"/>
  <c r="L104" i="55"/>
  <c r="I102" i="55"/>
  <c r="F102" i="55"/>
  <c r="N104" i="55"/>
  <c r="L102" i="55"/>
  <c r="F1" i="171"/>
  <c r="D1" i="170"/>
  <c r="H1" i="170"/>
  <c r="V8" i="55"/>
  <c r="X8" i="55"/>
  <c r="R102" i="55"/>
  <c r="S104" i="55"/>
  <c r="T104" i="55"/>
  <c r="R104" i="55"/>
  <c r="C22" i="65"/>
  <c r="F21" i="65"/>
  <c r="E21" i="65"/>
  <c r="D9" i="220"/>
  <c r="AK104" i="55"/>
  <c r="AJ104" i="55"/>
  <c r="AJ102" i="55"/>
  <c r="AA103" i="55"/>
  <c r="AB140" i="169"/>
  <c r="AC140" i="169"/>
  <c r="AD159" i="169"/>
  <c r="AE159" i="169"/>
  <c r="AF159" i="169"/>
  <c r="AG159" i="169"/>
  <c r="AH159" i="169"/>
  <c r="Z140" i="169"/>
  <c r="Y140" i="169"/>
  <c r="X140" i="169"/>
  <c r="W140" i="169"/>
  <c r="V140" i="169"/>
  <c r="AT49" i="55"/>
  <c r="B50" i="55"/>
  <c r="D49" i="55"/>
  <c r="L10" i="55"/>
  <c r="AD23" i="65"/>
  <c r="AD21" i="65"/>
  <c r="R8" i="55"/>
  <c r="T8" i="55"/>
  <c r="Q104" i="55"/>
  <c r="O102" i="55"/>
  <c r="P104" i="55"/>
  <c r="AC103" i="55"/>
  <c r="AB103" i="55"/>
  <c r="AA102" i="55"/>
  <c r="AD102" i="55"/>
  <c r="AM102" i="55"/>
  <c r="AG102" i="55"/>
  <c r="F103" i="55"/>
  <c r="I104" i="55"/>
  <c r="H8" i="55"/>
  <c r="AD24" i="65"/>
  <c r="AB10" i="55"/>
  <c r="AQ104" i="55"/>
  <c r="AP102" i="55"/>
  <c r="U102" i="55"/>
  <c r="G103" i="55"/>
  <c r="F104" i="55"/>
  <c r="H103" i="55"/>
  <c r="J104" i="55"/>
  <c r="M104" i="55"/>
  <c r="I8" i="55"/>
  <c r="L8" i="55"/>
  <c r="A6" i="220"/>
  <c r="D50" i="55"/>
  <c r="AV49" i="55"/>
  <c r="A9" i="220"/>
  <c r="E52" i="55"/>
  <c r="AW52" i="55"/>
  <c r="E1" i="170"/>
  <c r="AA138" i="170"/>
  <c r="E22" i="65"/>
  <c r="D10" i="220"/>
  <c r="B10" i="220"/>
  <c r="F22" i="65"/>
  <c r="C23" i="65"/>
  <c r="H1" i="171"/>
  <c r="F1" i="172"/>
  <c r="D1" i="171"/>
  <c r="B51" i="55"/>
  <c r="AT50" i="55"/>
  <c r="AA138" i="171"/>
  <c r="E1" i="171"/>
  <c r="A10" i="220"/>
  <c r="E53" i="55"/>
  <c r="AW53" i="55"/>
  <c r="AV50" i="55"/>
  <c r="D51" i="55"/>
  <c r="D1" i="172"/>
  <c r="F1" i="173"/>
  <c r="H1" i="172"/>
  <c r="AT51" i="55"/>
  <c r="B52" i="55"/>
  <c r="F23" i="65"/>
  <c r="B11" i="220"/>
  <c r="C24" i="65"/>
  <c r="E23" i="65"/>
  <c r="D11" i="220"/>
  <c r="AB138" i="170"/>
  <c r="AC138" i="170"/>
  <c r="AD159" i="170"/>
  <c r="AE159" i="170"/>
  <c r="Z138" i="170"/>
  <c r="Y138" i="170"/>
  <c r="X138" i="170"/>
  <c r="W138" i="170"/>
  <c r="V138" i="170"/>
  <c r="E24" i="65"/>
  <c r="D12" i="220"/>
  <c r="C25" i="65"/>
  <c r="B12" i="220"/>
  <c r="F24" i="65"/>
  <c r="AB138" i="171"/>
  <c r="AC138" i="171"/>
  <c r="Z138" i="171"/>
  <c r="Y138" i="171"/>
  <c r="X138" i="171"/>
  <c r="W138" i="171"/>
  <c r="V138" i="171"/>
  <c r="A11" i="220"/>
  <c r="E54" i="55"/>
  <c r="AW54" i="55"/>
  <c r="H1" i="173"/>
  <c r="F1" i="174"/>
  <c r="D1" i="173"/>
  <c r="AT52" i="55"/>
  <c r="B53" i="55"/>
  <c r="AA138" i="172"/>
  <c r="E1" i="172"/>
  <c r="D52" i="55"/>
  <c r="AV51" i="55"/>
  <c r="AB138" i="172"/>
  <c r="AC138" i="172"/>
  <c r="Z138" i="172"/>
  <c r="Y138" i="172"/>
  <c r="X138" i="172"/>
  <c r="W138" i="172"/>
  <c r="V138" i="172"/>
  <c r="C26" i="65"/>
  <c r="E25" i="65"/>
  <c r="D13" i="220"/>
  <c r="F25" i="65"/>
  <c r="B13" i="220"/>
  <c r="AV52" i="55"/>
  <c r="D53" i="55"/>
  <c r="A12" i="220"/>
  <c r="E55" i="55"/>
  <c r="AW55" i="55"/>
  <c r="E1" i="173"/>
  <c r="AC138" i="173"/>
  <c r="H1" i="174"/>
  <c r="D1" i="174"/>
  <c r="F1" i="175"/>
  <c r="AT53" i="55"/>
  <c r="B54" i="55"/>
  <c r="E1" i="174"/>
  <c r="AC138" i="174"/>
  <c r="AT54" i="55"/>
  <c r="B55" i="55"/>
  <c r="E56" i="55"/>
  <c r="AW56" i="55"/>
  <c r="A13" i="220"/>
  <c r="AD159" i="173"/>
  <c r="AE159" i="173"/>
  <c r="AF159" i="173"/>
  <c r="AB138" i="173"/>
  <c r="AA138" i="173"/>
  <c r="Z138" i="173"/>
  <c r="Y138" i="173"/>
  <c r="X138" i="173"/>
  <c r="W138" i="173"/>
  <c r="V138" i="173"/>
  <c r="D54" i="55"/>
  <c r="AV53" i="55"/>
  <c r="D1" i="175"/>
  <c r="F1" i="176"/>
  <c r="H1" i="175"/>
  <c r="E26" i="65"/>
  <c r="D14" i="220"/>
  <c r="F26" i="65"/>
  <c r="B14" i="220"/>
  <c r="C27" i="65"/>
  <c r="AV54" i="55"/>
  <c r="D55" i="55"/>
  <c r="F1" i="177"/>
  <c r="D1" i="176"/>
  <c r="H1" i="176"/>
  <c r="AT55" i="55"/>
  <c r="B56" i="55"/>
  <c r="A14" i="220"/>
  <c r="E57" i="55"/>
  <c r="AW57" i="55"/>
  <c r="E1" i="175"/>
  <c r="AC138" i="175"/>
  <c r="AB138" i="174"/>
  <c r="AA138" i="174"/>
  <c r="Z138" i="174"/>
  <c r="Y138" i="174"/>
  <c r="X138" i="174"/>
  <c r="W138" i="174"/>
  <c r="V138" i="174"/>
  <c r="AD159" i="174"/>
  <c r="AE159" i="174"/>
  <c r="AF159" i="174"/>
  <c r="E27" i="65"/>
  <c r="D15" i="220"/>
  <c r="C28" i="65"/>
  <c r="B15" i="220"/>
  <c r="F27" i="65"/>
  <c r="E1" i="176"/>
  <c r="AC138" i="176"/>
  <c r="B16" i="220"/>
  <c r="E28" i="65"/>
  <c r="D16" i="220"/>
  <c r="C29" i="65"/>
  <c r="F28" i="65"/>
  <c r="AB138" i="175"/>
  <c r="AA138" i="175"/>
  <c r="Z138" i="175"/>
  <c r="Y138" i="175"/>
  <c r="X138" i="175"/>
  <c r="W138" i="175"/>
  <c r="V138" i="175"/>
  <c r="AD159" i="175"/>
  <c r="AE159" i="175"/>
  <c r="AF159" i="175"/>
  <c r="B57" i="55"/>
  <c r="AT56" i="55"/>
  <c r="D1" i="177"/>
  <c r="H1" i="177"/>
  <c r="F1" i="178"/>
  <c r="D56" i="55"/>
  <c r="AV55" i="55"/>
  <c r="E58" i="55"/>
  <c r="AW58" i="55"/>
  <c r="A15" i="220"/>
  <c r="D57" i="55"/>
  <c r="AV56" i="55"/>
  <c r="E59" i="55"/>
  <c r="AW59" i="55"/>
  <c r="A16" i="220"/>
  <c r="AB138" i="176"/>
  <c r="AA138" i="176"/>
  <c r="Z138" i="176"/>
  <c r="Y138" i="176"/>
  <c r="X138" i="176"/>
  <c r="W138" i="176"/>
  <c r="V138" i="176"/>
  <c r="AD159" i="176"/>
  <c r="AE159" i="176"/>
  <c r="AF159" i="176"/>
  <c r="D1" i="178"/>
  <c r="F1" i="179"/>
  <c r="H1" i="178"/>
  <c r="AT57" i="55"/>
  <c r="B58" i="55"/>
  <c r="B17" i="220"/>
  <c r="E29" i="65"/>
  <c r="D17" i="220"/>
  <c r="C30" i="65"/>
  <c r="F29" i="65"/>
  <c r="AC138" i="177"/>
  <c r="E1" i="177"/>
  <c r="F30" i="65"/>
  <c r="C31" i="65"/>
  <c r="B18" i="220"/>
  <c r="E30" i="65"/>
  <c r="D18" i="220"/>
  <c r="D58" i="55"/>
  <c r="AV57" i="55"/>
  <c r="AB138" i="177"/>
  <c r="AA138" i="177"/>
  <c r="Z138" i="177"/>
  <c r="Y138" i="177"/>
  <c r="X138" i="177"/>
  <c r="W138" i="177"/>
  <c r="V138" i="177"/>
  <c r="AD159" i="177"/>
  <c r="AE159" i="177"/>
  <c r="AF159" i="177"/>
  <c r="H1" i="179"/>
  <c r="F1" i="180"/>
  <c r="D1" i="179"/>
  <c r="E60" i="55"/>
  <c r="AW60" i="55"/>
  <c r="A17" i="220"/>
  <c r="B59" i="55"/>
  <c r="AT58" i="55"/>
  <c r="AC138" i="178"/>
  <c r="E1" i="178"/>
  <c r="AD159" i="178"/>
  <c r="AE159" i="178"/>
  <c r="AF159" i="178"/>
  <c r="AB138" i="178"/>
  <c r="AA138" i="178"/>
  <c r="Z138" i="178"/>
  <c r="Y138" i="178"/>
  <c r="X138" i="178"/>
  <c r="W138" i="178"/>
  <c r="V138" i="178"/>
  <c r="AC138" i="179"/>
  <c r="E1" i="179"/>
  <c r="AT59" i="55"/>
  <c r="B60" i="55"/>
  <c r="H1" i="180"/>
  <c r="F1" i="181"/>
  <c r="D1" i="180"/>
  <c r="E31" i="65"/>
  <c r="D19" i="220"/>
  <c r="B19" i="220"/>
  <c r="F31" i="65"/>
  <c r="C32" i="65"/>
  <c r="D59" i="55"/>
  <c r="AV58" i="55"/>
  <c r="A18" i="220"/>
  <c r="E61" i="55"/>
  <c r="AW61" i="55"/>
  <c r="F32" i="65"/>
  <c r="C33" i="65"/>
  <c r="B20" i="220"/>
  <c r="E32" i="65"/>
  <c r="D20" i="220"/>
  <c r="AC138" i="180"/>
  <c r="E1" i="180"/>
  <c r="E62" i="55"/>
  <c r="AW62" i="55"/>
  <c r="A19" i="220"/>
  <c r="D1" i="181"/>
  <c r="H1" i="181"/>
  <c r="F1" i="182"/>
  <c r="AD159" i="179"/>
  <c r="AE159" i="179"/>
  <c r="AF159" i="179"/>
  <c r="AB138" i="179"/>
  <c r="AA138" i="179"/>
  <c r="Z138" i="179"/>
  <c r="Y138" i="179"/>
  <c r="X138" i="179"/>
  <c r="W138" i="179"/>
  <c r="V138" i="179"/>
  <c r="AV59" i="55"/>
  <c r="D60" i="55"/>
  <c r="B61" i="55"/>
  <c r="AT60" i="55"/>
  <c r="B21" i="220"/>
  <c r="C34" i="65"/>
  <c r="F33" i="65"/>
  <c r="E33" i="65"/>
  <c r="D21" i="220"/>
  <c r="E1" i="181"/>
  <c r="AC138" i="181"/>
  <c r="AB138" i="180"/>
  <c r="AA138" i="180"/>
  <c r="Z138" i="180"/>
  <c r="Y138" i="180"/>
  <c r="X138" i="180"/>
  <c r="W138" i="180"/>
  <c r="V138" i="180"/>
  <c r="AD159" i="180"/>
  <c r="AE159" i="180"/>
  <c r="AF159" i="180"/>
  <c r="E63" i="55"/>
  <c r="AW63" i="55"/>
  <c r="A20" i="220"/>
  <c r="AT61" i="55"/>
  <c r="B62" i="55"/>
  <c r="AV60" i="55"/>
  <c r="D61" i="55"/>
  <c r="H1" i="182"/>
  <c r="F1" i="183"/>
  <c r="D1" i="182"/>
  <c r="AV61" i="55"/>
  <c r="D62" i="55"/>
  <c r="AD159" i="181"/>
  <c r="AE159" i="181"/>
  <c r="AF159" i="181"/>
  <c r="AB138" i="181"/>
  <c r="AA138" i="181"/>
  <c r="Z138" i="181"/>
  <c r="Y138" i="181"/>
  <c r="X138" i="181"/>
  <c r="W138" i="181"/>
  <c r="V138" i="181"/>
  <c r="F34" i="65"/>
  <c r="B22" i="220"/>
  <c r="E34" i="65"/>
  <c r="D22" i="220"/>
  <c r="C35" i="65"/>
  <c r="E1" i="182"/>
  <c r="AC138" i="182"/>
  <c r="F1" i="184"/>
  <c r="D1" i="183"/>
  <c r="H1" i="183"/>
  <c r="AT62" i="55"/>
  <c r="B63" i="55"/>
  <c r="A21" i="220"/>
  <c r="E64" i="55"/>
  <c r="AW64" i="55"/>
  <c r="E35" i="65"/>
  <c r="D23" i="220"/>
  <c r="F35" i="65"/>
  <c r="B23" i="220"/>
  <c r="C36" i="65"/>
  <c r="AT63" i="55"/>
  <c r="B64" i="55"/>
  <c r="H1" i="184"/>
  <c r="F1" i="185"/>
  <c r="D1" i="184"/>
  <c r="E1" i="183"/>
  <c r="AC138" i="183"/>
  <c r="AB138" i="182"/>
  <c r="AA138" i="182"/>
  <c r="Z138" i="182"/>
  <c r="Y138" i="182"/>
  <c r="X138" i="182"/>
  <c r="W138" i="182"/>
  <c r="V138" i="182"/>
  <c r="AD159" i="182"/>
  <c r="AE159" i="182"/>
  <c r="AF159" i="182"/>
  <c r="D63" i="55"/>
  <c r="AV62" i="55"/>
  <c r="E65" i="55"/>
  <c r="AW65" i="55"/>
  <c r="A22" i="220"/>
  <c r="E1" i="184"/>
  <c r="AC138" i="184"/>
  <c r="H1" i="185"/>
  <c r="D1" i="185"/>
  <c r="F1" i="186"/>
  <c r="C37" i="65"/>
  <c r="E36" i="65"/>
  <c r="D24" i="220"/>
  <c r="F36" i="65"/>
  <c r="B24" i="220"/>
  <c r="AB138" i="183"/>
  <c r="AA138" i="183"/>
  <c r="Z138" i="183"/>
  <c r="Y138" i="183"/>
  <c r="X138" i="183"/>
  <c r="W138" i="183"/>
  <c r="V138" i="183"/>
  <c r="AD159" i="183"/>
  <c r="AE159" i="183"/>
  <c r="AF159" i="183"/>
  <c r="AV63" i="55"/>
  <c r="D64" i="55"/>
  <c r="AT64" i="55"/>
  <c r="B65" i="55"/>
  <c r="E66" i="55"/>
  <c r="AW66" i="55"/>
  <c r="A23" i="220"/>
  <c r="A24" i="220"/>
  <c r="E67" i="55"/>
  <c r="AW67" i="55"/>
  <c r="AC138" i="185"/>
  <c r="E1" i="185"/>
  <c r="B66" i="55"/>
  <c r="AT65" i="55"/>
  <c r="B25" i="220"/>
  <c r="C38" i="65"/>
  <c r="F37" i="65"/>
  <c r="E37" i="65"/>
  <c r="D25" i="220"/>
  <c r="AB138" i="184"/>
  <c r="AA138" i="184"/>
  <c r="Z138" i="184"/>
  <c r="Y138" i="184"/>
  <c r="X138" i="184"/>
  <c r="W138" i="184"/>
  <c r="V138" i="184"/>
  <c r="AD159" i="184"/>
  <c r="AE159" i="184"/>
  <c r="AF159" i="184"/>
  <c r="D65" i="55"/>
  <c r="AV64" i="55"/>
  <c r="H1" i="186"/>
  <c r="F1" i="187"/>
  <c r="D1" i="186"/>
  <c r="A25" i="220"/>
  <c r="E68" i="55"/>
  <c r="AW68" i="55"/>
  <c r="B67" i="55"/>
  <c r="AT66" i="55"/>
  <c r="H1" i="187"/>
  <c r="F1" i="188"/>
  <c r="D1" i="187"/>
  <c r="E38" i="65"/>
  <c r="D26" i="220"/>
  <c r="F38" i="65"/>
  <c r="C39" i="65"/>
  <c r="B26" i="220"/>
  <c r="AD159" i="185"/>
  <c r="AE159" i="185"/>
  <c r="AF159" i="185"/>
  <c r="AB138" i="185"/>
  <c r="AA138" i="185"/>
  <c r="Z138" i="185"/>
  <c r="Y138" i="185"/>
  <c r="X138" i="185"/>
  <c r="W138" i="185"/>
  <c r="V138" i="185"/>
  <c r="E1" i="186"/>
  <c r="AC138" i="186"/>
  <c r="D66" i="55"/>
  <c r="AV65" i="55"/>
  <c r="D67" i="55"/>
  <c r="AV66" i="55"/>
  <c r="AD159" i="186"/>
  <c r="AE159" i="186"/>
  <c r="AF159" i="186"/>
  <c r="AB138" i="186"/>
  <c r="AA138" i="186"/>
  <c r="Z138" i="186"/>
  <c r="Y138" i="186"/>
  <c r="X138" i="186"/>
  <c r="W138" i="186"/>
  <c r="V138" i="186"/>
  <c r="AC138" i="187"/>
  <c r="E1" i="187"/>
  <c r="AT67" i="55"/>
  <c r="B68" i="55"/>
  <c r="E39" i="65"/>
  <c r="D27" i="220"/>
  <c r="C40" i="65"/>
  <c r="F39" i="65"/>
  <c r="B27" i="220"/>
  <c r="H1" i="188"/>
  <c r="F1" i="189"/>
  <c r="D1" i="188"/>
  <c r="A26" i="220"/>
  <c r="E69" i="55"/>
  <c r="AW69" i="55"/>
  <c r="B69" i="55"/>
  <c r="AT68" i="55"/>
  <c r="E1" i="188"/>
  <c r="AC138" i="188"/>
  <c r="E70" i="55"/>
  <c r="AW70" i="55"/>
  <c r="A27" i="220"/>
  <c r="H1" i="189"/>
  <c r="D1" i="189"/>
  <c r="F1" i="190"/>
  <c r="E40" i="65"/>
  <c r="D28" i="220"/>
  <c r="F40" i="65"/>
  <c r="C41" i="65"/>
  <c r="B28" i="220"/>
  <c r="AD159" i="187"/>
  <c r="AE159" i="187"/>
  <c r="AF159" i="187"/>
  <c r="AB138" i="187"/>
  <c r="AA138" i="187"/>
  <c r="Z138" i="187"/>
  <c r="Y138" i="187"/>
  <c r="X138" i="187"/>
  <c r="W138" i="187"/>
  <c r="V138" i="187"/>
  <c r="D68" i="55"/>
  <c r="AV67" i="55"/>
  <c r="E1" i="189"/>
  <c r="AC138" i="189"/>
  <c r="AB138" i="188"/>
  <c r="AA138" i="188"/>
  <c r="Z138" i="188"/>
  <c r="Y138" i="188"/>
  <c r="X138" i="188"/>
  <c r="W138" i="188"/>
  <c r="V138" i="188"/>
  <c r="AD159" i="188"/>
  <c r="AE159" i="188"/>
  <c r="AF159" i="188"/>
  <c r="A28" i="220"/>
  <c r="E71" i="55"/>
  <c r="AW71" i="55"/>
  <c r="D69" i="55"/>
  <c r="AV68" i="55"/>
  <c r="E41" i="65"/>
  <c r="D29" i="220"/>
  <c r="F41" i="65"/>
  <c r="C42" i="65"/>
  <c r="B29" i="220"/>
  <c r="H1" i="190"/>
  <c r="F1" i="191"/>
  <c r="D1" i="190"/>
  <c r="B70" i="55"/>
  <c r="AT69" i="55"/>
  <c r="F1" i="192"/>
  <c r="H1" i="191"/>
  <c r="D1" i="191"/>
  <c r="B71" i="55"/>
  <c r="AT70" i="55"/>
  <c r="AC138" i="190"/>
  <c r="E1" i="190"/>
  <c r="C43" i="65"/>
  <c r="F42" i="65"/>
  <c r="E42" i="65"/>
  <c r="D30" i="220"/>
  <c r="B30" i="220"/>
  <c r="D70" i="55"/>
  <c r="AV69" i="55"/>
  <c r="E72" i="55"/>
  <c r="AW72" i="55"/>
  <c r="A29" i="220"/>
  <c r="AB138" i="189"/>
  <c r="AA138" i="189"/>
  <c r="Z138" i="189"/>
  <c r="Y138" i="189"/>
  <c r="X138" i="189"/>
  <c r="W138" i="189"/>
  <c r="V138" i="189"/>
  <c r="AD159" i="189"/>
  <c r="AE159" i="189"/>
  <c r="AF159" i="189"/>
  <c r="D71" i="55"/>
  <c r="AV70" i="55"/>
  <c r="B31" i="220"/>
  <c r="E43" i="65"/>
  <c r="D31" i="220"/>
  <c r="F43" i="65"/>
  <c r="C44" i="65"/>
  <c r="AT71" i="55"/>
  <c r="B72" i="55"/>
  <c r="E1" i="191"/>
  <c r="AC138" i="191"/>
  <c r="AB138" i="190"/>
  <c r="AA138" i="190"/>
  <c r="Z138" i="190"/>
  <c r="Y138" i="190"/>
  <c r="X138" i="190"/>
  <c r="W138" i="190"/>
  <c r="V138" i="190"/>
  <c r="AD159" i="190"/>
  <c r="AE159" i="190"/>
  <c r="AF159" i="190"/>
  <c r="A30" i="220"/>
  <c r="E73" i="55"/>
  <c r="AW73" i="55"/>
  <c r="H1" i="192"/>
  <c r="D1" i="192"/>
  <c r="F1" i="193"/>
  <c r="AC138" i="192"/>
  <c r="E1" i="192"/>
  <c r="B73" i="55"/>
  <c r="AT72" i="55"/>
  <c r="AD159" i="191"/>
  <c r="AE159" i="191"/>
  <c r="AF159" i="191"/>
  <c r="AB138" i="191"/>
  <c r="AA138" i="191"/>
  <c r="Z138" i="191"/>
  <c r="Y138" i="191"/>
  <c r="X138" i="191"/>
  <c r="W138" i="191"/>
  <c r="V138" i="191"/>
  <c r="C45" i="65"/>
  <c r="B32" i="220"/>
  <c r="F44" i="65"/>
  <c r="E44" i="65"/>
  <c r="D32" i="220"/>
  <c r="H1" i="193"/>
  <c r="D1" i="193"/>
  <c r="F1" i="194"/>
  <c r="E74" i="55"/>
  <c r="AW74" i="55"/>
  <c r="A31" i="220"/>
  <c r="D72" i="55"/>
  <c r="AV71" i="55"/>
  <c r="D73" i="55"/>
  <c r="AV72" i="55"/>
  <c r="E1" i="193"/>
  <c r="AC138" i="193"/>
  <c r="E45" i="65"/>
  <c r="D33" i="220"/>
  <c r="F45" i="65"/>
  <c r="B33" i="220"/>
  <c r="C46" i="65"/>
  <c r="B74" i="55"/>
  <c r="AT73" i="55"/>
  <c r="D1" i="194"/>
  <c r="H1" i="194"/>
  <c r="F1" i="195"/>
  <c r="E75" i="55"/>
  <c r="AW75" i="55"/>
  <c r="A32" i="220"/>
  <c r="AB138" i="192"/>
  <c r="AA138" i="192"/>
  <c r="Z138" i="192"/>
  <c r="Y138" i="192"/>
  <c r="X138" i="192"/>
  <c r="W138" i="192"/>
  <c r="V138" i="192"/>
  <c r="AD159" i="192"/>
  <c r="AE159" i="192"/>
  <c r="AF159" i="192"/>
  <c r="F46" i="65"/>
  <c r="E46" i="65"/>
  <c r="D34" i="220"/>
  <c r="B34" i="220"/>
  <c r="C47" i="65"/>
  <c r="AB138" i="193"/>
  <c r="AA138" i="193"/>
  <c r="Z138" i="193"/>
  <c r="Y138" i="193"/>
  <c r="X138" i="193"/>
  <c r="W138" i="193"/>
  <c r="V138" i="193"/>
  <c r="AD159" i="193"/>
  <c r="AE159" i="193"/>
  <c r="AF159" i="193"/>
  <c r="E1" i="194"/>
  <c r="AC138" i="194"/>
  <c r="E76" i="55"/>
  <c r="AW76" i="55"/>
  <c r="A33" i="220"/>
  <c r="D1" i="195"/>
  <c r="F1" i="196"/>
  <c r="H1" i="195"/>
  <c r="B75" i="55"/>
  <c r="AT74" i="55"/>
  <c r="D74" i="55"/>
  <c r="AV73" i="55"/>
  <c r="AT75" i="55"/>
  <c r="B76" i="55"/>
  <c r="AV74" i="55"/>
  <c r="D75" i="55"/>
  <c r="D1" i="196"/>
  <c r="H1" i="196"/>
  <c r="F1" i="197"/>
  <c r="AB138" i="194"/>
  <c r="AA138" i="194"/>
  <c r="Z138" i="194"/>
  <c r="Y138" i="194"/>
  <c r="X138" i="194"/>
  <c r="W138" i="194"/>
  <c r="V138" i="194"/>
  <c r="AD159" i="194"/>
  <c r="AE159" i="194"/>
  <c r="AF159" i="194"/>
  <c r="E47" i="65"/>
  <c r="D35" i="220"/>
  <c r="B35" i="220"/>
  <c r="F47" i="65"/>
  <c r="C48" i="65"/>
  <c r="AC138" i="195"/>
  <c r="E1" i="195"/>
  <c r="E77" i="55"/>
  <c r="AW77" i="55"/>
  <c r="A34" i="220"/>
  <c r="A35" i="220"/>
  <c r="E78" i="55"/>
  <c r="AW78" i="55"/>
  <c r="D76" i="55"/>
  <c r="AV75" i="55"/>
  <c r="D1" i="197"/>
  <c r="H1" i="197"/>
  <c r="F1" i="198"/>
  <c r="AD159" i="195"/>
  <c r="AE159" i="195"/>
  <c r="AF159" i="195"/>
  <c r="AB138" i="195"/>
  <c r="AA138" i="195"/>
  <c r="Z138" i="195"/>
  <c r="Y138" i="195"/>
  <c r="X138" i="195"/>
  <c r="W138" i="195"/>
  <c r="V138" i="195"/>
  <c r="B77" i="55"/>
  <c r="AT76" i="55"/>
  <c r="F48" i="65"/>
  <c r="B36" i="220"/>
  <c r="E48" i="65"/>
  <c r="D36" i="220"/>
  <c r="C49" i="65"/>
  <c r="AC138" i="196"/>
  <c r="E1" i="196"/>
  <c r="AT77" i="55"/>
  <c r="B78" i="55"/>
  <c r="AB138" i="196"/>
  <c r="AA138" i="196"/>
  <c r="Z138" i="196"/>
  <c r="Y138" i="196"/>
  <c r="X138" i="196"/>
  <c r="W138" i="196"/>
  <c r="V138" i="196"/>
  <c r="AD159" i="196"/>
  <c r="AE159" i="196"/>
  <c r="AF159" i="196"/>
  <c r="A36" i="220"/>
  <c r="E79" i="55"/>
  <c r="AW79" i="55"/>
  <c r="C50" i="65"/>
  <c r="F49" i="65"/>
  <c r="E49" i="65"/>
  <c r="D37" i="220"/>
  <c r="B37" i="220"/>
  <c r="D1" i="198"/>
  <c r="H1" i="198"/>
  <c r="F1" i="199"/>
  <c r="D77" i="55"/>
  <c r="AV76" i="55"/>
  <c r="AC138" i="197"/>
  <c r="E1" i="197"/>
  <c r="E80" i="55"/>
  <c r="AW80" i="55"/>
  <c r="A37" i="220"/>
  <c r="AC138" i="198"/>
  <c r="E1" i="198"/>
  <c r="B38" i="220"/>
  <c r="F50" i="65"/>
  <c r="E50" i="65"/>
  <c r="D38" i="220"/>
  <c r="C51" i="65"/>
  <c r="AB138" i="197"/>
  <c r="AA138" i="197"/>
  <c r="Z138" i="197"/>
  <c r="Y138" i="197"/>
  <c r="X138" i="197"/>
  <c r="W138" i="197"/>
  <c r="V138" i="197"/>
  <c r="AD159" i="197"/>
  <c r="AE159" i="197"/>
  <c r="AF159" i="197"/>
  <c r="D78" i="55"/>
  <c r="AV77" i="55"/>
  <c r="AT78" i="55"/>
  <c r="B79" i="55"/>
  <c r="H1" i="199"/>
  <c r="D1" i="199"/>
  <c r="F1" i="200"/>
  <c r="AT79" i="55"/>
  <c r="B80" i="55"/>
  <c r="AC138" i="199"/>
  <c r="E1" i="199"/>
  <c r="B39" i="220"/>
  <c r="C52" i="65"/>
  <c r="E51" i="65"/>
  <c r="D39" i="220"/>
  <c r="F51" i="65"/>
  <c r="AV78" i="55"/>
  <c r="D79" i="55"/>
  <c r="AB138" i="198"/>
  <c r="AA138" i="198"/>
  <c r="Z138" i="198"/>
  <c r="Y138" i="198"/>
  <c r="X138" i="198"/>
  <c r="W138" i="198"/>
  <c r="V138" i="198"/>
  <c r="AD159" i="198"/>
  <c r="AE159" i="198"/>
  <c r="AF159" i="198"/>
  <c r="E81" i="55"/>
  <c r="AW81" i="55"/>
  <c r="A38" i="220"/>
  <c r="F1" i="201"/>
  <c r="D1" i="200"/>
  <c r="H1" i="200"/>
  <c r="E1" i="200"/>
  <c r="AC138" i="200"/>
  <c r="E82" i="55"/>
  <c r="AW82" i="55"/>
  <c r="A39" i="220"/>
  <c r="F1" i="202"/>
  <c r="H1" i="201"/>
  <c r="D1" i="201"/>
  <c r="AD159" i="199"/>
  <c r="AE159" i="199"/>
  <c r="AF159" i="199"/>
  <c r="AB138" i="199"/>
  <c r="AA138" i="199"/>
  <c r="Z138" i="199"/>
  <c r="Y138" i="199"/>
  <c r="X138" i="199"/>
  <c r="W138" i="199"/>
  <c r="V138" i="199"/>
  <c r="AV79" i="55"/>
  <c r="D80" i="55"/>
  <c r="B40" i="220"/>
  <c r="C53" i="65"/>
  <c r="F52" i="65"/>
  <c r="E52" i="65"/>
  <c r="D40" i="220"/>
  <c r="AT80" i="55"/>
  <c r="B81" i="55"/>
  <c r="AV80" i="55"/>
  <c r="D81" i="55"/>
  <c r="E1" i="201"/>
  <c r="AC138" i="201"/>
  <c r="A40" i="220"/>
  <c r="E83" i="55"/>
  <c r="AW83" i="55"/>
  <c r="AD159" i="200"/>
  <c r="AE159" i="200"/>
  <c r="AF159" i="200"/>
  <c r="AB138" i="200"/>
  <c r="AA138" i="200"/>
  <c r="Z138" i="200"/>
  <c r="Y138" i="200"/>
  <c r="X138" i="200"/>
  <c r="W138" i="200"/>
  <c r="V138" i="200"/>
  <c r="B82" i="55"/>
  <c r="AT81" i="55"/>
  <c r="E53" i="65"/>
  <c r="D41" i="220"/>
  <c r="B41" i="220"/>
  <c r="F53" i="65"/>
  <c r="C54" i="65"/>
  <c r="F1" i="203"/>
  <c r="D1" i="202"/>
  <c r="H1" i="202"/>
  <c r="AC138" i="202"/>
  <c r="E1" i="202"/>
  <c r="AB138" i="201"/>
  <c r="AA138" i="201"/>
  <c r="Z138" i="201"/>
  <c r="Y138" i="201"/>
  <c r="X138" i="201"/>
  <c r="W138" i="201"/>
  <c r="V138" i="201"/>
  <c r="AD159" i="201"/>
  <c r="AE159" i="201"/>
  <c r="AF159" i="201"/>
  <c r="H1" i="203"/>
  <c r="F1" i="204"/>
  <c r="D1" i="203"/>
  <c r="F54" i="65"/>
  <c r="B42" i="220"/>
  <c r="C55" i="65"/>
  <c r="E54" i="65"/>
  <c r="D42" i="220"/>
  <c r="D82" i="55"/>
  <c r="AV81" i="55"/>
  <c r="E84" i="55"/>
  <c r="AW84" i="55"/>
  <c r="A41" i="220"/>
  <c r="B83" i="55"/>
  <c r="AT82" i="55"/>
  <c r="A42" i="220"/>
  <c r="E85" i="55"/>
  <c r="AW85" i="55"/>
  <c r="AC138" i="203"/>
  <c r="E1" i="203"/>
  <c r="B84" i="55"/>
  <c r="AT83" i="55"/>
  <c r="D83" i="55"/>
  <c r="AV82" i="55"/>
  <c r="E55" i="65"/>
  <c r="D43" i="220"/>
  <c r="F55" i="65"/>
  <c r="C56" i="65"/>
  <c r="B43" i="220"/>
  <c r="H1" i="204"/>
  <c r="F1" i="205"/>
  <c r="D1" i="204"/>
  <c r="AD159" i="202"/>
  <c r="AE159" i="202"/>
  <c r="AF159" i="202"/>
  <c r="AB138" i="202"/>
  <c r="AA138" i="202"/>
  <c r="Z138" i="202"/>
  <c r="Y138" i="202"/>
  <c r="X138" i="202"/>
  <c r="W138" i="202"/>
  <c r="V138" i="202"/>
  <c r="E86" i="55"/>
  <c r="AW86" i="55"/>
  <c r="A43" i="220"/>
  <c r="AC138" i="204"/>
  <c r="AB138" i="204"/>
  <c r="AA138" i="204"/>
  <c r="Z138" i="204"/>
  <c r="Y138" i="204"/>
  <c r="X138" i="204"/>
  <c r="W138" i="204"/>
  <c r="V138" i="204"/>
  <c r="E1" i="204"/>
  <c r="C57" i="65"/>
  <c r="B44" i="220"/>
  <c r="F56" i="65"/>
  <c r="E56" i="65"/>
  <c r="D44" i="220"/>
  <c r="D84" i="55"/>
  <c r="AV83" i="55"/>
  <c r="AB138" i="203"/>
  <c r="AA138" i="203"/>
  <c r="Z138" i="203"/>
  <c r="Y138" i="203"/>
  <c r="X138" i="203"/>
  <c r="W138" i="203"/>
  <c r="V138" i="203"/>
  <c r="AD159" i="203"/>
  <c r="H1" i="205"/>
  <c r="D1" i="205"/>
  <c r="F1" i="206"/>
  <c r="B85" i="55"/>
  <c r="AT84" i="55"/>
  <c r="AT85" i="55"/>
  <c r="B86" i="55"/>
  <c r="D1" i="206"/>
  <c r="F1" i="207"/>
  <c r="H1" i="206"/>
  <c r="A44" i="220"/>
  <c r="E87" i="55"/>
  <c r="AW87" i="55"/>
  <c r="E1" i="205"/>
  <c r="AC138" i="205"/>
  <c r="AD159" i="205"/>
  <c r="AE159" i="205"/>
  <c r="AF159" i="205"/>
  <c r="D85" i="55"/>
  <c r="AV84" i="55"/>
  <c r="E57" i="65"/>
  <c r="D45" i="220"/>
  <c r="B45" i="220"/>
  <c r="F57" i="65"/>
  <c r="C58" i="65"/>
  <c r="A45" i="220"/>
  <c r="E88" i="55"/>
  <c r="AW88" i="55"/>
  <c r="D1" i="207"/>
  <c r="F1" i="208"/>
  <c r="H1" i="207"/>
  <c r="C59" i="65"/>
  <c r="E58" i="65"/>
  <c r="D46" i="220"/>
  <c r="B46" i="220"/>
  <c r="F58" i="65"/>
  <c r="AC138" i="206"/>
  <c r="E1" i="206"/>
  <c r="AV85" i="55"/>
  <c r="D86" i="55"/>
  <c r="AT86" i="55"/>
  <c r="B87" i="55"/>
  <c r="D87" i="55"/>
  <c r="AV86" i="55"/>
  <c r="A46" i="220"/>
  <c r="E89" i="55"/>
  <c r="AW89" i="55"/>
  <c r="F1" i="209"/>
  <c r="H1" i="208"/>
  <c r="D1" i="208"/>
  <c r="B88" i="55"/>
  <c r="AT87" i="55"/>
  <c r="E1" i="207"/>
  <c r="AC138" i="207"/>
  <c r="AB138" i="206"/>
  <c r="AD159" i="206"/>
  <c r="AE159" i="206"/>
  <c r="AF159" i="206"/>
  <c r="C60" i="65"/>
  <c r="E59" i="65"/>
  <c r="D47" i="220"/>
  <c r="B47" i="220"/>
  <c r="F59" i="65"/>
  <c r="E90" i="55"/>
  <c r="AW90" i="55"/>
  <c r="A47" i="220"/>
  <c r="H1" i="209"/>
  <c r="F1" i="210"/>
  <c r="D1" i="209"/>
  <c r="D88" i="55"/>
  <c r="AV87" i="55"/>
  <c r="B89" i="55"/>
  <c r="AT88" i="55"/>
  <c r="AB138" i="207"/>
  <c r="AA138" i="207"/>
  <c r="AD159" i="207"/>
  <c r="AE159" i="207"/>
  <c r="AF159" i="207"/>
  <c r="AC138" i="208"/>
  <c r="E1" i="208"/>
  <c r="E60" i="65"/>
  <c r="D48" i="220"/>
  <c r="C61" i="65"/>
  <c r="B48" i="220"/>
  <c r="F60" i="65"/>
  <c r="E91" i="55"/>
  <c r="AW91" i="55"/>
  <c r="A48" i="220"/>
  <c r="E1" i="209"/>
  <c r="AC138" i="209"/>
  <c r="AD159" i="208"/>
  <c r="AE159" i="208"/>
  <c r="AF159" i="208"/>
  <c r="AB138" i="208"/>
  <c r="AA138" i="208"/>
  <c r="Z138" i="208"/>
  <c r="Y138" i="208"/>
  <c r="X138" i="208"/>
  <c r="W138" i="208"/>
  <c r="V138" i="208"/>
  <c r="AT89" i="55"/>
  <c r="B90" i="55"/>
  <c r="D1" i="210"/>
  <c r="H1" i="210"/>
  <c r="F1" i="211"/>
  <c r="B49" i="220"/>
  <c r="C62" i="65"/>
  <c r="F61" i="65"/>
  <c r="E61" i="65"/>
  <c r="D49" i="220"/>
  <c r="D89" i="55"/>
  <c r="AV88" i="55"/>
  <c r="E1" i="210"/>
  <c r="AC138" i="210"/>
  <c r="AV89" i="55"/>
  <c r="D90" i="55"/>
  <c r="B91" i="55"/>
  <c r="AT90" i="55"/>
  <c r="AB138" i="209"/>
  <c r="AA138" i="209"/>
  <c r="Z138" i="209"/>
  <c r="Y138" i="209"/>
  <c r="X138" i="209"/>
  <c r="W138" i="209"/>
  <c r="V138" i="209"/>
  <c r="AD159" i="209"/>
  <c r="AE159" i="209"/>
  <c r="AF159" i="209"/>
  <c r="D1" i="211"/>
  <c r="H1" i="211"/>
  <c r="F1" i="212"/>
  <c r="E92" i="55"/>
  <c r="AW92" i="55"/>
  <c r="A49" i="220"/>
  <c r="B50" i="220"/>
  <c r="C63" i="65"/>
  <c r="E62" i="65"/>
  <c r="D50" i="220"/>
  <c r="F62" i="65"/>
  <c r="E93" i="55"/>
  <c r="AW93" i="55"/>
  <c r="A50" i="220"/>
  <c r="AT91" i="55"/>
  <c r="B92" i="55"/>
  <c r="AV90" i="55"/>
  <c r="D91" i="55"/>
  <c r="F63" i="65"/>
  <c r="B51" i="220"/>
  <c r="C64" i="65"/>
  <c r="E63" i="65"/>
  <c r="D51" i="220"/>
  <c r="H1" i="212"/>
  <c r="F1" i="213"/>
  <c r="D1" i="212"/>
  <c r="AD159" i="210"/>
  <c r="AE159" i="210"/>
  <c r="AF159" i="210"/>
  <c r="AB138" i="210"/>
  <c r="AA138" i="210"/>
  <c r="Z138" i="210"/>
  <c r="Y138" i="210"/>
  <c r="X138" i="210"/>
  <c r="W138" i="210"/>
  <c r="V138" i="210"/>
  <c r="E1" i="211"/>
  <c r="AC138" i="211"/>
  <c r="AD159" i="211"/>
  <c r="AE159" i="211"/>
  <c r="AF159" i="211"/>
  <c r="AB138" i="211"/>
  <c r="AA138" i="211"/>
  <c r="Z138" i="211"/>
  <c r="Y138" i="211"/>
  <c r="X138" i="211"/>
  <c r="W138" i="211"/>
  <c r="V138" i="211"/>
  <c r="AC138" i="212"/>
  <c r="E1" i="212"/>
  <c r="E64" i="65"/>
  <c r="D52" i="220"/>
  <c r="F64" i="65"/>
  <c r="C65" i="65"/>
  <c r="B52" i="220"/>
  <c r="D1" i="213"/>
  <c r="H1" i="213"/>
  <c r="F1" i="214"/>
  <c r="AT92" i="55"/>
  <c r="B93" i="55"/>
  <c r="A51" i="220"/>
  <c r="E94" i="55"/>
  <c r="AW94" i="55"/>
  <c r="AV91" i="55"/>
  <c r="D92" i="55"/>
  <c r="AV92" i="55"/>
  <c r="D93" i="55"/>
  <c r="AT93" i="55"/>
  <c r="B94" i="55"/>
  <c r="E1" i="213"/>
  <c r="AC138" i="213"/>
  <c r="F1" i="215"/>
  <c r="H1" i="214"/>
  <c r="D1" i="214"/>
  <c r="B53" i="220"/>
  <c r="E65" i="65"/>
  <c r="D53" i="220"/>
  <c r="F65" i="65"/>
  <c r="C66" i="65"/>
  <c r="AD159" i="212"/>
  <c r="AE159" i="212"/>
  <c r="AF159" i="212"/>
  <c r="AB138" i="212"/>
  <c r="AA138" i="212"/>
  <c r="Z138" i="212"/>
  <c r="Y138" i="212"/>
  <c r="X138" i="212"/>
  <c r="W138" i="212"/>
  <c r="V138" i="212"/>
  <c r="A52" i="220"/>
  <c r="E95" i="55"/>
  <c r="AW95" i="55"/>
  <c r="E66" i="65"/>
  <c r="D54" i="220"/>
  <c r="C67" i="65"/>
  <c r="B54" i="220"/>
  <c r="F66" i="65"/>
  <c r="AC138" i="214"/>
  <c r="E1" i="214"/>
  <c r="A53" i="220"/>
  <c r="E96" i="55"/>
  <c r="AW96" i="55"/>
  <c r="AT94" i="55"/>
  <c r="B95" i="55"/>
  <c r="F1" i="216"/>
  <c r="D1" i="215"/>
  <c r="H1" i="215"/>
  <c r="AB138" i="213"/>
  <c r="AA138" i="213"/>
  <c r="Z138" i="213"/>
  <c r="Y138" i="213"/>
  <c r="X138" i="213"/>
  <c r="W138" i="213"/>
  <c r="V138" i="213"/>
  <c r="AD159" i="213"/>
  <c r="AE159" i="213"/>
  <c r="AF159" i="213"/>
  <c r="AV93" i="55"/>
  <c r="D94" i="55"/>
  <c r="E1" i="215"/>
  <c r="AC138" i="215"/>
  <c r="E97" i="55"/>
  <c r="AW97" i="55"/>
  <c r="A54" i="220"/>
  <c r="D1" i="216"/>
  <c r="H1" i="216"/>
  <c r="F1" i="217"/>
  <c r="B96" i="55"/>
  <c r="AT95" i="55"/>
  <c r="C68" i="65"/>
  <c r="F67" i="65"/>
  <c r="B55" i="220"/>
  <c r="E67" i="65"/>
  <c r="D55" i="220"/>
  <c r="AV94" i="55"/>
  <c r="D95" i="55"/>
  <c r="AB138" i="214"/>
  <c r="AA138" i="214"/>
  <c r="Z138" i="214"/>
  <c r="Y138" i="214"/>
  <c r="X138" i="214"/>
  <c r="W138" i="214"/>
  <c r="V138" i="214"/>
  <c r="AD159" i="214"/>
  <c r="AE159" i="214"/>
  <c r="AF159" i="214"/>
  <c r="A55" i="220"/>
  <c r="E98" i="55"/>
  <c r="AW98" i="55"/>
  <c r="F1" i="218"/>
  <c r="D1" i="217"/>
  <c r="B97" i="55"/>
  <c r="AT96" i="55"/>
  <c r="D96" i="55"/>
  <c r="AV95" i="55"/>
  <c r="C69" i="65"/>
  <c r="F68" i="65"/>
  <c r="B56" i="220"/>
  <c r="E68" i="65"/>
  <c r="D56" i="220"/>
  <c r="AB138" i="215"/>
  <c r="AA138" i="215"/>
  <c r="Z138" i="215"/>
  <c r="Y138" i="215"/>
  <c r="X138" i="215"/>
  <c r="W138" i="215"/>
  <c r="V138" i="215"/>
  <c r="AD159" i="215"/>
  <c r="AE159" i="215"/>
  <c r="AF159" i="215"/>
  <c r="AC138" i="216"/>
  <c r="E1" i="216"/>
  <c r="E1" i="217"/>
  <c r="AC138" i="217"/>
  <c r="AD159" i="216"/>
  <c r="AE159" i="216"/>
  <c r="AF159" i="216"/>
  <c r="AB138" i="216"/>
  <c r="AA138" i="216"/>
  <c r="Z138" i="216"/>
  <c r="Y138" i="216"/>
  <c r="X138" i="216"/>
  <c r="W138" i="216"/>
  <c r="V138" i="216"/>
  <c r="D97" i="55"/>
  <c r="AV96" i="55"/>
  <c r="F1" i="219"/>
  <c r="D1" i="218"/>
  <c r="H1" i="218"/>
  <c r="E99" i="55"/>
  <c r="AW99" i="55"/>
  <c r="A56" i="220"/>
  <c r="F69" i="65"/>
  <c r="B57" i="220"/>
  <c r="E69" i="65"/>
  <c r="D57" i="220"/>
  <c r="AT97" i="55"/>
  <c r="B98" i="55"/>
  <c r="E100" i="55"/>
  <c r="AW100" i="55"/>
  <c r="A57" i="220"/>
  <c r="E1" i="218"/>
  <c r="AC138" i="218"/>
  <c r="H1" i="219"/>
  <c r="D1" i="219"/>
  <c r="AT98" i="55"/>
  <c r="B99" i="55"/>
  <c r="AD159" i="217"/>
  <c r="AE159" i="217"/>
  <c r="AF159" i="217"/>
  <c r="AB138" i="217"/>
  <c r="AA138" i="217"/>
  <c r="Z138" i="217"/>
  <c r="Y138" i="217"/>
  <c r="X138" i="217"/>
  <c r="W138" i="217"/>
  <c r="V138" i="217"/>
  <c r="AV97" i="55"/>
  <c r="D98" i="55"/>
  <c r="D99" i="55"/>
  <c r="AV98" i="55"/>
  <c r="B100" i="55"/>
  <c r="AT100" i="55"/>
  <c r="AT99" i="55"/>
  <c r="AB138" i="218"/>
  <c r="AA138" i="218"/>
  <c r="Z138" i="218"/>
  <c r="Y138" i="218"/>
  <c r="X138" i="218"/>
  <c r="W138" i="218"/>
  <c r="V138" i="218"/>
  <c r="AD159" i="218"/>
  <c r="AE159" i="218"/>
  <c r="AF159" i="218"/>
  <c r="AC138" i="219"/>
  <c r="E1" i="219"/>
  <c r="AV99" i="55"/>
  <c r="D100" i="55"/>
  <c r="AV100" i="55"/>
  <c r="AB138" i="219"/>
  <c r="AA138" i="219"/>
  <c r="Z138" i="219"/>
  <c r="Y138" i="219"/>
  <c r="X138" i="219"/>
  <c r="W138" i="219"/>
  <c r="V138" i="219"/>
  <c r="AD159" i="219"/>
  <c r="AE159" i="219"/>
  <c r="AF159" i="219"/>
</calcChain>
</file>

<file path=xl/sharedStrings.xml><?xml version="1.0" encoding="utf-8"?>
<sst xmlns="http://schemas.openxmlformats.org/spreadsheetml/2006/main" count="3366" uniqueCount="162">
  <si>
    <t>Woche</t>
  </si>
  <si>
    <t>Tag</t>
  </si>
  <si>
    <t>Gewicht</t>
  </si>
  <si>
    <t>Schlaf</t>
  </si>
  <si>
    <t>Divers</t>
  </si>
  <si>
    <t>Bemerkungen</t>
  </si>
  <si>
    <t>Load/Tag</t>
  </si>
  <si>
    <t>kg</t>
  </si>
  <si>
    <t>1-6</t>
  </si>
  <si>
    <t>Dauer</t>
  </si>
  <si>
    <t>RPE</t>
  </si>
  <si>
    <t>Load</t>
  </si>
  <si>
    <t>TOTAL LOAD</t>
  </si>
  <si>
    <t>Mittelwert</t>
  </si>
  <si>
    <t>Zone</t>
  </si>
  <si>
    <t xml:space="preserve">Einheiten pro Zone (RPE) </t>
  </si>
  <si>
    <t>Standardabweichung</t>
  </si>
  <si>
    <t>Trainingstagen</t>
  </si>
  <si>
    <t>Trainingseinheiten</t>
  </si>
  <si>
    <t>Trainingsstunden</t>
  </si>
  <si>
    <t>Monotonie</t>
  </si>
  <si>
    <t>Semaine</t>
  </si>
  <si>
    <t>Total</t>
  </si>
  <si>
    <t>I</t>
  </si>
  <si>
    <t>II</t>
  </si>
  <si>
    <t>III</t>
  </si>
  <si>
    <t>-</t>
  </si>
  <si>
    <t>b1</t>
  </si>
  <si>
    <t>b2</t>
  </si>
  <si>
    <t>b3</t>
  </si>
  <si>
    <t>r1</t>
  </si>
  <si>
    <t>r2</t>
  </si>
  <si>
    <t>r3</t>
  </si>
  <si>
    <t>c1</t>
  </si>
  <si>
    <t>c2</t>
  </si>
  <si>
    <t>c3</t>
  </si>
  <si>
    <t>s1</t>
  </si>
  <si>
    <t>s2</t>
  </si>
  <si>
    <t>s3</t>
  </si>
  <si>
    <t>f1</t>
  </si>
  <si>
    <t>f2</t>
  </si>
  <si>
    <t>f3</t>
  </si>
  <si>
    <t>d1</t>
  </si>
  <si>
    <t>d2</t>
  </si>
  <si>
    <t>d3</t>
  </si>
  <si>
    <t>Überblick</t>
  </si>
  <si>
    <t>Total Trainingseinheiten</t>
  </si>
  <si>
    <t>% des Sportartes</t>
  </si>
  <si>
    <t>Intensitätsverteilung</t>
  </si>
  <si>
    <t>Intensitätsverteilung (Total)</t>
  </si>
  <si>
    <t>Intensitätsverteilung (pro Sportart)</t>
  </si>
  <si>
    <t>Gewünschte Analyse :</t>
  </si>
  <si>
    <t>Total Trainingsstunden</t>
  </si>
  <si>
    <t>Immer vor den Frühstück</t>
  </si>
  <si>
    <t>"Wenn du an das Training (Wettkampf) zurück denkst, wie anstrengend ist das Training (Wettkampf) heute gewesen?"</t>
  </si>
  <si>
    <t>Wie in Ruhe</t>
  </si>
  <si>
    <t>Sehr locker</t>
  </si>
  <si>
    <t>RPE = Rate of Perceived Exertion</t>
  </si>
  <si>
    <t>Locker</t>
  </si>
  <si>
    <t>Vorgehen Trainingsbeurteilung mittels Fosterskala</t>
  </si>
  <si>
    <t>Etwas hart</t>
  </si>
  <si>
    <t>Hart</t>
  </si>
  <si>
    <t>Sehr hart</t>
  </si>
  <si>
    <t>Trainings- oder Wettkampfeinheit nach dem Motto:</t>
  </si>
  <si>
    <t>Extrem hart</t>
  </si>
  <si>
    <t>Wie mein härtestes Rennen/Training überhaupt</t>
  </si>
  <si>
    <t>Wenn du an das Training (Wettkampf) zurück denkst, wie anstrengend ist das
Training (Wettkampf) heute gewesen?</t>
  </si>
  <si>
    <t>Trage die entsprechende Zahl in Deinem Protokollblatt ein.</t>
  </si>
  <si>
    <t>Wenn du mehrere Trainings- oder Wettkampfeinheiten pro Tag absolvierst, mach für jede Einheite eine solche Bewertung und schreibe sie dann unter Training 1, Training 2, etc ein.</t>
  </si>
  <si>
    <r>
      <t xml:space="preserve">Hier sollst du erst die Dauer deines Trainings/Wettkampfs in </t>
    </r>
    <r>
      <rPr>
        <b/>
        <u/>
        <sz val="10"/>
        <rFont val="Arial"/>
        <family val="2"/>
      </rPr>
      <t>Minuten</t>
    </r>
    <r>
      <rPr>
        <sz val="10"/>
        <rFont val="Arial"/>
        <family val="2"/>
      </rPr>
      <t xml:space="preserve"> angeben. Warm-up und cool-down gehören zum Training </t>
    </r>
  </si>
  <si>
    <r>
      <t>Durchführung der Beurteilung</t>
    </r>
    <r>
      <rPr>
        <b/>
        <u/>
        <sz val="10"/>
        <rFont val="Arial"/>
        <family val="2"/>
      </rPr>
      <t xml:space="preserve"> möglichst 15-30 Min</t>
    </r>
    <r>
      <rPr>
        <sz val="10"/>
        <rFont val="Arial"/>
        <family val="2"/>
      </rPr>
      <t>. nach jeder Trainingseinheit respektive nach jedem Wettkampf.</t>
    </r>
  </si>
  <si>
    <r>
      <t xml:space="preserve">Beschreibe Deine Anstrengung bzw. Dein Belastungsgefühl für die </t>
    </r>
    <r>
      <rPr>
        <b/>
        <u/>
        <sz val="10"/>
        <rFont val="Arial"/>
        <family val="2"/>
      </rPr>
      <t>ganze</t>
    </r>
    <r>
      <rPr>
        <sz val="10"/>
        <rFont val="Arial"/>
        <family val="2"/>
      </rPr>
      <t xml:space="preserve"> </t>
    </r>
  </si>
  <si>
    <t>Motivation</t>
  </si>
  <si>
    <t>Hier musst du deine Schlafqualität beurteilen und eine Note von 1 (katastrophal) bis 6 (super) eintragen. Du schreibst unter "Montag" die Qualität deinem Schlaf in der Nacht von Sonntag bis Montag. Die Schlafstunden sollst du auch eingeben.</t>
  </si>
  <si>
    <t>Werte von [ -2 ] bis [ +2 ] über deine Motivation generell für das Training</t>
  </si>
  <si>
    <t>Kalenderwoche</t>
  </si>
  <si>
    <t>Impressum</t>
  </si>
  <si>
    <t>Anleitung</t>
  </si>
  <si>
    <t>Intensitätverteilung</t>
  </si>
  <si>
    <t>Trainings-
woche</t>
  </si>
  <si>
    <t xml:space="preserve">Von Trainingswoche : </t>
  </si>
  <si>
    <t xml:space="preserve">bis Trainingswoche : </t>
  </si>
  <si>
    <t>Wie mein härtestes Training</t>
  </si>
  <si>
    <t>Training Load</t>
  </si>
  <si>
    <t>Trainingsanstrengung</t>
  </si>
  <si>
    <t>b4</t>
  </si>
  <si>
    <t>b5</t>
  </si>
  <si>
    <t>b6</t>
  </si>
  <si>
    <t>b7</t>
  </si>
  <si>
    <t>Athlet</t>
  </si>
  <si>
    <t>b8</t>
  </si>
  <si>
    <t>b9</t>
  </si>
  <si>
    <t>b10</t>
  </si>
  <si>
    <t>b11</t>
  </si>
  <si>
    <t>Foster's Skala</t>
  </si>
  <si>
    <t>Mo</t>
  </si>
  <si>
    <t>Di</t>
  </si>
  <si>
    <t>Mi</t>
  </si>
  <si>
    <t>Do</t>
  </si>
  <si>
    <t>Fr</t>
  </si>
  <si>
    <t>Sa</t>
  </si>
  <si>
    <t>So</t>
  </si>
  <si>
    <t>avg</t>
  </si>
  <si>
    <t>TRAININGSTAGEBUCH</t>
  </si>
  <si>
    <t>&amp;</t>
  </si>
  <si>
    <t>PLANUNGSTOOL</t>
  </si>
  <si>
    <t>Louis Heyer</t>
  </si>
  <si>
    <t>Bundesamt für Sport / Trainingswissenschaft</t>
  </si>
  <si>
    <t>Michael Vogt / www.shpl.ch</t>
  </si>
  <si>
    <t xml:space="preserve">louis.heyer@baspo.admin.ch </t>
  </si>
  <si>
    <t>032 327 64 99 / 079 507 58 25</t>
  </si>
  <si>
    <t>v.2009</t>
  </si>
  <si>
    <t>Conception / réalisation</t>
  </si>
  <si>
    <t>Collaboration</t>
  </si>
  <si>
    <t>Mental Training</t>
  </si>
  <si>
    <t xml:space="preserve">Regeneration </t>
  </si>
  <si>
    <t>Regenration</t>
  </si>
  <si>
    <t>Regeneration</t>
  </si>
  <si>
    <t xml:space="preserve">Beginn Trainingsjahr : </t>
  </si>
  <si>
    <t>Verletzung/Erkrankung</t>
  </si>
  <si>
    <t>"x" wenn ja</t>
  </si>
  <si>
    <t>b12</t>
  </si>
  <si>
    <t>Overview</t>
  </si>
  <si>
    <t>Km</t>
  </si>
  <si>
    <t>Anzahl Km eingeben - achtung keine Kommas ! 7.5 schreiben und nicht 7,5 !</t>
  </si>
  <si>
    <t>Massnahmen eintragen (zB "Massage")</t>
  </si>
  <si>
    <t>Massnahmen eintragen (zB "Autogenes Training")</t>
  </si>
  <si>
    <t>Mentales</t>
  </si>
  <si>
    <t>Gewicht-Motiv-Schlaf</t>
  </si>
  <si>
    <t>Datum</t>
  </si>
  <si>
    <t>Kalender-woche</t>
  </si>
  <si>
    <t>Name Vorname :</t>
  </si>
  <si>
    <t>Beanspruchungverteilung</t>
  </si>
  <si>
    <t>Athlet :</t>
  </si>
  <si>
    <t>Jahr :</t>
  </si>
  <si>
    <t>Trainingsbeschreibung</t>
  </si>
  <si>
    <t>Zeit pro Zone (RPE)</t>
  </si>
  <si>
    <t>Name Vorname</t>
  </si>
  <si>
    <t>1-4</t>
  </si>
  <si>
    <t>1-3</t>
  </si>
  <si>
    <t>5-6</t>
  </si>
  <si>
    <t>4-5</t>
  </si>
  <si>
    <t>7-10</t>
  </si>
  <si>
    <t>6-10</t>
  </si>
  <si>
    <t>Rowing</t>
  </si>
  <si>
    <t>Ergometer</t>
  </si>
  <si>
    <t>Maximal Kraft</t>
  </si>
  <si>
    <t>Circuit</t>
  </si>
  <si>
    <t>Alternativ / Endurance</t>
  </si>
  <si>
    <t>Form</t>
  </si>
  <si>
    <t>HR</t>
  </si>
  <si>
    <t>[-3….+3]</t>
  </si>
  <si>
    <t>beat</t>
  </si>
  <si>
    <t>Km GA1</t>
  </si>
  <si>
    <t>Km GA2</t>
  </si>
  <si>
    <t>Km AS</t>
  </si>
  <si>
    <t>Km TR</t>
  </si>
  <si>
    <t>Km Race</t>
  </si>
  <si>
    <t>b13</t>
  </si>
  <si>
    <t>b14</t>
  </si>
  <si>
    <t>MW/Wo</t>
  </si>
  <si>
    <t>2013-2014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</si>
</sst>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87" formatCode="0.0"/>
    <numFmt numFmtId="203" formatCode="dd/mm/yy;@"/>
  </numFmts>
  <fonts count="41" x14ac:knownFonts="1">
    <font>
      <sz val="10"/>
      <name val="Arial"/>
    </font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sz val="11"/>
      <name val="Arial"/>
      <family val="2"/>
    </font>
    <font>
      <sz val="11"/>
      <name val="Arial"/>
      <family val="2"/>
    </font>
    <font>
      <b/>
      <sz val="12"/>
      <color indexed="9"/>
      <name val="Arial"/>
      <family val="2"/>
    </font>
    <font>
      <b/>
      <sz val="9"/>
      <color indexed="9"/>
      <name val="Arial"/>
      <family val="2"/>
    </font>
    <font>
      <b/>
      <sz val="10"/>
      <color indexed="9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4"/>
      <color indexed="9"/>
      <name val="Arial"/>
      <family val="2"/>
    </font>
    <font>
      <sz val="8"/>
      <color indexed="9"/>
      <name val="Arial"/>
      <family val="2"/>
    </font>
    <font>
      <sz val="8"/>
      <name val="Arial"/>
      <family val="2"/>
    </font>
    <font>
      <b/>
      <u/>
      <sz val="10"/>
      <name val="Arial"/>
      <family val="2"/>
    </font>
    <font>
      <sz val="10"/>
      <color indexed="9"/>
      <name val="Arial"/>
      <family val="2"/>
    </font>
    <font>
      <sz val="10"/>
      <color indexed="9"/>
      <name val="Arial"/>
      <family val="2"/>
    </font>
    <font>
      <sz val="12"/>
      <color indexed="9"/>
      <name val="Arial"/>
      <family val="2"/>
    </font>
    <font>
      <b/>
      <sz val="9"/>
      <name val="Arial"/>
      <family val="2"/>
    </font>
    <font>
      <sz val="10"/>
      <name val="Sylfaen"/>
      <family val="1"/>
    </font>
    <font>
      <sz val="12"/>
      <name val="Arial"/>
      <family val="2"/>
    </font>
    <font>
      <b/>
      <sz val="36"/>
      <name val="Sylfaen"/>
      <family val="1"/>
    </font>
    <font>
      <i/>
      <sz val="10"/>
      <name val="Sylfaen"/>
      <family val="1"/>
    </font>
    <font>
      <b/>
      <sz val="12"/>
      <name val="Sylfaen"/>
      <family val="1"/>
    </font>
    <font>
      <b/>
      <sz val="10"/>
      <name val="Sylfaen"/>
      <family val="1"/>
    </font>
    <font>
      <b/>
      <sz val="11"/>
      <name val="Arial"/>
      <family val="2"/>
    </font>
    <font>
      <b/>
      <i/>
      <sz val="36"/>
      <name val="Sylfaen"/>
      <family val="1"/>
    </font>
    <font>
      <b/>
      <sz val="18"/>
      <color indexed="9"/>
      <name val="Arial"/>
      <family val="2"/>
    </font>
    <font>
      <b/>
      <sz val="11"/>
      <name val="Arial"/>
      <family val="2"/>
    </font>
    <font>
      <i/>
      <sz val="10"/>
      <name val="Arial"/>
      <family val="2"/>
    </font>
    <font>
      <b/>
      <i/>
      <sz val="12"/>
      <name val="Arial"/>
      <family val="2"/>
    </font>
    <font>
      <b/>
      <i/>
      <sz val="14"/>
      <name val="Arial"/>
      <family val="2"/>
    </font>
    <font>
      <b/>
      <i/>
      <sz val="13"/>
      <name val="Arial"/>
      <family val="2"/>
    </font>
    <font>
      <i/>
      <sz val="12"/>
      <name val="Arial"/>
      <family val="2"/>
    </font>
    <font>
      <b/>
      <sz val="16"/>
      <name val="Sylfaen"/>
      <family val="1"/>
    </font>
  </fonts>
  <fills count="1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3"/>
        <bgColor indexed="64"/>
      </patternFill>
    </fill>
  </fills>
  <borders count="117">
    <border>
      <left/>
      <right/>
      <top/>
      <bottom/>
      <diagonal/>
    </border>
    <border>
      <left/>
      <right/>
      <top/>
      <bottom style="thick">
        <color indexed="2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ck">
        <color indexed="10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9"/>
      </right>
      <top/>
      <bottom/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ck">
        <color indexed="10"/>
      </left>
      <right/>
      <top/>
      <bottom/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ck">
        <color indexed="22"/>
      </left>
      <right/>
      <top style="thick">
        <color indexed="22"/>
      </top>
      <bottom/>
      <diagonal/>
    </border>
    <border>
      <left/>
      <right/>
      <top style="thick">
        <color indexed="22"/>
      </top>
      <bottom/>
      <diagonal/>
    </border>
    <border>
      <left/>
      <right style="thick">
        <color indexed="22"/>
      </right>
      <top style="thick">
        <color indexed="22"/>
      </top>
      <bottom/>
      <diagonal/>
    </border>
    <border>
      <left style="thick">
        <color indexed="22"/>
      </left>
      <right/>
      <top/>
      <bottom/>
      <diagonal/>
    </border>
    <border>
      <left/>
      <right style="thick">
        <color indexed="22"/>
      </right>
      <top/>
      <bottom/>
      <diagonal/>
    </border>
    <border>
      <left style="thick">
        <color indexed="22"/>
      </left>
      <right/>
      <top/>
      <bottom style="thick">
        <color indexed="22"/>
      </bottom>
      <diagonal/>
    </border>
    <border>
      <left/>
      <right style="thick">
        <color indexed="22"/>
      </right>
      <top/>
      <bottom style="thick">
        <color indexed="22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10"/>
      </left>
      <right style="thick">
        <color indexed="10"/>
      </right>
      <top style="thick">
        <color indexed="10"/>
      </top>
      <bottom/>
      <diagonal/>
    </border>
    <border>
      <left style="thick">
        <color indexed="10"/>
      </left>
      <right style="thick">
        <color indexed="10"/>
      </right>
      <top/>
      <bottom style="thick">
        <color indexed="10"/>
      </bottom>
      <diagonal/>
    </border>
    <border>
      <left/>
      <right style="thick">
        <color indexed="10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9"/>
      </top>
      <bottom/>
      <diagonal/>
    </border>
    <border>
      <left/>
      <right/>
      <top/>
      <bottom style="thin">
        <color indexed="9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 style="medium">
        <color indexed="64"/>
      </bottom>
      <diagonal/>
    </border>
    <border>
      <left/>
      <right style="medium">
        <color indexed="64"/>
      </right>
      <top style="dashed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/>
  </cellStyleXfs>
  <cellXfs count="612">
    <xf numFmtId="0" fontId="0" fillId="0" borderId="0" xfId="0"/>
    <xf numFmtId="0" fontId="3" fillId="0" borderId="0" xfId="0" applyFont="1" applyAlignment="1">
      <alignment horizontal="righ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5" fillId="0" borderId="2" xfId="0" applyFont="1" applyBorder="1"/>
    <xf numFmtId="187" fontId="5" fillId="0" borderId="3" xfId="0" applyNumberFormat="1" applyFont="1" applyBorder="1"/>
    <xf numFmtId="2" fontId="5" fillId="0" borderId="4" xfId="0" applyNumberFormat="1" applyFont="1" applyBorder="1"/>
    <xf numFmtId="2" fontId="5" fillId="0" borderId="0" xfId="0" applyNumberFormat="1" applyFont="1"/>
    <xf numFmtId="0" fontId="0" fillId="0" borderId="0" xfId="0" applyBorder="1"/>
    <xf numFmtId="0" fontId="8" fillId="0" borderId="0" xfId="0" applyFont="1"/>
    <xf numFmtId="0" fontId="8" fillId="0" borderId="0" xfId="0" applyFont="1" applyFill="1" applyAlignment="1"/>
    <xf numFmtId="0" fontId="0" fillId="0" borderId="0" xfId="0" applyBorder="1" applyAlignment="1"/>
    <xf numFmtId="0" fontId="8" fillId="0" borderId="0" xfId="0" applyFont="1" applyAlignment="1">
      <alignment horizontal="center"/>
    </xf>
    <xf numFmtId="187" fontId="8" fillId="0" borderId="0" xfId="0" applyNumberFormat="1" applyFont="1" applyAlignment="1">
      <alignment horizontal="right"/>
    </xf>
    <xf numFmtId="187" fontId="8" fillId="0" borderId="0" xfId="0" applyNumberFormat="1" applyFont="1" applyAlignment="1"/>
    <xf numFmtId="0" fontId="8" fillId="0" borderId="0" xfId="0" applyFont="1" applyAlignment="1"/>
    <xf numFmtId="1" fontId="8" fillId="0" borderId="0" xfId="0" applyNumberFormat="1" applyFont="1" applyAlignment="1"/>
    <xf numFmtId="2" fontId="8" fillId="0" borderId="0" xfId="0" applyNumberFormat="1" applyFont="1" applyAlignment="1"/>
    <xf numFmtId="2" fontId="4" fillId="0" borderId="0" xfId="0" applyNumberFormat="1" applyFont="1" applyAlignment="1"/>
    <xf numFmtId="1" fontId="9" fillId="0" borderId="0" xfId="0" applyNumberFormat="1" applyFont="1" applyAlignment="1"/>
    <xf numFmtId="1" fontId="0" fillId="0" borderId="0" xfId="0" applyNumberFormat="1"/>
    <xf numFmtId="0" fontId="0" fillId="0" borderId="0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0" fontId="13" fillId="2" borderId="6" xfId="0" applyFont="1" applyFill="1" applyBorder="1"/>
    <xf numFmtId="0" fontId="13" fillId="2" borderId="0" xfId="0" applyFont="1" applyFill="1" applyBorder="1"/>
    <xf numFmtId="0" fontId="13" fillId="2" borderId="0" xfId="0" applyFont="1" applyFill="1" applyBorder="1" applyAlignment="1">
      <alignment vertical="center"/>
    </xf>
    <xf numFmtId="0" fontId="13" fillId="0" borderId="0" xfId="0" applyFont="1" applyFill="1" applyBorder="1"/>
    <xf numFmtId="0" fontId="0" fillId="0" borderId="0" xfId="0" applyFill="1"/>
    <xf numFmtId="0" fontId="13" fillId="2" borderId="6" xfId="0" applyFont="1" applyFill="1" applyBorder="1" applyAlignment="1">
      <alignment horizontal="left"/>
    </xf>
    <xf numFmtId="0" fontId="13" fillId="2" borderId="0" xfId="0" applyFont="1" applyFill="1" applyBorder="1" applyAlignment="1">
      <alignment horizontal="left"/>
    </xf>
    <xf numFmtId="0" fontId="13" fillId="2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5" fillId="0" borderId="0" xfId="0" applyFont="1" applyBorder="1" applyAlignment="1">
      <alignment horizontal="left"/>
    </xf>
    <xf numFmtId="0" fontId="15" fillId="0" borderId="0" xfId="0" applyFont="1" applyBorder="1" applyAlignment="1">
      <alignment horizontal="center"/>
    </xf>
    <xf numFmtId="0" fontId="15" fillId="0" borderId="0" xfId="0" applyFont="1" applyFill="1" applyBorder="1" applyAlignment="1">
      <alignment horizontal="left"/>
    </xf>
    <xf numFmtId="0" fontId="0" fillId="2" borderId="0" xfId="0" applyFill="1"/>
    <xf numFmtId="0" fontId="5" fillId="3" borderId="7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horizontal="center"/>
    </xf>
    <xf numFmtId="0" fontId="16" fillId="6" borderId="10" xfId="0" applyFont="1" applyFill="1" applyBorder="1" applyAlignment="1">
      <alignment horizontal="center"/>
    </xf>
    <xf numFmtId="0" fontId="16" fillId="2" borderId="10" xfId="0" applyFont="1" applyFill="1" applyBorder="1" applyAlignment="1">
      <alignment horizontal="center"/>
    </xf>
    <xf numFmtId="0" fontId="5" fillId="0" borderId="0" xfId="0" applyFont="1" applyFill="1" applyAlignment="1">
      <alignment horizontal="right"/>
    </xf>
    <xf numFmtId="0" fontId="18" fillId="7" borderId="11" xfId="0" applyFont="1" applyFill="1" applyBorder="1" applyAlignment="1">
      <alignment horizontal="center" vertical="center"/>
    </xf>
    <xf numFmtId="0" fontId="18" fillId="7" borderId="12" xfId="0" applyFont="1" applyFill="1" applyBorder="1" applyAlignment="1">
      <alignment horizontal="center" vertical="center"/>
    </xf>
    <xf numFmtId="0" fontId="18" fillId="7" borderId="13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18" fillId="8" borderId="12" xfId="0" applyFont="1" applyFill="1" applyBorder="1" applyAlignment="1">
      <alignment horizontal="center" vertical="center"/>
    </xf>
    <xf numFmtId="0" fontId="18" fillId="8" borderId="13" xfId="0" applyFont="1" applyFill="1" applyBorder="1" applyAlignment="1">
      <alignment horizontal="center" vertical="center"/>
    </xf>
    <xf numFmtId="0" fontId="2" fillId="9" borderId="12" xfId="0" applyFont="1" applyFill="1" applyBorder="1" applyAlignment="1">
      <alignment horizontal="center" vertical="center"/>
    </xf>
    <xf numFmtId="0" fontId="2" fillId="9" borderId="13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0" fillId="0" borderId="0" xfId="0" applyBorder="1" applyAlignment="1">
      <alignment horizontal="right"/>
    </xf>
    <xf numFmtId="9" fontId="2" fillId="0" borderId="14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15" xfId="0" applyFill="1" applyBorder="1"/>
    <xf numFmtId="0" fontId="0" fillId="10" borderId="0" xfId="0" applyFill="1" applyBorder="1"/>
    <xf numFmtId="0" fontId="0" fillId="10" borderId="0" xfId="0" applyFill="1" applyBorder="1" applyAlignment="1"/>
    <xf numFmtId="0" fontId="0" fillId="0" borderId="0" xfId="0" applyFill="1" applyBorder="1"/>
    <xf numFmtId="0" fontId="14" fillId="11" borderId="0" xfId="0" applyFont="1" applyFill="1" applyBorder="1" applyAlignment="1">
      <alignment vertical="center"/>
    </xf>
    <xf numFmtId="0" fontId="14" fillId="11" borderId="16" xfId="0" applyFont="1" applyFill="1" applyBorder="1" applyAlignment="1">
      <alignment vertical="center"/>
    </xf>
    <xf numFmtId="0" fontId="0" fillId="10" borderId="0" xfId="0" applyFill="1" applyAlignment="1">
      <alignment vertical="center"/>
    </xf>
    <xf numFmtId="0" fontId="0" fillId="10" borderId="0" xfId="0" applyFill="1" applyBorder="1" applyAlignment="1">
      <alignment horizontal="right" vertical="center"/>
    </xf>
    <xf numFmtId="0" fontId="0" fillId="2" borderId="17" xfId="0" applyFill="1" applyBorder="1" applyAlignment="1">
      <alignment horizontal="center" vertical="center"/>
    </xf>
    <xf numFmtId="0" fontId="0" fillId="10" borderId="0" xfId="0" applyFill="1"/>
    <xf numFmtId="0" fontId="0" fillId="0" borderId="0" xfId="0" applyFill="1" applyAlignment="1">
      <alignment horizontal="center" vertical="center"/>
    </xf>
    <xf numFmtId="0" fontId="0" fillId="1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 applyBorder="1"/>
    <xf numFmtId="0" fontId="0" fillId="0" borderId="18" xfId="0" applyBorder="1" applyAlignment="1"/>
    <xf numFmtId="0" fontId="0" fillId="0" borderId="16" xfId="0" applyBorder="1"/>
    <xf numFmtId="0" fontId="8" fillId="0" borderId="0" xfId="0" applyFont="1" applyBorder="1" applyAlignment="1">
      <alignment horizontal="center" vertical="center"/>
    </xf>
    <xf numFmtId="0" fontId="11" fillId="0" borderId="0" xfId="0" applyFont="1" applyAlignment="1">
      <alignment horizontal="left" indent="2"/>
    </xf>
    <xf numFmtId="0" fontId="6" fillId="0" borderId="0" xfId="0" applyFont="1"/>
    <xf numFmtId="0" fontId="14" fillId="12" borderId="0" xfId="0" applyFont="1" applyFill="1" applyAlignment="1">
      <alignment horizontal="left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vertical="center"/>
    </xf>
    <xf numFmtId="0" fontId="6" fillId="0" borderId="0" xfId="0" applyFont="1" applyBorder="1" applyAlignment="1">
      <alignment vertical="top" wrapText="1"/>
    </xf>
    <xf numFmtId="0" fontId="6" fillId="0" borderId="0" xfId="0" applyFont="1" applyAlignment="1">
      <alignment horizontal="left" indent="2"/>
    </xf>
    <xf numFmtId="0" fontId="6" fillId="0" borderId="0" xfId="0" applyFont="1" applyFill="1"/>
    <xf numFmtId="0" fontId="6" fillId="0" borderId="0" xfId="0" applyFont="1" applyBorder="1"/>
    <xf numFmtId="0" fontId="6" fillId="0" borderId="0" xfId="0" applyFont="1" applyAlignment="1"/>
    <xf numFmtId="0" fontId="6" fillId="0" borderId="0" xfId="0" applyFont="1" applyAlignment="1">
      <alignment wrapText="1"/>
    </xf>
    <xf numFmtId="0" fontId="21" fillId="0" borderId="0" xfId="0" applyFont="1" applyBorder="1" applyAlignment="1">
      <alignment horizontal="center" vertical="center"/>
    </xf>
    <xf numFmtId="0" fontId="22" fillId="0" borderId="0" xfId="0" applyFont="1"/>
    <xf numFmtId="0" fontId="22" fillId="0" borderId="0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22" fillId="13" borderId="0" xfId="0" applyFont="1" applyFill="1" applyAlignment="1">
      <alignment horizontal="center"/>
    </xf>
    <xf numFmtId="0" fontId="15" fillId="0" borderId="19" xfId="0" applyFont="1" applyBorder="1" applyAlignment="1">
      <alignment horizontal="left"/>
    </xf>
    <xf numFmtId="203" fontId="0" fillId="0" borderId="0" xfId="0" applyNumberFormat="1" applyFill="1" applyAlignment="1">
      <alignment horizontal="right"/>
    </xf>
    <xf numFmtId="203" fontId="0" fillId="0" borderId="0" xfId="0" applyNumberFormat="1" applyFill="1" applyAlignment="1">
      <alignment horizontal="left" vertical="center"/>
    </xf>
    <xf numFmtId="203" fontId="0" fillId="0" borderId="0" xfId="0" applyNumberFormat="1" applyFill="1" applyAlignment="1">
      <alignment horizontal="left"/>
    </xf>
    <xf numFmtId="203" fontId="0" fillId="0" borderId="0" xfId="0" applyNumberFormat="1" applyFill="1" applyAlignment="1">
      <alignment horizontal="center" vertical="center"/>
    </xf>
    <xf numFmtId="203" fontId="0" fillId="0" borderId="0" xfId="0" applyNumberFormat="1" applyFill="1" applyAlignment="1">
      <alignment horizontal="center"/>
    </xf>
    <xf numFmtId="0" fontId="14" fillId="2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203" fontId="0" fillId="0" borderId="0" xfId="0" applyNumberFormat="1" applyFill="1" applyBorder="1" applyAlignment="1">
      <alignment horizontal="right" vertical="center"/>
    </xf>
    <xf numFmtId="203" fontId="13" fillId="2" borderId="0" xfId="0" applyNumberFormat="1" applyFont="1" applyFill="1" applyBorder="1" applyAlignment="1">
      <alignment horizontal="right"/>
    </xf>
    <xf numFmtId="0" fontId="0" fillId="0" borderId="7" xfId="0" applyFill="1" applyBorder="1" applyAlignment="1" applyProtection="1">
      <alignment horizontal="center" vertical="center"/>
    </xf>
    <xf numFmtId="0" fontId="0" fillId="0" borderId="8" xfId="0" applyFill="1" applyBorder="1" applyAlignment="1" applyProtection="1">
      <alignment horizontal="center" vertical="center"/>
    </xf>
    <xf numFmtId="0" fontId="0" fillId="0" borderId="20" xfId="0" applyFill="1" applyBorder="1" applyAlignment="1" applyProtection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87" fontId="0" fillId="0" borderId="22" xfId="0" applyNumberFormat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187" fontId="0" fillId="0" borderId="25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87" fontId="0" fillId="0" borderId="26" xfId="0" applyNumberFormat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5" fillId="14" borderId="30" xfId="0" applyFont="1" applyFill="1" applyBorder="1" applyAlignment="1">
      <alignment horizontal="center" vertical="center"/>
    </xf>
    <xf numFmtId="0" fontId="5" fillId="14" borderId="31" xfId="0" applyFont="1" applyFill="1" applyBorder="1" applyAlignment="1">
      <alignment horizontal="center" vertical="center"/>
    </xf>
    <xf numFmtId="0" fontId="5" fillId="14" borderId="32" xfId="0" applyFont="1" applyFill="1" applyBorder="1" applyAlignment="1">
      <alignment horizontal="center" vertical="center"/>
    </xf>
    <xf numFmtId="0" fontId="24" fillId="2" borderId="0" xfId="0" applyFont="1" applyFill="1" applyBorder="1"/>
    <xf numFmtId="0" fontId="24" fillId="2" borderId="0" xfId="0" applyFont="1" applyFill="1" applyBorder="1" applyAlignment="1">
      <alignment horizontal="left"/>
    </xf>
    <xf numFmtId="1" fontId="16" fillId="0" borderId="28" xfId="0" applyNumberFormat="1" applyFont="1" applyFill="1" applyBorder="1" applyAlignment="1">
      <alignment horizontal="center" vertical="center"/>
    </xf>
    <xf numFmtId="1" fontId="18" fillId="7" borderId="33" xfId="0" applyNumberFormat="1" applyFont="1" applyFill="1" applyBorder="1" applyAlignment="1">
      <alignment horizontal="center" vertical="center"/>
    </xf>
    <xf numFmtId="187" fontId="18" fillId="7" borderId="33" xfId="0" applyNumberFormat="1" applyFont="1" applyFill="1" applyBorder="1" applyAlignment="1">
      <alignment horizontal="center" vertical="center"/>
    </xf>
    <xf numFmtId="0" fontId="18" fillId="7" borderId="33" xfId="0" applyFont="1" applyFill="1" applyBorder="1" applyAlignment="1">
      <alignment horizontal="center" vertical="center"/>
    </xf>
    <xf numFmtId="2" fontId="18" fillId="7" borderId="33" xfId="0" applyNumberFormat="1" applyFont="1" applyFill="1" applyBorder="1" applyAlignment="1">
      <alignment horizontal="center" vertical="center"/>
    </xf>
    <xf numFmtId="203" fontId="16" fillId="0" borderId="28" xfId="0" applyNumberFormat="1" applyFont="1" applyFill="1" applyBorder="1" applyAlignment="1">
      <alignment horizontal="center" vertical="center"/>
    </xf>
    <xf numFmtId="187" fontId="16" fillId="0" borderId="28" xfId="0" applyNumberFormat="1" applyFont="1" applyFill="1" applyBorder="1" applyAlignment="1">
      <alignment horizontal="center" vertical="center"/>
    </xf>
    <xf numFmtId="1" fontId="16" fillId="0" borderId="24" xfId="0" applyNumberFormat="1" applyFont="1" applyFill="1" applyBorder="1" applyAlignment="1">
      <alignment horizontal="center" vertical="center"/>
    </xf>
    <xf numFmtId="1" fontId="16" fillId="0" borderId="22" xfId="0" applyNumberFormat="1" applyFont="1" applyFill="1" applyBorder="1" applyAlignment="1">
      <alignment horizontal="center" vertical="center"/>
    </xf>
    <xf numFmtId="187" fontId="16" fillId="0" borderId="22" xfId="0" applyNumberFormat="1" applyFont="1" applyFill="1" applyBorder="1" applyAlignment="1">
      <alignment horizontal="center" vertical="center"/>
    </xf>
    <xf numFmtId="1" fontId="16" fillId="0" borderId="27" xfId="0" applyNumberFormat="1" applyFont="1" applyFill="1" applyBorder="1" applyAlignment="1">
      <alignment horizontal="center" vertical="center"/>
    </xf>
    <xf numFmtId="1" fontId="16" fillId="0" borderId="34" xfId="0" applyNumberFormat="1" applyFont="1" applyFill="1" applyBorder="1" applyAlignment="1">
      <alignment horizontal="center" vertical="center"/>
    </xf>
    <xf numFmtId="1" fontId="16" fillId="0" borderId="35" xfId="0" applyNumberFormat="1" applyFont="1" applyFill="1" applyBorder="1" applyAlignment="1">
      <alignment horizontal="center" vertical="center"/>
    </xf>
    <xf numFmtId="187" fontId="16" fillId="0" borderId="35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1" fontId="14" fillId="2" borderId="0" xfId="0" applyNumberFormat="1" applyFon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203" fontId="16" fillId="0" borderId="22" xfId="0" applyNumberFormat="1" applyFont="1" applyFill="1" applyBorder="1" applyAlignment="1">
      <alignment horizontal="center" vertical="center"/>
    </xf>
    <xf numFmtId="0" fontId="22" fillId="13" borderId="6" xfId="0" applyFont="1" applyFill="1" applyBorder="1" applyAlignment="1">
      <alignment horizontal="center" vertical="center"/>
    </xf>
    <xf numFmtId="0" fontId="15" fillId="0" borderId="29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2" fillId="13" borderId="33" xfId="0" applyFont="1" applyFill="1" applyBorder="1" applyAlignment="1">
      <alignment horizontal="center" vertical="center"/>
    </xf>
    <xf numFmtId="203" fontId="16" fillId="0" borderId="35" xfId="0" applyNumberFormat="1" applyFont="1" applyFill="1" applyBorder="1" applyAlignment="1">
      <alignment horizontal="center" vertical="center"/>
    </xf>
    <xf numFmtId="0" fontId="15" fillId="0" borderId="36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4" fillId="11" borderId="0" xfId="0" applyFont="1" applyFill="1" applyBorder="1" applyAlignment="1">
      <alignment horizontal="right" vertical="center" indent="1"/>
    </xf>
    <xf numFmtId="0" fontId="14" fillId="0" borderId="0" xfId="0" applyFont="1" applyFill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0" fillId="10" borderId="0" xfId="0" applyFill="1" applyAlignment="1">
      <alignment horizontal="right" vertical="center"/>
    </xf>
    <xf numFmtId="1" fontId="5" fillId="10" borderId="0" xfId="0" applyNumberFormat="1" applyFont="1" applyFill="1" applyAlignment="1">
      <alignment horizontal="right" vertical="center"/>
    </xf>
    <xf numFmtId="1" fontId="0" fillId="10" borderId="0" xfId="0" applyNumberFormat="1" applyFill="1" applyAlignment="1">
      <alignment horizontal="center" vertical="center"/>
    </xf>
    <xf numFmtId="187" fontId="0" fillId="10" borderId="0" xfId="0" applyNumberFormat="1" applyFill="1" applyAlignment="1">
      <alignment horizontal="center" vertical="center"/>
    </xf>
    <xf numFmtId="0" fontId="0" fillId="10" borderId="0" xfId="0" applyFill="1" applyAlignment="1">
      <alignment vertical="center" wrapText="1"/>
    </xf>
    <xf numFmtId="0" fontId="0" fillId="0" borderId="0" xfId="0" applyAlignment="1">
      <alignment horizontal="right" vertical="center"/>
    </xf>
    <xf numFmtId="1" fontId="5" fillId="0" borderId="0" xfId="0" applyNumberFormat="1" applyFont="1" applyAlignment="1">
      <alignment horizontal="right" vertical="center"/>
    </xf>
    <xf numFmtId="1" fontId="0" fillId="0" borderId="0" xfId="0" applyNumberFormat="1" applyAlignment="1">
      <alignment horizontal="center" vertical="center"/>
    </xf>
    <xf numFmtId="0" fontId="5" fillId="10" borderId="0" xfId="0" applyFont="1" applyFill="1" applyAlignment="1">
      <alignment horizontal="right" vertical="center"/>
    </xf>
    <xf numFmtId="0" fontId="5" fillId="0" borderId="0" xfId="0" applyFont="1" applyAlignment="1">
      <alignment horizontal="right" vertical="center"/>
    </xf>
    <xf numFmtId="2" fontId="0" fillId="10" borderId="0" xfId="0" applyNumberFormat="1" applyFill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" fontId="8" fillId="0" borderId="0" xfId="0" applyNumberFormat="1" applyFont="1" applyFill="1" applyBorder="1" applyAlignment="1">
      <alignment horizontal="center" vertical="center"/>
    </xf>
    <xf numFmtId="0" fontId="0" fillId="0" borderId="15" xfId="0" applyBorder="1" applyAlignment="1">
      <alignment horizontal="right"/>
    </xf>
    <xf numFmtId="0" fontId="1" fillId="0" borderId="37" xfId="0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center" vertical="center"/>
    </xf>
    <xf numFmtId="0" fontId="1" fillId="0" borderId="40" xfId="0" applyFont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center" vertical="center"/>
    </xf>
    <xf numFmtId="0" fontId="5" fillId="9" borderId="13" xfId="0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center" vertical="center" wrapText="1"/>
      <protection locked="0"/>
    </xf>
    <xf numFmtId="0" fontId="1" fillId="0" borderId="44" xfId="0" applyFont="1" applyBorder="1" applyAlignment="1" applyProtection="1">
      <alignment horizontal="center" vertical="center" wrapText="1"/>
      <protection locked="0"/>
    </xf>
    <xf numFmtId="1" fontId="23" fillId="0" borderId="0" xfId="0" applyNumberFormat="1" applyFont="1" applyAlignment="1">
      <alignment horizontal="center" vertical="center"/>
    </xf>
    <xf numFmtId="0" fontId="25" fillId="0" borderId="0" xfId="0" applyFont="1"/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/>
    <xf numFmtId="0" fontId="6" fillId="10" borderId="0" xfId="0" applyFont="1" applyFill="1" applyBorder="1" applyAlignment="1">
      <alignment horizontal="left" vertical="center"/>
    </xf>
    <xf numFmtId="0" fontId="6" fillId="10" borderId="0" xfId="0" applyFont="1" applyFill="1" applyBorder="1" applyAlignment="1">
      <alignment vertical="center"/>
    </xf>
    <xf numFmtId="0" fontId="6" fillId="10" borderId="0" xfId="0" applyFont="1" applyFill="1" applyBorder="1"/>
    <xf numFmtId="0" fontId="6" fillId="10" borderId="0" xfId="0" applyFont="1" applyFill="1" applyBorder="1" applyAlignment="1">
      <alignment horizontal="center" vertical="center"/>
    </xf>
    <xf numFmtId="0" fontId="6" fillId="10" borderId="0" xfId="0" applyFont="1" applyFill="1" applyBorder="1" applyAlignment="1"/>
    <xf numFmtId="0" fontId="3" fillId="0" borderId="0" xfId="0" applyFont="1" applyBorder="1" applyAlignment="1">
      <alignment horizontal="right" vertical="center"/>
    </xf>
    <xf numFmtId="0" fontId="4" fillId="0" borderId="3" xfId="0" applyFont="1" applyFill="1" applyBorder="1" applyAlignment="1">
      <alignment horizontal="center" vertical="center"/>
    </xf>
    <xf numFmtId="14" fontId="5" fillId="0" borderId="3" xfId="0" applyNumberFormat="1" applyFont="1" applyFill="1" applyBorder="1" applyAlignment="1" applyProtection="1">
      <alignment horizontal="center" vertical="center"/>
    </xf>
    <xf numFmtId="14" fontId="0" fillId="0" borderId="3" xfId="0" applyNumberFormat="1" applyFill="1" applyBorder="1" applyAlignment="1" applyProtection="1">
      <alignment horizontal="center" vertical="center"/>
    </xf>
    <xf numFmtId="14" fontId="3" fillId="0" borderId="0" xfId="0" applyNumberFormat="1" applyFont="1" applyBorder="1" applyAlignment="1">
      <alignment horizontal="center" vertical="center"/>
    </xf>
    <xf numFmtId="187" fontId="0" fillId="0" borderId="0" xfId="0" applyNumberFormat="1" applyBorder="1" applyAlignment="1">
      <alignment horizontal="center"/>
    </xf>
    <xf numFmtId="0" fontId="19" fillId="0" borderId="7" xfId="0" applyFont="1" applyFill="1" applyBorder="1" applyAlignment="1" applyProtection="1">
      <alignment horizontal="center" vertical="center"/>
    </xf>
    <xf numFmtId="0" fontId="19" fillId="0" borderId="8" xfId="0" applyFont="1" applyFill="1" applyBorder="1" applyAlignment="1" applyProtection="1">
      <alignment horizontal="center" vertical="center"/>
    </xf>
    <xf numFmtId="49" fontId="19" fillId="0" borderId="8" xfId="0" applyNumberFormat="1" applyFont="1" applyFill="1" applyBorder="1" applyAlignment="1" applyProtection="1">
      <alignment horizontal="center" vertical="center"/>
    </xf>
    <xf numFmtId="49" fontId="19" fillId="0" borderId="9" xfId="0" applyNumberFormat="1" applyFont="1" applyFill="1" applyBorder="1" applyAlignment="1" applyProtection="1">
      <alignment horizontal="center" vertical="center"/>
    </xf>
    <xf numFmtId="0" fontId="6" fillId="10" borderId="7" xfId="0" applyFont="1" applyFill="1" applyBorder="1" applyAlignment="1">
      <alignment horizontal="center" vertical="center"/>
    </xf>
    <xf numFmtId="0" fontId="6" fillId="10" borderId="8" xfId="0" applyFont="1" applyFill="1" applyBorder="1" applyAlignment="1">
      <alignment horizontal="center" vertical="center"/>
    </xf>
    <xf numFmtId="0" fontId="6" fillId="10" borderId="45" xfId="0" applyFont="1" applyFill="1" applyBorder="1" applyAlignment="1">
      <alignment horizontal="center" vertical="center" wrapText="1"/>
    </xf>
    <xf numFmtId="0" fontId="6" fillId="10" borderId="46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203" fontId="1" fillId="0" borderId="19" xfId="0" applyNumberFormat="1" applyFont="1" applyBorder="1" applyAlignment="1">
      <alignment horizontal="center" vertical="center"/>
    </xf>
    <xf numFmtId="203" fontId="1" fillId="0" borderId="19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center" vertical="center" wrapText="1"/>
      <protection locked="0"/>
    </xf>
    <xf numFmtId="0" fontId="0" fillId="0" borderId="0" xfId="0" applyBorder="1" applyAlignment="1">
      <alignment horizontal="center" vertical="center"/>
    </xf>
    <xf numFmtId="187" fontId="0" fillId="0" borderId="0" xfId="0" applyNumberFormat="1" applyBorder="1" applyAlignment="1">
      <alignment horizontal="center" vertical="center"/>
    </xf>
    <xf numFmtId="0" fontId="3" fillId="0" borderId="6" xfId="0" applyFont="1" applyBorder="1" applyAlignment="1">
      <alignment horizontal="right" vertical="center"/>
    </xf>
    <xf numFmtId="1" fontId="0" fillId="0" borderId="48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187" fontId="8" fillId="0" borderId="0" xfId="0" applyNumberFormat="1" applyFont="1" applyFill="1" applyBorder="1" applyAlignment="1">
      <alignment horizontal="center" vertical="center"/>
    </xf>
    <xf numFmtId="2" fontId="8" fillId="0" borderId="0" xfId="0" applyNumberFormat="1" applyFont="1" applyFill="1" applyBorder="1" applyAlignment="1">
      <alignment horizontal="center" vertical="center"/>
    </xf>
    <xf numFmtId="187" fontId="0" fillId="10" borderId="49" xfId="0" applyNumberFormat="1" applyFill="1" applyBorder="1" applyAlignment="1">
      <alignment horizontal="center" vertical="center"/>
    </xf>
    <xf numFmtId="187" fontId="0" fillId="10" borderId="50" xfId="0" applyNumberFormat="1" applyFill="1" applyBorder="1" applyAlignment="1">
      <alignment horizontal="center" vertical="center"/>
    </xf>
    <xf numFmtId="0" fontId="27" fillId="0" borderId="0" xfId="0" applyFont="1"/>
    <xf numFmtId="0" fontId="27" fillId="10" borderId="0" xfId="0" applyFont="1" applyFill="1"/>
    <xf numFmtId="0" fontId="25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7" fillId="0" borderId="0" xfId="0" applyFont="1" applyFill="1"/>
    <xf numFmtId="0" fontId="29" fillId="0" borderId="0" xfId="0" applyFont="1" applyAlignment="1">
      <alignment vertical="center"/>
    </xf>
    <xf numFmtId="0" fontId="0" fillId="0" borderId="12" xfId="0" applyBorder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1" fontId="1" fillId="0" borderId="0" xfId="0" applyNumberFormat="1" applyFont="1"/>
    <xf numFmtId="1" fontId="16" fillId="0" borderId="10" xfId="0" applyNumberFormat="1" applyFont="1" applyFill="1" applyBorder="1" applyAlignment="1">
      <alignment horizontal="center"/>
    </xf>
    <xf numFmtId="1" fontId="16" fillId="6" borderId="10" xfId="0" applyNumberFormat="1" applyFont="1" applyFill="1" applyBorder="1" applyAlignment="1">
      <alignment horizontal="center"/>
    </xf>
    <xf numFmtId="1" fontId="16" fillId="2" borderId="10" xfId="0" applyNumberFormat="1" applyFont="1" applyFill="1" applyBorder="1" applyAlignment="1">
      <alignment horizontal="center"/>
    </xf>
    <xf numFmtId="1" fontId="16" fillId="6" borderId="51" xfId="0" applyNumberFormat="1" applyFont="1" applyFill="1" applyBorder="1" applyAlignment="1">
      <alignment horizontal="center"/>
    </xf>
    <xf numFmtId="0" fontId="16" fillId="0" borderId="52" xfId="0" applyFont="1" applyFill="1" applyBorder="1" applyAlignment="1">
      <alignment horizontal="center"/>
    </xf>
    <xf numFmtId="0" fontId="16" fillId="0" borderId="53" xfId="0" applyFont="1" applyFill="1" applyBorder="1" applyAlignment="1">
      <alignment horizontal="center"/>
    </xf>
    <xf numFmtId="0" fontId="16" fillId="6" borderId="54" xfId="0" applyFont="1" applyFill="1" applyBorder="1" applyAlignment="1">
      <alignment horizontal="center"/>
    </xf>
    <xf numFmtId="0" fontId="16" fillId="0" borderId="54" xfId="0" applyFont="1" applyFill="1" applyBorder="1" applyAlignment="1">
      <alignment horizontal="center"/>
    </xf>
    <xf numFmtId="0" fontId="16" fillId="2" borderId="54" xfId="0" applyFont="1" applyFill="1" applyBorder="1" applyAlignment="1">
      <alignment horizontal="center"/>
    </xf>
    <xf numFmtId="0" fontId="16" fillId="6" borderId="55" xfId="0" applyFont="1" applyFill="1" applyBorder="1" applyAlignment="1">
      <alignment horizontal="center"/>
    </xf>
    <xf numFmtId="0" fontId="16" fillId="6" borderId="56" xfId="0" applyFont="1" applyFill="1" applyBorder="1" applyAlignment="1">
      <alignment horizontal="center"/>
    </xf>
    <xf numFmtId="0" fontId="5" fillId="0" borderId="11" xfId="0" applyFont="1" applyBorder="1" applyAlignment="1">
      <alignment horizontal="center" wrapText="1"/>
    </xf>
    <xf numFmtId="0" fontId="14" fillId="2" borderId="15" xfId="0" applyFont="1" applyFill="1" applyBorder="1" applyAlignment="1">
      <alignment horizontal="center" vertical="center"/>
    </xf>
    <xf numFmtId="0" fontId="14" fillId="2" borderId="19" xfId="0" applyFont="1" applyFill="1" applyBorder="1" applyAlignment="1">
      <alignment horizontal="center" vertical="center"/>
    </xf>
    <xf numFmtId="1" fontId="18" fillId="7" borderId="11" xfId="0" applyNumberFormat="1" applyFont="1" applyFill="1" applyBorder="1" applyAlignment="1">
      <alignment horizontal="center" vertical="center"/>
    </xf>
    <xf numFmtId="1" fontId="18" fillId="7" borderId="12" xfId="0" applyNumberFormat="1" applyFont="1" applyFill="1" applyBorder="1" applyAlignment="1">
      <alignment horizontal="center" vertical="center"/>
    </xf>
    <xf numFmtId="1" fontId="18" fillId="7" borderId="13" xfId="0" applyNumberFormat="1" applyFont="1" applyFill="1" applyBorder="1" applyAlignment="1">
      <alignment horizontal="center" vertical="center"/>
    </xf>
    <xf numFmtId="1" fontId="2" fillId="5" borderId="12" xfId="0" applyNumberFormat="1" applyFont="1" applyFill="1" applyBorder="1" applyAlignment="1">
      <alignment horizontal="center" vertical="center"/>
    </xf>
    <xf numFmtId="1" fontId="2" fillId="5" borderId="13" xfId="0" applyNumberFormat="1" applyFont="1" applyFill="1" applyBorder="1" applyAlignment="1">
      <alignment horizontal="center" vertical="center"/>
    </xf>
    <xf numFmtId="1" fontId="2" fillId="2" borderId="12" xfId="0" applyNumberFormat="1" applyFont="1" applyFill="1" applyBorder="1" applyAlignment="1">
      <alignment horizontal="center" vertical="center"/>
    </xf>
    <xf numFmtId="1" fontId="2" fillId="2" borderId="13" xfId="0" applyNumberFormat="1" applyFont="1" applyFill="1" applyBorder="1" applyAlignment="1">
      <alignment horizontal="center" vertical="center"/>
    </xf>
    <xf numFmtId="1" fontId="18" fillId="8" borderId="12" xfId="0" applyNumberFormat="1" applyFont="1" applyFill="1" applyBorder="1" applyAlignment="1">
      <alignment horizontal="center" vertical="center"/>
    </xf>
    <xf numFmtId="1" fontId="18" fillId="8" borderId="13" xfId="0" applyNumberFormat="1" applyFont="1" applyFill="1" applyBorder="1" applyAlignment="1">
      <alignment horizontal="center" vertical="center"/>
    </xf>
    <xf numFmtId="1" fontId="2" fillId="9" borderId="12" xfId="0" applyNumberFormat="1" applyFont="1" applyFill="1" applyBorder="1" applyAlignment="1">
      <alignment horizontal="center" vertical="center"/>
    </xf>
    <xf numFmtId="1" fontId="2" fillId="9" borderId="13" xfId="0" applyNumberFormat="1" applyFont="1" applyFill="1" applyBorder="1" applyAlignment="1">
      <alignment horizontal="center" vertical="center"/>
    </xf>
    <xf numFmtId="1" fontId="2" fillId="4" borderId="12" xfId="0" applyNumberFormat="1" applyFont="1" applyFill="1" applyBorder="1" applyAlignment="1">
      <alignment horizontal="center" vertical="center"/>
    </xf>
    <xf numFmtId="1" fontId="2" fillId="4" borderId="13" xfId="0" applyNumberFormat="1" applyFont="1" applyFill="1" applyBorder="1" applyAlignment="1">
      <alignment horizontal="center" vertical="center"/>
    </xf>
    <xf numFmtId="203" fontId="16" fillId="0" borderId="24" xfId="0" applyNumberFormat="1" applyFont="1" applyFill="1" applyBorder="1" applyAlignment="1">
      <alignment horizontal="center"/>
    </xf>
    <xf numFmtId="203" fontId="16" fillId="2" borderId="25" xfId="0" applyNumberFormat="1" applyFont="1" applyFill="1" applyBorder="1" applyAlignment="1">
      <alignment horizontal="center"/>
    </xf>
    <xf numFmtId="203" fontId="16" fillId="0" borderId="25" xfId="0" applyNumberFormat="1" applyFont="1" applyFill="1" applyBorder="1" applyAlignment="1">
      <alignment horizontal="center"/>
    </xf>
    <xf numFmtId="0" fontId="15" fillId="0" borderId="53" xfId="0" applyFont="1" applyFill="1" applyBorder="1" applyAlignment="1">
      <alignment horizontal="center"/>
    </xf>
    <xf numFmtId="0" fontId="0" fillId="0" borderId="0" xfId="0" applyFill="1" applyAlignment="1"/>
    <xf numFmtId="0" fontId="15" fillId="0" borderId="7" xfId="0" applyFont="1" applyFill="1" applyBorder="1" applyAlignment="1">
      <alignment horizontal="center"/>
    </xf>
    <xf numFmtId="203" fontId="16" fillId="0" borderId="7" xfId="0" applyNumberFormat="1" applyFont="1" applyFill="1" applyBorder="1" applyAlignment="1">
      <alignment horizontal="center"/>
    </xf>
    <xf numFmtId="203" fontId="16" fillId="2" borderId="57" xfId="0" applyNumberFormat="1" applyFont="1" applyFill="1" applyBorder="1" applyAlignment="1">
      <alignment horizontal="center"/>
    </xf>
    <xf numFmtId="203" fontId="16" fillId="0" borderId="57" xfId="0" applyNumberFormat="1" applyFont="1" applyFill="1" applyBorder="1" applyAlignment="1">
      <alignment horizontal="center"/>
    </xf>
    <xf numFmtId="0" fontId="15" fillId="0" borderId="2" xfId="0" applyFont="1" applyFill="1" applyBorder="1" applyAlignment="1">
      <alignment horizontal="center"/>
    </xf>
    <xf numFmtId="0" fontId="0" fillId="0" borderId="0" xfId="0" applyAlignment="1"/>
    <xf numFmtId="203" fontId="16" fillId="6" borderId="27" xfId="0" applyNumberFormat="1" applyFont="1" applyFill="1" applyBorder="1" applyAlignment="1">
      <alignment horizontal="center"/>
    </xf>
    <xf numFmtId="203" fontId="16" fillId="6" borderId="58" xfId="0" applyNumberFormat="1" applyFont="1" applyFill="1" applyBorder="1" applyAlignment="1">
      <alignment horizontal="center"/>
    </xf>
    <xf numFmtId="0" fontId="13" fillId="13" borderId="7" xfId="0" applyFont="1" applyFill="1" applyBorder="1" applyAlignment="1">
      <alignment horizontal="center"/>
    </xf>
    <xf numFmtId="203" fontId="16" fillId="6" borderId="7" xfId="0" applyNumberFormat="1" applyFont="1" applyFill="1" applyBorder="1" applyAlignment="1">
      <alignment horizontal="center"/>
    </xf>
    <xf numFmtId="203" fontId="16" fillId="6" borderId="57" xfId="0" applyNumberFormat="1" applyFont="1" applyFill="1" applyBorder="1" applyAlignment="1">
      <alignment horizontal="center"/>
    </xf>
    <xf numFmtId="203" fontId="16" fillId="0" borderId="27" xfId="0" applyNumberFormat="1" applyFont="1" applyFill="1" applyBorder="1" applyAlignment="1">
      <alignment horizontal="center"/>
    </xf>
    <xf numFmtId="203" fontId="16" fillId="2" borderId="58" xfId="0" applyNumberFormat="1" applyFont="1" applyFill="1" applyBorder="1" applyAlignment="1">
      <alignment horizontal="center"/>
    </xf>
    <xf numFmtId="203" fontId="16" fillId="0" borderId="58" xfId="0" applyNumberFormat="1" applyFont="1" applyFill="1" applyBorder="1" applyAlignment="1">
      <alignment horizontal="center"/>
    </xf>
    <xf numFmtId="203" fontId="16" fillId="0" borderId="31" xfId="0" applyNumberFormat="1" applyFont="1" applyFill="1" applyBorder="1" applyAlignment="1">
      <alignment horizontal="center"/>
    </xf>
    <xf numFmtId="0" fontId="0" fillId="2" borderId="0" xfId="0" applyFill="1" applyAlignment="1"/>
    <xf numFmtId="203" fontId="16" fillId="0" borderId="59" xfId="0" applyNumberFormat="1" applyFont="1" applyFill="1" applyBorder="1" applyAlignment="1">
      <alignment horizontal="center"/>
    </xf>
    <xf numFmtId="203" fontId="16" fillId="2" borderId="60" xfId="0" applyNumberFormat="1" applyFont="1" applyFill="1" applyBorder="1" applyAlignment="1">
      <alignment horizontal="center"/>
    </xf>
    <xf numFmtId="203" fontId="16" fillId="0" borderId="13" xfId="0" applyNumberFormat="1" applyFont="1" applyFill="1" applyBorder="1" applyAlignment="1">
      <alignment horizontal="center"/>
    </xf>
    <xf numFmtId="0" fontId="15" fillId="0" borderId="14" xfId="0" applyFont="1" applyFill="1" applyBorder="1" applyAlignment="1">
      <alignment horizontal="center"/>
    </xf>
    <xf numFmtId="203" fontId="16" fillId="6" borderId="28" xfId="0" applyNumberFormat="1" applyFont="1" applyFill="1" applyBorder="1" applyAlignment="1">
      <alignment horizontal="center"/>
    </xf>
    <xf numFmtId="203" fontId="16" fillId="6" borderId="8" xfId="0" applyNumberFormat="1" applyFont="1" applyFill="1" applyBorder="1" applyAlignment="1">
      <alignment horizontal="center"/>
    </xf>
    <xf numFmtId="203" fontId="16" fillId="2" borderId="27" xfId="0" applyNumberFormat="1" applyFont="1" applyFill="1" applyBorder="1" applyAlignment="1">
      <alignment horizontal="center"/>
    </xf>
    <xf numFmtId="203" fontId="16" fillId="2" borderId="7" xfId="0" applyNumberFormat="1" applyFont="1" applyFill="1" applyBorder="1" applyAlignment="1">
      <alignment horizontal="center"/>
    </xf>
    <xf numFmtId="203" fontId="16" fillId="6" borderId="34" xfId="0" applyNumberFormat="1" applyFont="1" applyFill="1" applyBorder="1" applyAlignment="1">
      <alignment horizontal="center"/>
    </xf>
    <xf numFmtId="203" fontId="16" fillId="6" borderId="61" xfId="0" applyNumberFormat="1" applyFont="1" applyFill="1" applyBorder="1" applyAlignment="1">
      <alignment horizontal="center"/>
    </xf>
    <xf numFmtId="203" fontId="16" fillId="6" borderId="59" xfId="0" applyNumberFormat="1" applyFont="1" applyFill="1" applyBorder="1" applyAlignment="1">
      <alignment horizontal="center"/>
    </xf>
    <xf numFmtId="203" fontId="16" fillId="6" borderId="6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2" fontId="16" fillId="0" borderId="22" xfId="0" applyNumberFormat="1" applyFont="1" applyFill="1" applyBorder="1" applyAlignment="1">
      <alignment horizontal="center" vertical="center"/>
    </xf>
    <xf numFmtId="2" fontId="16" fillId="0" borderId="28" xfId="0" applyNumberFormat="1" applyFont="1" applyFill="1" applyBorder="1" applyAlignment="1">
      <alignment horizontal="center" vertical="center"/>
    </xf>
    <xf numFmtId="2" fontId="16" fillId="0" borderId="35" xfId="0" applyNumberFormat="1" applyFont="1" applyFill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0" fontId="28" fillId="0" borderId="0" xfId="0" applyFont="1" applyAlignment="1">
      <alignment horizontal="right" vertical="center"/>
    </xf>
    <xf numFmtId="0" fontId="5" fillId="0" borderId="14" xfId="0" applyFont="1" applyFill="1" applyBorder="1" applyAlignment="1">
      <alignment horizontal="center" wrapText="1"/>
    </xf>
    <xf numFmtId="0" fontId="22" fillId="0" borderId="0" xfId="0" applyFont="1" applyBorder="1" applyAlignment="1"/>
    <xf numFmtId="0" fontId="22" fillId="0" borderId="0" xfId="0" applyFont="1" applyBorder="1"/>
    <xf numFmtId="0" fontId="25" fillId="0" borderId="0" xfId="0" applyFont="1" applyAlignment="1">
      <alignment horizontal="left" vertical="center" indent="3"/>
    </xf>
    <xf numFmtId="0" fontId="28" fillId="2" borderId="0" xfId="0" applyFont="1" applyFill="1" applyAlignment="1">
      <alignment horizontal="right"/>
    </xf>
    <xf numFmtId="203" fontId="0" fillId="0" borderId="0" xfId="0" applyNumberFormat="1" applyFill="1" applyAlignment="1">
      <alignment horizontal="right" vertical="center"/>
    </xf>
    <xf numFmtId="0" fontId="0" fillId="0" borderId="18" xfId="0" applyBorder="1"/>
    <xf numFmtId="0" fontId="0" fillId="0" borderId="62" xfId="0" applyFill="1" applyBorder="1" applyAlignment="1">
      <alignment vertical="center"/>
    </xf>
    <xf numFmtId="0" fontId="0" fillId="0" borderId="18" xfId="0" applyBorder="1" applyAlignment="1">
      <alignment vertical="center"/>
    </xf>
    <xf numFmtId="0" fontId="6" fillId="0" borderId="63" xfId="0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0" fontId="6" fillId="10" borderId="65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10" borderId="66" xfId="0" applyFont="1" applyFill="1" applyBorder="1" applyAlignment="1">
      <alignment horizontal="center" vertical="center"/>
    </xf>
    <xf numFmtId="0" fontId="6" fillId="0" borderId="65" xfId="0" applyFont="1" applyBorder="1" applyAlignment="1">
      <alignment horizontal="center" vertical="center"/>
    </xf>
    <xf numFmtId="0" fontId="6" fillId="0" borderId="67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0" fontId="6" fillId="0" borderId="68" xfId="0" applyFont="1" applyBorder="1" applyAlignment="1">
      <alignment horizontal="center" vertical="center"/>
    </xf>
    <xf numFmtId="0" fontId="6" fillId="2" borderId="64" xfId="0" applyFont="1" applyFill="1" applyBorder="1" applyAlignment="1">
      <alignment horizontal="center" vertical="center"/>
    </xf>
    <xf numFmtId="0" fontId="0" fillId="0" borderId="68" xfId="0" applyFill="1" applyBorder="1" applyAlignment="1">
      <alignment vertical="center"/>
    </xf>
    <xf numFmtId="0" fontId="0" fillId="0" borderId="62" xfId="0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3" borderId="62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0" borderId="69" xfId="0" applyBorder="1" applyAlignment="1">
      <alignment vertical="center"/>
    </xf>
    <xf numFmtId="0" fontId="0" fillId="0" borderId="68" xfId="0" applyBorder="1" applyAlignment="1">
      <alignment vertical="center"/>
    </xf>
    <xf numFmtId="0" fontId="0" fillId="0" borderId="66" xfId="0" applyBorder="1" applyAlignment="1">
      <alignment vertical="center"/>
    </xf>
    <xf numFmtId="0" fontId="0" fillId="0" borderId="70" xfId="0" applyBorder="1" applyAlignment="1">
      <alignment vertical="center"/>
    </xf>
    <xf numFmtId="0" fontId="0" fillId="2" borderId="68" xfId="0" applyFill="1" applyBorder="1" applyAlignment="1">
      <alignment vertical="center"/>
    </xf>
    <xf numFmtId="0" fontId="31" fillId="0" borderId="0" xfId="0" applyFont="1" applyAlignment="1">
      <alignment horizontal="right" vertical="center" indent="2"/>
    </xf>
    <xf numFmtId="203" fontId="0" fillId="10" borderId="0" xfId="0" applyNumberFormat="1" applyFill="1" applyAlignment="1">
      <alignment horizontal="right" vertical="center"/>
    </xf>
    <xf numFmtId="203" fontId="0" fillId="10" borderId="0" xfId="0" applyNumberFormat="1" applyFill="1" applyAlignment="1">
      <alignment horizontal="center" vertical="center"/>
    </xf>
    <xf numFmtId="0" fontId="0" fillId="0" borderId="15" xfId="0" applyBorder="1"/>
    <xf numFmtId="0" fontId="1" fillId="0" borderId="71" xfId="0" applyFont="1" applyBorder="1" applyAlignment="1" applyProtection="1">
      <alignment horizontal="center" vertical="center"/>
      <protection locked="0"/>
    </xf>
    <xf numFmtId="0" fontId="1" fillId="0" borderId="72" xfId="0" applyFont="1" applyBorder="1" applyAlignment="1" applyProtection="1">
      <alignment horizontal="center" vertical="center"/>
      <protection locked="0"/>
    </xf>
    <xf numFmtId="0" fontId="1" fillId="0" borderId="73" xfId="0" applyFont="1" applyBorder="1" applyAlignment="1" applyProtection="1">
      <alignment horizontal="center" vertical="center"/>
      <protection locked="0"/>
    </xf>
    <xf numFmtId="0" fontId="1" fillId="0" borderId="74" xfId="0" applyFont="1" applyBorder="1" applyAlignment="1" applyProtection="1">
      <alignment horizontal="center" vertical="center"/>
      <protection locked="0"/>
    </xf>
    <xf numFmtId="0" fontId="1" fillId="0" borderId="75" xfId="0" applyFont="1" applyBorder="1" applyAlignment="1" applyProtection="1">
      <alignment horizontal="center" vertical="center" wrapText="1"/>
      <protection locked="0"/>
    </xf>
    <xf numFmtId="187" fontId="5" fillId="0" borderId="0" xfId="0" applyNumberFormat="1" applyFont="1" applyBorder="1"/>
    <xf numFmtId="2" fontId="5" fillId="0" borderId="0" xfId="0" applyNumberFormat="1" applyFont="1" applyBorder="1"/>
    <xf numFmtId="0" fontId="26" fillId="0" borderId="0" xfId="0" applyFont="1" applyFill="1" applyBorder="1" applyAlignment="1">
      <alignment horizontal="center" vertical="center"/>
    </xf>
    <xf numFmtId="1" fontId="26" fillId="0" borderId="0" xfId="0" applyNumberFormat="1" applyFont="1" applyFill="1" applyBorder="1" applyAlignment="1">
      <alignment horizontal="center" vertical="center"/>
    </xf>
    <xf numFmtId="187" fontId="26" fillId="0" borderId="0" xfId="0" applyNumberFormat="1" applyFont="1" applyFill="1" applyBorder="1" applyAlignment="1">
      <alignment horizontal="center" vertical="center"/>
    </xf>
    <xf numFmtId="2" fontId="26" fillId="0" borderId="0" xfId="0" applyNumberFormat="1" applyFont="1" applyFill="1" applyBorder="1" applyAlignment="1">
      <alignment horizontal="center" vertical="center"/>
    </xf>
    <xf numFmtId="1" fontId="16" fillId="0" borderId="29" xfId="0" applyNumberFormat="1" applyFont="1" applyFill="1" applyBorder="1" applyAlignment="1">
      <alignment horizontal="center" vertical="center"/>
    </xf>
    <xf numFmtId="1" fontId="16" fillId="0" borderId="36" xfId="0" applyNumberFormat="1" applyFont="1" applyFill="1" applyBorder="1" applyAlignment="1">
      <alignment horizontal="center" vertical="center"/>
    </xf>
    <xf numFmtId="1" fontId="18" fillId="7" borderId="4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textRotation="90"/>
    </xf>
    <xf numFmtId="0" fontId="1" fillId="0" borderId="0" xfId="0" applyFont="1" applyFill="1" applyBorder="1" applyAlignment="1">
      <alignment horizontal="right" vertical="center"/>
    </xf>
    <xf numFmtId="1" fontId="1" fillId="0" borderId="0" xfId="0" applyNumberFormat="1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Alignment="1">
      <alignment horizontal="right"/>
    </xf>
    <xf numFmtId="0" fontId="7" fillId="10" borderId="0" xfId="0" applyFont="1" applyFill="1" applyBorder="1" applyAlignment="1">
      <alignment horizontal="right" vertical="center"/>
    </xf>
    <xf numFmtId="203" fontId="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right"/>
    </xf>
    <xf numFmtId="9" fontId="2" fillId="3" borderId="33" xfId="0" applyNumberFormat="1" applyFont="1" applyFill="1" applyBorder="1" applyAlignment="1">
      <alignment horizontal="center" vertical="center"/>
    </xf>
    <xf numFmtId="9" fontId="2" fillId="4" borderId="76" xfId="0" applyNumberFormat="1" applyFont="1" applyFill="1" applyBorder="1" applyAlignment="1">
      <alignment horizontal="center" vertical="center"/>
    </xf>
    <xf numFmtId="9" fontId="2" fillId="5" borderId="46" xfId="0" applyNumberFormat="1" applyFont="1" applyFill="1" applyBorder="1" applyAlignment="1">
      <alignment horizontal="center" vertical="center"/>
    </xf>
    <xf numFmtId="9" fontId="2" fillId="0" borderId="0" xfId="0" applyNumberFormat="1" applyFont="1" applyBorder="1" applyAlignment="1">
      <alignment horizontal="center" vertical="center"/>
    </xf>
    <xf numFmtId="9" fontId="2" fillId="0" borderId="5" xfId="0" applyNumberFormat="1" applyFont="1" applyBorder="1" applyAlignment="1">
      <alignment horizontal="center" vertical="center"/>
    </xf>
    <xf numFmtId="9" fontId="2" fillId="4" borderId="12" xfId="0" applyNumberFormat="1" applyFont="1" applyFill="1" applyBorder="1" applyAlignment="1">
      <alignment horizontal="center" vertical="center"/>
    </xf>
    <xf numFmtId="9" fontId="2" fillId="5" borderId="13" xfId="0" applyNumberFormat="1" applyFont="1" applyFill="1" applyBorder="1" applyAlignment="1">
      <alignment horizontal="center" vertical="center"/>
    </xf>
    <xf numFmtId="9" fontId="2" fillId="3" borderId="59" xfId="0" applyNumberFormat="1" applyFont="1" applyFill="1" applyBorder="1" applyAlignment="1">
      <alignment horizontal="center" vertical="center"/>
    </xf>
    <xf numFmtId="9" fontId="2" fillId="4" borderId="45" xfId="0" applyNumberFormat="1" applyFont="1" applyFill="1" applyBorder="1" applyAlignment="1">
      <alignment horizontal="center" vertical="center"/>
    </xf>
    <xf numFmtId="0" fontId="0" fillId="10" borderId="0" xfId="0" applyFill="1" applyBorder="1" applyAlignment="1">
      <alignment vertical="center"/>
    </xf>
    <xf numFmtId="0" fontId="0" fillId="10" borderId="77" xfId="0" applyFill="1" applyBorder="1" applyAlignment="1">
      <alignment horizontal="center" vertical="center"/>
    </xf>
    <xf numFmtId="0" fontId="7" fillId="10" borderId="0" xfId="0" applyFont="1" applyFill="1" applyBorder="1" applyAlignment="1">
      <alignment horizontal="right" vertical="center" indent="1"/>
    </xf>
    <xf numFmtId="0" fontId="5" fillId="0" borderId="57" xfId="0" applyFont="1" applyBorder="1" applyAlignment="1">
      <alignment horizontal="center" vertical="center"/>
    </xf>
    <xf numFmtId="0" fontId="6" fillId="0" borderId="46" xfId="0" applyFont="1" applyFill="1" applyBorder="1" applyAlignment="1">
      <alignment horizontal="center" vertical="center" wrapText="1"/>
    </xf>
    <xf numFmtId="49" fontId="6" fillId="0" borderId="9" xfId="0" applyNumberFormat="1" applyFont="1" applyFill="1" applyBorder="1" applyAlignment="1" applyProtection="1">
      <alignment horizontal="center" vertical="center"/>
    </xf>
    <xf numFmtId="0" fontId="6" fillId="0" borderId="0" xfId="0" applyFon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Alignment="1">
      <alignment horizontal="right" vertical="center"/>
    </xf>
    <xf numFmtId="0" fontId="14" fillId="12" borderId="0" xfId="0" applyFont="1" applyFill="1" applyAlignment="1">
      <alignment horizontal="left" vertical="center"/>
    </xf>
    <xf numFmtId="0" fontId="6" fillId="0" borderId="0" xfId="1"/>
    <xf numFmtId="0" fontId="21" fillId="0" borderId="0" xfId="1" applyFont="1"/>
    <xf numFmtId="0" fontId="14" fillId="15" borderId="78" xfId="1" applyFont="1" applyFill="1" applyBorder="1" applyAlignment="1">
      <alignment horizontal="center" vertical="center"/>
    </xf>
    <xf numFmtId="0" fontId="14" fillId="5" borderId="78" xfId="1" applyFont="1" applyFill="1" applyBorder="1" applyAlignment="1">
      <alignment horizontal="center" vertical="center"/>
    </xf>
    <xf numFmtId="0" fontId="5" fillId="16" borderId="13" xfId="1" applyFont="1" applyFill="1" applyBorder="1" applyAlignment="1">
      <alignment horizontal="center" vertical="center"/>
    </xf>
    <xf numFmtId="0" fontId="6" fillId="0" borderId="24" xfId="1" applyFont="1" applyBorder="1" applyAlignment="1">
      <alignment horizontal="center"/>
    </xf>
    <xf numFmtId="203" fontId="6" fillId="0" borderId="22" xfId="1" applyNumberFormat="1" applyFont="1" applyBorder="1"/>
    <xf numFmtId="187" fontId="6" fillId="0" borderId="22" xfId="1" applyNumberFormat="1" applyBorder="1" applyAlignment="1">
      <alignment horizontal="center" vertical="center"/>
    </xf>
    <xf numFmtId="187" fontId="6" fillId="0" borderId="23" xfId="1" applyNumberFormat="1" applyBorder="1" applyAlignment="1">
      <alignment horizontal="center" vertical="center"/>
    </xf>
    <xf numFmtId="0" fontId="6" fillId="0" borderId="27" xfId="1" applyFont="1" applyBorder="1" applyAlignment="1">
      <alignment horizontal="center"/>
    </xf>
    <xf numFmtId="203" fontId="6" fillId="0" borderId="28" xfId="1" applyNumberFormat="1" applyFont="1" applyBorder="1"/>
    <xf numFmtId="187" fontId="6" fillId="0" borderId="28" xfId="1" applyNumberFormat="1" applyBorder="1" applyAlignment="1">
      <alignment horizontal="center" vertical="center"/>
    </xf>
    <xf numFmtId="187" fontId="6" fillId="0" borderId="29" xfId="1" applyNumberFormat="1" applyBorder="1" applyAlignment="1">
      <alignment horizontal="center" vertical="center"/>
    </xf>
    <xf numFmtId="0" fontId="6" fillId="0" borderId="34" xfId="1" applyFont="1" applyBorder="1" applyAlignment="1">
      <alignment horizontal="center"/>
    </xf>
    <xf numFmtId="203" fontId="6" fillId="0" borderId="35" xfId="1" applyNumberFormat="1" applyFont="1" applyBorder="1"/>
    <xf numFmtId="187" fontId="6" fillId="0" borderId="35" xfId="1" applyNumberFormat="1" applyBorder="1" applyAlignment="1">
      <alignment horizontal="center" vertical="center"/>
    </xf>
    <xf numFmtId="187" fontId="6" fillId="0" borderId="36" xfId="1" applyNumberFormat="1" applyBorder="1" applyAlignment="1">
      <alignment horizontal="center" vertical="center"/>
    </xf>
    <xf numFmtId="203" fontId="6" fillId="0" borderId="26" xfId="1" applyNumberFormat="1" applyFont="1" applyBorder="1" applyAlignment="1">
      <alignment horizontal="left"/>
    </xf>
    <xf numFmtId="203" fontId="6" fillId="0" borderId="63" xfId="1" applyNumberFormat="1" applyFont="1" applyBorder="1" applyAlignment="1">
      <alignment horizontal="left"/>
    </xf>
    <xf numFmtId="203" fontId="6" fillId="0" borderId="79" xfId="1" applyNumberFormat="1" applyFont="1" applyBorder="1" applyAlignment="1">
      <alignment horizontal="left"/>
    </xf>
    <xf numFmtId="203" fontId="6" fillId="0" borderId="22" xfId="1" applyNumberFormat="1" applyFont="1" applyBorder="1" applyAlignment="1">
      <alignment horizontal="center" vertical="center"/>
    </xf>
    <xf numFmtId="203" fontId="6" fillId="0" borderId="28" xfId="1" applyNumberFormat="1" applyFont="1" applyBorder="1" applyAlignment="1">
      <alignment horizontal="center" vertical="center"/>
    </xf>
    <xf numFmtId="203" fontId="6" fillId="0" borderId="35" xfId="1" applyNumberFormat="1" applyFont="1" applyBorder="1" applyAlignment="1">
      <alignment horizontal="center" vertical="center"/>
    </xf>
    <xf numFmtId="187" fontId="6" fillId="0" borderId="0" xfId="1" applyNumberFormat="1"/>
    <xf numFmtId="0" fontId="14" fillId="17" borderId="11" xfId="1" applyFont="1" applyFill="1" applyBorder="1" applyAlignment="1">
      <alignment horizontal="center" vertical="center"/>
    </xf>
    <xf numFmtId="0" fontId="31" fillId="0" borderId="11" xfId="1" applyFont="1" applyBorder="1" applyAlignment="1">
      <alignment horizontal="center" vertical="center"/>
    </xf>
    <xf numFmtId="0" fontId="31" fillId="0" borderId="45" xfId="0" applyFont="1" applyFill="1" applyBorder="1" applyAlignment="1" applyProtection="1">
      <alignment horizontal="center" vertical="center"/>
    </xf>
    <xf numFmtId="49" fontId="31" fillId="0" borderId="45" xfId="0" applyNumberFormat="1" applyFont="1" applyFill="1" applyBorder="1" applyAlignment="1" applyProtection="1">
      <alignment horizontal="center" vertical="center"/>
    </xf>
    <xf numFmtId="49" fontId="31" fillId="0" borderId="46" xfId="0" applyNumberFormat="1" applyFont="1" applyFill="1" applyBorder="1" applyAlignment="1" applyProtection="1">
      <alignment horizontal="center" vertical="center"/>
    </xf>
    <xf numFmtId="0" fontId="22" fillId="0" borderId="0" xfId="0" applyFon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31" fillId="0" borderId="6" xfId="0" applyFont="1" applyFill="1" applyBorder="1" applyAlignment="1">
      <alignment horizontal="right" vertical="center" indent="1"/>
    </xf>
    <xf numFmtId="0" fontId="8" fillId="0" borderId="0" xfId="0" applyFont="1" applyFill="1" applyAlignment="1">
      <alignment horizontal="left" indent="1"/>
    </xf>
    <xf numFmtId="0" fontId="31" fillId="0" borderId="0" xfId="0" applyFont="1" applyAlignment="1">
      <alignment horizontal="right" vertical="center" indent="1"/>
    </xf>
    <xf numFmtId="0" fontId="4" fillId="0" borderId="0" xfId="1" applyFont="1" applyAlignment="1">
      <alignment horizontal="right" vertical="center" indent="1"/>
    </xf>
    <xf numFmtId="0" fontId="35" fillId="0" borderId="0" xfId="0" applyFont="1"/>
    <xf numFmtId="0" fontId="35" fillId="0" borderId="0" xfId="0" applyFont="1" applyAlignment="1">
      <alignment horizontal="right" vertical="center"/>
    </xf>
    <xf numFmtId="0" fontId="39" fillId="0" borderId="0" xfId="0" applyFont="1" applyBorder="1" applyAlignment="1">
      <alignment horizontal="right" vertical="center"/>
    </xf>
    <xf numFmtId="0" fontId="35" fillId="0" borderId="0" xfId="0" applyFont="1" applyAlignment="1">
      <alignment horizontal="left" vertical="center" indent="1"/>
    </xf>
    <xf numFmtId="187" fontId="6" fillId="0" borderId="24" xfId="1" applyNumberFormat="1" applyBorder="1" applyAlignment="1">
      <alignment horizontal="center" vertical="center"/>
    </xf>
    <xf numFmtId="187" fontId="6" fillId="0" borderId="27" xfId="1" applyNumberFormat="1" applyBorder="1" applyAlignment="1">
      <alignment horizontal="center" vertical="center"/>
    </xf>
    <xf numFmtId="187" fontId="6" fillId="0" borderId="34" xfId="1" applyNumberFormat="1" applyBorder="1" applyAlignment="1">
      <alignment horizontal="center" vertical="center"/>
    </xf>
    <xf numFmtId="0" fontId="0" fillId="0" borderId="80" xfId="0" applyFill="1" applyBorder="1"/>
    <xf numFmtId="0" fontId="0" fillId="0" borderId="81" xfId="0" applyFill="1" applyBorder="1"/>
    <xf numFmtId="203" fontId="0" fillId="0" borderId="81" xfId="0" applyNumberFormat="1" applyFill="1" applyBorder="1" applyAlignment="1">
      <alignment horizontal="right"/>
    </xf>
    <xf numFmtId="203" fontId="0" fillId="0" borderId="81" xfId="0" applyNumberFormat="1" applyFill="1" applyBorder="1" applyAlignment="1">
      <alignment horizontal="center"/>
    </xf>
    <xf numFmtId="203" fontId="0" fillId="0" borderId="82" xfId="0" applyNumberFormat="1" applyFill="1" applyBorder="1" applyAlignment="1">
      <alignment horizontal="left"/>
    </xf>
    <xf numFmtId="0" fontId="0" fillId="0" borderId="83" xfId="0" applyFill="1" applyBorder="1"/>
    <xf numFmtId="203" fontId="0" fillId="0" borderId="0" xfId="0" applyNumberFormat="1" applyFill="1" applyBorder="1" applyAlignment="1">
      <alignment horizontal="right"/>
    </xf>
    <xf numFmtId="203" fontId="0" fillId="0" borderId="0" xfId="0" applyNumberFormat="1" applyFill="1" applyBorder="1" applyAlignment="1">
      <alignment horizontal="center"/>
    </xf>
    <xf numFmtId="203" fontId="0" fillId="0" borderId="84" xfId="0" applyNumberFormat="1" applyFill="1" applyBorder="1" applyAlignment="1">
      <alignment horizontal="left"/>
    </xf>
    <xf numFmtId="0" fontId="5" fillId="0" borderId="0" xfId="0" applyFont="1" applyFill="1" applyBorder="1"/>
    <xf numFmtId="0" fontId="0" fillId="3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85" xfId="0" applyFill="1" applyBorder="1"/>
    <xf numFmtId="0" fontId="0" fillId="0" borderId="1" xfId="0" applyFill="1" applyBorder="1"/>
    <xf numFmtId="203" fontId="0" fillId="0" borderId="1" xfId="0" applyNumberFormat="1" applyFill="1" applyBorder="1" applyAlignment="1">
      <alignment horizontal="right"/>
    </xf>
    <xf numFmtId="203" fontId="0" fillId="0" borderId="1" xfId="0" applyNumberFormat="1" applyFill="1" applyBorder="1" applyAlignment="1">
      <alignment horizontal="center"/>
    </xf>
    <xf numFmtId="203" fontId="0" fillId="0" borderId="86" xfId="0" applyNumberFormat="1" applyFill="1" applyBorder="1" applyAlignment="1">
      <alignment horizontal="left"/>
    </xf>
    <xf numFmtId="0" fontId="0" fillId="0" borderId="63" xfId="0" applyBorder="1" applyAlignment="1">
      <alignment horizontal="center" vertical="center"/>
    </xf>
    <xf numFmtId="1" fontId="0" fillId="0" borderId="87" xfId="0" applyNumberFormat="1" applyBorder="1" applyAlignment="1">
      <alignment horizontal="center" vertical="center"/>
    </xf>
    <xf numFmtId="1" fontId="0" fillId="0" borderId="36" xfId="0" applyNumberFormat="1" applyBorder="1" applyAlignment="1">
      <alignment horizontal="center" vertical="center"/>
    </xf>
    <xf numFmtId="0" fontId="37" fillId="0" borderId="0" xfId="0" applyFont="1" applyFill="1" applyAlignment="1">
      <alignment vertical="center"/>
    </xf>
    <xf numFmtId="1" fontId="0" fillId="0" borderId="0" xfId="0" applyNumberFormat="1" applyFill="1" applyAlignment="1">
      <alignment horizontal="center" vertical="center"/>
    </xf>
    <xf numFmtId="0" fontId="30" fillId="10" borderId="0" xfId="0" applyFont="1" applyFill="1" applyAlignment="1">
      <alignment horizontal="left" vertical="center" indent="2"/>
    </xf>
    <xf numFmtId="0" fontId="32" fillId="0" borderId="88" xfId="0" applyFont="1" applyBorder="1" applyAlignment="1">
      <alignment horizontal="center" vertical="center"/>
    </xf>
    <xf numFmtId="0" fontId="32" fillId="0" borderId="89" xfId="0" applyFont="1" applyBorder="1" applyAlignment="1">
      <alignment horizontal="center" vertical="center"/>
    </xf>
    <xf numFmtId="0" fontId="32" fillId="0" borderId="90" xfId="0" applyFont="1" applyBorder="1" applyAlignment="1">
      <alignment horizontal="center" vertical="center"/>
    </xf>
    <xf numFmtId="0" fontId="32" fillId="0" borderId="91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32" fillId="0" borderId="92" xfId="0" applyFont="1" applyBorder="1" applyAlignment="1">
      <alignment horizontal="center" vertical="center"/>
    </xf>
    <xf numFmtId="0" fontId="32" fillId="0" borderId="93" xfId="0" applyFont="1" applyBorder="1" applyAlignment="1">
      <alignment horizontal="center" vertical="center"/>
    </xf>
    <xf numFmtId="0" fontId="32" fillId="0" borderId="94" xfId="0" applyFont="1" applyBorder="1" applyAlignment="1">
      <alignment horizontal="center" vertical="center"/>
    </xf>
    <xf numFmtId="0" fontId="32" fillId="0" borderId="95" xfId="0" applyFont="1" applyBorder="1" applyAlignment="1">
      <alignment horizontal="center" vertical="center"/>
    </xf>
    <xf numFmtId="0" fontId="6" fillId="0" borderId="0" xfId="0" applyFont="1" applyAlignment="1">
      <alignment horizontal="left" wrapText="1"/>
    </xf>
    <xf numFmtId="0" fontId="33" fillId="13" borderId="0" xfId="0" applyFont="1" applyFill="1" applyBorder="1" applyAlignment="1">
      <alignment horizontal="center" vertical="center"/>
    </xf>
    <xf numFmtId="0" fontId="4" fillId="0" borderId="96" xfId="0" applyFont="1" applyFill="1" applyBorder="1" applyAlignment="1">
      <alignment horizontal="center" vertical="center"/>
    </xf>
    <xf numFmtId="0" fontId="4" fillId="0" borderId="67" xfId="0" applyFont="1" applyFill="1" applyBorder="1" applyAlignment="1">
      <alignment horizontal="center" vertical="center"/>
    </xf>
    <xf numFmtId="0" fontId="4" fillId="0" borderId="65" xfId="0" applyFont="1" applyFill="1" applyBorder="1" applyAlignment="1">
      <alignment horizontal="center" vertical="center"/>
    </xf>
    <xf numFmtId="0" fontId="4" fillId="0" borderId="69" xfId="0" applyFont="1" applyFill="1" applyBorder="1" applyAlignment="1">
      <alignment horizontal="center" vertical="center"/>
    </xf>
    <xf numFmtId="0" fontId="4" fillId="0" borderId="68" xfId="0" applyFont="1" applyFill="1" applyBorder="1" applyAlignment="1">
      <alignment horizontal="center" vertical="center"/>
    </xf>
    <xf numFmtId="0" fontId="4" fillId="0" borderId="66" xfId="0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0" fontId="6" fillId="0" borderId="0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 wrapText="1"/>
    </xf>
    <xf numFmtId="0" fontId="20" fillId="0" borderId="0" xfId="0" applyFont="1" applyAlignment="1">
      <alignment horizontal="left" wrapText="1"/>
    </xf>
    <xf numFmtId="0" fontId="11" fillId="10" borderId="0" xfId="0" applyFont="1" applyFill="1" applyBorder="1" applyAlignment="1">
      <alignment horizontal="center" vertical="center" wrapText="1"/>
    </xf>
    <xf numFmtId="187" fontId="0" fillId="0" borderId="0" xfId="0" applyNumberFormat="1" applyFill="1" applyAlignment="1">
      <alignment horizontal="center" vertical="center"/>
    </xf>
    <xf numFmtId="0" fontId="5" fillId="0" borderId="8" xfId="0" applyFont="1" applyFill="1" applyBorder="1" applyAlignment="1">
      <alignment horizontal="center" textRotation="90"/>
    </xf>
    <xf numFmtId="0" fontId="5" fillId="0" borderId="16" xfId="0" applyFont="1" applyFill="1" applyBorder="1" applyAlignment="1">
      <alignment horizontal="center" textRotation="90"/>
    </xf>
    <xf numFmtId="0" fontId="5" fillId="0" borderId="97" xfId="0" applyFont="1" applyFill="1" applyBorder="1" applyAlignment="1">
      <alignment horizontal="center" textRotation="90"/>
    </xf>
    <xf numFmtId="187" fontId="0" fillId="10" borderId="0" xfId="0" applyNumberFormat="1" applyFill="1" applyAlignment="1">
      <alignment horizontal="center" vertical="center"/>
    </xf>
    <xf numFmtId="1" fontId="5" fillId="0" borderId="7" xfId="0" applyNumberFormat="1" applyFont="1" applyFill="1" applyBorder="1" applyAlignment="1">
      <alignment horizontal="center" textRotation="90"/>
    </xf>
    <xf numFmtId="1" fontId="5" fillId="0" borderId="99" xfId="0" applyNumberFormat="1" applyFont="1" applyFill="1" applyBorder="1" applyAlignment="1">
      <alignment horizontal="center" textRotation="90"/>
    </xf>
    <xf numFmtId="1" fontId="5" fillId="0" borderId="48" xfId="0" applyNumberFormat="1" applyFont="1" applyFill="1" applyBorder="1" applyAlignment="1">
      <alignment horizontal="center" textRotation="90"/>
    </xf>
    <xf numFmtId="0" fontId="36" fillId="10" borderId="0" xfId="0" applyFont="1" applyFill="1" applyAlignment="1">
      <alignment horizontal="center" vertical="center"/>
    </xf>
    <xf numFmtId="0" fontId="37" fillId="10" borderId="0" xfId="0" applyFont="1" applyFill="1" applyAlignment="1">
      <alignment horizontal="center" vertical="center"/>
    </xf>
    <xf numFmtId="0" fontId="40" fillId="5" borderId="21" xfId="0" applyFont="1" applyFill="1" applyBorder="1" applyAlignment="1">
      <alignment horizontal="center" vertical="center"/>
    </xf>
    <xf numFmtId="0" fontId="40" fillId="5" borderId="15" xfId="0" applyFont="1" applyFill="1" applyBorder="1" applyAlignment="1">
      <alignment horizontal="center" vertical="center"/>
    </xf>
    <xf numFmtId="0" fontId="40" fillId="5" borderId="20" xfId="0" applyFont="1" applyFill="1" applyBorder="1" applyAlignment="1">
      <alignment horizontal="center" vertical="center"/>
    </xf>
    <xf numFmtId="0" fontId="40" fillId="5" borderId="6" xfId="0" applyFont="1" applyFill="1" applyBorder="1" applyAlignment="1">
      <alignment horizontal="center" vertical="center"/>
    </xf>
    <xf numFmtId="0" fontId="40" fillId="5" borderId="0" xfId="0" applyFont="1" applyFill="1" applyBorder="1" applyAlignment="1">
      <alignment horizontal="center" vertical="center"/>
    </xf>
    <xf numFmtId="0" fontId="40" fillId="5" borderId="5" xfId="0" applyFont="1" applyFill="1" applyBorder="1" applyAlignment="1">
      <alignment horizontal="center" vertical="center"/>
    </xf>
    <xf numFmtId="0" fontId="40" fillId="5" borderId="33" xfId="0" applyFont="1" applyFill="1" applyBorder="1" applyAlignment="1">
      <alignment horizontal="center" vertical="center"/>
    </xf>
    <xf numFmtId="0" fontId="40" fillId="5" borderId="19" xfId="0" applyFont="1" applyFill="1" applyBorder="1" applyAlignment="1">
      <alignment horizontal="center" vertical="center"/>
    </xf>
    <xf numFmtId="0" fontId="40" fillId="5" borderId="98" xfId="0" applyFont="1" applyFill="1" applyBorder="1" applyAlignment="1">
      <alignment horizontal="center" vertical="center"/>
    </xf>
    <xf numFmtId="203" fontId="34" fillId="10" borderId="0" xfId="0" applyNumberFormat="1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textRotation="90"/>
    </xf>
    <xf numFmtId="0" fontId="5" fillId="0" borderId="100" xfId="0" applyFont="1" applyFill="1" applyBorder="1" applyAlignment="1">
      <alignment horizontal="center" textRotation="90"/>
    </xf>
    <xf numFmtId="0" fontId="5" fillId="0" borderId="101" xfId="0" applyFont="1" applyFill="1" applyBorder="1" applyAlignment="1">
      <alignment horizontal="center" textRotation="90"/>
    </xf>
    <xf numFmtId="0" fontId="5" fillId="5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" fontId="5" fillId="0" borderId="8" xfId="0" applyNumberFormat="1" applyFont="1" applyFill="1" applyBorder="1" applyAlignment="1">
      <alignment horizontal="center" textRotation="90"/>
    </xf>
    <xf numFmtId="1" fontId="5" fillId="0" borderId="16" xfId="0" applyNumberFormat="1" applyFont="1" applyFill="1" applyBorder="1" applyAlignment="1">
      <alignment horizontal="center" textRotation="90"/>
    </xf>
    <xf numFmtId="1" fontId="5" fillId="0" borderId="97" xfId="0" applyNumberFormat="1" applyFont="1" applyFill="1" applyBorder="1" applyAlignment="1">
      <alignment horizontal="center" textRotation="90"/>
    </xf>
    <xf numFmtId="0" fontId="5" fillId="0" borderId="21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98" xfId="0" applyFont="1" applyBorder="1" applyAlignment="1">
      <alignment horizontal="center" vertical="center"/>
    </xf>
    <xf numFmtId="0" fontId="6" fillId="0" borderId="63" xfId="0" applyFont="1" applyFill="1" applyBorder="1" applyAlignment="1">
      <alignment horizontal="center" vertical="center"/>
    </xf>
    <xf numFmtId="0" fontId="6" fillId="0" borderId="58" xfId="0" applyFont="1" applyFill="1" applyBorder="1" applyAlignment="1">
      <alignment horizontal="center" vertical="center"/>
    </xf>
    <xf numFmtId="0" fontId="0" fillId="0" borderId="63" xfId="0" applyFill="1" applyBorder="1" applyAlignment="1">
      <alignment horizontal="center" vertical="center"/>
    </xf>
    <xf numFmtId="0" fontId="0" fillId="0" borderId="58" xfId="0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/>
    </xf>
    <xf numFmtId="0" fontId="0" fillId="2" borderId="103" xfId="0" applyFill="1" applyBorder="1" applyAlignment="1">
      <alignment horizontal="center" vertical="center"/>
    </xf>
    <xf numFmtId="0" fontId="0" fillId="2" borderId="10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10" borderId="0" xfId="0" applyFont="1" applyFill="1" applyBorder="1" applyAlignment="1">
      <alignment horizontal="center" vertical="center"/>
    </xf>
    <xf numFmtId="0" fontId="6" fillId="10" borderId="105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203" fontId="5" fillId="0" borderId="0" xfId="0" applyNumberFormat="1" applyFont="1" applyFill="1" applyBorder="1" applyAlignment="1">
      <alignment horizontal="center" vertical="center"/>
    </xf>
    <xf numFmtId="0" fontId="0" fillId="0" borderId="102" xfId="0" applyBorder="1" applyAlignment="1">
      <alignment horizontal="center" textRotation="90"/>
    </xf>
    <xf numFmtId="0" fontId="0" fillId="0" borderId="16" xfId="0" applyBorder="1" applyAlignment="1">
      <alignment horizontal="center" textRotation="90"/>
    </xf>
    <xf numFmtId="0" fontId="31" fillId="0" borderId="62" xfId="0" applyFont="1" applyFill="1" applyBorder="1" applyAlignment="1" applyProtection="1">
      <alignment horizontal="center" vertical="center" wrapText="1"/>
    </xf>
    <xf numFmtId="0" fontId="31" fillId="0" borderId="0" xfId="0" applyFont="1" applyFill="1" applyBorder="1" applyAlignment="1" applyProtection="1">
      <alignment horizontal="center" vertical="center" wrapText="1"/>
    </xf>
    <xf numFmtId="0" fontId="31" fillId="0" borderId="18" xfId="0" applyFont="1" applyFill="1" applyBorder="1" applyAlignment="1" applyProtection="1">
      <alignment horizontal="center" vertical="center" wrapText="1"/>
    </xf>
    <xf numFmtId="0" fontId="31" fillId="0" borderId="69" xfId="0" applyFont="1" applyFill="1" applyBorder="1" applyAlignment="1" applyProtection="1">
      <alignment horizontal="center" vertical="center" wrapText="1"/>
    </xf>
    <xf numFmtId="0" fontId="31" fillId="0" borderId="68" xfId="0" applyFont="1" applyFill="1" applyBorder="1" applyAlignment="1" applyProtection="1">
      <alignment horizontal="center" vertical="center" wrapText="1"/>
    </xf>
    <xf numFmtId="0" fontId="31" fillId="0" borderId="66" xfId="0" applyFont="1" applyFill="1" applyBorder="1" applyAlignment="1" applyProtection="1">
      <alignment horizontal="center" vertical="center" wrapText="1"/>
    </xf>
    <xf numFmtId="0" fontId="2" fillId="0" borderId="67" xfId="0" applyFont="1" applyBorder="1" applyAlignment="1">
      <alignment horizontal="center" vertical="center"/>
    </xf>
    <xf numFmtId="0" fontId="2" fillId="0" borderId="96" xfId="0" applyFont="1" applyBorder="1" applyAlignment="1">
      <alignment horizontal="center" vertical="center"/>
    </xf>
    <xf numFmtId="0" fontId="2" fillId="0" borderId="65" xfId="0" applyFont="1" applyBorder="1" applyAlignment="1">
      <alignment horizontal="center" vertical="center"/>
    </xf>
    <xf numFmtId="0" fontId="17" fillId="0" borderId="5" xfId="0" applyFont="1" applyFill="1" applyBorder="1" applyAlignment="1">
      <alignment horizontal="center"/>
    </xf>
    <xf numFmtId="203" fontId="5" fillId="0" borderId="11" xfId="0" applyNumberFormat="1" applyFont="1" applyFill="1" applyBorder="1" applyAlignment="1">
      <alignment horizontal="center" vertical="center" wrapText="1"/>
    </xf>
    <xf numFmtId="203" fontId="5" fillId="0" borderId="12" xfId="0" applyNumberFormat="1" applyFont="1" applyFill="1" applyBorder="1" applyAlignment="1">
      <alignment horizontal="center" vertical="center" wrapText="1"/>
    </xf>
    <xf numFmtId="203" fontId="5" fillId="0" borderId="13" xfId="0" applyNumberFormat="1" applyFont="1" applyFill="1" applyBorder="1" applyAlignment="1">
      <alignment horizontal="center" vertical="center" wrapText="1"/>
    </xf>
    <xf numFmtId="0" fontId="5" fillId="0" borderId="11" xfId="0" applyFont="1" applyFill="1" applyBorder="1" applyAlignment="1" applyProtection="1">
      <alignment horizontal="center" vertical="center"/>
    </xf>
    <xf numFmtId="0" fontId="5" fillId="0" borderId="12" xfId="0" applyFont="1" applyFill="1" applyBorder="1" applyAlignment="1" applyProtection="1">
      <alignment horizontal="center" vertical="center"/>
    </xf>
    <xf numFmtId="0" fontId="5" fillId="0" borderId="13" xfId="0" applyFont="1" applyFill="1" applyBorder="1" applyAlignment="1" applyProtection="1">
      <alignment horizontal="center" vertical="center"/>
    </xf>
    <xf numFmtId="0" fontId="14" fillId="11" borderId="0" xfId="0" applyFont="1" applyFill="1" applyBorder="1" applyAlignment="1">
      <alignment horizontal="center" vertical="center"/>
    </xf>
    <xf numFmtId="0" fontId="12" fillId="18" borderId="11" xfId="0" applyFont="1" applyFill="1" applyBorder="1" applyAlignment="1">
      <alignment horizontal="center" vertical="center"/>
    </xf>
    <xf numFmtId="0" fontId="12" fillId="18" borderId="12" xfId="0" applyFont="1" applyFill="1" applyBorder="1" applyAlignment="1">
      <alignment horizontal="center" vertical="center"/>
    </xf>
    <xf numFmtId="0" fontId="12" fillId="18" borderId="13" xfId="0" applyFont="1" applyFill="1" applyBorder="1" applyAlignment="1">
      <alignment horizontal="center" vertical="center"/>
    </xf>
    <xf numFmtId="0" fontId="5" fillId="10" borderId="21" xfId="1" applyFont="1" applyFill="1" applyBorder="1" applyAlignment="1">
      <alignment horizontal="center" vertical="center" wrapText="1"/>
    </xf>
    <xf numFmtId="0" fontId="5" fillId="10" borderId="33" xfId="1" applyFont="1" applyFill="1" applyBorder="1" applyAlignment="1">
      <alignment horizontal="center" vertical="center" wrapText="1"/>
    </xf>
    <xf numFmtId="0" fontId="5" fillId="10" borderId="106" xfId="1" applyFont="1" applyFill="1" applyBorder="1" applyAlignment="1">
      <alignment horizontal="center" vertical="center"/>
    </xf>
    <xf numFmtId="0" fontId="5" fillId="10" borderId="15" xfId="1" applyFont="1" applyFill="1" applyBorder="1" applyAlignment="1">
      <alignment horizontal="center" vertical="center"/>
    </xf>
    <xf numFmtId="0" fontId="5" fillId="10" borderId="20" xfId="1" applyFont="1" applyFill="1" applyBorder="1" applyAlignment="1">
      <alignment horizontal="center" vertical="center"/>
    </xf>
    <xf numFmtId="0" fontId="5" fillId="10" borderId="87" xfId="1" applyFont="1" applyFill="1" applyBorder="1" applyAlignment="1">
      <alignment horizontal="center" vertical="center"/>
    </xf>
    <xf numFmtId="0" fontId="5" fillId="10" borderId="19" xfId="1" applyFont="1" applyFill="1" applyBorder="1" applyAlignment="1">
      <alignment horizontal="center" vertical="center"/>
    </xf>
    <xf numFmtId="0" fontId="5" fillId="10" borderId="98" xfId="1" applyFont="1" applyFill="1" applyBorder="1" applyAlignment="1">
      <alignment horizontal="center" vertical="center"/>
    </xf>
    <xf numFmtId="0" fontId="38" fillId="10" borderId="0" xfId="1" applyFont="1" applyFill="1" applyAlignment="1">
      <alignment horizontal="center" vertical="center"/>
    </xf>
    <xf numFmtId="0" fontId="26" fillId="10" borderId="107" xfId="0" applyFont="1" applyFill="1" applyBorder="1" applyAlignment="1">
      <alignment horizontal="right" vertical="center"/>
    </xf>
    <xf numFmtId="0" fontId="26" fillId="10" borderId="0" xfId="0" applyFont="1" applyFill="1" applyBorder="1" applyAlignment="1">
      <alignment horizontal="right" vertical="center"/>
    </xf>
    <xf numFmtId="0" fontId="26" fillId="0" borderId="107" xfId="0" applyFont="1" applyFill="1" applyBorder="1" applyAlignment="1">
      <alignment horizontal="right" vertical="center"/>
    </xf>
    <xf numFmtId="0" fontId="26" fillId="0" borderId="108" xfId="0" applyFont="1" applyFill="1" applyBorder="1" applyAlignment="1">
      <alignment horizontal="right" vertical="center"/>
    </xf>
    <xf numFmtId="0" fontId="0" fillId="14" borderId="10" xfId="0" applyFill="1" applyBorder="1" applyAlignment="1">
      <alignment horizontal="left" vertical="center"/>
    </xf>
    <xf numFmtId="0" fontId="0" fillId="14" borderId="64" xfId="0" applyFill="1" applyBorder="1" applyAlignment="1">
      <alignment horizontal="left" vertical="center"/>
    </xf>
    <xf numFmtId="1" fontId="26" fillId="0" borderId="107" xfId="0" applyNumberFormat="1" applyFont="1" applyFill="1" applyBorder="1" applyAlignment="1">
      <alignment horizontal="center" vertical="center"/>
    </xf>
    <xf numFmtId="1" fontId="26" fillId="0" borderId="108" xfId="0" applyNumberFormat="1" applyFont="1" applyFill="1" applyBorder="1" applyAlignment="1">
      <alignment horizontal="center" vertical="center"/>
    </xf>
    <xf numFmtId="0" fontId="0" fillId="10" borderId="107" xfId="0" applyFill="1" applyBorder="1" applyAlignment="1">
      <alignment horizontal="right" vertical="center"/>
    </xf>
    <xf numFmtId="0" fontId="0" fillId="10" borderId="0" xfId="0" applyFill="1" applyAlignment="1">
      <alignment horizontal="right" vertical="center"/>
    </xf>
    <xf numFmtId="1" fontId="26" fillId="10" borderId="107" xfId="0" applyNumberFormat="1" applyFont="1" applyFill="1" applyBorder="1" applyAlignment="1">
      <alignment horizontal="center" vertical="center"/>
    </xf>
    <xf numFmtId="1" fontId="26" fillId="10" borderId="108" xfId="0" applyNumberFormat="1" applyFont="1" applyFill="1" applyBorder="1" applyAlignment="1">
      <alignment horizontal="center" vertical="center"/>
    </xf>
    <xf numFmtId="187" fontId="26" fillId="10" borderId="107" xfId="0" applyNumberFormat="1" applyFont="1" applyFill="1" applyBorder="1" applyAlignment="1">
      <alignment horizontal="center" vertical="center"/>
    </xf>
    <xf numFmtId="187" fontId="26" fillId="10" borderId="0" xfId="0" applyNumberFormat="1" applyFont="1" applyFill="1" applyBorder="1" applyAlignment="1">
      <alignment horizontal="center" vertical="center"/>
    </xf>
    <xf numFmtId="0" fontId="0" fillId="14" borderId="55" xfId="0" applyFill="1" applyBorder="1" applyAlignment="1">
      <alignment horizontal="left" vertical="center"/>
    </xf>
    <xf numFmtId="0" fontId="0" fillId="14" borderId="116" xfId="0" applyFill="1" applyBorder="1" applyAlignment="1">
      <alignment horizontal="left" vertical="center"/>
    </xf>
    <xf numFmtId="0" fontId="26" fillId="10" borderId="108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right" vertical="center"/>
    </xf>
    <xf numFmtId="0" fontId="26" fillId="0" borderId="107" xfId="0" applyFont="1" applyFill="1" applyBorder="1" applyAlignment="1">
      <alignment horizontal="center" vertical="center"/>
    </xf>
    <xf numFmtId="0" fontId="26" fillId="0" borderId="108" xfId="0" applyFont="1" applyFill="1" applyBorder="1" applyAlignment="1">
      <alignment horizontal="center" vertical="center"/>
    </xf>
    <xf numFmtId="0" fontId="26" fillId="10" borderId="0" xfId="0" applyFont="1" applyFill="1" applyBorder="1" applyAlignment="1">
      <alignment horizontal="center" vertical="center"/>
    </xf>
    <xf numFmtId="0" fontId="26" fillId="10" borderId="108" xfId="0" applyFont="1" applyFill="1" applyBorder="1" applyAlignment="1">
      <alignment horizontal="center" vertical="center"/>
    </xf>
    <xf numFmtId="0" fontId="1" fillId="0" borderId="8" xfId="0" applyNumberFormat="1" applyFont="1" applyBorder="1" applyAlignment="1" applyProtection="1">
      <alignment horizontal="center" vertical="center"/>
      <protection locked="0"/>
    </xf>
    <xf numFmtId="0" fontId="1" fillId="0" borderId="16" xfId="0" applyNumberFormat="1" applyFont="1" applyBorder="1" applyAlignment="1" applyProtection="1">
      <alignment horizontal="center" vertical="center"/>
      <protection locked="0"/>
    </xf>
    <xf numFmtId="0" fontId="6" fillId="9" borderId="11" xfId="0" applyFont="1" applyFill="1" applyBorder="1" applyAlignment="1">
      <alignment horizontal="center" vertical="center"/>
    </xf>
    <xf numFmtId="0" fontId="6" fillId="9" borderId="12" xfId="0" applyFont="1" applyFill="1" applyBorder="1" applyAlignment="1">
      <alignment horizontal="center" vertical="center"/>
    </xf>
    <xf numFmtId="0" fontId="6" fillId="9" borderId="13" xfId="0" applyFont="1" applyFill="1" applyBorder="1" applyAlignment="1">
      <alignment horizontal="center" vertical="center"/>
    </xf>
    <xf numFmtId="0" fontId="0" fillId="14" borderId="52" xfId="0" applyFill="1" applyBorder="1" applyAlignment="1">
      <alignment horizontal="left" vertical="center"/>
    </xf>
    <xf numFmtId="0" fontId="0" fillId="14" borderId="115" xfId="0" applyFill="1" applyBorder="1" applyAlignment="1">
      <alignment horizontal="left" vertical="center"/>
    </xf>
    <xf numFmtId="0" fontId="0" fillId="0" borderId="2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 wrapText="1"/>
    </xf>
    <xf numFmtId="0" fontId="6" fillId="10" borderId="4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0" fontId="1" fillId="0" borderId="111" xfId="0" applyFont="1" applyBorder="1" applyAlignment="1" applyProtection="1">
      <alignment horizontal="left" vertical="center" wrapText="1"/>
      <protection locked="0"/>
    </xf>
    <xf numFmtId="0" fontId="1" fillId="0" borderId="112" xfId="0" applyFont="1" applyBorder="1" applyAlignment="1" applyProtection="1">
      <alignment horizontal="left" vertical="center" wrapText="1"/>
      <protection locked="0"/>
    </xf>
    <xf numFmtId="0" fontId="1" fillId="0" borderId="9" xfId="0" applyNumberFormat="1" applyFont="1" applyBorder="1" applyAlignment="1" applyProtection="1">
      <alignment horizontal="center" vertical="center"/>
      <protection locked="0"/>
    </xf>
    <xf numFmtId="0" fontId="1" fillId="0" borderId="100" xfId="0" applyNumberFormat="1" applyFont="1" applyBorder="1" applyAlignment="1" applyProtection="1">
      <alignment horizontal="center" vertical="center"/>
      <protection locked="0"/>
    </xf>
    <xf numFmtId="0" fontId="1" fillId="0" borderId="7" xfId="0" applyNumberFormat="1" applyFont="1" applyBorder="1" applyAlignment="1" applyProtection="1">
      <alignment horizontal="center" vertical="center"/>
      <protection locked="0"/>
    </xf>
    <xf numFmtId="0" fontId="1" fillId="0" borderId="99" xfId="0" applyNumberFormat="1" applyFont="1" applyBorder="1" applyAlignment="1" applyProtection="1">
      <alignment horizontal="center" vertical="center"/>
      <protection locked="0"/>
    </xf>
    <xf numFmtId="0" fontId="4" fillId="10" borderId="2" xfId="0" applyFont="1" applyFill="1" applyBorder="1" applyAlignment="1">
      <alignment vertical="center"/>
    </xf>
    <xf numFmtId="0" fontId="4" fillId="10" borderId="4" xfId="0" applyFont="1" applyFill="1" applyBorder="1" applyAlignment="1">
      <alignment vertical="center"/>
    </xf>
    <xf numFmtId="0" fontId="5" fillId="5" borderId="2" xfId="0" applyFont="1" applyFill="1" applyBorder="1" applyAlignment="1" applyProtection="1">
      <alignment horizontal="center" vertical="center"/>
    </xf>
    <xf numFmtId="0" fontId="5" fillId="5" borderId="4" xfId="0" applyFont="1" applyFill="1" applyBorder="1" applyAlignment="1" applyProtection="1">
      <alignment horizontal="center" vertical="center"/>
    </xf>
    <xf numFmtId="0" fontId="26" fillId="10" borderId="2" xfId="0" applyFont="1" applyFill="1" applyBorder="1" applyAlignment="1" applyProtection="1">
      <alignment horizontal="center" vertical="center"/>
    </xf>
    <xf numFmtId="0" fontId="26" fillId="10" borderId="4" xfId="0" applyFont="1" applyFill="1" applyBorder="1" applyAlignment="1" applyProtection="1">
      <alignment horizontal="center" vertical="center"/>
    </xf>
    <xf numFmtId="0" fontId="11" fillId="10" borderId="11" xfId="0" applyFont="1" applyFill="1" applyBorder="1" applyAlignment="1" applyProtection="1">
      <alignment horizontal="center" vertical="center"/>
    </xf>
    <xf numFmtId="0" fontId="11" fillId="10" borderId="12" xfId="0" applyFont="1" applyFill="1" applyBorder="1" applyAlignment="1" applyProtection="1">
      <alignment horizontal="center" vertical="center"/>
    </xf>
    <xf numFmtId="0" fontId="11" fillId="10" borderId="13" xfId="0" applyFont="1" applyFill="1" applyBorder="1" applyAlignment="1" applyProtection="1">
      <alignment horizontal="center" vertical="center"/>
    </xf>
    <xf numFmtId="0" fontId="8" fillId="10" borderId="15" xfId="0" applyFont="1" applyFill="1" applyBorder="1" applyAlignment="1" applyProtection="1">
      <alignment horizontal="center" vertical="center"/>
    </xf>
    <xf numFmtId="0" fontId="8" fillId="10" borderId="20" xfId="0" applyFont="1" applyFill="1" applyBorder="1" applyAlignment="1" applyProtection="1">
      <alignment horizontal="center" vertical="center"/>
    </xf>
    <xf numFmtId="0" fontId="8" fillId="10" borderId="19" xfId="0" applyFont="1" applyFill="1" applyBorder="1" applyAlignment="1" applyProtection="1">
      <alignment horizontal="center" vertical="center"/>
    </xf>
    <xf numFmtId="0" fontId="8" fillId="10" borderId="98" xfId="0" applyFont="1" applyFill="1" applyBorder="1" applyAlignment="1" applyProtection="1">
      <alignment horizontal="center" vertical="center"/>
    </xf>
    <xf numFmtId="14" fontId="5" fillId="0" borderId="2" xfId="0" applyNumberFormat="1" applyFont="1" applyBorder="1" applyAlignment="1" applyProtection="1">
      <alignment horizontal="center" vertical="center"/>
    </xf>
    <xf numFmtId="14" fontId="0" fillId="0" borderId="3" xfId="0" applyNumberFormat="1" applyBorder="1" applyAlignment="1" applyProtection="1">
      <alignment horizontal="center" vertical="center"/>
    </xf>
    <xf numFmtId="14" fontId="0" fillId="0" borderId="4" xfId="0" applyNumberFormat="1" applyBorder="1" applyAlignment="1" applyProtection="1">
      <alignment horizontal="center" vertical="center"/>
    </xf>
    <xf numFmtId="0" fontId="1" fillId="0" borderId="48" xfId="0" applyNumberFormat="1" applyFont="1" applyBorder="1" applyAlignment="1" applyProtection="1">
      <alignment horizontal="center" vertical="center"/>
      <protection locked="0"/>
    </xf>
    <xf numFmtId="0" fontId="1" fillId="0" borderId="97" xfId="0" applyNumberFormat="1" applyFont="1" applyBorder="1" applyAlignment="1" applyProtection="1">
      <alignment horizontal="center" vertical="center"/>
      <protection locked="0"/>
    </xf>
    <xf numFmtId="0" fontId="1" fillId="0" borderId="109" xfId="0" applyFont="1" applyBorder="1" applyAlignment="1" applyProtection="1">
      <alignment horizontal="left" vertical="center" wrapText="1"/>
      <protection locked="0"/>
    </xf>
    <xf numFmtId="0" fontId="1" fillId="0" borderId="110" xfId="0" applyFont="1" applyBorder="1" applyAlignment="1" applyProtection="1">
      <alignment horizontal="left" vertical="center" wrapText="1"/>
      <protection locked="0"/>
    </xf>
    <xf numFmtId="0" fontId="1" fillId="0" borderId="113" xfId="0" applyFont="1" applyBorder="1" applyAlignment="1" applyProtection="1">
      <alignment horizontal="left" vertical="center" wrapText="1"/>
      <protection locked="0"/>
    </xf>
    <xf numFmtId="0" fontId="1" fillId="0" borderId="114" xfId="0" applyFont="1" applyBorder="1" applyAlignment="1" applyProtection="1">
      <alignment horizontal="left" vertical="center" wrapText="1"/>
      <protection locked="0"/>
    </xf>
    <xf numFmtId="0" fontId="1" fillId="0" borderId="101" xfId="0" applyNumberFormat="1" applyFont="1" applyBorder="1" applyAlignment="1" applyProtection="1">
      <alignment horizontal="center" vertical="center"/>
      <protection locked="0"/>
    </xf>
    <xf numFmtId="2" fontId="26" fillId="10" borderId="107" xfId="0" applyNumberFormat="1" applyFont="1" applyFill="1" applyBorder="1" applyAlignment="1">
      <alignment horizontal="center" vertical="center"/>
    </xf>
    <xf numFmtId="2" fontId="26" fillId="10" borderId="108" xfId="0" applyNumberFormat="1" applyFont="1" applyFill="1" applyBorder="1" applyAlignment="1">
      <alignment horizontal="center" vertical="center"/>
    </xf>
    <xf numFmtId="187" fontId="26" fillId="10" borderId="108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_TTB_Kanu_Athlet_Adrien_Chabbey" xfId="1"/>
  </cellStyles>
  <dxfs count="1">
    <dxf>
      <font>
        <condense val="0"/>
        <extend val="0"/>
        <color indexed="1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 Load</a:t>
            </a:r>
          </a:p>
        </c:rich>
      </c:tx>
      <c:layout>
        <c:manualLayout>
          <c:xMode val="edge"/>
          <c:yMode val="edge"/>
          <c:x val="0.22312387422160465"/>
          <c:y val="1.506024096385542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6227191241965144E-2"/>
          <c:y val="0.11144578313253012"/>
          <c:w val="0.92765443266567404"/>
          <c:h val="0.75903614457831325"/>
        </c:manualLayout>
      </c:layout>
      <c:barChart>
        <c:barDir val="col"/>
        <c:grouping val="clustered"/>
        <c:varyColors val="0"/>
        <c:ser>
          <c:idx val="0"/>
          <c:order val="0"/>
          <c:tx>
            <c:v>Athlet</c:v>
          </c:tx>
          <c:spPr>
            <a:gradFill rotWithShape="0">
              <a:gsLst>
                <a:gs pos="0">
                  <a:srgbClr val="003366"/>
                </a:gs>
                <a:gs pos="100000">
                  <a:srgbClr val="003366">
                    <a:gamma/>
                    <a:tint val="41176"/>
                    <a:invGamma/>
                  </a:srgbClr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Overview!$F$18:$F$69</c:f>
              <c:numCache>
                <c:formatCode>General</c:formatCode>
                <c:ptCount val="52"/>
                <c:pt idx="0">
                  <c:v>36</c:v>
                </c:pt>
                <c:pt idx="1">
                  <c:v>37</c:v>
                </c:pt>
                <c:pt idx="2">
                  <c:v>38</c:v>
                </c:pt>
                <c:pt idx="3">
                  <c:v>39</c:v>
                </c:pt>
                <c:pt idx="4">
                  <c:v>40</c:v>
                </c:pt>
                <c:pt idx="5">
                  <c:v>41</c:v>
                </c:pt>
                <c:pt idx="6">
                  <c:v>42</c:v>
                </c:pt>
                <c:pt idx="7">
                  <c:v>43</c:v>
                </c:pt>
                <c:pt idx="8">
                  <c:v>44</c:v>
                </c:pt>
                <c:pt idx="9">
                  <c:v>45</c:v>
                </c:pt>
                <c:pt idx="10">
                  <c:v>46</c:v>
                </c:pt>
                <c:pt idx="11">
                  <c:v>47</c:v>
                </c:pt>
                <c:pt idx="12">
                  <c:v>48</c:v>
                </c:pt>
                <c:pt idx="13">
                  <c:v>49</c:v>
                </c:pt>
                <c:pt idx="14">
                  <c:v>50</c:v>
                </c:pt>
                <c:pt idx="15">
                  <c:v>51</c:v>
                </c:pt>
                <c:pt idx="16">
                  <c:v>52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14</c:v>
                </c:pt>
                <c:pt idx="31">
                  <c:v>15</c:v>
                </c:pt>
                <c:pt idx="32">
                  <c:v>16</c:v>
                </c:pt>
                <c:pt idx="33">
                  <c:v>17</c:v>
                </c:pt>
                <c:pt idx="34">
                  <c:v>18</c:v>
                </c:pt>
                <c:pt idx="35">
                  <c:v>19</c:v>
                </c:pt>
                <c:pt idx="36">
                  <c:v>20</c:v>
                </c:pt>
                <c:pt idx="37">
                  <c:v>21</c:v>
                </c:pt>
                <c:pt idx="38">
                  <c:v>22</c:v>
                </c:pt>
                <c:pt idx="39">
                  <c:v>23</c:v>
                </c:pt>
                <c:pt idx="40">
                  <c:v>24</c:v>
                </c:pt>
                <c:pt idx="41">
                  <c:v>25</c:v>
                </c:pt>
                <c:pt idx="42">
                  <c:v>26</c:v>
                </c:pt>
                <c:pt idx="43">
                  <c:v>27</c:v>
                </c:pt>
                <c:pt idx="44">
                  <c:v>28</c:v>
                </c:pt>
                <c:pt idx="45">
                  <c:v>29</c:v>
                </c:pt>
                <c:pt idx="46">
                  <c:v>30</c:v>
                </c:pt>
                <c:pt idx="47">
                  <c:v>31</c:v>
                </c:pt>
                <c:pt idx="48">
                  <c:v>32</c:v>
                </c:pt>
                <c:pt idx="49">
                  <c:v>33</c:v>
                </c:pt>
                <c:pt idx="50">
                  <c:v>34</c:v>
                </c:pt>
                <c:pt idx="51">
                  <c:v>35</c:v>
                </c:pt>
              </c:numCache>
            </c:numRef>
          </c:cat>
          <c:val>
            <c:numRef>
              <c:f>Overview!$K$18:$K$69</c:f>
              <c:numCache>
                <c:formatCode>0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71-4D41-AAD0-538976599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626716352"/>
        <c:axId val="1"/>
      </c:barChart>
      <c:catAx>
        <c:axId val="626716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FFFFFF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67163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 Load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Trainer</c:v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3-440D-B565-82EEE52731CD}"/>
            </c:ext>
          </c:extLst>
        </c:ser>
        <c:ser>
          <c:idx val="0"/>
          <c:order val="1"/>
          <c:tx>
            <c:v>Athlet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E3-440D-B565-82EEE5273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6735904"/>
        <c:axId val="1"/>
      </c:barChart>
      <c:catAx>
        <c:axId val="626735904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673590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0.984251969" l="0.78740157499999996" r="0.78740157499999996" t="0.984251969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Trainingsstunden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Trainer</c:v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F-4415-9093-9C4613612ECE}"/>
            </c:ext>
          </c:extLst>
        </c:ser>
        <c:ser>
          <c:idx val="0"/>
          <c:order val="1"/>
          <c:tx>
            <c:v>Athlet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1F-4415-9093-9C4613612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6724672"/>
        <c:axId val="1"/>
      </c:barChart>
      <c:catAx>
        <c:axId val="62672467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672467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Monotonie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Trainer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1F-4DF8-B58E-93FD964C50AE}"/>
            </c:ext>
          </c:extLst>
        </c:ser>
        <c:ser>
          <c:idx val="0"/>
          <c:order val="1"/>
          <c:tx>
            <c:v>Athlet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1F-4DF8-B58E-93FD964C5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712192"/>
        <c:axId val="1"/>
      </c:lineChart>
      <c:catAx>
        <c:axId val="626712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671219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Trainingsstunden</a:t>
            </a:r>
          </a:p>
        </c:rich>
      </c:tx>
      <c:layout>
        <c:manualLayout>
          <c:xMode val="edge"/>
          <c:yMode val="edge"/>
          <c:x val="0.21331521739130435"/>
          <c:y val="3.4055727554179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6304347826086956E-2"/>
          <c:y val="0.14551083591331268"/>
          <c:w val="0.92798913043478259"/>
          <c:h val="0.72136222910216719"/>
        </c:manualLayout>
      </c:layout>
      <c:barChart>
        <c:barDir val="col"/>
        <c:grouping val="clustered"/>
        <c:varyColors val="0"/>
        <c:ser>
          <c:idx val="0"/>
          <c:order val="0"/>
          <c:tx>
            <c:v>Athl</c:v>
          </c:tx>
          <c:spPr>
            <a:gradFill rotWithShape="0">
              <a:gsLst>
                <a:gs pos="0">
                  <a:srgbClr val="339966"/>
                </a:gs>
                <a:gs pos="100000">
                  <a:srgbClr val="339966">
                    <a:gamma/>
                    <a:tint val="41176"/>
                    <a:invGamma/>
                  </a:srgbClr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Overview!$F$18:$F$69</c:f>
              <c:numCache>
                <c:formatCode>General</c:formatCode>
                <c:ptCount val="52"/>
                <c:pt idx="0">
                  <c:v>36</c:v>
                </c:pt>
                <c:pt idx="1">
                  <c:v>37</c:v>
                </c:pt>
                <c:pt idx="2">
                  <c:v>38</c:v>
                </c:pt>
                <c:pt idx="3">
                  <c:v>39</c:v>
                </c:pt>
                <c:pt idx="4">
                  <c:v>40</c:v>
                </c:pt>
                <c:pt idx="5">
                  <c:v>41</c:v>
                </c:pt>
                <c:pt idx="6">
                  <c:v>42</c:v>
                </c:pt>
                <c:pt idx="7">
                  <c:v>43</c:v>
                </c:pt>
                <c:pt idx="8">
                  <c:v>44</c:v>
                </c:pt>
                <c:pt idx="9">
                  <c:v>45</c:v>
                </c:pt>
                <c:pt idx="10">
                  <c:v>46</c:v>
                </c:pt>
                <c:pt idx="11">
                  <c:v>47</c:v>
                </c:pt>
                <c:pt idx="12">
                  <c:v>48</c:v>
                </c:pt>
                <c:pt idx="13">
                  <c:v>49</c:v>
                </c:pt>
                <c:pt idx="14">
                  <c:v>50</c:v>
                </c:pt>
                <c:pt idx="15">
                  <c:v>51</c:v>
                </c:pt>
                <c:pt idx="16">
                  <c:v>52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14</c:v>
                </c:pt>
                <c:pt idx="31">
                  <c:v>15</c:v>
                </c:pt>
                <c:pt idx="32">
                  <c:v>16</c:v>
                </c:pt>
                <c:pt idx="33">
                  <c:v>17</c:v>
                </c:pt>
                <c:pt idx="34">
                  <c:v>18</c:v>
                </c:pt>
                <c:pt idx="35">
                  <c:v>19</c:v>
                </c:pt>
                <c:pt idx="36">
                  <c:v>20</c:v>
                </c:pt>
                <c:pt idx="37">
                  <c:v>21</c:v>
                </c:pt>
                <c:pt idx="38">
                  <c:v>22</c:v>
                </c:pt>
                <c:pt idx="39">
                  <c:v>23</c:v>
                </c:pt>
                <c:pt idx="40">
                  <c:v>24</c:v>
                </c:pt>
                <c:pt idx="41">
                  <c:v>25</c:v>
                </c:pt>
                <c:pt idx="42">
                  <c:v>26</c:v>
                </c:pt>
                <c:pt idx="43">
                  <c:v>27</c:v>
                </c:pt>
                <c:pt idx="44">
                  <c:v>28</c:v>
                </c:pt>
                <c:pt idx="45">
                  <c:v>29</c:v>
                </c:pt>
                <c:pt idx="46">
                  <c:v>30</c:v>
                </c:pt>
                <c:pt idx="47">
                  <c:v>31</c:v>
                </c:pt>
                <c:pt idx="48">
                  <c:v>32</c:v>
                </c:pt>
                <c:pt idx="49">
                  <c:v>33</c:v>
                </c:pt>
                <c:pt idx="50">
                  <c:v>34</c:v>
                </c:pt>
                <c:pt idx="51">
                  <c:v>35</c:v>
                </c:pt>
              </c:numCache>
            </c:numRef>
          </c:cat>
          <c:val>
            <c:numRef>
              <c:f>Overview!$J$18:$J$69</c:f>
              <c:numCache>
                <c:formatCode>0.0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0A-4EBA-A679-A54440311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626726336"/>
        <c:axId val="1"/>
      </c:barChart>
      <c:catAx>
        <c:axId val="626726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FFFFFF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6726336"/>
        <c:crosses val="autoZero"/>
        <c:crossBetween val="between"/>
        <c:majorUnit val="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 Load Ausdauer + Kraft</a:t>
            </a:r>
          </a:p>
        </c:rich>
      </c:tx>
      <c:layout>
        <c:manualLayout>
          <c:xMode val="edge"/>
          <c:yMode val="edge"/>
          <c:x val="0.18169491525423728"/>
          <c:y val="1.57728706624605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1.6271186440677966E-2"/>
          <c:y val="0.11356466876971609"/>
          <c:w val="0.9267796610169492"/>
          <c:h val="0.75078864353312302"/>
        </c:manualLayout>
      </c:layout>
      <c:barChart>
        <c:barDir val="col"/>
        <c:grouping val="clustered"/>
        <c:varyColors val="0"/>
        <c:ser>
          <c:idx val="0"/>
          <c:order val="0"/>
          <c:tx>
            <c:v>Ausdauer</c:v>
          </c:tx>
          <c:spPr>
            <a:gradFill rotWithShape="0">
              <a:gsLst>
                <a:gs pos="0">
                  <a:srgbClr val="99CC00"/>
                </a:gs>
                <a:gs pos="100000">
                  <a:srgbClr val="99CC00">
                    <a:gamma/>
                    <a:tint val="41176"/>
                    <a:invGamma/>
                  </a:srgbClr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Overview!$F$18:$F$69</c:f>
              <c:numCache>
                <c:formatCode>General</c:formatCode>
                <c:ptCount val="52"/>
                <c:pt idx="0">
                  <c:v>36</c:v>
                </c:pt>
                <c:pt idx="1">
                  <c:v>37</c:v>
                </c:pt>
                <c:pt idx="2">
                  <c:v>38</c:v>
                </c:pt>
                <c:pt idx="3">
                  <c:v>39</c:v>
                </c:pt>
                <c:pt idx="4">
                  <c:v>40</c:v>
                </c:pt>
                <c:pt idx="5">
                  <c:v>41</c:v>
                </c:pt>
                <c:pt idx="6">
                  <c:v>42</c:v>
                </c:pt>
                <c:pt idx="7">
                  <c:v>43</c:v>
                </c:pt>
                <c:pt idx="8">
                  <c:v>44</c:v>
                </c:pt>
                <c:pt idx="9">
                  <c:v>45</c:v>
                </c:pt>
                <c:pt idx="10">
                  <c:v>46</c:v>
                </c:pt>
                <c:pt idx="11">
                  <c:v>47</c:v>
                </c:pt>
                <c:pt idx="12">
                  <c:v>48</c:v>
                </c:pt>
                <c:pt idx="13">
                  <c:v>49</c:v>
                </c:pt>
                <c:pt idx="14">
                  <c:v>50</c:v>
                </c:pt>
                <c:pt idx="15">
                  <c:v>51</c:v>
                </c:pt>
                <c:pt idx="16">
                  <c:v>52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14</c:v>
                </c:pt>
                <c:pt idx="31">
                  <c:v>15</c:v>
                </c:pt>
                <c:pt idx="32">
                  <c:v>16</c:v>
                </c:pt>
                <c:pt idx="33">
                  <c:v>17</c:v>
                </c:pt>
                <c:pt idx="34">
                  <c:v>18</c:v>
                </c:pt>
                <c:pt idx="35">
                  <c:v>19</c:v>
                </c:pt>
                <c:pt idx="36">
                  <c:v>20</c:v>
                </c:pt>
                <c:pt idx="37">
                  <c:v>21</c:v>
                </c:pt>
                <c:pt idx="38">
                  <c:v>22</c:v>
                </c:pt>
                <c:pt idx="39">
                  <c:v>23</c:v>
                </c:pt>
                <c:pt idx="40">
                  <c:v>24</c:v>
                </c:pt>
                <c:pt idx="41">
                  <c:v>25</c:v>
                </c:pt>
                <c:pt idx="42">
                  <c:v>26</c:v>
                </c:pt>
                <c:pt idx="43">
                  <c:v>27</c:v>
                </c:pt>
                <c:pt idx="44">
                  <c:v>28</c:v>
                </c:pt>
                <c:pt idx="45">
                  <c:v>29</c:v>
                </c:pt>
                <c:pt idx="46">
                  <c:v>30</c:v>
                </c:pt>
                <c:pt idx="47">
                  <c:v>31</c:v>
                </c:pt>
                <c:pt idx="48">
                  <c:v>32</c:v>
                </c:pt>
                <c:pt idx="49">
                  <c:v>33</c:v>
                </c:pt>
                <c:pt idx="50">
                  <c:v>34</c:v>
                </c:pt>
                <c:pt idx="51">
                  <c:v>35</c:v>
                </c:pt>
              </c:numCache>
            </c:numRef>
          </c:cat>
          <c:val>
            <c:numRef>
              <c:f>Overview!$C$113:$BB$113</c:f>
              <c:numCache>
                <c:formatCode>0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DB-46EA-8D31-CE3967434B45}"/>
            </c:ext>
          </c:extLst>
        </c:ser>
        <c:ser>
          <c:idx val="1"/>
          <c:order val="1"/>
          <c:tx>
            <c:v>Kraft</c:v>
          </c:tx>
          <c:spPr>
            <a:gradFill rotWithShape="0">
              <a:gsLst>
                <a:gs pos="0">
                  <a:srgbClr val="FF9900"/>
                </a:gs>
                <a:gs pos="100000">
                  <a:srgbClr val="FF9900">
                    <a:gamma/>
                    <a:tint val="37255"/>
                    <a:invGamma/>
                  </a:srgbClr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Overview!$C$114:$BB$114</c:f>
              <c:numCache>
                <c:formatCode>0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DB-46EA-8D31-CE3967434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626713856"/>
        <c:axId val="1"/>
      </c:barChart>
      <c:catAx>
        <c:axId val="62671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FFFFFF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67138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795335622452403E-2"/>
          <c:y val="0.18213119540376466"/>
          <c:w val="0.64912373378639809"/>
          <c:h val="0.60824946389559131"/>
        </c:manualLayout>
      </c:layout>
      <c:pie3DChart>
        <c:varyColors val="1"/>
        <c:ser>
          <c:idx val="0"/>
          <c:order val="0"/>
          <c:spPr>
            <a:solidFill>
              <a:srgbClr val="003366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B91-427B-A960-35D1F9030D2A}"/>
              </c:ext>
            </c:extLst>
          </c:dPt>
          <c:dPt>
            <c:idx val="1"/>
            <c:bubble3D val="0"/>
            <c:spPr>
              <a:solidFill>
                <a:srgbClr val="CCFF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B91-427B-A960-35D1F9030D2A}"/>
              </c:ext>
            </c:extLst>
          </c:dPt>
          <c:dPt>
            <c:idx val="2"/>
            <c:bubble3D val="0"/>
            <c:spPr>
              <a:solidFill>
                <a:srgbClr val="3366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B91-427B-A960-35D1F9030D2A}"/>
              </c:ext>
            </c:extLst>
          </c:dPt>
          <c:dPt>
            <c:idx val="3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7B91-427B-A960-35D1F9030D2A}"/>
              </c:ext>
            </c:extLst>
          </c:dPt>
          <c:dPt>
            <c:idx val="4"/>
            <c:bubble3D val="0"/>
            <c:spPr>
              <a:solidFill>
                <a:srgbClr val="800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B91-427B-A960-35D1F9030D2A}"/>
              </c:ext>
            </c:extLst>
          </c:dPt>
          <c:dPt>
            <c:idx val="5"/>
            <c:bubble3D val="0"/>
            <c:spPr>
              <a:solidFill>
                <a:srgbClr val="FFFF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7B91-427B-A960-35D1F9030D2A}"/>
              </c:ext>
            </c:extLst>
          </c:dPt>
          <c:dLbls>
            <c:dLbl>
              <c:idx val="0"/>
              <c:layout>
                <c:manualLayout>
                  <c:x val="3.4689070194114458E-3"/>
                  <c:y val="0.22824151349736488"/>
                </c:manualLayout>
              </c:layout>
              <c:spPr>
                <a:solidFill>
                  <a:srgbClr val="FFFFFF"/>
                </a:solidFill>
                <a:ln w="3175">
                  <a:solidFill>
                    <a:srgbClr val="0000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91-427B-A960-35D1F9030D2A}"/>
                </c:ext>
              </c:extLst>
            </c:dLbl>
            <c:dLbl>
              <c:idx val="1"/>
              <c:layout>
                <c:manualLayout>
                  <c:x val="-3.5838185419582646E-3"/>
                  <c:y val="0.12171194637440819"/>
                </c:manualLayout>
              </c:layout>
              <c:spPr>
                <a:solidFill>
                  <a:srgbClr val="FFFFFF"/>
                </a:solidFill>
                <a:ln w="3175">
                  <a:solidFill>
                    <a:srgbClr val="0000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91-427B-A960-35D1F9030D2A}"/>
                </c:ext>
              </c:extLst>
            </c:dLbl>
            <c:dLbl>
              <c:idx val="2"/>
              <c:layout>
                <c:manualLayout>
                  <c:x val="-2.732588925227885E-2"/>
                  <c:y val="5.2983193391855476E-2"/>
                </c:manualLayout>
              </c:layout>
              <c:spPr>
                <a:solidFill>
                  <a:srgbClr val="FFFFFF"/>
                </a:solidFill>
                <a:ln w="3175">
                  <a:solidFill>
                    <a:srgbClr val="0000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91-427B-A960-35D1F9030D2A}"/>
                </c:ext>
              </c:extLst>
            </c:dLbl>
            <c:dLbl>
              <c:idx val="3"/>
              <c:layout>
                <c:manualLayout>
                  <c:x val="-4.7026659567449893E-4"/>
                  <c:y val="0.18013138640957799"/>
                </c:manualLayout>
              </c:layout>
              <c:spPr>
                <a:solidFill>
                  <a:srgbClr val="FFFFFF"/>
                </a:solidFill>
                <a:ln w="3175">
                  <a:solidFill>
                    <a:srgbClr val="0000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91-427B-A960-35D1F9030D2A}"/>
                </c:ext>
              </c:extLst>
            </c:dLbl>
            <c:dLbl>
              <c:idx val="4"/>
              <c:layout>
                <c:manualLayout>
                  <c:x val="1.8048735898033748E-2"/>
                  <c:y val="7.3601819286621267E-2"/>
                </c:manualLayout>
              </c:layout>
              <c:spPr>
                <a:solidFill>
                  <a:srgbClr val="FFFFFF"/>
                </a:solidFill>
                <a:ln w="3175">
                  <a:solidFill>
                    <a:srgbClr val="0000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91-427B-A960-35D1F9030D2A}"/>
                </c:ext>
              </c:extLst>
            </c:dLbl>
            <c:dLbl>
              <c:idx val="5"/>
              <c:layout>
                <c:manualLayout>
                  <c:x val="5.3776949699687682E-3"/>
                  <c:y val="9.4220445181387086E-2"/>
                </c:manualLayout>
              </c:layout>
              <c:spPr>
                <a:solidFill>
                  <a:srgbClr val="FFFFFF"/>
                </a:solidFill>
                <a:ln w="3175">
                  <a:solidFill>
                    <a:srgbClr val="0000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91-427B-A960-35D1F9030D2A}"/>
                </c:ext>
              </c:extLst>
            </c:dLbl>
            <c:spPr>
              <a:solidFill>
                <a:srgbClr val="FFFFFF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Beanspruchungverteilung!$F$170:$L$170</c:f>
              <c:strCache>
                <c:ptCount val="6"/>
                <c:pt idx="0">
                  <c:v>Rowing</c:v>
                </c:pt>
                <c:pt idx="1">
                  <c:v>Ergometer</c:v>
                </c:pt>
                <c:pt idx="2">
                  <c:v>Maximal Kraft</c:v>
                </c:pt>
                <c:pt idx="3">
                  <c:v>Circuit</c:v>
                </c:pt>
                <c:pt idx="4">
                  <c:v>Alternativ / Endurance</c:v>
                </c:pt>
                <c:pt idx="5">
                  <c:v>Divers</c:v>
                </c:pt>
              </c:strCache>
            </c:strRef>
          </c:cat>
          <c:val>
            <c:numRef>
              <c:f>(Beanspruchungverteilung!$AA$102,Beanspruchungverteilung!$AD$102,Beanspruchungverteilung!$AG$102,Beanspruchungverteilung!$AJ$102,Beanspruchungverteilung!$AM$102,Beanspruchungverteilung!$AP$102)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91-427B-A960-35D1F9030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7777885220487786"/>
          <c:y val="1.7182130584192441E-2"/>
          <c:w val="0.99269143988580366"/>
          <c:h val="0.4536096905412596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1837365455988106"/>
          <c:y val="0.20668693009118541"/>
          <c:w val="0.63554263602944694"/>
          <c:h val="0.51063829787234039"/>
        </c:manualLayout>
      </c:layout>
      <c:pie3D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336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3E98-4F62-AA99-AE836227561F}"/>
              </c:ext>
            </c:extLst>
          </c:dPt>
          <c:dPt>
            <c:idx val="1"/>
            <c:bubble3D val="0"/>
            <c:spPr>
              <a:solidFill>
                <a:srgbClr val="CCFF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E98-4F62-AA99-AE836227561F}"/>
              </c:ext>
            </c:extLst>
          </c:dPt>
          <c:dPt>
            <c:idx val="2"/>
            <c:bubble3D val="0"/>
            <c:spPr>
              <a:solidFill>
                <a:srgbClr val="3366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E98-4F62-AA99-AE836227561F}"/>
              </c:ext>
            </c:extLst>
          </c:dPt>
          <c:dPt>
            <c:idx val="3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E98-4F62-AA99-AE836227561F}"/>
              </c:ext>
            </c:extLst>
          </c:dPt>
          <c:dPt>
            <c:idx val="4"/>
            <c:bubble3D val="0"/>
            <c:spPr>
              <a:solidFill>
                <a:srgbClr val="800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E98-4F62-AA99-AE836227561F}"/>
              </c:ext>
            </c:extLst>
          </c:dPt>
          <c:dPt>
            <c:idx val="5"/>
            <c:bubble3D val="0"/>
            <c:spPr>
              <a:solidFill>
                <a:srgbClr val="FFFF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E98-4F62-AA99-AE836227561F}"/>
              </c:ext>
            </c:extLst>
          </c:dPt>
          <c:dLbls>
            <c:dLbl>
              <c:idx val="0"/>
              <c:layout>
                <c:manualLayout>
                  <c:x val="2.2703486467889971E-3"/>
                  <c:y val="0.1955701224176058"/>
                </c:manualLayout>
              </c:layout>
              <c:spPr>
                <a:solidFill>
                  <a:srgbClr val="FFFFFF"/>
                </a:solidFill>
                <a:ln w="3175">
                  <a:solidFill>
                    <a:srgbClr val="0000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  <c:txPr>
                <a:bodyPr/>
                <a:lstStyle/>
                <a:p>
                  <a:pPr>
                    <a:defRPr sz="8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E98-4F62-AA99-AE836227561F}"/>
                </c:ext>
              </c:extLst>
            </c:dLbl>
            <c:dLbl>
              <c:idx val="1"/>
              <c:layout>
                <c:manualLayout>
                  <c:x val="4.989898626223063E-4"/>
                  <c:y val="-2.0235348707014256E-2"/>
                </c:manualLayout>
              </c:layout>
              <c:spPr>
                <a:solidFill>
                  <a:srgbClr val="FFFFFF"/>
                </a:solidFill>
                <a:ln w="3175">
                  <a:solidFill>
                    <a:srgbClr val="0000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  <c:txPr>
                <a:bodyPr/>
                <a:lstStyle/>
                <a:p>
                  <a:pPr>
                    <a:defRPr sz="8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E98-4F62-AA99-AE836227561F}"/>
                </c:ext>
              </c:extLst>
            </c:dLbl>
            <c:dLbl>
              <c:idx val="2"/>
              <c:layout>
                <c:manualLayout>
                  <c:x val="1.4767601561353491E-2"/>
                  <c:y val="-2.3274862384825807E-2"/>
                </c:manualLayout>
              </c:layout>
              <c:spPr>
                <a:solidFill>
                  <a:srgbClr val="FFFFFF"/>
                </a:solidFill>
                <a:ln w="3175">
                  <a:solidFill>
                    <a:srgbClr val="0000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  <c:txPr>
                <a:bodyPr/>
                <a:lstStyle/>
                <a:p>
                  <a:pPr>
                    <a:defRPr sz="8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E98-4F62-AA99-AE836227561F}"/>
                </c:ext>
              </c:extLst>
            </c:dLbl>
            <c:dLbl>
              <c:idx val="3"/>
              <c:layout>
                <c:manualLayout>
                  <c:x val="2.3592506323487578E-3"/>
                  <c:y val="-2.9353889740448908E-2"/>
                </c:manualLayout>
              </c:layout>
              <c:spPr>
                <a:solidFill>
                  <a:srgbClr val="FFFFFF"/>
                </a:solidFill>
                <a:ln w="3175">
                  <a:solidFill>
                    <a:srgbClr val="0000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  <c:txPr>
                <a:bodyPr/>
                <a:lstStyle/>
                <a:p>
                  <a:pPr>
                    <a:defRPr sz="8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98-4F62-AA99-AE836227561F}"/>
                </c:ext>
              </c:extLst>
            </c:dLbl>
            <c:dLbl>
              <c:idx val="4"/>
              <c:layout>
                <c:manualLayout>
                  <c:x val="6.12461901236162E-2"/>
                  <c:y val="-9.926270433011454E-2"/>
                </c:manualLayout>
              </c:layout>
              <c:spPr>
                <a:solidFill>
                  <a:srgbClr val="FFFFFF"/>
                </a:solidFill>
                <a:ln w="3175">
                  <a:solidFill>
                    <a:srgbClr val="0000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  <c:txPr>
                <a:bodyPr/>
                <a:lstStyle/>
                <a:p>
                  <a:pPr>
                    <a:defRPr sz="8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E98-4F62-AA99-AE836227561F}"/>
                </c:ext>
              </c:extLst>
            </c:dLbl>
            <c:dLbl>
              <c:idx val="5"/>
              <c:layout>
                <c:manualLayout>
                  <c:x val="2.3592506323487578E-3"/>
                  <c:y val="-2.9353889740448908E-2"/>
                </c:manualLayout>
              </c:layout>
              <c:spPr>
                <a:solidFill>
                  <a:srgbClr val="FFFFFF"/>
                </a:solidFill>
                <a:ln w="3175">
                  <a:solidFill>
                    <a:srgbClr val="0000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  <c:txPr>
                <a:bodyPr/>
                <a:lstStyle/>
                <a:p>
                  <a:pPr>
                    <a:defRPr sz="87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98-4F62-AA99-AE836227561F}"/>
                </c:ext>
              </c:extLst>
            </c:dLbl>
            <c:spPr>
              <a:solidFill>
                <a:srgbClr val="FFFFFF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Beanspruchungverteilung!$F$170:$L$170</c:f>
              <c:strCache>
                <c:ptCount val="6"/>
                <c:pt idx="0">
                  <c:v>Rowing</c:v>
                </c:pt>
                <c:pt idx="1">
                  <c:v>Ergometer</c:v>
                </c:pt>
                <c:pt idx="2">
                  <c:v>Maximal Kraft</c:v>
                </c:pt>
                <c:pt idx="3">
                  <c:v>Circuit</c:v>
                </c:pt>
                <c:pt idx="4">
                  <c:v>Alternativ / Endurance</c:v>
                </c:pt>
                <c:pt idx="5">
                  <c:v>Divers</c:v>
                </c:pt>
              </c:strCache>
            </c:strRef>
          </c:cat>
          <c:val>
            <c:numRef>
              <c:f>(Beanspruchungverteilung!$F$102,Beanspruchungverteilung!$I$102,Beanspruchungverteilung!$L$102,Beanspruchungverteilung!$O$102,Beanspruchungverteilung!$R$102,Beanspruchungverteilung!$U$102)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98-4F62-AA99-AE8362275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l"/>
      <c:layout>
        <c:manualLayout>
          <c:xMode val="edge"/>
          <c:yMode val="edge"/>
          <c:wMode val="edge"/>
          <c:hMode val="edge"/>
          <c:x val="7.5301204819277108E-3"/>
          <c:y val="1.5197568389057751E-2"/>
          <c:w val="0.22891582076336842"/>
          <c:h val="0.401215805471124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9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Intensitätsverteilung in % der </a:t>
            </a:r>
            <a:r>
              <a:rPr lang="en-US" sz="900" b="1" i="0" u="none" strike="noStrike" baseline="0">
                <a:solidFill>
                  <a:srgbClr val="FF0000"/>
                </a:solidFill>
                <a:latin typeface="Arial"/>
                <a:cs typeface="Arial"/>
              </a:rPr>
              <a:t>Trainingseinheiten</a:t>
            </a:r>
          </a:p>
        </c:rich>
      </c:tx>
      <c:layout>
        <c:manualLayout>
          <c:xMode val="edge"/>
          <c:yMode val="edge"/>
          <c:x val="0.23346323927407905"/>
          <c:y val="5.773672055427251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451373696055083"/>
          <c:y val="0.17321035698699683"/>
          <c:w val="0.85992299588380416"/>
          <c:h val="0.53117842809345694"/>
        </c:manualLayout>
      </c:layout>
      <c:barChart>
        <c:barDir val="col"/>
        <c:grouping val="clustered"/>
        <c:varyColors val="0"/>
        <c:ser>
          <c:idx val="0"/>
          <c:order val="0"/>
          <c:tx>
            <c:v>Zone I</c:v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Beanspruchungverteilung!$E$170:$K$170</c:f>
              <c:strCache>
                <c:ptCount val="7"/>
                <c:pt idx="0">
                  <c:v>Total</c:v>
                </c:pt>
                <c:pt idx="1">
                  <c:v>Rowing</c:v>
                </c:pt>
                <c:pt idx="2">
                  <c:v>Ergometer</c:v>
                </c:pt>
                <c:pt idx="3">
                  <c:v>Maximal Kraft</c:v>
                </c:pt>
                <c:pt idx="4">
                  <c:v>Circuit</c:v>
                </c:pt>
                <c:pt idx="5">
                  <c:v>Alternativ / Endurance</c:v>
                </c:pt>
                <c:pt idx="6">
                  <c:v>Divers</c:v>
                </c:pt>
              </c:strCache>
            </c:strRef>
          </c:cat>
          <c:val>
            <c:numRef>
              <c:f>(Beanspruchungverteilung!$F$103,Beanspruchungverteilung!$F$104,Beanspruchungverteilung!$I$104,Beanspruchungverteilung!$L$104,Beanspruchungverteilung!$O$104,Beanspruchungverteilung!$R$104,Beanspruchungverteilung!$U$104)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60-410B-A2D8-787C03AC329E}"/>
            </c:ext>
          </c:extLst>
        </c:ser>
        <c:ser>
          <c:idx val="1"/>
          <c:order val="1"/>
          <c:tx>
            <c:v>Zone II</c:v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Beanspruchungverteilung!$E$170:$K$170</c:f>
              <c:strCache>
                <c:ptCount val="7"/>
                <c:pt idx="0">
                  <c:v>Total</c:v>
                </c:pt>
                <c:pt idx="1">
                  <c:v>Rowing</c:v>
                </c:pt>
                <c:pt idx="2">
                  <c:v>Ergometer</c:v>
                </c:pt>
                <c:pt idx="3">
                  <c:v>Maximal Kraft</c:v>
                </c:pt>
                <c:pt idx="4">
                  <c:v>Circuit</c:v>
                </c:pt>
                <c:pt idx="5">
                  <c:v>Alternativ / Endurance</c:v>
                </c:pt>
                <c:pt idx="6">
                  <c:v>Divers</c:v>
                </c:pt>
              </c:strCache>
            </c:strRef>
          </c:cat>
          <c:val>
            <c:numRef>
              <c:f>(Beanspruchungverteilung!$G$103,Beanspruchungverteilung!$G$104,Beanspruchungverteilung!$J$104,Beanspruchungverteilung!$M$104,Beanspruchungverteilung!$P$104,Beanspruchungverteilung!$S$104,Beanspruchungverteilung!$V$104)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60-410B-A2D8-787C03AC329E}"/>
            </c:ext>
          </c:extLst>
        </c:ser>
        <c:ser>
          <c:idx val="2"/>
          <c:order val="2"/>
          <c:tx>
            <c:v>Zone III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Beanspruchungverteilung!$E$170:$K$170</c:f>
              <c:strCache>
                <c:ptCount val="7"/>
                <c:pt idx="0">
                  <c:v>Total</c:v>
                </c:pt>
                <c:pt idx="1">
                  <c:v>Rowing</c:v>
                </c:pt>
                <c:pt idx="2">
                  <c:v>Ergometer</c:v>
                </c:pt>
                <c:pt idx="3">
                  <c:v>Maximal Kraft</c:v>
                </c:pt>
                <c:pt idx="4">
                  <c:v>Circuit</c:v>
                </c:pt>
                <c:pt idx="5">
                  <c:v>Alternativ / Endurance</c:v>
                </c:pt>
                <c:pt idx="6">
                  <c:v>Divers</c:v>
                </c:pt>
              </c:strCache>
            </c:strRef>
          </c:cat>
          <c:val>
            <c:numRef>
              <c:f>(Beanspruchungverteilung!$H$103,Beanspruchungverteilung!$H$104,Beanspruchungverteilung!$K$104,Beanspruchungverteilung!$N$104,Beanspruchungverteilung!$Q$104,Beanspruchungverteilung!$T$104,Beanspruchungverteilung!$W$104)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60-410B-A2D8-787C03AC3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6731744"/>
        <c:axId val="1"/>
      </c:barChart>
      <c:catAx>
        <c:axId val="626731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% der Trainingseinheiten</a:t>
                </a:r>
              </a:p>
            </c:rich>
          </c:tx>
          <c:layout>
            <c:manualLayout>
              <c:xMode val="edge"/>
              <c:yMode val="edge"/>
              <c:x val="9.727626459143969E-3"/>
              <c:y val="0.272517563480084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6731744"/>
        <c:crosses val="autoZero"/>
        <c:crossBetween val="between"/>
        <c:majorUnit val="0.2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69844419253040846"/>
          <c:y val="0.11547368357246336"/>
          <c:w val="0.98832766526752258"/>
          <c:h val="0.16628199766022317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75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Intensitätsverteilung in % der </a:t>
            </a:r>
            <a:r>
              <a:rPr lang="en-US" sz="875" b="1" i="0" u="none" strike="noStrike" baseline="0">
                <a:solidFill>
                  <a:srgbClr val="FF0000"/>
                </a:solidFill>
                <a:latin typeface="Arial"/>
                <a:cs typeface="Arial"/>
              </a:rPr>
              <a:t>Trainingsstunden</a:t>
            </a:r>
          </a:p>
        </c:rich>
      </c:tx>
      <c:layout>
        <c:manualLayout>
          <c:xMode val="edge"/>
          <c:yMode val="edge"/>
          <c:x val="0.24077669902912621"/>
          <c:y val="6.004618937644341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038834951456311"/>
          <c:y val="0.18244824269296997"/>
          <c:w val="0.86407766990291257"/>
          <c:h val="0.52886895666696365"/>
        </c:manualLayout>
      </c:layout>
      <c:barChart>
        <c:barDir val="col"/>
        <c:grouping val="clustered"/>
        <c:varyColors val="0"/>
        <c:ser>
          <c:idx val="0"/>
          <c:order val="0"/>
          <c:tx>
            <c:v>Zone I</c:v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Beanspruchungverteilung!$E$170:$K$170</c:f>
              <c:strCache>
                <c:ptCount val="7"/>
                <c:pt idx="0">
                  <c:v>Total</c:v>
                </c:pt>
                <c:pt idx="1">
                  <c:v>Rowing</c:v>
                </c:pt>
                <c:pt idx="2">
                  <c:v>Ergometer</c:v>
                </c:pt>
                <c:pt idx="3">
                  <c:v>Maximal Kraft</c:v>
                </c:pt>
                <c:pt idx="4">
                  <c:v>Circuit</c:v>
                </c:pt>
                <c:pt idx="5">
                  <c:v>Alternativ / Endurance</c:v>
                </c:pt>
                <c:pt idx="6">
                  <c:v>Divers</c:v>
                </c:pt>
              </c:strCache>
            </c:strRef>
          </c:cat>
          <c:val>
            <c:numRef>
              <c:f>(Beanspruchungverteilung!$AA$103,Beanspruchungverteilung!$AA$104,Beanspruchungverteilung!$AD$104,Beanspruchungverteilung!$AG$104,Beanspruchungverteilung!$AJ$104,Beanspruchungverteilung!$AM$104,Beanspruchungverteilung!$AP$104)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1-412D-9F70-22FA3CE76E40}"/>
            </c:ext>
          </c:extLst>
        </c:ser>
        <c:ser>
          <c:idx val="1"/>
          <c:order val="1"/>
          <c:tx>
            <c:v>Zone II</c:v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Beanspruchungverteilung!$E$170:$K$170</c:f>
              <c:strCache>
                <c:ptCount val="7"/>
                <c:pt idx="0">
                  <c:v>Total</c:v>
                </c:pt>
                <c:pt idx="1">
                  <c:v>Rowing</c:v>
                </c:pt>
                <c:pt idx="2">
                  <c:v>Ergometer</c:v>
                </c:pt>
                <c:pt idx="3">
                  <c:v>Maximal Kraft</c:v>
                </c:pt>
                <c:pt idx="4">
                  <c:v>Circuit</c:v>
                </c:pt>
                <c:pt idx="5">
                  <c:v>Alternativ / Endurance</c:v>
                </c:pt>
                <c:pt idx="6">
                  <c:v>Divers</c:v>
                </c:pt>
              </c:strCache>
            </c:strRef>
          </c:cat>
          <c:val>
            <c:numRef>
              <c:f>(Beanspruchungverteilung!$AB$103,Beanspruchungverteilung!$AB$104,Beanspruchungverteilung!$AE$104,Beanspruchungverteilung!$AH$104,Beanspruchungverteilung!$AK$104,Beanspruchungverteilung!$AN$104,Beanspruchungverteilung!$AQ$104)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C1-412D-9F70-22FA3CE76E40}"/>
            </c:ext>
          </c:extLst>
        </c:ser>
        <c:ser>
          <c:idx val="2"/>
          <c:order val="2"/>
          <c:tx>
            <c:v>Zone III</c:v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Beanspruchungverteilung!$E$170:$K$170</c:f>
              <c:strCache>
                <c:ptCount val="7"/>
                <c:pt idx="0">
                  <c:v>Total</c:v>
                </c:pt>
                <c:pt idx="1">
                  <c:v>Rowing</c:v>
                </c:pt>
                <c:pt idx="2">
                  <c:v>Ergometer</c:v>
                </c:pt>
                <c:pt idx="3">
                  <c:v>Maximal Kraft</c:v>
                </c:pt>
                <c:pt idx="4">
                  <c:v>Circuit</c:v>
                </c:pt>
                <c:pt idx="5">
                  <c:v>Alternativ / Endurance</c:v>
                </c:pt>
                <c:pt idx="6">
                  <c:v>Divers</c:v>
                </c:pt>
              </c:strCache>
            </c:strRef>
          </c:cat>
          <c:val>
            <c:numRef>
              <c:f>(Beanspruchungverteilung!$AC$103,Beanspruchungverteilung!$AC$104,Beanspruchungverteilung!$AF$104,Beanspruchungverteilung!$AI$104,Beanspruchungverteilung!$AL$104,Beanspruchungverteilung!$AO$104,Beanspruchungverteilung!$AR$104)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C1-412D-9F70-22FA3CE76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6732992"/>
        <c:axId val="1"/>
      </c:barChart>
      <c:catAx>
        <c:axId val="626732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% des Trainingsstunden</a:t>
                </a:r>
              </a:p>
            </c:rich>
          </c:tx>
          <c:layout>
            <c:manualLayout>
              <c:xMode val="edge"/>
              <c:yMode val="edge"/>
              <c:x val="9.7087378640776691E-3"/>
              <c:y val="0.2840649075909391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6732992"/>
        <c:crosses val="autoZero"/>
        <c:crossBetween val="between"/>
        <c:majorUnit val="0.2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67184466019417477"/>
          <c:y val="0.12933049650548878"/>
          <c:w val="0.96699029126213598"/>
          <c:h val="0.17551987294890678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Gewicht</a:t>
            </a:r>
          </a:p>
        </c:rich>
      </c:tx>
      <c:layout>
        <c:manualLayout>
          <c:xMode val="edge"/>
          <c:yMode val="edge"/>
          <c:x val="0.47253634894991925"/>
          <c:y val="3.3057851239669422E-2"/>
        </c:manualLayout>
      </c:layout>
      <c:overlay val="0"/>
      <c:spPr>
        <a:solidFill>
          <a:srgbClr val="333333"/>
        </a:solidFill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5735056542810989E-2"/>
          <c:y val="0.1239672756523213"/>
          <c:w val="0.93214862681744748"/>
          <c:h val="0.70523605704431669"/>
        </c:manualLayout>
      </c:layout>
      <c:lineChart>
        <c:grouping val="standard"/>
        <c:varyColors val="0"/>
        <c:ser>
          <c:idx val="0"/>
          <c:order val="0"/>
          <c:tx>
            <c:strRef>
              <c:f>'Gewicht-Motiv-Schlaf'!$E$4</c:f>
              <c:strCache>
                <c:ptCount val="1"/>
                <c:pt idx="0">
                  <c:v>Gewicht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'Gewicht-Motiv-Schlaf'!$A$6:$A$57</c:f>
              <c:numCache>
                <c:formatCode>General</c:formatCode>
                <c:ptCount val="52"/>
                <c:pt idx="0">
                  <c:v>36</c:v>
                </c:pt>
                <c:pt idx="1">
                  <c:v>37</c:v>
                </c:pt>
                <c:pt idx="2">
                  <c:v>38</c:v>
                </c:pt>
                <c:pt idx="3">
                  <c:v>39</c:v>
                </c:pt>
                <c:pt idx="4">
                  <c:v>40</c:v>
                </c:pt>
                <c:pt idx="5">
                  <c:v>41</c:v>
                </c:pt>
                <c:pt idx="6">
                  <c:v>42</c:v>
                </c:pt>
                <c:pt idx="7">
                  <c:v>43</c:v>
                </c:pt>
                <c:pt idx="8">
                  <c:v>44</c:v>
                </c:pt>
                <c:pt idx="9">
                  <c:v>45</c:v>
                </c:pt>
                <c:pt idx="10">
                  <c:v>46</c:v>
                </c:pt>
                <c:pt idx="11">
                  <c:v>47</c:v>
                </c:pt>
                <c:pt idx="12">
                  <c:v>48</c:v>
                </c:pt>
                <c:pt idx="13">
                  <c:v>49</c:v>
                </c:pt>
                <c:pt idx="14">
                  <c:v>50</c:v>
                </c:pt>
                <c:pt idx="15">
                  <c:v>51</c:v>
                </c:pt>
                <c:pt idx="16">
                  <c:v>52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14</c:v>
                </c:pt>
                <c:pt idx="31">
                  <c:v>15</c:v>
                </c:pt>
                <c:pt idx="32">
                  <c:v>16</c:v>
                </c:pt>
                <c:pt idx="33">
                  <c:v>17</c:v>
                </c:pt>
                <c:pt idx="34">
                  <c:v>18</c:v>
                </c:pt>
                <c:pt idx="35">
                  <c:v>19</c:v>
                </c:pt>
                <c:pt idx="36">
                  <c:v>20</c:v>
                </c:pt>
                <c:pt idx="37">
                  <c:v>21</c:v>
                </c:pt>
                <c:pt idx="38">
                  <c:v>22</c:v>
                </c:pt>
                <c:pt idx="39">
                  <c:v>23</c:v>
                </c:pt>
                <c:pt idx="40">
                  <c:v>24</c:v>
                </c:pt>
                <c:pt idx="41">
                  <c:v>25</c:v>
                </c:pt>
                <c:pt idx="42">
                  <c:v>26</c:v>
                </c:pt>
                <c:pt idx="43">
                  <c:v>27</c:v>
                </c:pt>
                <c:pt idx="44">
                  <c:v>28</c:v>
                </c:pt>
                <c:pt idx="45">
                  <c:v>29</c:v>
                </c:pt>
                <c:pt idx="46">
                  <c:v>30</c:v>
                </c:pt>
                <c:pt idx="47">
                  <c:v>31</c:v>
                </c:pt>
                <c:pt idx="48">
                  <c:v>32</c:v>
                </c:pt>
                <c:pt idx="49">
                  <c:v>33</c:v>
                </c:pt>
                <c:pt idx="50">
                  <c:v>34</c:v>
                </c:pt>
                <c:pt idx="51">
                  <c:v>35</c:v>
                </c:pt>
              </c:numCache>
            </c:numRef>
          </c:cat>
          <c:val>
            <c:numRef>
              <c:f>'Gewicht-Motiv-Schlaf'!$AN$6:$AN$57</c:f>
              <c:numCache>
                <c:formatCode>0.0</c:formatCode>
                <c:ptCount val="5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2-44F9-9CA5-41B0B52DC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712608"/>
        <c:axId val="1"/>
      </c:lineChart>
      <c:catAx>
        <c:axId val="626712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Kalenderwoche</a:t>
                </a:r>
              </a:p>
            </c:rich>
          </c:tx>
          <c:layout>
            <c:manualLayout>
              <c:xMode val="edge"/>
              <c:yMode val="edge"/>
              <c:x val="0.48465266558966075"/>
              <c:y val="0.92562243769115637"/>
            </c:manualLayout>
          </c:layout>
          <c:overlay val="0"/>
          <c:spPr>
            <a:solidFill>
              <a:srgbClr val="333333"/>
            </a:solidFill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[Kg]</a:t>
                </a:r>
              </a:p>
            </c:rich>
          </c:tx>
          <c:layout>
            <c:manualLayout>
              <c:xMode val="edge"/>
              <c:yMode val="edge"/>
              <c:x val="1.2924071082390954E-2"/>
              <c:y val="0.43801768580580319"/>
            </c:manualLayout>
          </c:layout>
          <c:overlay val="0"/>
          <c:spPr>
            <a:solidFill>
              <a:srgbClr val="333333"/>
            </a:solidFill>
            <a:ln w="25400">
              <a:noFill/>
            </a:ln>
          </c:spPr>
        </c:title>
        <c:numFmt formatCode="0.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6712608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solidFill>
      <a:srgbClr val="333333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1180555555555551" footer="0.51180555555555551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Schlaf</a:t>
            </a:r>
          </a:p>
        </c:rich>
      </c:tx>
      <c:layout>
        <c:manualLayout>
          <c:xMode val="edge"/>
          <c:yMode val="edge"/>
          <c:x val="0.47822597578528492"/>
          <c:y val="3.4700315457413249E-2"/>
        </c:manualLayout>
      </c:layout>
      <c:overlay val="0"/>
      <c:spPr>
        <a:solidFill>
          <a:srgbClr val="333333"/>
        </a:solidFill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5645183202015815E-2"/>
          <c:y val="0.13880126182965299"/>
          <c:w val="0.93225843161638089"/>
          <c:h val="0.64037854889589907"/>
        </c:manualLayout>
      </c:layout>
      <c:lineChart>
        <c:grouping val="standard"/>
        <c:varyColors val="0"/>
        <c:ser>
          <c:idx val="0"/>
          <c:order val="0"/>
          <c:spPr>
            <a:ln w="38100">
              <a:solidFill>
                <a:srgbClr val="FF00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'Gewicht-Motiv-Schlaf'!$A$6:$A$57</c:f>
              <c:numCache>
                <c:formatCode>General</c:formatCode>
                <c:ptCount val="52"/>
                <c:pt idx="0">
                  <c:v>36</c:v>
                </c:pt>
                <c:pt idx="1">
                  <c:v>37</c:v>
                </c:pt>
                <c:pt idx="2">
                  <c:v>38</c:v>
                </c:pt>
                <c:pt idx="3">
                  <c:v>39</c:v>
                </c:pt>
                <c:pt idx="4">
                  <c:v>40</c:v>
                </c:pt>
                <c:pt idx="5">
                  <c:v>41</c:v>
                </c:pt>
                <c:pt idx="6">
                  <c:v>42</c:v>
                </c:pt>
                <c:pt idx="7">
                  <c:v>43</c:v>
                </c:pt>
                <c:pt idx="8">
                  <c:v>44</c:v>
                </c:pt>
                <c:pt idx="9">
                  <c:v>45</c:v>
                </c:pt>
                <c:pt idx="10">
                  <c:v>46</c:v>
                </c:pt>
                <c:pt idx="11">
                  <c:v>47</c:v>
                </c:pt>
                <c:pt idx="12">
                  <c:v>48</c:v>
                </c:pt>
                <c:pt idx="13">
                  <c:v>49</c:v>
                </c:pt>
                <c:pt idx="14">
                  <c:v>50</c:v>
                </c:pt>
                <c:pt idx="15">
                  <c:v>51</c:v>
                </c:pt>
                <c:pt idx="16">
                  <c:v>52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14</c:v>
                </c:pt>
                <c:pt idx="31">
                  <c:v>15</c:v>
                </c:pt>
                <c:pt idx="32">
                  <c:v>16</c:v>
                </c:pt>
                <c:pt idx="33">
                  <c:v>17</c:v>
                </c:pt>
                <c:pt idx="34">
                  <c:v>18</c:v>
                </c:pt>
                <c:pt idx="35">
                  <c:v>19</c:v>
                </c:pt>
                <c:pt idx="36">
                  <c:v>20</c:v>
                </c:pt>
                <c:pt idx="37">
                  <c:v>21</c:v>
                </c:pt>
                <c:pt idx="38">
                  <c:v>22</c:v>
                </c:pt>
                <c:pt idx="39">
                  <c:v>23</c:v>
                </c:pt>
                <c:pt idx="40">
                  <c:v>24</c:v>
                </c:pt>
                <c:pt idx="41">
                  <c:v>25</c:v>
                </c:pt>
                <c:pt idx="42">
                  <c:v>26</c:v>
                </c:pt>
                <c:pt idx="43">
                  <c:v>27</c:v>
                </c:pt>
                <c:pt idx="44">
                  <c:v>28</c:v>
                </c:pt>
                <c:pt idx="45">
                  <c:v>29</c:v>
                </c:pt>
                <c:pt idx="46">
                  <c:v>30</c:v>
                </c:pt>
                <c:pt idx="47">
                  <c:v>31</c:v>
                </c:pt>
                <c:pt idx="48">
                  <c:v>32</c:v>
                </c:pt>
                <c:pt idx="49">
                  <c:v>33</c:v>
                </c:pt>
                <c:pt idx="50">
                  <c:v>34</c:v>
                </c:pt>
                <c:pt idx="51">
                  <c:v>35</c:v>
                </c:pt>
              </c:numCache>
            </c:numRef>
          </c:cat>
          <c:val>
            <c:numRef>
              <c:f>'Gewicht-Motiv-Schlaf'!$AP$6:$AP$57</c:f>
              <c:numCache>
                <c:formatCode>0.0</c:formatCode>
                <c:ptCount val="5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E53-49D2-84F8-1746A8F94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721760"/>
        <c:axId val="1"/>
      </c:lineChart>
      <c:catAx>
        <c:axId val="62672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Kalenderwoche</a:t>
                </a:r>
              </a:p>
            </c:rich>
          </c:tx>
          <c:layout>
            <c:manualLayout>
              <c:xMode val="edge"/>
              <c:yMode val="edge"/>
              <c:x val="0.48467758868851069"/>
              <c:y val="0.87697160883280756"/>
            </c:manualLayout>
          </c:layout>
          <c:overlay val="0"/>
          <c:spPr>
            <a:solidFill>
              <a:srgbClr val="333333"/>
            </a:solidFill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6721760"/>
        <c:crosses val="autoZero"/>
        <c:crossBetween val="between"/>
        <c:majorUnit val="2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solidFill>
      <a:srgbClr val="333333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1180555555555551" footer="0.51180555555555551"/>
    <c:pageSetup firstPageNumber="0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Form</a:t>
            </a:r>
          </a:p>
        </c:rich>
      </c:tx>
      <c:layout>
        <c:manualLayout>
          <c:xMode val="edge"/>
          <c:yMode val="edge"/>
          <c:x val="0.48145178223689777"/>
          <c:y val="7.2289156626506021E-2"/>
        </c:manualLayout>
      </c:layout>
      <c:overlay val="0"/>
      <c:spPr>
        <a:solidFill>
          <a:srgbClr val="333333"/>
        </a:solidFill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8064538993407806E-2"/>
          <c:y val="0.16867469879518071"/>
          <c:w val="0.93064552775545295"/>
          <c:h val="0.61746987951807231"/>
        </c:manualLayout>
      </c:layout>
      <c:lineChart>
        <c:grouping val="standard"/>
        <c:varyColors val="0"/>
        <c:ser>
          <c:idx val="0"/>
          <c:order val="0"/>
          <c:tx>
            <c:strRef>
              <c:f>'Gewicht-Motiv-Schlaf'!$H$4</c:f>
              <c:strCache>
                <c:ptCount val="1"/>
                <c:pt idx="0">
                  <c:v>HR</c:v>
                </c:pt>
              </c:strCache>
            </c:strRef>
          </c:tx>
          <c:spPr>
            <a:ln w="38100">
              <a:solidFill>
                <a:srgbClr val="339966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numRef>
              <c:f>'Gewicht-Motiv-Schlaf'!$A$6:$A$57</c:f>
              <c:numCache>
                <c:formatCode>General</c:formatCode>
                <c:ptCount val="52"/>
                <c:pt idx="0">
                  <c:v>36</c:v>
                </c:pt>
                <c:pt idx="1">
                  <c:v>37</c:v>
                </c:pt>
                <c:pt idx="2">
                  <c:v>38</c:v>
                </c:pt>
                <c:pt idx="3">
                  <c:v>39</c:v>
                </c:pt>
                <c:pt idx="4">
                  <c:v>40</c:v>
                </c:pt>
                <c:pt idx="5">
                  <c:v>41</c:v>
                </c:pt>
                <c:pt idx="6">
                  <c:v>42</c:v>
                </c:pt>
                <c:pt idx="7">
                  <c:v>43</c:v>
                </c:pt>
                <c:pt idx="8">
                  <c:v>44</c:v>
                </c:pt>
                <c:pt idx="9">
                  <c:v>45</c:v>
                </c:pt>
                <c:pt idx="10">
                  <c:v>46</c:v>
                </c:pt>
                <c:pt idx="11">
                  <c:v>47</c:v>
                </c:pt>
                <c:pt idx="12">
                  <c:v>48</c:v>
                </c:pt>
                <c:pt idx="13">
                  <c:v>49</c:v>
                </c:pt>
                <c:pt idx="14">
                  <c:v>50</c:v>
                </c:pt>
                <c:pt idx="15">
                  <c:v>51</c:v>
                </c:pt>
                <c:pt idx="16">
                  <c:v>52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14</c:v>
                </c:pt>
                <c:pt idx="31">
                  <c:v>15</c:v>
                </c:pt>
                <c:pt idx="32">
                  <c:v>16</c:v>
                </c:pt>
                <c:pt idx="33">
                  <c:v>17</c:v>
                </c:pt>
                <c:pt idx="34">
                  <c:v>18</c:v>
                </c:pt>
                <c:pt idx="35">
                  <c:v>19</c:v>
                </c:pt>
                <c:pt idx="36">
                  <c:v>20</c:v>
                </c:pt>
                <c:pt idx="37">
                  <c:v>21</c:v>
                </c:pt>
                <c:pt idx="38">
                  <c:v>22</c:v>
                </c:pt>
                <c:pt idx="39">
                  <c:v>23</c:v>
                </c:pt>
                <c:pt idx="40">
                  <c:v>24</c:v>
                </c:pt>
                <c:pt idx="41">
                  <c:v>25</c:v>
                </c:pt>
                <c:pt idx="42">
                  <c:v>26</c:v>
                </c:pt>
                <c:pt idx="43">
                  <c:v>27</c:v>
                </c:pt>
                <c:pt idx="44">
                  <c:v>28</c:v>
                </c:pt>
                <c:pt idx="45">
                  <c:v>29</c:v>
                </c:pt>
                <c:pt idx="46">
                  <c:v>30</c:v>
                </c:pt>
                <c:pt idx="47">
                  <c:v>31</c:v>
                </c:pt>
                <c:pt idx="48">
                  <c:v>32</c:v>
                </c:pt>
                <c:pt idx="49">
                  <c:v>33</c:v>
                </c:pt>
                <c:pt idx="50">
                  <c:v>34</c:v>
                </c:pt>
                <c:pt idx="51">
                  <c:v>35</c:v>
                </c:pt>
              </c:numCache>
            </c:numRef>
          </c:cat>
          <c:val>
            <c:numRef>
              <c:f>'Gewicht-Motiv-Schlaf'!$AO$6:$AO$57</c:f>
              <c:numCache>
                <c:formatCode>0.0</c:formatCode>
                <c:ptCount val="5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EF-41CE-99A9-AC5C1C600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729664"/>
        <c:axId val="1"/>
      </c:lineChart>
      <c:catAx>
        <c:axId val="62672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Kalenderwoche</a:t>
                </a:r>
              </a:p>
            </c:rich>
          </c:tx>
          <c:layout>
            <c:manualLayout>
              <c:xMode val="edge"/>
              <c:yMode val="edge"/>
              <c:x val="0.48629049191431717"/>
              <c:y val="0.87951807228915657"/>
            </c:manualLayout>
          </c:layout>
          <c:overlay val="0"/>
          <c:spPr>
            <a:solidFill>
              <a:srgbClr val="333333"/>
            </a:solidFill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3.5"/>
          <c:min val="-3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[ -2....+2 ]</a:t>
                </a:r>
              </a:p>
            </c:rich>
          </c:tx>
          <c:layout>
            <c:manualLayout>
              <c:xMode val="edge"/>
              <c:yMode val="edge"/>
              <c:x val="1.2096774193548387E-2"/>
              <c:y val="0.38253012048192769"/>
            </c:manualLayout>
          </c:layout>
          <c:overlay val="0"/>
          <c:spPr>
            <a:solidFill>
              <a:srgbClr val="333333"/>
            </a:solidFill>
            <a:ln w="25400">
              <a:noFill/>
            </a:ln>
          </c:spPr>
        </c:title>
        <c:numFmt formatCode="0.0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6729664"/>
        <c:crosses val="autoZero"/>
        <c:crossBetween val="between"/>
        <c:majorUnit val="1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solidFill>
      <a:srgbClr val="333333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1180555555555551" footer="0.51180555555555551"/>
    <c:pageSetup paperSize="9" firstPageNumber="0"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Herzfrequenz</a:t>
            </a:r>
          </a:p>
        </c:rich>
      </c:tx>
      <c:layout>
        <c:manualLayout>
          <c:xMode val="edge"/>
          <c:yMode val="edge"/>
          <c:x val="0.45615463392900507"/>
          <c:y val="3.5031847133757961E-2"/>
        </c:manualLayout>
      </c:layout>
      <c:overlay val="0"/>
      <c:spPr>
        <a:solidFill>
          <a:srgbClr val="333333"/>
        </a:solidFill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5510882626647752E-2"/>
          <c:y val="0.14012738853503184"/>
          <c:w val="0.93242192701861948"/>
          <c:h val="0.63694267515923564"/>
        </c:manualLayout>
      </c:layout>
      <c:lineChart>
        <c:grouping val="standard"/>
        <c:varyColors val="0"/>
        <c:ser>
          <c:idx val="0"/>
          <c:order val="0"/>
          <c:spPr>
            <a:ln w="38100">
              <a:solidFill>
                <a:srgbClr val="FF00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'Gewicht-Motiv-Schlaf'!$A$6:$A$57</c:f>
              <c:numCache>
                <c:formatCode>General</c:formatCode>
                <c:ptCount val="52"/>
                <c:pt idx="0">
                  <c:v>36</c:v>
                </c:pt>
                <c:pt idx="1">
                  <c:v>37</c:v>
                </c:pt>
                <c:pt idx="2">
                  <c:v>38</c:v>
                </c:pt>
                <c:pt idx="3">
                  <c:v>39</c:v>
                </c:pt>
                <c:pt idx="4">
                  <c:v>40</c:v>
                </c:pt>
                <c:pt idx="5">
                  <c:v>41</c:v>
                </c:pt>
                <c:pt idx="6">
                  <c:v>42</c:v>
                </c:pt>
                <c:pt idx="7">
                  <c:v>43</c:v>
                </c:pt>
                <c:pt idx="8">
                  <c:v>44</c:v>
                </c:pt>
                <c:pt idx="9">
                  <c:v>45</c:v>
                </c:pt>
                <c:pt idx="10">
                  <c:v>46</c:v>
                </c:pt>
                <c:pt idx="11">
                  <c:v>47</c:v>
                </c:pt>
                <c:pt idx="12">
                  <c:v>48</c:v>
                </c:pt>
                <c:pt idx="13">
                  <c:v>49</c:v>
                </c:pt>
                <c:pt idx="14">
                  <c:v>50</c:v>
                </c:pt>
                <c:pt idx="15">
                  <c:v>51</c:v>
                </c:pt>
                <c:pt idx="16">
                  <c:v>52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14</c:v>
                </c:pt>
                <c:pt idx="31">
                  <c:v>15</c:v>
                </c:pt>
                <c:pt idx="32">
                  <c:v>16</c:v>
                </c:pt>
                <c:pt idx="33">
                  <c:v>17</c:v>
                </c:pt>
                <c:pt idx="34">
                  <c:v>18</c:v>
                </c:pt>
                <c:pt idx="35">
                  <c:v>19</c:v>
                </c:pt>
                <c:pt idx="36">
                  <c:v>20</c:v>
                </c:pt>
                <c:pt idx="37">
                  <c:v>21</c:v>
                </c:pt>
                <c:pt idx="38">
                  <c:v>22</c:v>
                </c:pt>
                <c:pt idx="39">
                  <c:v>23</c:v>
                </c:pt>
                <c:pt idx="40">
                  <c:v>24</c:v>
                </c:pt>
                <c:pt idx="41">
                  <c:v>25</c:v>
                </c:pt>
                <c:pt idx="42">
                  <c:v>26</c:v>
                </c:pt>
                <c:pt idx="43">
                  <c:v>27</c:v>
                </c:pt>
                <c:pt idx="44">
                  <c:v>28</c:v>
                </c:pt>
                <c:pt idx="45">
                  <c:v>29</c:v>
                </c:pt>
                <c:pt idx="46">
                  <c:v>30</c:v>
                </c:pt>
                <c:pt idx="47">
                  <c:v>31</c:v>
                </c:pt>
                <c:pt idx="48">
                  <c:v>32</c:v>
                </c:pt>
                <c:pt idx="49">
                  <c:v>33</c:v>
                </c:pt>
                <c:pt idx="50">
                  <c:v>34</c:v>
                </c:pt>
                <c:pt idx="51">
                  <c:v>35</c:v>
                </c:pt>
              </c:numCache>
            </c:numRef>
          </c:cat>
          <c:val>
            <c:numRef>
              <c:f>'Gewicht-Motiv-Schlaf'!$AQ$6:$AQ$57</c:f>
              <c:numCache>
                <c:formatCode>0.0</c:formatCode>
                <c:ptCount val="5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6E9-44FF-8870-E950C96AE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734656"/>
        <c:axId val="1"/>
      </c:lineChart>
      <c:catAx>
        <c:axId val="626734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Kalenderwoche</a:t>
                </a:r>
              </a:p>
            </c:rich>
          </c:tx>
          <c:layout>
            <c:manualLayout>
              <c:xMode val="edge"/>
              <c:yMode val="edge"/>
              <c:x val="0.48431231695394472"/>
              <c:y val="0.87579617834394907"/>
            </c:manualLayout>
          </c:layout>
          <c:overlay val="0"/>
          <c:spPr>
            <a:solidFill>
              <a:srgbClr val="333333"/>
            </a:solidFill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6734656"/>
        <c:crosses val="autoZero"/>
        <c:crossBetween val="between"/>
        <c:majorUnit val="5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solidFill>
      <a:srgbClr val="333333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735694082601965"/>
          <c:y val="4.16666666666666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199641325057516"/>
          <c:y val="0.15416729397499176"/>
          <c:w val="0.81515785217429759"/>
          <c:h val="0.70416953193982723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('36'!$B$4,'36'!$B$7,'36'!$B$10,'36'!$B$13,'36'!$B$16,'36'!$B$19,'36'!$B$22)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('36'!$AH$4,'36'!$AH$7,'36'!$AH$10,'36'!$AH$13,'36'!$AH$16,'36'!$AH$19,'36'!$AH$22)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0E-4A87-BB2D-6B6981A32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103584"/>
        <c:axId val="1"/>
      </c:barChart>
      <c:catAx>
        <c:axId val="62410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42144177449169E-3"/>
              <c:y val="0.200000874890638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410358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412713294240546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('37'!$B$4,'37'!$B$7,'37'!$B$10,'37'!$B$13,'37'!$B$16,'37'!$B$19,'37'!$B$22)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('37'!$AH$4,'37'!$AH$7,'37'!$AH$10,'37'!$AH$13,'37'!$AH$16,'37'!$AH$19,'37'!$AH$22)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A0-4B02-AB19-040E1A445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13611136"/>
        <c:axId val="1"/>
      </c:barChart>
      <c:catAx>
        <c:axId val="61361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3611136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6A48-4453-9E2F-1771D61D74C6}"/>
              </c:ext>
            </c:extLst>
          </c:dPt>
          <c:dPt>
            <c:idx val="1"/>
            <c:invertIfNegative val="0"/>
            <c:bubble3D val="0"/>
            <c:spPr>
              <a:gradFill rotWithShape="0">
                <a:gsLst>
                  <a:gs pos="0">
                    <a:srgbClr val="00FF00">
                      <a:gamma/>
                      <a:shade val="78824"/>
                      <a:invGamma/>
                    </a:srgbClr>
                  </a:gs>
                  <a:gs pos="50000">
                    <a:srgbClr val="00FF00"/>
                  </a:gs>
                  <a:gs pos="100000">
                    <a:srgbClr val="00FF00">
                      <a:gamma/>
                      <a:shade val="78824"/>
                      <a:invGamma/>
                    </a:srgbClr>
                  </a:gs>
                </a:gsLst>
                <a:lin ang="0" scaled="1"/>
              </a:gra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A48-4453-9E2F-1771D61D74C6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A48-4453-9E2F-1771D61D74C6}"/>
              </c:ext>
            </c:extLst>
          </c:dPt>
          <c:dPt>
            <c:idx val="3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A48-4453-9E2F-1771D61D74C6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A48-4453-9E2F-1771D61D74C6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A48-4453-9E2F-1771D61D74C6}"/>
              </c:ext>
            </c:extLst>
          </c:dPt>
          <c:cat>
            <c:numRef>
              <c:f>'37'!$Z$159:$AF$159</c:f>
              <c:numCache>
                <c:formatCode>General</c:formatCode>
                <c:ptCount val="7"/>
                <c:pt idx="4" formatCode="0">
                  <c:v>40</c:v>
                </c:pt>
                <c:pt idx="5" formatCode="0">
                  <c:v>41</c:v>
                </c:pt>
                <c:pt idx="6" formatCode="0">
                  <c:v>42</c:v>
                </c:pt>
              </c:numCache>
            </c:numRef>
          </c:cat>
          <c:val>
            <c:numRef>
              <c:f>(Overview!$C$113:$D$113,Overview!#REF!)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48-4453-9E2F-1771D61D7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13612384"/>
        <c:axId val="1"/>
      </c:barChart>
      <c:catAx>
        <c:axId val="613612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1361238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412713294240546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('38'!$B$4,'38'!$B$7,'38'!$B$10,'38'!$B$13,'38'!$B$16,'38'!$B$19,'38'!$B$22)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('38'!$AH$4,'38'!$AH$7,'38'!$AH$10,'38'!$AH$13,'38'!$AH$16,'38'!$AH$19,'38'!$AH$22)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13-40A7-91D7-86BE413FA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13604064"/>
        <c:axId val="1"/>
      </c:barChart>
      <c:catAx>
        <c:axId val="613604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360406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FC35-4967-8DF9-3B36D11713E7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C35-4967-8DF9-3B36D11713E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FC35-4967-8DF9-3B36D11713E7}"/>
              </c:ext>
            </c:extLst>
          </c:dPt>
          <c:dPt>
            <c:idx val="3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FC35-4967-8DF9-3B36D11713E7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C35-4967-8DF9-3B36D11713E7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FC35-4967-8DF9-3B36D11713E7}"/>
              </c:ext>
            </c:extLst>
          </c:dPt>
          <c:cat>
            <c:numRef>
              <c:f>'38'!$Y$159:$AE$159</c:f>
              <c:numCache>
                <c:formatCode>General</c:formatCode>
                <c:ptCount val="7"/>
                <c:pt idx="5" formatCode="0">
                  <c:v>41</c:v>
                </c:pt>
                <c:pt idx="6" formatCode="0">
                  <c:v>42</c:v>
                </c:pt>
              </c:numCache>
            </c:numRef>
          </c:cat>
          <c:val>
            <c:numRef>
              <c:f>(Overview!$C$113:$E$113,Overview!#REF!)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35-4967-8DF9-3B36D1171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13605312"/>
        <c:axId val="1"/>
      </c:barChart>
      <c:catAx>
        <c:axId val="613605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1360531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412713294240546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('39'!$B$4,'39'!$B$7,'39'!$B$10,'39'!$B$13,'39'!$B$16,'39'!$B$19,'39'!$B$22)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('39'!$AH$4,'39'!$AH$7,'39'!$AH$10,'39'!$AH$13,'39'!$AH$16,'39'!$AH$19,'39'!$AH$22)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EF-4264-9AB1-4C18C2639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13604480"/>
        <c:axId val="1"/>
      </c:barChart>
      <c:catAx>
        <c:axId val="613604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360448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EBF8-41D6-A79C-CFB9435030E1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BF8-41D6-A79C-CFB9435030E1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BF8-41D6-A79C-CFB9435030E1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EBF8-41D6-A79C-CFB9435030E1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BF8-41D6-A79C-CFB9435030E1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EBF8-41D6-A79C-CFB9435030E1}"/>
              </c:ext>
            </c:extLst>
          </c:dPt>
          <c:cat>
            <c:numRef>
              <c:f>'39'!$X$138:$AC$138</c:f>
              <c:numCache>
                <c:formatCode>0</c:formatCode>
                <c:ptCount val="6"/>
                <c:pt idx="0">
                  <c:v>36</c:v>
                </c:pt>
                <c:pt idx="1">
                  <c:v>37</c:v>
                </c:pt>
                <c:pt idx="2">
                  <c:v>38</c:v>
                </c:pt>
                <c:pt idx="3">
                  <c:v>39</c:v>
                </c:pt>
                <c:pt idx="4">
                  <c:v>40</c:v>
                </c:pt>
                <c:pt idx="5">
                  <c:v>41</c:v>
                </c:pt>
              </c:numCache>
            </c:numRef>
          </c:cat>
          <c:val>
            <c:numRef>
              <c:f>(Overview!$C$113:$F$113,Overview!#REF!)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F8-41D6-A79C-CFB943503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13609056"/>
        <c:axId val="1"/>
      </c:barChart>
      <c:catAx>
        <c:axId val="61360905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13609056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412713294240546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('40'!$B$4,'40'!$B$7,'40'!$B$10,'40'!$B$13,'40'!$B$16,'40'!$B$19,'40'!$B$22)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('40'!$AH$4,'40'!$AH$7,'40'!$AH$10,'40'!$AH$13,'40'!$AH$16,'40'!$AH$19,'40'!$AH$22)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C-42D6-AAA0-D5ABA9026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13606976"/>
        <c:axId val="1"/>
      </c:barChart>
      <c:catAx>
        <c:axId val="613606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3606976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C683-4F31-8221-9B5A9CEC7F28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683-4F31-8221-9B5A9CEC7F28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683-4F31-8221-9B5A9CEC7F28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C683-4F31-8221-9B5A9CEC7F28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683-4F31-8221-9B5A9CEC7F28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C683-4F31-8221-9B5A9CEC7F28}"/>
              </c:ext>
            </c:extLst>
          </c:dPt>
          <c:cat>
            <c:strRef>
              <c:f>'40'!$X$159:$AE$159</c:f>
              <c:strCache>
                <c:ptCount val="7"/>
                <c:pt idx="6">
                  <c:v>-</c:v>
                </c:pt>
              </c:strCache>
            </c:strRef>
          </c:cat>
          <c:val>
            <c:numRef>
              <c:f>(Overview!$D$113:$G$113,Overview!#REF!)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83-4F31-8221-9B5A9CEC7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13616544"/>
        <c:axId val="1"/>
      </c:barChart>
      <c:catAx>
        <c:axId val="613616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1361654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6386588240604158"/>
          <c:w val="0.80669218195663006"/>
          <c:h val="0.6932787332563297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('41'!$B$4,'41'!$B$7,'41'!$B$10,'41'!$B$13,'41'!$B$16,'41'!$B$19,'41'!$B$22)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('41'!$AH$4,'41'!$AH$7,'41'!$AH$10,'41'!$AH$13,'41'!$AH$16,'41'!$AH$19,'41'!$AH$22)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1-46E8-84F2-18AB8368F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13608224"/>
        <c:axId val="1"/>
      </c:barChart>
      <c:catAx>
        <c:axId val="613608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360822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EB58-483C-8DC6-453A0226327E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B58-483C-8DC6-453A0226327E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B58-483C-8DC6-453A0226327E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EB58-483C-8DC6-453A0226327E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B58-483C-8DC6-453A0226327E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EB58-483C-8DC6-453A0226327E}"/>
              </c:ext>
            </c:extLst>
          </c:dPt>
          <c:cat>
            <c:numRef>
              <c:f>'41'!$Z$159:$AF$159</c:f>
              <c:numCache>
                <c:formatCode>General</c:formatCode>
                <c:ptCount val="7"/>
                <c:pt idx="4" formatCode="0">
                  <c:v>42</c:v>
                </c:pt>
                <c:pt idx="5" formatCode="0">
                  <c:v>43</c:v>
                </c:pt>
                <c:pt idx="6" formatCode="0">
                  <c:v>44</c:v>
                </c:pt>
              </c:numCache>
            </c:numRef>
          </c:cat>
          <c:val>
            <c:numRef>
              <c:f>(Overview!$E$113:$H$113,Overview!#REF!)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58-483C-8DC6-453A02263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928544"/>
        <c:axId val="1"/>
      </c:barChart>
      <c:catAx>
        <c:axId val="624928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492854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081795351885012"/>
          <c:y val="0.18487432886835459"/>
          <c:w val="0.80855091970307391"/>
          <c:h val="0.6722702867940166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('42'!$B$4,'42'!$B$7,'42'!$B$10,'42'!$B$13,'42'!$B$16,'42'!$B$19,'42'!$B$22)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('42'!$AH$4,'42'!$AH$7,'42'!$AH$10,'42'!$AH$13,'42'!$AH$16,'42'!$AH$19,'42'!$AH$22)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E3-40AC-90CD-C4DF36649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930208"/>
        <c:axId val="1"/>
      </c:barChart>
      <c:catAx>
        <c:axId val="624930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18487836079313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4930208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74D0-4CEB-817C-E14C47CC457D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4D0-4CEB-817C-E14C47CC457D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4D0-4CEB-817C-E14C47CC457D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74D0-4CEB-817C-E14C47CC457D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4D0-4CEB-817C-E14C47CC457D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74D0-4CEB-817C-E14C47CC457D}"/>
              </c:ext>
            </c:extLst>
          </c:dPt>
          <c:cat>
            <c:numRef>
              <c:f>'42'!$Z$159:$AF$159</c:f>
              <c:numCache>
                <c:formatCode>General</c:formatCode>
                <c:ptCount val="7"/>
                <c:pt idx="4" formatCode="0">
                  <c:v>43</c:v>
                </c:pt>
                <c:pt idx="5" formatCode="0">
                  <c:v>44</c:v>
                </c:pt>
                <c:pt idx="6" formatCode="0">
                  <c:v>45</c:v>
                </c:pt>
              </c:numCache>
            </c:numRef>
          </c:cat>
          <c:val>
            <c:numRef>
              <c:f>(Overview!$F$113:$I$113,Overview!#REF!)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D0-4CEB-817C-E14C47CC4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931040"/>
        <c:axId val="1"/>
      </c:barChart>
      <c:catAx>
        <c:axId val="624931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493104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412713294240546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('43'!$B$4,'43'!$B$7,'43'!$B$10,'43'!$B$13,'43'!$B$16,'43'!$B$19,'43'!$B$22)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('43'!$AH$4,'43'!$AH$7,'43'!$AH$10,'43'!$AH$13,'43'!$AH$16,'43'!$AH$19,'43'!$AH$22)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8C-445E-BB0B-63BD58BE3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934368"/>
        <c:axId val="1"/>
      </c:barChart>
      <c:catAx>
        <c:axId val="624934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4934368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96B2-4261-A86C-F350F2FBBDA3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6B2-4261-A86C-F350F2FBBDA3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6B2-4261-A86C-F350F2FBBDA3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96B2-4261-A86C-F350F2FBBDA3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6B2-4261-A86C-F350F2FBBDA3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96B2-4261-A86C-F350F2FBBDA3}"/>
              </c:ext>
            </c:extLst>
          </c:dPt>
          <c:cat>
            <c:numRef>
              <c:f>'43'!$Z$159:$AF$159</c:f>
              <c:numCache>
                <c:formatCode>General</c:formatCode>
                <c:ptCount val="7"/>
                <c:pt idx="4" formatCode="0">
                  <c:v>44</c:v>
                </c:pt>
                <c:pt idx="5" formatCode="0">
                  <c:v>45</c:v>
                </c:pt>
                <c:pt idx="6" formatCode="0">
                  <c:v>46</c:v>
                </c:pt>
              </c:numCache>
            </c:numRef>
          </c:cat>
          <c:val>
            <c:numRef>
              <c:f>(Overview!$G$113:$J$113,Overview!#REF!)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B2-4261-A86C-F350F2FBB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928128"/>
        <c:axId val="1"/>
      </c:barChart>
      <c:catAx>
        <c:axId val="624928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4928128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412713294240546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('44'!$B$4,'44'!$B$7,'44'!$B$10,'44'!$B$13,'44'!$B$16,'44'!$B$19,'44'!$B$22)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('44'!$AH$4,'44'!$AH$7,'44'!$AH$10,'44'!$AH$13,'44'!$AH$16,'44'!$AH$19,'44'!$AH$22)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06-4579-BD1B-6BE00F3E1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936864"/>
        <c:axId val="1"/>
      </c:barChart>
      <c:catAx>
        <c:axId val="624936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493686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A67D-4F2B-AC3B-9160700CDC9E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67D-4F2B-AC3B-9160700CDC9E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67D-4F2B-AC3B-9160700CDC9E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A67D-4F2B-AC3B-9160700CDC9E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67D-4F2B-AC3B-9160700CDC9E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A67D-4F2B-AC3B-9160700CDC9E}"/>
              </c:ext>
            </c:extLst>
          </c:dPt>
          <c:cat>
            <c:numRef>
              <c:f>'44'!$Z$159:$AF$159</c:f>
              <c:numCache>
                <c:formatCode>General</c:formatCode>
                <c:ptCount val="7"/>
                <c:pt idx="4" formatCode="0">
                  <c:v>45</c:v>
                </c:pt>
                <c:pt idx="5" formatCode="0">
                  <c:v>46</c:v>
                </c:pt>
                <c:pt idx="6" formatCode="0">
                  <c:v>47</c:v>
                </c:pt>
              </c:numCache>
            </c:numRef>
          </c:cat>
          <c:val>
            <c:numRef>
              <c:f>(Overview!$H$113:$K$113,Overview!#REF!)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7D-4F2B-AC3B-9160700CD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933120"/>
        <c:axId val="1"/>
      </c:barChart>
      <c:catAx>
        <c:axId val="624933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493312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52426478663088"/>
          <c:y val="0.18907601816081721"/>
          <c:w val="0.81784460843529316"/>
          <c:h val="0.6680685975015541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('45'!$B$4,'45'!$B$7,'45'!$B$10,'45'!$B$13,'45'!$B$16,'45'!$B$19,'45'!$B$22)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('45'!$AH$4,'45'!$AH$7,'45'!$AH$10,'45'!$AH$13,'45'!$AH$16,'45'!$AH$19,'45'!$AH$22)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97-47C7-A9C9-D75933440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935616"/>
        <c:axId val="1"/>
      </c:barChart>
      <c:catAx>
        <c:axId val="62493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18487836079313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4935616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6A97-49FF-92EB-3FED880C8175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A97-49FF-92EB-3FED880C8175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A97-49FF-92EB-3FED880C8175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A97-49FF-92EB-3FED880C8175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A97-49FF-92EB-3FED880C8175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A97-49FF-92EB-3FED880C8175}"/>
              </c:ext>
            </c:extLst>
          </c:dPt>
          <c:cat>
            <c:numRef>
              <c:f>'45'!$Z$159:$AF$159</c:f>
              <c:numCache>
                <c:formatCode>General</c:formatCode>
                <c:ptCount val="7"/>
                <c:pt idx="4" formatCode="0">
                  <c:v>46</c:v>
                </c:pt>
                <c:pt idx="5" formatCode="0">
                  <c:v>47</c:v>
                </c:pt>
                <c:pt idx="6" formatCode="0">
                  <c:v>48</c:v>
                </c:pt>
              </c:numCache>
            </c:numRef>
          </c:cat>
          <c:val>
            <c:numRef>
              <c:f>(Overview!$I$113:$L$113,Overview!#REF!)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97-49FF-92EB-3FED880C8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923968"/>
        <c:axId val="1"/>
      </c:barChart>
      <c:catAx>
        <c:axId val="624923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4923968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8487432886835459"/>
          <c:w val="0.80669218195663006"/>
          <c:h val="0.6722702867940166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('46'!$B$4,'46'!$B$7,'46'!$B$10,'46'!$B$13,'46'!$B$16,'46'!$B$19,'46'!$B$22)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('46'!$AH$4,'46'!$AH$7,'46'!$AH$10,'46'!$AH$13,'46'!$AH$16,'46'!$AH$19,'46'!$AH$22)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7-448D-9BA0-F9A1C4A4B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928960"/>
        <c:axId val="1"/>
      </c:barChart>
      <c:catAx>
        <c:axId val="624928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18487836079313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492896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C2E8-4390-A10D-1E17A62547BA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2E8-4390-A10D-1E17A62547BA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2E8-4390-A10D-1E17A62547BA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C2E8-4390-A10D-1E17A62547BA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2E8-4390-A10D-1E17A62547BA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C2E8-4390-A10D-1E17A62547BA}"/>
              </c:ext>
            </c:extLst>
          </c:dPt>
          <c:cat>
            <c:numRef>
              <c:f>'46'!$Z$159:$AF$159</c:f>
              <c:numCache>
                <c:formatCode>General</c:formatCode>
                <c:ptCount val="7"/>
                <c:pt idx="4" formatCode="0">
                  <c:v>47</c:v>
                </c:pt>
                <c:pt idx="5" formatCode="0">
                  <c:v>48</c:v>
                </c:pt>
                <c:pt idx="6" formatCode="0">
                  <c:v>49</c:v>
                </c:pt>
              </c:numCache>
            </c:numRef>
          </c:cat>
          <c:val>
            <c:numRef>
              <c:f>(Overview!$J$113:$M$113,Overview!#REF!)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2E8-4390-A10D-1E17A6254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931456"/>
        <c:axId val="1"/>
      </c:barChart>
      <c:catAx>
        <c:axId val="62493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4931456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754659323684476"/>
          <c:y val="0.19747939674574241"/>
          <c:w val="0.79182227998507926"/>
          <c:h val="0.6596652189166288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('47'!$B$4,'47'!$B$7,'47'!$B$10,'47'!$B$13,'47'!$B$16,'47'!$B$19,'47'!$B$22)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('47'!$AH$4,'47'!$AH$7,'47'!$AH$10,'47'!$AH$13,'47'!$AH$16,'47'!$AH$19,'47'!$AH$22)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51-472A-AE3E-382E75D48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09116544"/>
        <c:axId val="1"/>
      </c:barChart>
      <c:catAx>
        <c:axId val="609116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2.0446096654275093E-2"/>
              <c:y val="0.222689516751582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0911654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99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0046-4368-BF1B-D7B687AC199F}"/>
              </c:ext>
            </c:extLst>
          </c:dPt>
          <c:cat>
            <c:numRef>
              <c:f>'47'!$Z$159:$AF$159</c:f>
              <c:numCache>
                <c:formatCode>General</c:formatCode>
                <c:ptCount val="7"/>
                <c:pt idx="4" formatCode="0">
                  <c:v>48</c:v>
                </c:pt>
                <c:pt idx="5" formatCode="0">
                  <c:v>49</c:v>
                </c:pt>
                <c:pt idx="6" formatCode="0">
                  <c:v>50</c:v>
                </c:pt>
              </c:numCache>
            </c:numRef>
          </c:cat>
          <c:val>
            <c:numRef>
              <c:f>(Overview!$K$113:$N$113,Overview!#REF!)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6-4368-BF1B-D7B687AC1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09111552"/>
        <c:axId val="1"/>
      </c:barChart>
      <c:catAx>
        <c:axId val="60911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0911155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594805154729935"/>
          <c:y val="0.18487432886835459"/>
          <c:w val="0.82342082167462471"/>
          <c:h val="0.6722702867940166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('48'!$B$4,'48'!$B$7,'48'!$B$10,'48'!$B$13,'48'!$B$16,'48'!$B$19,'48'!$B$22)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('48'!$AH$4,'48'!$AH$7,'48'!$AH$10,'48'!$AH$13,'48'!$AH$16,'48'!$AH$19,'48'!$AH$22)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E-4053-BD5F-E2646F2B3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09113216"/>
        <c:axId val="1"/>
      </c:barChart>
      <c:catAx>
        <c:axId val="609113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18487836079313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09113216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140E-48E2-91D7-7B0A29A046DC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40E-48E2-91D7-7B0A29A046DC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40E-48E2-91D7-7B0A29A046DC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40E-48E2-91D7-7B0A29A046DC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40E-48E2-91D7-7B0A29A046DC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40E-48E2-91D7-7B0A29A046DC}"/>
              </c:ext>
            </c:extLst>
          </c:dPt>
          <c:cat>
            <c:numRef>
              <c:f>'48'!$Z$159:$AF$159</c:f>
              <c:numCache>
                <c:formatCode>General</c:formatCode>
                <c:ptCount val="7"/>
                <c:pt idx="4" formatCode="0">
                  <c:v>49</c:v>
                </c:pt>
                <c:pt idx="5" formatCode="0">
                  <c:v>50</c:v>
                </c:pt>
                <c:pt idx="6" formatCode="0">
                  <c:v>51</c:v>
                </c:pt>
              </c:numCache>
            </c:numRef>
          </c:cat>
          <c:val>
            <c:numRef>
              <c:f>(Overview!$L$113:$O$113,Overview!#REF!)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0E-48E2-91D7-7B0A29A04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09117376"/>
        <c:axId val="1"/>
      </c:barChart>
      <c:catAx>
        <c:axId val="609117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09117376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966552704018703"/>
          <c:y val="0.18487432886835459"/>
          <c:w val="0.81970334618173701"/>
          <c:h val="0.6722702867940166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('49'!$B$4,'49'!$B$7,'49'!$B$10,'49'!$B$13,'49'!$B$16,'49'!$B$19,'49'!$B$22)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('49'!$AH$4,'49'!$AH$7,'49'!$AH$10,'49'!$AH$13,'49'!$AH$16,'49'!$AH$19,'49'!$AH$22)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D3-4CA5-9925-66F25D8B0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09112384"/>
        <c:axId val="1"/>
      </c:barChart>
      <c:catAx>
        <c:axId val="609112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18487836079313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0911238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A572-4640-BAF5-D1B411476E15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572-4640-BAF5-D1B411476E15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572-4640-BAF5-D1B411476E15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A572-4640-BAF5-D1B411476E15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572-4640-BAF5-D1B411476E15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A572-4640-BAF5-D1B411476E15}"/>
              </c:ext>
            </c:extLst>
          </c:dPt>
          <c:cat>
            <c:numRef>
              <c:f>'49'!$Z$159:$AF$159</c:f>
              <c:numCache>
                <c:formatCode>General</c:formatCode>
                <c:ptCount val="7"/>
                <c:pt idx="4" formatCode="0">
                  <c:v>50</c:v>
                </c:pt>
                <c:pt idx="5" formatCode="0">
                  <c:v>51</c:v>
                </c:pt>
                <c:pt idx="6" formatCode="0">
                  <c:v>52</c:v>
                </c:pt>
              </c:numCache>
            </c:numRef>
          </c:cat>
          <c:val>
            <c:numRef>
              <c:f>(Overview!$M$113:$P$113,Overview!#REF!)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72-4640-BAF5-D1B411476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09113632"/>
        <c:axId val="1"/>
      </c:barChart>
      <c:catAx>
        <c:axId val="6091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0911363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8907601816081721"/>
          <c:w val="0.80669218195663006"/>
          <c:h val="0.6680685975015541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('50'!$B$4,'50'!$B$7,'50'!$B$10,'50'!$B$13,'50'!$B$16,'50'!$B$19,'50'!$B$22)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('50'!$AH$4,'50'!$AH$7,'50'!$AH$10,'50'!$AH$13,'50'!$AH$16,'50'!$AH$19,'50'!$AH$22)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3F-4034-92C8-EEC327731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5917904"/>
        <c:axId val="1"/>
      </c:barChart>
      <c:catAx>
        <c:axId val="625917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18487836079313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591790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9458-4B52-BF56-FEFD2993613D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458-4B52-BF56-FEFD2993613D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458-4B52-BF56-FEFD2993613D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9458-4B52-BF56-FEFD2993613D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458-4B52-BF56-FEFD2993613D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9458-4B52-BF56-FEFD2993613D}"/>
              </c:ext>
            </c:extLst>
          </c:dPt>
          <c:cat>
            <c:numRef>
              <c:f>'50'!$Z$159:$AF$159</c:f>
              <c:numCache>
                <c:formatCode>General</c:formatCode>
                <c:ptCount val="7"/>
                <c:pt idx="4" formatCode="0">
                  <c:v>51</c:v>
                </c:pt>
                <c:pt idx="5" formatCode="0">
                  <c:v>52</c:v>
                </c:pt>
                <c:pt idx="6" formatCode="0">
                  <c:v>53</c:v>
                </c:pt>
              </c:numCache>
            </c:numRef>
          </c:cat>
          <c:val>
            <c:numRef>
              <c:f>(Overview!$N$113:$Q$113,Overview!#REF!)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58-4B52-BF56-FEFD29936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5914576"/>
        <c:axId val="1"/>
      </c:barChart>
      <c:catAx>
        <c:axId val="625914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5914576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412713294240546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('51'!$B$4,'51'!$B$7,'51'!$B$10,'51'!$B$13,'51'!$B$16,'51'!$B$19,'51'!$B$22)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('51'!$AH$4,'51'!$AH$7,'51'!$AH$10,'51'!$AH$13,'51'!$AH$16,'51'!$AH$19,'51'!$AH$22)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2-429F-90BF-BCE1C262C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5927888"/>
        <c:axId val="1"/>
      </c:barChart>
      <c:catAx>
        <c:axId val="62592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5927888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7CFE-4E17-A282-7E2E1B07D502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CFE-4E17-A282-7E2E1B07D502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CFE-4E17-A282-7E2E1B07D502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7CFE-4E17-A282-7E2E1B07D502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CFE-4E17-A282-7E2E1B07D502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7CFE-4E17-A282-7E2E1B07D502}"/>
              </c:ext>
            </c:extLst>
          </c:dPt>
          <c:cat>
            <c:numRef>
              <c:f>'51'!$Z$159:$AF$159</c:f>
              <c:numCache>
                <c:formatCode>General</c:formatCode>
                <c:ptCount val="7"/>
                <c:pt idx="4" formatCode="0">
                  <c:v>52</c:v>
                </c:pt>
                <c:pt idx="5" formatCode="0">
                  <c:v>53</c:v>
                </c:pt>
                <c:pt idx="6" formatCode="0">
                  <c:v>54</c:v>
                </c:pt>
              </c:numCache>
            </c:numRef>
          </c:cat>
          <c:val>
            <c:numRef>
              <c:f>(Overview!$O$113:$R$113,Overview!#REF!)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FE-4E17-A282-7E2E1B07D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5929552"/>
        <c:axId val="1"/>
      </c:barChart>
      <c:catAx>
        <c:axId val="625929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592955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412713294240546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('52'!$B$4,'52'!$B$7,'52'!$B$10,'52'!$B$13,'52'!$B$16,'52'!$B$19,'52'!$B$22)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('52'!$AH$4,'52'!$AH$7,'52'!$AH$10,'52'!$AH$13,'52'!$AH$16,'52'!$AH$19,'52'!$AH$22)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36-41C1-BBA2-8B117899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5921648"/>
        <c:axId val="1"/>
      </c:barChart>
      <c:catAx>
        <c:axId val="625921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5921648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8627-431B-A818-144C94B75157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627-431B-A818-144C94B75157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627-431B-A818-144C94B75157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8627-431B-A818-144C94B75157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627-431B-A818-144C94B75157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8627-431B-A818-144C94B75157}"/>
              </c:ext>
            </c:extLst>
          </c:dPt>
          <c:cat>
            <c:numRef>
              <c:f>'52'!$Z$159:$AF$159</c:f>
              <c:numCache>
                <c:formatCode>General</c:formatCode>
                <c:ptCount val="7"/>
                <c:pt idx="4" formatCode="0">
                  <c:v>53</c:v>
                </c:pt>
                <c:pt idx="5" formatCode="0">
                  <c:v>54</c:v>
                </c:pt>
                <c:pt idx="6" formatCode="0">
                  <c:v>55</c:v>
                </c:pt>
              </c:numCache>
            </c:numRef>
          </c:cat>
          <c:val>
            <c:numRef>
              <c:f>(Overview!$P$113:$S$113,Overview!#REF!)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27-431B-A818-144C94B75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5920816"/>
        <c:axId val="1"/>
      </c:barChart>
      <c:catAx>
        <c:axId val="625920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5920816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594805154729935"/>
          <c:y val="0.18907601816081721"/>
          <c:w val="0.82342082167462471"/>
          <c:h val="0.6680685975015541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('1'!$B$4,'1'!$B$7,'1'!$B$10,'1'!$B$13,'1'!$B$16,'1'!$B$19,'1'!$B$22)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('1'!$AH$4,'1'!$AH$7,'1'!$AH$10,'1'!$AH$13,'1'!$AH$16,'1'!$AH$19,'1'!$AH$22)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2D-4917-861F-C59B5906B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15097408"/>
        <c:axId val="1"/>
      </c:barChart>
      <c:catAx>
        <c:axId val="61509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18487836079313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5097408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9FF3-4B69-BE5B-0EEE9CB44E7C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FF3-4B69-BE5B-0EEE9CB44E7C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FF3-4B69-BE5B-0EEE9CB44E7C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9FF3-4B69-BE5B-0EEE9CB44E7C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FF3-4B69-BE5B-0EEE9CB44E7C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9FF3-4B69-BE5B-0EEE9CB44E7C}"/>
              </c:ext>
            </c:extLst>
          </c:dPt>
          <c:cat>
            <c:numRef>
              <c:f>'1'!$Z$159:$AF$159</c:f>
              <c:numCache>
                <c:formatCode>General</c:formatCode>
                <c:ptCount val="7"/>
                <c:pt idx="4" formatCode="0">
                  <c:v>2</c:v>
                </c:pt>
                <c:pt idx="5" formatCode="0">
                  <c:v>3</c:v>
                </c:pt>
                <c:pt idx="6" formatCode="0">
                  <c:v>4</c:v>
                </c:pt>
              </c:numCache>
            </c:numRef>
          </c:cat>
          <c:val>
            <c:numRef>
              <c:f>(Overview!$Q$113:$T$113,Overview!#REF!)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F3-4B69-BE5B-0EEE9CB44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08759120"/>
        <c:axId val="1"/>
      </c:barChart>
      <c:catAx>
        <c:axId val="608759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0875912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966552704018703"/>
          <c:y val="0.19747939674574241"/>
          <c:w val="0.81970334618173701"/>
          <c:h val="0.6596652189166288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('2'!$B$4,'2'!$B$7,'2'!$B$10,'2'!$B$13,'2'!$B$16,'2'!$B$19,'2'!$B$22)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('2'!$AH$4,'2'!$AH$7,'2'!$AH$10,'2'!$AH$13,'2'!$AH$16,'2'!$AH$19,'2'!$AH$22)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6-4DD0-8DA0-25A42570D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2181104"/>
        <c:axId val="1"/>
      </c:barChart>
      <c:catAx>
        <c:axId val="622181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22689516751582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218110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4788-4DC2-A46F-43181E3456BA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788-4DC2-A46F-43181E3456BA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788-4DC2-A46F-43181E3456BA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4788-4DC2-A46F-43181E3456BA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788-4DC2-A46F-43181E3456BA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4788-4DC2-A46F-43181E3456BA}"/>
              </c:ext>
            </c:extLst>
          </c:dPt>
          <c:cat>
            <c:numRef>
              <c:f>'2'!$Z$159:$AF$159</c:f>
              <c:numCache>
                <c:formatCode>General</c:formatCode>
                <c:ptCount val="7"/>
                <c:pt idx="4" formatCode="0">
                  <c:v>3</c:v>
                </c:pt>
                <c:pt idx="5" formatCode="0">
                  <c:v>4</c:v>
                </c:pt>
                <c:pt idx="6" formatCode="0">
                  <c:v>5</c:v>
                </c:pt>
              </c:numCache>
            </c:numRef>
          </c:cat>
          <c:val>
            <c:numRef>
              <c:f>(Overview!$R$113:$U$113,Overview!#REF!)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88-4DC2-A46F-43181E345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2177360"/>
        <c:axId val="1"/>
      </c:barChart>
      <c:catAx>
        <c:axId val="62217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217736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0893138008555"/>
          <c:y val="0.17647095028342938"/>
          <c:w val="0.82527955942106856"/>
          <c:h val="0.6806736653789419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('3'!$B$4,'3'!$B$7,'3'!$B$10,'3'!$B$13,'3'!$B$16,'3'!$B$19,'3'!$B$22)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('3'!$AH$4,'3'!$AH$7,'3'!$AH$10,'3'!$AH$13,'3'!$AH$16,'3'!$AH$19,'3'!$AH$22)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6-4292-8C70-5F278C0C5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3722768"/>
        <c:axId val="1"/>
      </c:barChart>
      <c:catAx>
        <c:axId val="62372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142861554070446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3722768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47F8-4410-91E8-AEAEF46E822A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7F8-4410-91E8-AEAEF46E822A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7F8-4410-91E8-AEAEF46E822A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47F8-4410-91E8-AEAEF46E822A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7F8-4410-91E8-AEAEF46E822A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47F8-4410-91E8-AEAEF46E822A}"/>
              </c:ext>
            </c:extLst>
          </c:dPt>
          <c:cat>
            <c:numRef>
              <c:f>'3'!$Z$159:$AF$159</c:f>
              <c:numCache>
                <c:formatCode>General</c:formatCode>
                <c:ptCount val="7"/>
                <c:pt idx="4" formatCode="0">
                  <c:v>4</c:v>
                </c:pt>
                <c:pt idx="5" formatCode="0">
                  <c:v>5</c:v>
                </c:pt>
                <c:pt idx="6" formatCode="0">
                  <c:v>6</c:v>
                </c:pt>
              </c:numCache>
            </c:numRef>
          </c:cat>
          <c:val>
            <c:numRef>
              <c:f>(Overview!$S$113:$V$113,Overview!#REF!)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F8-4410-91E8-AEAEF46E8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3724848"/>
        <c:axId val="1"/>
      </c:barChart>
      <c:catAx>
        <c:axId val="62372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3724848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594805154729935"/>
          <c:y val="0.21008446462313021"/>
          <c:w val="0.82342082167462471"/>
          <c:h val="0.6470601510392410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('4'!$B$4,'4'!$B$7,'4'!$B$10,'4'!$B$13,'4'!$B$16,'4'!$B$19,'4'!$B$22)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('4'!$AH$4,'4'!$AH$7,'4'!$AH$10,'4'!$AH$13,'4'!$AH$16,'4'!$AH$19,'4'!$AH$22)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F4-4A1B-8AE3-C774F4DF8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13619456"/>
        <c:axId val="1"/>
      </c:barChart>
      <c:catAx>
        <c:axId val="61361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31092878096120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3619456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34D3-43F2-999C-1D6567F3085B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4D3-43F2-999C-1D6567F3085B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4D3-43F2-999C-1D6567F3085B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4D3-43F2-999C-1D6567F3085B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4D3-43F2-999C-1D6567F3085B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4D3-43F2-999C-1D6567F3085B}"/>
              </c:ext>
            </c:extLst>
          </c:dPt>
          <c:cat>
            <c:numRef>
              <c:f>'4'!$Z$159:$AF$159</c:f>
              <c:numCache>
                <c:formatCode>General</c:formatCode>
                <c:ptCount val="7"/>
                <c:pt idx="4" formatCode="0">
                  <c:v>5</c:v>
                </c:pt>
                <c:pt idx="5" formatCode="0">
                  <c:v>6</c:v>
                </c:pt>
                <c:pt idx="6" formatCode="0">
                  <c:v>7</c:v>
                </c:pt>
              </c:numCache>
            </c:numRef>
          </c:cat>
          <c:val>
            <c:numRef>
              <c:f>(Overview!$T$113:$W$113,Overview!#REF!)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D3-43F2-999C-1D6567F30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13615712"/>
        <c:axId val="1"/>
      </c:barChart>
      <c:catAx>
        <c:axId val="613615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1361571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513100561523945E-2"/>
          <c:y val="0.18487432886835459"/>
          <c:w val="0.83085577266040012"/>
          <c:h val="0.6722702867940166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('5'!$B$4,'5'!$B$7,'5'!$B$10,'5'!$B$13,'5'!$B$16,'5'!$B$19,'5'!$B$22)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('5'!$AH$4,'5'!$AH$7,'5'!$AH$10,'5'!$AH$13,'5'!$AH$16,'5'!$AH$19,'5'!$AH$22)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1-411B-A44A-109241B8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5926640"/>
        <c:axId val="1"/>
      </c:barChart>
      <c:catAx>
        <c:axId val="625926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18487836079313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592664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88EA-4171-9C05-0363CDCC7987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8EA-4171-9C05-0363CDCC7987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8EA-4171-9C05-0363CDCC7987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88EA-4171-9C05-0363CDCC7987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8EA-4171-9C05-0363CDCC7987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88EA-4171-9C05-0363CDCC7987}"/>
              </c:ext>
            </c:extLst>
          </c:dPt>
          <c:cat>
            <c:numRef>
              <c:f>'5'!$Z$159:$AF$159</c:f>
              <c:numCache>
                <c:formatCode>General</c:formatCode>
                <c:ptCount val="7"/>
                <c:pt idx="4" formatCode="0">
                  <c:v>6</c:v>
                </c:pt>
                <c:pt idx="5" formatCode="0">
                  <c:v>7</c:v>
                </c:pt>
                <c:pt idx="6" formatCode="0">
                  <c:v>8</c:v>
                </c:pt>
              </c:numCache>
            </c:numRef>
          </c:cat>
          <c:val>
            <c:numRef>
              <c:f>(Overview!$U$113:$X$113,Overview!#REF!)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EA-4171-9C05-0363CDC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5915408"/>
        <c:axId val="1"/>
      </c:barChart>
      <c:catAx>
        <c:axId val="62591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5915408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966552704018703"/>
          <c:y val="0.18907601816081721"/>
          <c:w val="0.81970334618173701"/>
          <c:h val="0.6680685975015541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('6'!$B$4,'6'!$B$7,'6'!$B$10,'6'!$B$13,'6'!$B$16,'6'!$B$19,'6'!$B$22)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('6'!$AH$4,'6'!$AH$7,'6'!$AH$10,'6'!$AH$13,'6'!$AH$16,'6'!$AH$19,'6'!$AH$22)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D-41C0-B496-4346D6C7E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5921232"/>
        <c:axId val="1"/>
      </c:barChart>
      <c:catAx>
        <c:axId val="625921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18487836079313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592123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12E1-4FA0-ACC7-AFF66EA1ED3F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2E1-4FA0-ACC7-AFF66EA1ED3F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2E1-4FA0-ACC7-AFF66EA1ED3F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2E1-4FA0-ACC7-AFF66EA1ED3F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2E1-4FA0-ACC7-AFF66EA1ED3F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2E1-4FA0-ACC7-AFF66EA1ED3F}"/>
              </c:ext>
            </c:extLst>
          </c:dPt>
          <c:cat>
            <c:numRef>
              <c:f>'6'!$Z$159:$AF$159</c:f>
              <c:numCache>
                <c:formatCode>General</c:formatCode>
                <c:ptCount val="7"/>
                <c:pt idx="4" formatCode="0">
                  <c:v>7</c:v>
                </c:pt>
                <c:pt idx="5" formatCode="0">
                  <c:v>8</c:v>
                </c:pt>
                <c:pt idx="6" formatCode="0">
                  <c:v>9</c:v>
                </c:pt>
              </c:numCache>
            </c:numRef>
          </c:cat>
          <c:val>
            <c:numRef>
              <c:f>(Overview!$V$113:$Y$113,Overview!#REF!)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E1-4FA0-ACC7-AFF66EA1E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5919984"/>
        <c:axId val="1"/>
      </c:barChart>
      <c:catAx>
        <c:axId val="625919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591998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795625068636258E-2"/>
          <c:y val="0.17647095028342938"/>
          <c:w val="0.83457324815328782"/>
          <c:h val="0.6806736653789419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('7'!$B$4,'7'!$B$7,'7'!$B$10,'7'!$B$13,'7'!$B$16,'7'!$B$19,'7'!$B$22)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('7'!$AH$4,'7'!$AH$7,'7'!$AH$10,'7'!$AH$13,'7'!$AH$16,'7'!$AH$19,'7'!$AH$22)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86-44FB-8B45-5C7F55DF1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5923312"/>
        <c:axId val="1"/>
      </c:barChart>
      <c:catAx>
        <c:axId val="625923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142861554070446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592331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FBF7-4466-992C-4FE41F06E08F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BF7-4466-992C-4FE41F06E08F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BF7-4466-992C-4FE41F06E08F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FBF7-4466-992C-4FE41F06E08F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BF7-4466-992C-4FE41F06E08F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FBF7-4466-992C-4FE41F06E08F}"/>
              </c:ext>
            </c:extLst>
          </c:dPt>
          <c:cat>
            <c:numRef>
              <c:f>'7'!$Z$159:$AF$159</c:f>
              <c:numCache>
                <c:formatCode>General</c:formatCode>
                <c:ptCount val="7"/>
                <c:pt idx="4" formatCode="0">
                  <c:v>8</c:v>
                </c:pt>
                <c:pt idx="5" formatCode="0">
                  <c:v>9</c:v>
                </c:pt>
                <c:pt idx="6" formatCode="0">
                  <c:v>10</c:v>
                </c:pt>
              </c:numCache>
            </c:numRef>
          </c:cat>
          <c:val>
            <c:numRef>
              <c:f>(Overview!$W$113:$Z$113,Overview!#REF!)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F7-4466-992C-4FE41F06E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6728832"/>
        <c:axId val="1"/>
      </c:barChart>
      <c:catAx>
        <c:axId val="626728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672883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52426478663088"/>
          <c:y val="0.201681086038205"/>
          <c:w val="0.81784460843529316"/>
          <c:h val="0.6554635296241663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('8'!$B$4,'8'!$B$7,'8'!$B$10,'8'!$B$13,'8'!$B$16,'8'!$B$19,'8'!$B$22)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('8'!$AH$4,'8'!$AH$7,'8'!$AH$10,'8'!$AH$13,'8'!$AH$16,'8'!$AH$19,'8'!$AH$22)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E-42AF-B5C8-CB49E3A0B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6732576"/>
        <c:axId val="1"/>
      </c:barChart>
      <c:catAx>
        <c:axId val="626732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26891197423851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6732576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4E93-4FCF-B8DC-27F02FE1C52E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E93-4FCF-B8DC-27F02FE1C52E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E93-4FCF-B8DC-27F02FE1C52E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4E93-4FCF-B8DC-27F02FE1C52E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E93-4FCF-B8DC-27F02FE1C52E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4E93-4FCF-B8DC-27F02FE1C52E}"/>
              </c:ext>
            </c:extLst>
          </c:dPt>
          <c:cat>
            <c:numRef>
              <c:f>'8'!$Z$159:$AF$159</c:f>
              <c:numCache>
                <c:formatCode>General</c:formatCode>
                <c:ptCount val="7"/>
                <c:pt idx="4" formatCode="0">
                  <c:v>9</c:v>
                </c:pt>
                <c:pt idx="5" formatCode="0">
                  <c:v>10</c:v>
                </c:pt>
                <c:pt idx="6" formatCode="0">
                  <c:v>11</c:v>
                </c:pt>
              </c:numCache>
            </c:numRef>
          </c:cat>
          <c:val>
            <c:numRef>
              <c:f>(Overview!$Y$113:$AB$113,Overview!#REF!)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E93-4FCF-B8DC-27F02FE1C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6719680"/>
        <c:axId val="1"/>
      </c:barChart>
      <c:catAx>
        <c:axId val="62671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671968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513100561523945E-2"/>
          <c:y val="0.17647095028342938"/>
          <c:w val="0.83085577266040012"/>
          <c:h val="0.6806736653789419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('9'!$B$4,'9'!$B$7,'9'!$B$10,'9'!$B$13,'9'!$B$16,'9'!$B$19,'9'!$B$22)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('9'!$AH$4,'9'!$AH$7,'9'!$AH$10,'9'!$AH$13,'9'!$AH$16,'9'!$AH$19,'9'!$AH$22)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55-4987-8B2F-91712A4A6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6716768"/>
        <c:axId val="1"/>
      </c:barChart>
      <c:catAx>
        <c:axId val="62671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142861554070446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6716768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3126-45DC-A78B-9C594D202AD5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126-45DC-A78B-9C594D202AD5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126-45DC-A78B-9C594D202AD5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126-45DC-A78B-9C594D202AD5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126-45DC-A78B-9C594D202AD5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126-45DC-A78B-9C594D202AD5}"/>
              </c:ext>
            </c:extLst>
          </c:dPt>
          <c:cat>
            <c:numRef>
              <c:f>'9'!$Z$159:$AF$159</c:f>
              <c:numCache>
                <c:formatCode>General</c:formatCode>
                <c:ptCount val="7"/>
                <c:pt idx="4" formatCode="0">
                  <c:v>10</c:v>
                </c:pt>
                <c:pt idx="5" formatCode="0">
                  <c:v>11</c:v>
                </c:pt>
                <c:pt idx="6" formatCode="0">
                  <c:v>12</c:v>
                </c:pt>
              </c:numCache>
            </c:numRef>
          </c:cat>
          <c:val>
            <c:numRef>
              <c:f>(Overview!$X$113:$AA$113,Overview!#REF!)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26-45DC-A78B-9C594D202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6717184"/>
        <c:axId val="1"/>
      </c:barChart>
      <c:catAx>
        <c:axId val="62671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671718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10047802596243"/>
          <c:y val="0.18487432886835459"/>
          <c:w val="0.81226839519596161"/>
          <c:h val="0.6722702867940166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('10'!$B$4,'10'!$B$7,'10'!$B$10,'10'!$B$13,'10'!$B$16,'10'!$B$19,'10'!$B$22)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('10'!$AH$4,'10'!$AH$7,'10'!$AH$10,'10'!$AH$13,'10'!$AH$16,'10'!$AH$19,'10'!$AH$22)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DD-4FEA-A267-FE8DB7F63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562064528"/>
        <c:axId val="1"/>
      </c:barChart>
      <c:catAx>
        <c:axId val="562064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18487836079313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2064528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3E27-4036-8648-18A0764885FC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E27-4036-8648-18A0764885FC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E27-4036-8648-18A0764885FC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E27-4036-8648-18A0764885FC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E27-4036-8648-18A0764885FC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E27-4036-8648-18A0764885FC}"/>
              </c:ext>
            </c:extLst>
          </c:dPt>
          <c:cat>
            <c:numRef>
              <c:f>'10'!$Z$159:$AF$159</c:f>
              <c:numCache>
                <c:formatCode>General</c:formatCode>
                <c:ptCount val="7"/>
                <c:pt idx="4" formatCode="0">
                  <c:v>11</c:v>
                </c:pt>
                <c:pt idx="5" formatCode="0">
                  <c:v>12</c:v>
                </c:pt>
                <c:pt idx="6" formatCode="0">
                  <c:v>13</c:v>
                </c:pt>
              </c:numCache>
            </c:numRef>
          </c:cat>
          <c:val>
            <c:numRef>
              <c:f>(Overview!$Z$113:$AC$113,Overview!#REF!)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27-4036-8648-18A076488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562065360"/>
        <c:axId val="1"/>
      </c:barChart>
      <c:catAx>
        <c:axId val="562065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56206536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513100561523945E-2"/>
          <c:y val="0.18487432886835459"/>
          <c:w val="0.83085577266040012"/>
          <c:h val="0.6722702867940166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('11'!$B$4,'11'!$B$7,'11'!$B$10,'11'!$B$13,'11'!$B$16,'11'!$B$19,'11'!$B$22)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('11'!$AH$4,'11'!$AH$7,'11'!$AH$10,'11'!$AH$13,'11'!$AH$16,'11'!$AH$19,'11'!$AH$22)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48-44DE-9414-5BDA29722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562066608"/>
        <c:axId val="1"/>
      </c:barChart>
      <c:catAx>
        <c:axId val="562066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18487836079313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2066608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CE7B-442F-BAD9-903ECA5C65E3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E7B-442F-BAD9-903ECA5C65E3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E7B-442F-BAD9-903ECA5C65E3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CE7B-442F-BAD9-903ECA5C65E3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E7B-442F-BAD9-903ECA5C65E3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CE7B-442F-BAD9-903ECA5C65E3}"/>
              </c:ext>
            </c:extLst>
          </c:dPt>
          <c:cat>
            <c:numRef>
              <c:f>'11'!$Z$159:$AF$159</c:f>
              <c:numCache>
                <c:formatCode>General</c:formatCode>
                <c:ptCount val="7"/>
                <c:pt idx="4" formatCode="0">
                  <c:v>12</c:v>
                </c:pt>
                <c:pt idx="5" formatCode="0">
                  <c:v>13</c:v>
                </c:pt>
                <c:pt idx="6" formatCode="0">
                  <c:v>14</c:v>
                </c:pt>
              </c:numCache>
            </c:numRef>
          </c:cat>
          <c:val>
            <c:numRef>
              <c:f>(Overview!$AA$113:$AD$113,Overview!#REF!)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7B-442F-BAD9-903ECA5C6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1049712"/>
        <c:axId val="1"/>
      </c:barChart>
      <c:catAx>
        <c:axId val="62104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104971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966552704018703"/>
          <c:y val="0.17647095028342938"/>
          <c:w val="0.81970334618173701"/>
          <c:h val="0.6806736653789419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('12'!$B$4,'12'!$B$7,'12'!$B$10,'12'!$B$13,'12'!$B$16,'12'!$B$19,'12'!$B$22)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('12'!$AH$4,'12'!$AH$7,'12'!$AH$10,'12'!$AH$13,'12'!$AH$16,'12'!$AH$19,'12'!$AH$22)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2C-49AD-8AA0-DC62F4B8A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1050960"/>
        <c:axId val="1"/>
      </c:barChart>
      <c:catAx>
        <c:axId val="62105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142861554070446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105096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2C2A-4B52-BFEF-9EF63EBBC67E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C2A-4B52-BFEF-9EF63EBBC67E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C2A-4B52-BFEF-9EF63EBBC67E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2C2A-4B52-BFEF-9EF63EBBC67E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C2A-4B52-BFEF-9EF63EBBC67E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2C2A-4B52-BFEF-9EF63EBBC67E}"/>
              </c:ext>
            </c:extLst>
          </c:dPt>
          <c:cat>
            <c:numRef>
              <c:f>'12'!$Z$159:$AF$159</c:f>
              <c:numCache>
                <c:formatCode>General</c:formatCode>
                <c:ptCount val="7"/>
                <c:pt idx="4" formatCode="0">
                  <c:v>13</c:v>
                </c:pt>
                <c:pt idx="5" formatCode="0">
                  <c:v>14</c:v>
                </c:pt>
                <c:pt idx="6" formatCode="0">
                  <c:v>15</c:v>
                </c:pt>
              </c:numCache>
            </c:numRef>
          </c:cat>
          <c:val>
            <c:numRef>
              <c:f>(Overview!$AB$113:$AE$113,Overview!#REF!)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2A-4B52-BFEF-9EF63EBB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1048048"/>
        <c:axId val="1"/>
      </c:barChart>
      <c:catAx>
        <c:axId val="621048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1048048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10047802596243"/>
          <c:y val="0.19747939674574241"/>
          <c:w val="0.81226839519596161"/>
          <c:h val="0.6596652189166288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('13'!$B$4,'13'!$B$7,'13'!$B$10,'13'!$B$13,'13'!$B$16,'13'!$B$19,'13'!$B$22)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('13'!$AH$4,'13'!$AH$7,'13'!$AH$10,'13'!$AH$13,'13'!$AH$16,'13'!$AH$19,'13'!$AH$22)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9E-4B28-85A4-5E99EDF5E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1053040"/>
        <c:axId val="1"/>
      </c:barChart>
      <c:catAx>
        <c:axId val="621053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22689516751582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105304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51C9-4890-BD3B-A598B77D7082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1C9-4890-BD3B-A598B77D7082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1C9-4890-BD3B-A598B77D7082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1C9-4890-BD3B-A598B77D7082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1C9-4890-BD3B-A598B77D7082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1C9-4890-BD3B-A598B77D7082}"/>
              </c:ext>
            </c:extLst>
          </c:dPt>
          <c:cat>
            <c:numRef>
              <c:f>'13'!$Z$159:$AF$159</c:f>
              <c:numCache>
                <c:formatCode>General</c:formatCode>
                <c:ptCount val="7"/>
                <c:pt idx="4" formatCode="0">
                  <c:v>14</c:v>
                </c:pt>
                <c:pt idx="5" formatCode="0">
                  <c:v>15</c:v>
                </c:pt>
                <c:pt idx="6" formatCode="0">
                  <c:v>16</c:v>
                </c:pt>
              </c:numCache>
            </c:numRef>
          </c:cat>
          <c:val>
            <c:numRef>
              <c:f>(Overview!$AC$113:$AF$113,Overview!#REF!)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1C9-4890-BD3B-A598B77D7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1046384"/>
        <c:axId val="1"/>
      </c:barChart>
      <c:catAx>
        <c:axId val="621046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104638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966552704018703"/>
          <c:y val="0.18907601816081721"/>
          <c:w val="0.81970334618173701"/>
          <c:h val="0.6680685975015541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('14'!$B$4,'14'!$B$7,'14'!$B$10,'14'!$B$13,'14'!$B$16,'14'!$B$19,'14'!$B$22)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('14'!$AH$4,'14'!$AH$7,'14'!$AH$10,'14'!$AH$13,'14'!$AH$16,'14'!$AH$19,'14'!$AH$22)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A7-43F8-BFDA-2E6A89F12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1507904"/>
        <c:axId val="1"/>
      </c:barChart>
      <c:catAx>
        <c:axId val="621507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18487836079313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150790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541E-4FD9-9207-0FE422557976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41E-4FD9-9207-0FE422557976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41E-4FD9-9207-0FE422557976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41E-4FD9-9207-0FE422557976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41E-4FD9-9207-0FE422557976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41E-4FD9-9207-0FE422557976}"/>
              </c:ext>
            </c:extLst>
          </c:dPt>
          <c:cat>
            <c:numRef>
              <c:f>'14'!$Z$159:$AF$159</c:f>
              <c:numCache>
                <c:formatCode>General</c:formatCode>
                <c:ptCount val="7"/>
                <c:pt idx="4" formatCode="0">
                  <c:v>15</c:v>
                </c:pt>
                <c:pt idx="5" formatCode="0">
                  <c:v>16</c:v>
                </c:pt>
                <c:pt idx="6" formatCode="0">
                  <c:v>17</c:v>
                </c:pt>
              </c:numCache>
            </c:numRef>
          </c:cat>
          <c:val>
            <c:numRef>
              <c:f>(Overview!$AD$113:$AG$113,Overview!#REF!)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1E-4FD9-9207-0FE422557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1510400"/>
        <c:axId val="1"/>
      </c:barChart>
      <c:catAx>
        <c:axId val="621510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151040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412713294240546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('15'!$B$4,'15'!$B$7,'15'!$B$10,'15'!$B$13,'15'!$B$16,'15'!$B$19,'15'!$B$22)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('15'!$AH$4,'15'!$AH$7,'15'!$AH$10,'15'!$AH$13,'15'!$AH$16,'15'!$AH$19,'15'!$AH$22)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22-4E4E-8D40-59AE4DE11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1508320"/>
        <c:axId val="1"/>
      </c:barChart>
      <c:catAx>
        <c:axId val="621508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150832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33B2-41C9-894C-F92848D4CF14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3B2-41C9-894C-F92848D4CF14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3B2-41C9-894C-F92848D4CF14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3B2-41C9-894C-F92848D4CF14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3B2-41C9-894C-F92848D4CF14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3B2-41C9-894C-F92848D4CF14}"/>
              </c:ext>
            </c:extLst>
          </c:dPt>
          <c:cat>
            <c:numRef>
              <c:f>'15'!$Z$159:$AF$159</c:f>
              <c:numCache>
                <c:formatCode>General</c:formatCode>
                <c:ptCount val="7"/>
                <c:pt idx="4" formatCode="0">
                  <c:v>16</c:v>
                </c:pt>
                <c:pt idx="5" formatCode="0">
                  <c:v>17</c:v>
                </c:pt>
                <c:pt idx="6" formatCode="0">
                  <c:v>18</c:v>
                </c:pt>
              </c:numCache>
            </c:numRef>
          </c:cat>
          <c:val>
            <c:numRef>
              <c:f>(Overview!$AE$113:$AH$113,Overview!#REF!)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B2-41C9-894C-F92848D4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1512064"/>
        <c:axId val="1"/>
      </c:barChart>
      <c:catAx>
        <c:axId val="621512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151206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888493886949174"/>
          <c:y val="0.26050473613268149"/>
          <c:w val="0.73048393435243231"/>
          <c:h val="0.5966398795296897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('16'!$B$4,'16'!$B$7,'16'!$B$10,'16'!$B$13,'16'!$B$16,'16'!$B$19,'16'!$B$22)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('16'!$AH$4,'16'!$AH$7,'16'!$AH$10,'16'!$AH$13,'16'!$AH$16,'16'!$AH$19,'16'!$AH$22)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AA-4335-AC96-07D42F5FD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1506656"/>
        <c:axId val="1"/>
      </c:barChart>
      <c:catAx>
        <c:axId val="621506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8.1784386617100371E-2"/>
              <c:y val="0.26050464280200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1506656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C525-4CD8-B80E-735B2BEDD256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525-4CD8-B80E-735B2BEDD256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525-4CD8-B80E-735B2BEDD256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C525-4CD8-B80E-735B2BEDD256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525-4CD8-B80E-735B2BEDD256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C525-4CD8-B80E-735B2BEDD256}"/>
              </c:ext>
            </c:extLst>
          </c:dPt>
          <c:cat>
            <c:numRef>
              <c:f>'16'!$Z$159:$AF$159</c:f>
              <c:numCache>
                <c:formatCode>General</c:formatCode>
                <c:ptCount val="7"/>
                <c:pt idx="4" formatCode="0">
                  <c:v>17</c:v>
                </c:pt>
                <c:pt idx="5" formatCode="0">
                  <c:v>18</c:v>
                </c:pt>
                <c:pt idx="6" formatCode="0">
                  <c:v>19</c:v>
                </c:pt>
              </c:numCache>
            </c:numRef>
          </c:cat>
          <c:val>
            <c:numRef>
              <c:f>(Overview!$AF$113:$AI$113,Overview!#REF!)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25-4CD8-B80E-735B2BEDD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1514144"/>
        <c:axId val="1"/>
      </c:barChart>
      <c:catAx>
        <c:axId val="621514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151414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226839519596161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('17'!$B$4,'17'!$B$7,'17'!$B$10,'17'!$B$13,'17'!$B$16,'17'!$B$19,'17'!$B$22)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('17'!$AH$4,'17'!$AH$7,'17'!$AH$10,'17'!$AH$13,'17'!$AH$16,'17'!$AH$19,'17'!$AH$22)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7F-477E-A0E6-B6C887F84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1838496"/>
        <c:axId val="1"/>
      </c:barChart>
      <c:catAx>
        <c:axId val="621838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1838496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4609-4C5A-811F-A227A535A782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609-4C5A-811F-A227A535A782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609-4C5A-811F-A227A535A782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4609-4C5A-811F-A227A535A782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609-4C5A-811F-A227A535A782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4609-4C5A-811F-A227A535A782}"/>
              </c:ext>
            </c:extLst>
          </c:dPt>
          <c:cat>
            <c:numRef>
              <c:f>'17'!$Z$159:$AF$159</c:f>
              <c:numCache>
                <c:formatCode>General</c:formatCode>
                <c:ptCount val="7"/>
                <c:pt idx="4" formatCode="0">
                  <c:v>18</c:v>
                </c:pt>
                <c:pt idx="5" formatCode="0">
                  <c:v>19</c:v>
                </c:pt>
                <c:pt idx="6" formatCode="0">
                  <c:v>20</c:v>
                </c:pt>
              </c:numCache>
            </c:numRef>
          </c:cat>
          <c:val>
            <c:numRef>
              <c:f>(Overview!$AG$113:$AJ$113,Overview!#REF!)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09-4C5A-811F-A227A535A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1839744"/>
        <c:axId val="1"/>
      </c:barChart>
      <c:catAx>
        <c:axId val="62183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183974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226839519596161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('18'!$B$4,'18'!$B$7,'18'!$B$10,'18'!$B$13,'18'!$B$16,'18'!$B$19,'18'!$B$22)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('18'!$AH$4,'18'!$AH$7,'18'!$AH$10,'18'!$AH$13,'18'!$AH$16,'18'!$AH$19,'18'!$AH$22)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EF-4A64-B6EF-241DC3385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1840160"/>
        <c:axId val="1"/>
      </c:barChart>
      <c:catAx>
        <c:axId val="62184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184016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B0B9-4BB2-B712-F60914FD98EF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0B9-4BB2-B712-F60914FD98EF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0B9-4BB2-B712-F60914FD98EF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B0B9-4BB2-B712-F60914FD98EF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0B9-4BB2-B712-F60914FD98EF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B0B9-4BB2-B712-F60914FD98EF}"/>
              </c:ext>
            </c:extLst>
          </c:dPt>
          <c:cat>
            <c:numRef>
              <c:f>'18'!$Z$159:$AF$159</c:f>
              <c:numCache>
                <c:formatCode>General</c:formatCode>
                <c:ptCount val="7"/>
                <c:pt idx="4" formatCode="0">
                  <c:v>19</c:v>
                </c:pt>
                <c:pt idx="5" formatCode="0">
                  <c:v>20</c:v>
                </c:pt>
                <c:pt idx="6" formatCode="0">
                  <c:v>21</c:v>
                </c:pt>
              </c:numCache>
            </c:numRef>
          </c:cat>
          <c:val>
            <c:numRef>
              <c:f>(Overview!$AH$113:$AK$113,Overview!#REF!)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B9-4BB2-B712-F60914FD9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1842240"/>
        <c:axId val="1"/>
      </c:barChart>
      <c:catAx>
        <c:axId val="621842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184224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226839519596161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('19'!$B$4,'19'!$B$7,'19'!$B$10,'19'!$B$13,'19'!$B$16,'19'!$B$19,'19'!$B$22)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('19'!$AH$4,'19'!$AH$7,'19'!$AH$10,'19'!$AH$13,'19'!$AH$16,'19'!$AH$19,'19'!$AH$22)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A-4DC9-B8E6-A407A7507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1834752"/>
        <c:axId val="1"/>
      </c:barChart>
      <c:catAx>
        <c:axId val="621834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183475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7EAA-4656-86BC-9ED4C1635AB1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EAA-4656-86BC-9ED4C1635AB1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EAA-4656-86BC-9ED4C1635AB1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7EAA-4656-86BC-9ED4C1635AB1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EAA-4656-86BC-9ED4C1635AB1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7EAA-4656-86BC-9ED4C1635AB1}"/>
              </c:ext>
            </c:extLst>
          </c:dPt>
          <c:cat>
            <c:numRef>
              <c:f>'19'!$Z$159:$AF$159</c:f>
              <c:numCache>
                <c:formatCode>General</c:formatCode>
                <c:ptCount val="7"/>
                <c:pt idx="4" formatCode="0">
                  <c:v>20</c:v>
                </c:pt>
                <c:pt idx="5" formatCode="0">
                  <c:v>1</c:v>
                </c:pt>
                <c:pt idx="6" formatCode="0">
                  <c:v>2</c:v>
                </c:pt>
              </c:numCache>
            </c:numRef>
          </c:cat>
          <c:val>
            <c:numRef>
              <c:f>(Overview!$AI$113:$AL$113,Overview!#REF!)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AA-4656-86BC-9ED4C1635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2181936"/>
        <c:axId val="1"/>
      </c:barChart>
      <c:catAx>
        <c:axId val="622181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2181936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226839519596161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('20'!$B$4,'20'!$B$7,'20'!$B$10,'20'!$B$13,'20'!$B$16,'20'!$B$19,'20'!$B$22)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('20'!$AH$4,'20'!$AH$7,'20'!$AH$10,'20'!$AH$13,'20'!$AH$16,'20'!$AH$19,'20'!$AH$22)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60-49F1-A1D0-C9AE8A182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2179440"/>
        <c:axId val="1"/>
      </c:barChart>
      <c:catAx>
        <c:axId val="62217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217944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93C6-4A73-A42D-01F5904DAF93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3C6-4A73-A42D-01F5904DAF93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3C6-4A73-A42D-01F5904DAF93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93C6-4A73-A42D-01F5904DAF93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3C6-4A73-A42D-01F5904DAF93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93C6-4A73-A42D-01F5904DAF93}"/>
              </c:ext>
            </c:extLst>
          </c:dPt>
          <c:cat>
            <c:numRef>
              <c:f>'20'!$Z$159:$AF$159</c:f>
              <c:numCache>
                <c:formatCode>General</c:formatCode>
                <c:ptCount val="7"/>
                <c:pt idx="4" formatCode="0">
                  <c:v>1</c:v>
                </c:pt>
                <c:pt idx="5" formatCode="0">
                  <c:v>2</c:v>
                </c:pt>
                <c:pt idx="6" formatCode="0">
                  <c:v>3</c:v>
                </c:pt>
              </c:numCache>
            </c:numRef>
          </c:cat>
          <c:val>
            <c:numRef>
              <c:f>(Overview!$AJ$113:$AM$113,Overview!#REF!)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C6-4A73-A42D-01F5904DA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2176528"/>
        <c:axId val="1"/>
      </c:barChart>
      <c:catAx>
        <c:axId val="622176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2176528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226839519596161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('21'!$B$4,'21'!$B$7,'21'!$B$10,'21'!$B$13,'21'!$B$16,'21'!$B$19,'21'!$B$22)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('21'!$AH$4,'21'!$AH$7,'21'!$AH$10,'21'!$AH$13,'21'!$AH$16,'21'!$AH$19,'21'!$AH$22)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FC-48FC-9816-5EB7548FC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2588304"/>
        <c:axId val="1"/>
      </c:barChart>
      <c:catAx>
        <c:axId val="622588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258830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A179-4E42-AD78-5029C99752FD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179-4E42-AD78-5029C99752FD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179-4E42-AD78-5029C99752FD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A179-4E42-AD78-5029C99752FD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179-4E42-AD78-5029C99752FD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A179-4E42-AD78-5029C99752FD}"/>
              </c:ext>
            </c:extLst>
          </c:dPt>
          <c:cat>
            <c:numRef>
              <c:f>'21'!$Z$159:$AF$159</c:f>
              <c:numCache>
                <c:formatCode>General</c:formatCode>
                <c:ptCount val="7"/>
                <c:pt idx="4" formatCode="0">
                  <c:v>22</c:v>
                </c:pt>
                <c:pt idx="5" formatCode="0">
                  <c:v>23</c:v>
                </c:pt>
                <c:pt idx="6" formatCode="0">
                  <c:v>24</c:v>
                </c:pt>
              </c:numCache>
            </c:numRef>
          </c:cat>
          <c:val>
            <c:numRef>
              <c:f>(Overview!$AK$113:$AN$113,Overview!#REF!)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79-4E42-AD78-5029C9975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2594960"/>
        <c:axId val="1"/>
      </c:barChart>
      <c:catAx>
        <c:axId val="622594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259496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226839519596161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('22'!$B$4,'22'!$B$7,'22'!$B$10,'22'!$B$13,'22'!$B$16,'22'!$B$19,'22'!$B$22)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('22'!$AH$4,'22'!$AH$7,'22'!$AH$10,'22'!$AH$13,'22'!$AH$16,'22'!$AH$19,'22'!$AH$22)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0-494A-B11B-F5C714F63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2590800"/>
        <c:axId val="1"/>
      </c:barChart>
      <c:catAx>
        <c:axId val="622590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259080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6FEB-473D-A744-8E9558D5099D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FEB-473D-A744-8E9558D5099D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FEB-473D-A744-8E9558D5099D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FEB-473D-A744-8E9558D5099D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FEB-473D-A744-8E9558D5099D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FEB-473D-A744-8E9558D5099D}"/>
              </c:ext>
            </c:extLst>
          </c:dPt>
          <c:cat>
            <c:numRef>
              <c:f>'22'!$Z$159:$AF$159</c:f>
              <c:numCache>
                <c:formatCode>General</c:formatCode>
                <c:ptCount val="7"/>
                <c:pt idx="4" formatCode="0">
                  <c:v>23</c:v>
                </c:pt>
                <c:pt idx="5" formatCode="0">
                  <c:v>24</c:v>
                </c:pt>
                <c:pt idx="6" formatCode="0">
                  <c:v>25</c:v>
                </c:pt>
              </c:numCache>
            </c:numRef>
          </c:cat>
          <c:val>
            <c:numRef>
              <c:f>(Overview!$AL$113:$AO$113,Overview!#REF!)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FEB-473D-A744-8E9558D50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2590384"/>
        <c:axId val="1"/>
      </c:barChart>
      <c:catAx>
        <c:axId val="62259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259038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226839519596161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('23'!$B$4,'23'!$B$7,'23'!$B$10,'23'!$B$13,'23'!$B$16,'23'!$B$19,'23'!$B$22)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('23'!$AH$4,'23'!$AH$7,'23'!$AH$10,'23'!$AH$13,'23'!$AH$16,'23'!$AH$19,'23'!$AH$22)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0-425D-81CF-C7BA7BEE6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2593712"/>
        <c:axId val="1"/>
      </c:barChart>
      <c:catAx>
        <c:axId val="622593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259371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F98A-4745-93D9-C87E6D341518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98A-4745-93D9-C87E6D341518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98A-4745-93D9-C87E6D341518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F98A-4745-93D9-C87E6D341518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98A-4745-93D9-C87E6D341518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F98A-4745-93D9-C87E6D341518}"/>
              </c:ext>
            </c:extLst>
          </c:dPt>
          <c:cat>
            <c:numRef>
              <c:f>'23'!$Z$159:$AF$159</c:f>
              <c:numCache>
                <c:formatCode>General</c:formatCode>
                <c:ptCount val="7"/>
                <c:pt idx="4" formatCode="0">
                  <c:v>24</c:v>
                </c:pt>
                <c:pt idx="5" formatCode="0">
                  <c:v>25</c:v>
                </c:pt>
                <c:pt idx="6" formatCode="0">
                  <c:v>26</c:v>
                </c:pt>
              </c:numCache>
            </c:numRef>
          </c:cat>
          <c:val>
            <c:numRef>
              <c:f>(Overview!$AM$113:$AP$113,Overview!#REF!)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8A-4745-93D9-C87E6D341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2594544"/>
        <c:axId val="1"/>
      </c:barChart>
      <c:catAx>
        <c:axId val="622594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259454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226839519596161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('24'!$B$4,'24'!$B$7,'24'!$B$10,'24'!$B$13,'24'!$B$16,'24'!$B$19,'24'!$B$22)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('24'!$AH$4,'24'!$AH$7,'24'!$AH$10,'24'!$AH$13,'24'!$AH$16,'24'!$AH$19,'24'!$AH$22)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7-483F-9F86-2AC48400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3033120"/>
        <c:axId val="1"/>
      </c:barChart>
      <c:catAx>
        <c:axId val="623033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303312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FCFE-4D0E-872D-E85A57B5336C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CFE-4D0E-872D-E85A57B5336C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CFE-4D0E-872D-E85A57B5336C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FCFE-4D0E-872D-E85A57B5336C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CFE-4D0E-872D-E85A57B5336C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FCFE-4D0E-872D-E85A57B5336C}"/>
              </c:ext>
            </c:extLst>
          </c:dPt>
          <c:cat>
            <c:numRef>
              <c:f>'24'!$Z$159:$AF$159</c:f>
              <c:numCache>
                <c:formatCode>General</c:formatCode>
                <c:ptCount val="7"/>
                <c:pt idx="4" formatCode="0">
                  <c:v>25</c:v>
                </c:pt>
                <c:pt idx="5" formatCode="0">
                  <c:v>26</c:v>
                </c:pt>
                <c:pt idx="6" formatCode="0">
                  <c:v>27</c:v>
                </c:pt>
              </c:numCache>
            </c:numRef>
          </c:cat>
          <c:val>
            <c:numRef>
              <c:f>(Overview!$AN$113:$AQ$113,Overview!#REF!)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FE-4D0E-872D-E85A57B53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3036864"/>
        <c:axId val="1"/>
      </c:barChart>
      <c:catAx>
        <c:axId val="623036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303686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226839519596161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('25'!$B$4,'25'!$B$7,'25'!$B$10,'25'!$B$13,'25'!$B$16,'25'!$B$19,'25'!$B$22)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('25'!$AH$4,'25'!$AH$7,'25'!$AH$10,'25'!$AH$13,'25'!$AH$16,'25'!$AH$19,'25'!$AH$22)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97-4BFB-A4A9-1BBA3652E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3031872"/>
        <c:axId val="1"/>
      </c:barChart>
      <c:catAx>
        <c:axId val="62303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303187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7030-436D-8102-CBBC3F2A92E8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030-436D-8102-CBBC3F2A92E8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030-436D-8102-CBBC3F2A92E8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7030-436D-8102-CBBC3F2A92E8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030-436D-8102-CBBC3F2A92E8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7030-436D-8102-CBBC3F2A92E8}"/>
              </c:ext>
            </c:extLst>
          </c:dPt>
          <c:cat>
            <c:numRef>
              <c:f>'25'!$Z$159:$AF$159</c:f>
              <c:numCache>
                <c:formatCode>General</c:formatCode>
                <c:ptCount val="7"/>
                <c:pt idx="4" formatCode="0">
                  <c:v>26</c:v>
                </c:pt>
                <c:pt idx="5" formatCode="0">
                  <c:v>27</c:v>
                </c:pt>
                <c:pt idx="6" formatCode="0">
                  <c:v>28</c:v>
                </c:pt>
              </c:numCache>
            </c:numRef>
          </c:cat>
          <c:val>
            <c:numRef>
              <c:f>(Overview!$AO$113:$AR$113,Overview!#REF!)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30-436D-8102-CBBC3F2A9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3036032"/>
        <c:axId val="1"/>
      </c:barChart>
      <c:catAx>
        <c:axId val="623036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303603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226839519596161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('26'!$B$4,'26'!$B$7,'26'!$B$10,'26'!$B$13,'26'!$B$16,'26'!$B$19,'26'!$B$22)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('26'!$AH$4,'26'!$AH$7,'26'!$AH$10,'26'!$AH$13,'26'!$AH$16,'26'!$AH$19,'26'!$AH$22)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8-4A0E-8A03-B1AE27640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3037280"/>
        <c:axId val="1"/>
      </c:barChart>
      <c:catAx>
        <c:axId val="623037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303728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0498-4C0A-9ACE-4CF8F874F8D7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498-4C0A-9ACE-4CF8F874F8D7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498-4C0A-9ACE-4CF8F874F8D7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0498-4C0A-9ACE-4CF8F874F8D7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498-4C0A-9ACE-4CF8F874F8D7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0498-4C0A-9ACE-4CF8F874F8D7}"/>
              </c:ext>
            </c:extLst>
          </c:dPt>
          <c:cat>
            <c:numRef>
              <c:f>'26'!$Z$159:$AF$159</c:f>
              <c:numCache>
                <c:formatCode>General</c:formatCode>
                <c:ptCount val="7"/>
                <c:pt idx="4" formatCode="0">
                  <c:v>27</c:v>
                </c:pt>
                <c:pt idx="5" formatCode="0">
                  <c:v>28</c:v>
                </c:pt>
                <c:pt idx="6" formatCode="0">
                  <c:v>29</c:v>
                </c:pt>
              </c:numCache>
            </c:numRef>
          </c:cat>
          <c:val>
            <c:numRef>
              <c:f>(Overview!$AP$113:$AS$113,Overview!#REF!)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98-4C0A-9ACE-4CF8F874F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3447392"/>
        <c:axId val="1"/>
      </c:barChart>
      <c:catAx>
        <c:axId val="62344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344739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226839519596161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('27'!$B$4,'27'!$B$7,'27'!$B$10,'27'!$B$13,'27'!$B$16,'27'!$B$19,'27'!$B$22)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('27'!$AH$4,'27'!$AH$7,'27'!$AH$10,'27'!$AH$13,'27'!$AH$16,'27'!$AH$19,'27'!$AH$22)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C-4D4B-ADCD-7D86E6DD3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3446560"/>
        <c:axId val="1"/>
      </c:barChart>
      <c:catAx>
        <c:axId val="623446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344656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A433-40EC-989B-81E5BE3C5096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433-40EC-989B-81E5BE3C5096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433-40EC-989B-81E5BE3C5096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A433-40EC-989B-81E5BE3C5096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433-40EC-989B-81E5BE3C5096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A433-40EC-989B-81E5BE3C5096}"/>
              </c:ext>
            </c:extLst>
          </c:dPt>
          <c:cat>
            <c:numRef>
              <c:f>'27'!$Z$159:$AF$159</c:f>
              <c:numCache>
                <c:formatCode>General</c:formatCode>
                <c:ptCount val="7"/>
                <c:pt idx="4" formatCode="0">
                  <c:v>28</c:v>
                </c:pt>
                <c:pt idx="5" formatCode="0">
                  <c:v>29</c:v>
                </c:pt>
                <c:pt idx="6" formatCode="0">
                  <c:v>30</c:v>
                </c:pt>
              </c:numCache>
            </c:numRef>
          </c:cat>
          <c:val>
            <c:numRef>
              <c:f>(Overview!$AQ$113:$AT$113,Overview!#REF!)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33-40EC-989B-81E5BE3C5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3451136"/>
        <c:axId val="1"/>
      </c:barChart>
      <c:catAx>
        <c:axId val="62345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3451136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226839519596161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('28'!$B$4,'28'!$B$7,'28'!$B$10,'28'!$B$13,'28'!$B$16,'28'!$B$19,'28'!$B$22)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('28'!$AH$4,'28'!$AH$7,'28'!$AH$10,'28'!$AH$13,'28'!$AH$16,'28'!$AH$19,'28'!$AH$22)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2C-48F0-A800-E6C6C4443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3451552"/>
        <c:axId val="1"/>
      </c:barChart>
      <c:catAx>
        <c:axId val="62345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345155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A6B3-4565-A3D4-575791D606B0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6B3-4565-A3D4-575791D606B0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6B3-4565-A3D4-575791D606B0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A6B3-4565-A3D4-575791D606B0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6B3-4565-A3D4-575791D606B0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A6B3-4565-A3D4-575791D606B0}"/>
              </c:ext>
            </c:extLst>
          </c:dPt>
          <c:cat>
            <c:numRef>
              <c:f>'28'!$Z$159:$AF$159</c:f>
              <c:numCache>
                <c:formatCode>General</c:formatCode>
                <c:ptCount val="7"/>
                <c:pt idx="4" formatCode="0">
                  <c:v>29</c:v>
                </c:pt>
                <c:pt idx="5" formatCode="0">
                  <c:v>30</c:v>
                </c:pt>
                <c:pt idx="6" formatCode="0">
                  <c:v>31</c:v>
                </c:pt>
              </c:numCache>
            </c:numRef>
          </c:cat>
          <c:val>
            <c:numRef>
              <c:f>(Overview!$AR$113:$AU$113,Overview!#REF!)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B3-4565-A3D4-575791D60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3444064"/>
        <c:axId val="1"/>
      </c:barChart>
      <c:catAx>
        <c:axId val="623444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344406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226839519596161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('29'!$B$4,'29'!$B$7,'29'!$B$10,'29'!$B$13,'29'!$B$16,'29'!$B$19,'29'!$B$22)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('29'!$AH$4,'29'!$AH$7,'29'!$AH$10,'29'!$AH$13,'29'!$AH$16,'29'!$AH$19,'29'!$AH$22)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C3-49D2-9F22-D0E2A2510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3445312"/>
        <c:axId val="1"/>
      </c:barChart>
      <c:catAx>
        <c:axId val="623445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344531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7925-4408-AF12-036EB4A42C9B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925-4408-AF12-036EB4A42C9B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925-4408-AF12-036EB4A42C9B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7925-4408-AF12-036EB4A42C9B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925-4408-AF12-036EB4A42C9B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7925-4408-AF12-036EB4A42C9B}"/>
              </c:ext>
            </c:extLst>
          </c:dPt>
          <c:cat>
            <c:numRef>
              <c:f>'29'!$Z$159:$AF$159</c:f>
              <c:numCache>
                <c:formatCode>General</c:formatCode>
                <c:ptCount val="7"/>
                <c:pt idx="4" formatCode="0">
                  <c:v>30</c:v>
                </c:pt>
                <c:pt idx="5" formatCode="0">
                  <c:v>31</c:v>
                </c:pt>
                <c:pt idx="6" formatCode="0">
                  <c:v>32</c:v>
                </c:pt>
              </c:numCache>
            </c:numRef>
          </c:cat>
          <c:val>
            <c:numRef>
              <c:f>(Overview!$AS$113:$AV$113,Overview!#REF!)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25-4408-AF12-036EB4A42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3719856"/>
        <c:axId val="1"/>
      </c:barChart>
      <c:catAx>
        <c:axId val="623719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3719856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226839519596161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('30'!$B$4,'30'!$B$7,'30'!$B$10,'30'!$B$13,'30'!$B$16,'30'!$B$19,'30'!$B$22)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('30'!$AH$4,'30'!$AH$7,'30'!$AH$10,'30'!$AH$13,'30'!$AH$16,'30'!$AH$19,'30'!$AH$22)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F8-414F-876A-F40A1C250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3726096"/>
        <c:axId val="1"/>
      </c:barChart>
      <c:catAx>
        <c:axId val="623726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3726096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74C1-4631-B36E-121B090F62E9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4C1-4631-B36E-121B090F62E9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4C1-4631-B36E-121B090F62E9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74C1-4631-B36E-121B090F62E9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4C1-4631-B36E-121B090F62E9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74C1-4631-B36E-121B090F62E9}"/>
              </c:ext>
            </c:extLst>
          </c:dPt>
          <c:cat>
            <c:numRef>
              <c:f>'30'!$Z$159:$AF$159</c:f>
              <c:numCache>
                <c:formatCode>General</c:formatCode>
                <c:ptCount val="7"/>
                <c:pt idx="4" formatCode="0">
                  <c:v>31</c:v>
                </c:pt>
                <c:pt idx="5" formatCode="0">
                  <c:v>32</c:v>
                </c:pt>
                <c:pt idx="6" formatCode="0">
                  <c:v>33</c:v>
                </c:pt>
              </c:numCache>
            </c:numRef>
          </c:cat>
          <c:val>
            <c:numRef>
              <c:f>(Overview!$AT$113:$AW$113,Overview!#REF!)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1-4631-B36E-121B090F6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3726928"/>
        <c:axId val="1"/>
      </c:barChart>
      <c:catAx>
        <c:axId val="62372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3726928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226839519596161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('31'!$B$4,'31'!$B$7,'31'!$B$10,'31'!$B$13,'31'!$B$16,'31'!$B$19,'31'!$B$22)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('31'!$AH$4,'31'!$AH$7,'31'!$AH$10,'31'!$AH$13,'31'!$AH$16,'31'!$AH$19,'31'!$AH$22)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C-4B01-AFC1-4B7F73C6D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108576"/>
        <c:axId val="1"/>
      </c:barChart>
      <c:catAx>
        <c:axId val="624108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4108576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F71B-45F6-A67E-5157D944F391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71B-45F6-A67E-5157D944F391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71B-45F6-A67E-5157D944F391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F71B-45F6-A67E-5157D944F391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71B-45F6-A67E-5157D944F391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F71B-45F6-A67E-5157D944F391}"/>
              </c:ext>
            </c:extLst>
          </c:dPt>
          <c:cat>
            <c:numRef>
              <c:f>'31'!$Z$159:$AF$159</c:f>
              <c:numCache>
                <c:formatCode>General</c:formatCode>
                <c:ptCount val="7"/>
                <c:pt idx="4" formatCode="0">
                  <c:v>32</c:v>
                </c:pt>
                <c:pt idx="5" formatCode="0">
                  <c:v>33</c:v>
                </c:pt>
                <c:pt idx="6" formatCode="0">
                  <c:v>34</c:v>
                </c:pt>
              </c:numCache>
            </c:numRef>
          </c:cat>
          <c:val>
            <c:numRef>
              <c:f>(Overview!$AU$113:$AX$113,Overview!#REF!)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1B-45F6-A67E-5157D944F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109408"/>
        <c:axId val="1"/>
      </c:barChart>
      <c:catAx>
        <c:axId val="624109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4109408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226839519596161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('32'!$B$4,'32'!$B$7,'32'!$B$10,'32'!$B$13,'32'!$B$16,'32'!$B$19,'32'!$B$22)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('32'!$AH$4,'32'!$AH$7,'32'!$AH$10,'32'!$AH$13,'32'!$AH$16,'32'!$AH$19,'32'!$AH$22)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51-461D-A09F-30C27ED64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113984"/>
        <c:axId val="1"/>
      </c:barChart>
      <c:catAx>
        <c:axId val="62411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411398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891C-4330-A6F9-E5020FA7A265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91C-4330-A6F9-E5020FA7A265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91C-4330-A6F9-E5020FA7A265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891C-4330-A6F9-E5020FA7A265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91C-4330-A6F9-E5020FA7A265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891C-4330-A6F9-E5020FA7A265}"/>
              </c:ext>
            </c:extLst>
          </c:dPt>
          <c:cat>
            <c:numRef>
              <c:f>'32'!$Z$159:$AF$159</c:f>
              <c:numCache>
                <c:formatCode>General</c:formatCode>
                <c:ptCount val="7"/>
                <c:pt idx="4" formatCode="0">
                  <c:v>33</c:v>
                </c:pt>
                <c:pt idx="5" formatCode="0">
                  <c:v>34</c:v>
                </c:pt>
                <c:pt idx="6" formatCode="0">
                  <c:v>35</c:v>
                </c:pt>
              </c:numCache>
            </c:numRef>
          </c:cat>
          <c:val>
            <c:numRef>
              <c:f>(Overview!$AV$113:$AY$113,Overview!#REF!)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1C-4330-A6F9-E5020FA7A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105664"/>
        <c:axId val="1"/>
      </c:barChart>
      <c:catAx>
        <c:axId val="624105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410566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226839519596161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('33'!$B$4,'33'!$B$7,'33'!$B$10,'33'!$B$13,'33'!$B$16,'33'!$B$19,'33'!$B$22)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('33'!$AH$4,'33'!$AH$7,'33'!$AH$10,'33'!$AH$13,'33'!$AH$16,'33'!$AH$19,'33'!$AH$22)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6-48DE-8EC8-1915A2E32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109824"/>
        <c:axId val="1"/>
      </c:barChart>
      <c:catAx>
        <c:axId val="6241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410982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3793-4C4D-BEC3-4AB8CAEA60A0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793-4C4D-BEC3-4AB8CAEA60A0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793-4C4D-BEC3-4AB8CAEA60A0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793-4C4D-BEC3-4AB8CAEA60A0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793-4C4D-BEC3-4AB8CAEA60A0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793-4C4D-BEC3-4AB8CAEA60A0}"/>
              </c:ext>
            </c:extLst>
          </c:dPt>
          <c:cat>
            <c:numRef>
              <c:f>'33'!$Z$159:$AF$159</c:f>
              <c:numCache>
                <c:formatCode>General</c:formatCode>
                <c:ptCount val="7"/>
                <c:pt idx="4" formatCode="0">
                  <c:v>34</c:v>
                </c:pt>
                <c:pt idx="5" formatCode="0">
                  <c:v>35</c:v>
                </c:pt>
                <c:pt idx="6" formatCode="0">
                  <c:v>36</c:v>
                </c:pt>
              </c:numCache>
            </c:numRef>
          </c:cat>
          <c:val>
            <c:numRef>
              <c:f>(Overview!$AW$113:$AZ$113,Overview!#REF!)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93-4C4D-BEC3-4AB8CAEA6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110240"/>
        <c:axId val="1"/>
      </c:barChart>
      <c:catAx>
        <c:axId val="624110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411024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226839519596161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('34'!$B$4,'34'!$B$7,'34'!$B$10,'34'!$B$13,'34'!$B$16,'34'!$B$19,'34'!$B$22)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('34'!$AH$4,'34'!$AH$7,'34'!$AH$10,'34'!$AH$13,'34'!$AH$16,'34'!$AH$19,'34'!$AH$22)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88-477B-8D33-530B36684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111488"/>
        <c:axId val="1"/>
      </c:barChart>
      <c:catAx>
        <c:axId val="624111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4111488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A01E-4577-A1A1-134C82325CA7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01E-4577-A1A1-134C82325CA7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01E-4577-A1A1-134C82325CA7}"/>
              </c:ext>
            </c:extLst>
          </c:dPt>
          <c:dPt>
            <c:idx val="3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A01E-4577-A1A1-134C82325CA7}"/>
              </c:ext>
            </c:extLst>
          </c:dPt>
          <c:dPt>
            <c:idx val="4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01E-4577-A1A1-134C82325CA7}"/>
              </c:ext>
            </c:extLst>
          </c:dPt>
          <c:dPt>
            <c:idx val="5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A01E-4577-A1A1-134C82325CA7}"/>
              </c:ext>
            </c:extLst>
          </c:dPt>
          <c:cat>
            <c:numRef>
              <c:f>'34'!$Y$159:$AE$159</c:f>
              <c:numCache>
                <c:formatCode>General</c:formatCode>
                <c:ptCount val="7"/>
                <c:pt idx="5" formatCode="0">
                  <c:v>35</c:v>
                </c:pt>
                <c:pt idx="6" formatCode="0">
                  <c:v>36</c:v>
                </c:pt>
              </c:numCache>
            </c:numRef>
          </c:cat>
          <c:val>
            <c:numRef>
              <c:f>(Overview!$AW$113:$BA$113,Overview!#REF!)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1E-4577-A1A1-134C82325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101504"/>
        <c:axId val="1"/>
      </c:barChart>
      <c:catAx>
        <c:axId val="624101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crossAx val="624101504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Trainingsbelastungverteilung inerhalb der Woche</a:t>
            </a:r>
          </a:p>
        </c:rich>
      </c:tx>
      <c:layout>
        <c:manualLayout>
          <c:xMode val="edge"/>
          <c:yMode val="edge"/>
          <c:x val="0.2249072583399194"/>
          <c:y val="4.20168067226890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267669126529397"/>
          <c:y val="0.15966419311357896"/>
          <c:w val="0.81226839519596161"/>
          <c:h val="0.69748042254879228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0000">
                    <a:gamma/>
                    <a:shade val="84706"/>
                    <a:invGamma/>
                  </a:srgbClr>
                </a:gs>
                <a:gs pos="50000">
                  <a:srgbClr val="FF0000"/>
                </a:gs>
                <a:gs pos="100000">
                  <a:srgbClr val="FF0000">
                    <a:gamma/>
                    <a:shade val="8470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('35'!$B$4,'35'!$B$7,'35'!$B$10,'35'!$B$13,'35'!$B$16,'35'!$B$19,'35'!$B$22)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('35'!$AH$4,'35'!$AH$7,'35'!$AH$10,'35'!$AH$13,'35'!$AH$16,'35'!$AH$19,'35'!$AH$22)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4-4D31-B0A7-632516EC1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112736"/>
        <c:axId val="1"/>
      </c:barChart>
      <c:catAx>
        <c:axId val="624112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layout>
            <c:manualLayout>
              <c:xMode val="edge"/>
              <c:yMode val="edge"/>
              <c:x val="9.2936802973977699E-3"/>
              <c:y val="0.205882794062506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4112736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9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Verlauf der Trainingsbelastung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00FF00">
                    <a:gamma/>
                    <a:shade val="75686"/>
                    <a:invGamma/>
                  </a:srgbClr>
                </a:gs>
                <a:gs pos="50000">
                  <a:srgbClr val="00FF00"/>
                </a:gs>
                <a:gs pos="100000">
                  <a:srgbClr val="00FF00">
                    <a:gamma/>
                    <a:shade val="75686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15F6-4C70-930D-451F01325FB4}"/>
              </c:ext>
            </c:extLst>
          </c:dPt>
          <c:dPt>
            <c:idx val="1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5F6-4C70-930D-451F01325FB4}"/>
              </c:ext>
            </c:extLst>
          </c:dPt>
          <c:dPt>
            <c:idx val="2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5F6-4C70-930D-451F01325FB4}"/>
              </c:ext>
            </c:extLst>
          </c:dPt>
          <c:dPt>
            <c:idx val="3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5F6-4C70-930D-451F01325FB4}"/>
              </c:ext>
            </c:extLst>
          </c:dPt>
          <c:dPt>
            <c:idx val="4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5F6-4C70-930D-451F01325FB4}"/>
              </c:ext>
            </c:extLst>
          </c:dPt>
          <c:dPt>
            <c:idx val="5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5F6-4C70-930D-451F01325FB4}"/>
              </c:ext>
            </c:extLst>
          </c:dPt>
          <c:cat>
            <c:numRef>
              <c:f>'35'!$Z$159:$AF$159</c:f>
              <c:numCache>
                <c:formatCode>General</c:formatCode>
                <c:ptCount val="7"/>
                <c:pt idx="4" formatCode="0">
                  <c:v>36</c:v>
                </c:pt>
                <c:pt idx="5" formatCode="0">
                  <c:v>37</c:v>
                </c:pt>
                <c:pt idx="6" formatCode="0">
                  <c:v>38</c:v>
                </c:pt>
              </c:numCache>
            </c:numRef>
          </c:cat>
          <c:val>
            <c:numRef>
              <c:f>Overview!$AW$113:$BB$113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F6-4C70-930D-451F01325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4114400"/>
        <c:axId val="1"/>
      </c:barChart>
      <c:catAx>
        <c:axId val="624114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FFFF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FFFF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Trainingsbelastung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crossAx val="624114400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003366"/>
        </a:gs>
        <a:gs pos="100000">
          <a:srgbClr val="003366">
            <a:gamma/>
            <a:tint val="75686"/>
            <a:invGamma/>
          </a:srgbClr>
        </a:gs>
      </a:gsLst>
      <a:path path="rect">
        <a:fillToRect t="100000" r="100000"/>
      </a:path>
    </a:gradFill>
    <a:ln w="9525">
      <a:noFill/>
    </a:ln>
  </c:spPr>
  <c:txPr>
    <a:bodyPr/>
    <a:lstStyle/>
    <a:p>
      <a:pPr>
        <a:defRPr sz="800" b="0" i="0" u="none" strike="noStrike" baseline="0">
          <a:solidFill>
            <a:srgbClr val="FFFFFF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3.xml"/><Relationship Id="rId1" Type="http://schemas.openxmlformats.org/officeDocument/2006/relationships/chart" Target="../charts/chart62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7.xml"/><Relationship Id="rId1" Type="http://schemas.openxmlformats.org/officeDocument/2006/relationships/chart" Target="../charts/chart66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9.xml"/><Relationship Id="rId1" Type="http://schemas.openxmlformats.org/officeDocument/2006/relationships/chart" Target="../charts/chart68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3.xml"/><Relationship Id="rId1" Type="http://schemas.openxmlformats.org/officeDocument/2006/relationships/chart" Target="../charts/chart72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5.xml"/><Relationship Id="rId1" Type="http://schemas.openxmlformats.org/officeDocument/2006/relationships/chart" Target="../charts/chart74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9.xml"/><Relationship Id="rId1" Type="http://schemas.openxmlformats.org/officeDocument/2006/relationships/chart" Target="../charts/chart78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1.xml"/><Relationship Id="rId1" Type="http://schemas.openxmlformats.org/officeDocument/2006/relationships/chart" Target="../charts/chart80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5.xml"/><Relationship Id="rId1" Type="http://schemas.openxmlformats.org/officeDocument/2006/relationships/chart" Target="../charts/chart84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7.xml"/><Relationship Id="rId1" Type="http://schemas.openxmlformats.org/officeDocument/2006/relationships/chart" Target="../charts/chart86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1.xml"/><Relationship Id="rId1" Type="http://schemas.openxmlformats.org/officeDocument/2006/relationships/chart" Target="../charts/chart90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7.xml"/><Relationship Id="rId1" Type="http://schemas.openxmlformats.org/officeDocument/2006/relationships/chart" Target="../charts/chart96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9.xml"/><Relationship Id="rId1" Type="http://schemas.openxmlformats.org/officeDocument/2006/relationships/chart" Target="../charts/chart9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3.xml"/><Relationship Id="rId1" Type="http://schemas.openxmlformats.org/officeDocument/2006/relationships/chart" Target="../charts/chart102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5.xml"/><Relationship Id="rId1" Type="http://schemas.openxmlformats.org/officeDocument/2006/relationships/chart" Target="../charts/chart104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9.xml"/><Relationship Id="rId1" Type="http://schemas.openxmlformats.org/officeDocument/2006/relationships/chart" Target="../charts/chart108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1.xml"/><Relationship Id="rId1" Type="http://schemas.openxmlformats.org/officeDocument/2006/relationships/chart" Target="../charts/chart110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5.xml"/><Relationship Id="rId1" Type="http://schemas.openxmlformats.org/officeDocument/2006/relationships/chart" Target="../charts/chart114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7.xml"/><Relationship Id="rId1" Type="http://schemas.openxmlformats.org/officeDocument/2006/relationships/chart" Target="../charts/chart1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219075</xdr:rowOff>
    </xdr:from>
    <xdr:to>
      <xdr:col>9</xdr:col>
      <xdr:colOff>352425</xdr:colOff>
      <xdr:row>6</xdr:row>
      <xdr:rowOff>228600</xdr:rowOff>
    </xdr:to>
    <xdr:pic>
      <xdr:nvPicPr>
        <xdr:cNvPr id="401560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219075"/>
          <a:ext cx="6686550" cy="1895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190500</xdr:colOff>
      <xdr:row>15</xdr:row>
      <xdr:rowOff>47625</xdr:rowOff>
    </xdr:from>
    <xdr:to>
      <xdr:col>4</xdr:col>
      <xdr:colOff>457200</xdr:colOff>
      <xdr:row>16</xdr:row>
      <xdr:rowOff>85725</xdr:rowOff>
    </xdr:to>
    <xdr:pic>
      <xdr:nvPicPr>
        <xdr:cNvPr id="401561" name="Picture 126" descr="Logo_col_wappe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0475" y="7667625"/>
          <a:ext cx="2667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9525</xdr:colOff>
      <xdr:row>22</xdr:row>
      <xdr:rowOff>85725</xdr:rowOff>
    </xdr:from>
    <xdr:to>
      <xdr:col>5</xdr:col>
      <xdr:colOff>85725</xdr:colOff>
      <xdr:row>23</xdr:row>
      <xdr:rowOff>238125</xdr:rowOff>
    </xdr:to>
    <xdr:pic>
      <xdr:nvPicPr>
        <xdr:cNvPr id="401562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801225"/>
          <a:ext cx="8382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26</xdr:row>
      <xdr:rowOff>114300</xdr:rowOff>
    </xdr:from>
    <xdr:to>
      <xdr:col>51</xdr:col>
      <xdr:colOff>600075</xdr:colOff>
      <xdr:row>43</xdr:row>
      <xdr:rowOff>38100</xdr:rowOff>
    </xdr:to>
    <xdr:graphicFrame macro="">
      <xdr:nvGraphicFramePr>
        <xdr:cNvPr id="13113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114300</xdr:colOff>
      <xdr:row>99</xdr:row>
      <xdr:rowOff>0</xdr:rowOff>
    </xdr:from>
    <xdr:to>
      <xdr:col>54</xdr:col>
      <xdr:colOff>0</xdr:colOff>
      <xdr:row>99</xdr:row>
      <xdr:rowOff>0</xdr:rowOff>
    </xdr:to>
    <xdr:graphicFrame macro="">
      <xdr:nvGraphicFramePr>
        <xdr:cNvPr id="13113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114300</xdr:colOff>
      <xdr:row>99</xdr:row>
      <xdr:rowOff>0</xdr:rowOff>
    </xdr:from>
    <xdr:to>
      <xdr:col>54</xdr:col>
      <xdr:colOff>0</xdr:colOff>
      <xdr:row>99</xdr:row>
      <xdr:rowOff>0</xdr:rowOff>
    </xdr:to>
    <xdr:graphicFrame macro="">
      <xdr:nvGraphicFramePr>
        <xdr:cNvPr id="13113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142875</xdr:colOff>
      <xdr:row>99</xdr:row>
      <xdr:rowOff>0</xdr:rowOff>
    </xdr:from>
    <xdr:to>
      <xdr:col>54</xdr:col>
      <xdr:colOff>0</xdr:colOff>
      <xdr:row>99</xdr:row>
      <xdr:rowOff>0</xdr:rowOff>
    </xdr:to>
    <xdr:graphicFrame macro="">
      <xdr:nvGraphicFramePr>
        <xdr:cNvPr id="131136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180975</xdr:colOff>
      <xdr:row>43</xdr:row>
      <xdr:rowOff>66675</xdr:rowOff>
    </xdr:from>
    <xdr:to>
      <xdr:col>51</xdr:col>
      <xdr:colOff>714375</xdr:colOff>
      <xdr:row>59</xdr:row>
      <xdr:rowOff>95250</xdr:rowOff>
    </xdr:to>
    <xdr:graphicFrame macro="">
      <xdr:nvGraphicFramePr>
        <xdr:cNvPr id="13113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0</xdr:colOff>
      <xdr:row>61</xdr:row>
      <xdr:rowOff>0</xdr:rowOff>
    </xdr:from>
    <xdr:to>
      <xdr:col>51</xdr:col>
      <xdr:colOff>752475</xdr:colOff>
      <xdr:row>79</xdr:row>
      <xdr:rowOff>66675</xdr:rowOff>
    </xdr:to>
    <xdr:graphicFrame macro="">
      <xdr:nvGraphicFramePr>
        <xdr:cNvPr id="13113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114300</xdr:colOff>
          <xdr:row>1</xdr:row>
          <xdr:rowOff>28575</xdr:rowOff>
        </xdr:from>
        <xdr:to>
          <xdr:col>33</xdr:col>
          <xdr:colOff>85725</xdr:colOff>
          <xdr:row>2</xdr:row>
          <xdr:rowOff>28575</xdr:rowOff>
        </xdr:to>
        <xdr:sp macro="" textlink="">
          <xdr:nvSpPr>
            <xdr:cNvPr id="131083" name="Button 11" hidden="1">
              <a:extLst>
                <a:ext uri="{63B3BB69-23CF-44E3-9099-C40C66FF867C}">
                  <a14:compatExt spid="_x0000_s131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Kalenderwoche anpassen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47625</xdr:colOff>
      <xdr:row>36</xdr:row>
      <xdr:rowOff>76200</xdr:rowOff>
    </xdr:from>
    <xdr:to>
      <xdr:col>42</xdr:col>
      <xdr:colOff>85725</xdr:colOff>
      <xdr:row>41</xdr:row>
      <xdr:rowOff>47625</xdr:rowOff>
    </xdr:to>
    <xdr:graphicFrame macro="">
      <xdr:nvGraphicFramePr>
        <xdr:cNvPr id="1126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36</xdr:row>
      <xdr:rowOff>38100</xdr:rowOff>
    </xdr:from>
    <xdr:to>
      <xdr:col>20</xdr:col>
      <xdr:colOff>190500</xdr:colOff>
      <xdr:row>41</xdr:row>
      <xdr:rowOff>371475</xdr:rowOff>
    </xdr:to>
    <xdr:graphicFrame macro="">
      <xdr:nvGraphicFramePr>
        <xdr:cNvPr id="1126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85725</xdr:colOff>
      <xdr:row>11</xdr:row>
      <xdr:rowOff>66675</xdr:rowOff>
    </xdr:from>
    <xdr:to>
      <xdr:col>18</xdr:col>
      <xdr:colOff>219075</xdr:colOff>
      <xdr:row>36</xdr:row>
      <xdr:rowOff>104775</xdr:rowOff>
    </xdr:to>
    <xdr:graphicFrame macro="">
      <xdr:nvGraphicFramePr>
        <xdr:cNvPr id="1126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152400</xdr:colOff>
      <xdr:row>11</xdr:row>
      <xdr:rowOff>28575</xdr:rowOff>
    </xdr:from>
    <xdr:to>
      <xdr:col>36</xdr:col>
      <xdr:colOff>38100</xdr:colOff>
      <xdr:row>36</xdr:row>
      <xdr:rowOff>66675</xdr:rowOff>
    </xdr:to>
    <xdr:graphicFrame macro="">
      <xdr:nvGraphicFramePr>
        <xdr:cNvPr id="1126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257175</xdr:colOff>
      <xdr:row>40</xdr:row>
      <xdr:rowOff>1905000</xdr:rowOff>
    </xdr:from>
    <xdr:to>
      <xdr:col>20</xdr:col>
      <xdr:colOff>247650</xdr:colOff>
      <xdr:row>41</xdr:row>
      <xdr:rowOff>419100</xdr:rowOff>
    </xdr:to>
    <xdr:sp macro="" textlink="">
      <xdr:nvSpPr>
        <xdr:cNvPr id="112692" name="AutoShape 7"/>
        <xdr:cNvSpPr>
          <a:spLocks noChangeArrowheads="1"/>
        </xdr:cNvSpPr>
      </xdr:nvSpPr>
      <xdr:spPr bwMode="auto">
        <a:xfrm>
          <a:off x="6581775" y="9001125"/>
          <a:ext cx="581025" cy="666750"/>
        </a:xfrm>
        <a:prstGeom prst="downArrow">
          <a:avLst>
            <a:gd name="adj1" fmla="val 33333"/>
            <a:gd name="adj2" fmla="val 44138"/>
          </a:avLst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219075</xdr:colOff>
      <xdr:row>2</xdr:row>
      <xdr:rowOff>161925</xdr:rowOff>
    </xdr:from>
    <xdr:to>
      <xdr:col>23</xdr:col>
      <xdr:colOff>581025</xdr:colOff>
      <xdr:row>23</xdr:row>
      <xdr:rowOff>76200</xdr:rowOff>
    </xdr:to>
    <xdr:graphicFrame macro="">
      <xdr:nvGraphicFramePr>
        <xdr:cNvPr id="5611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219075</xdr:colOff>
      <xdr:row>43</xdr:row>
      <xdr:rowOff>47625</xdr:rowOff>
    </xdr:from>
    <xdr:to>
      <xdr:col>23</xdr:col>
      <xdr:colOff>600075</xdr:colOff>
      <xdr:row>61</xdr:row>
      <xdr:rowOff>142875</xdr:rowOff>
    </xdr:to>
    <xdr:graphicFrame macro="">
      <xdr:nvGraphicFramePr>
        <xdr:cNvPr id="5611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219075</xdr:colOff>
      <xdr:row>23</xdr:row>
      <xdr:rowOff>104775</xdr:rowOff>
    </xdr:from>
    <xdr:to>
      <xdr:col>23</xdr:col>
      <xdr:colOff>600075</xdr:colOff>
      <xdr:row>43</xdr:row>
      <xdr:rowOff>28575</xdr:rowOff>
    </xdr:to>
    <xdr:graphicFrame macro="">
      <xdr:nvGraphicFramePr>
        <xdr:cNvPr id="5611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200025</xdr:colOff>
      <xdr:row>62</xdr:row>
      <xdr:rowOff>9525</xdr:rowOff>
    </xdr:from>
    <xdr:to>
      <xdr:col>23</xdr:col>
      <xdr:colOff>609600</xdr:colOff>
      <xdr:row>80</xdr:row>
      <xdr:rowOff>85725</xdr:rowOff>
    </xdr:to>
    <xdr:graphicFrame macro="">
      <xdr:nvGraphicFramePr>
        <xdr:cNvPr id="5611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142875</xdr:colOff>
      <xdr:row>29</xdr:row>
      <xdr:rowOff>142875</xdr:rowOff>
    </xdr:from>
    <xdr:to>
      <xdr:col>15</xdr:col>
      <xdr:colOff>400050</xdr:colOff>
      <xdr:row>43</xdr:row>
      <xdr:rowOff>104775</xdr:rowOff>
    </xdr:to>
    <xdr:graphicFrame macro="">
      <xdr:nvGraphicFramePr>
        <xdr:cNvPr id="29083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290822" name="Button 6" hidden="1">
              <a:extLst>
                <a:ext uri="{63B3BB69-23CF-44E3-9099-C40C66FF867C}">
                  <a14:compatExt spid="_x0000_s290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238125</xdr:colOff>
      <xdr:row>29</xdr:row>
      <xdr:rowOff>76200</xdr:rowOff>
    </xdr:from>
    <xdr:to>
      <xdr:col>15</xdr:col>
      <xdr:colOff>466725</xdr:colOff>
      <xdr:row>43</xdr:row>
      <xdr:rowOff>19050</xdr:rowOff>
    </xdr:to>
    <xdr:graphicFrame macro="">
      <xdr:nvGraphicFramePr>
        <xdr:cNvPr id="40245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0245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02438" name="Button 6" hidden="1">
              <a:extLst>
                <a:ext uri="{63B3BB69-23CF-44E3-9099-C40C66FF867C}">
                  <a14:compatExt spid="_x0000_s402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0552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0552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05509" name="Button 5" hidden="1">
              <a:extLst>
                <a:ext uri="{63B3BB69-23CF-44E3-9099-C40C66FF867C}">
                  <a14:compatExt spid="_x0000_s405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0859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0860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08582" name="Button 6" hidden="1">
              <a:extLst>
                <a:ext uri="{63B3BB69-23CF-44E3-9099-C40C66FF867C}">
                  <a14:compatExt spid="_x0000_s408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1166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1167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11652" name="Button 4" hidden="1">
              <a:extLst>
                <a:ext uri="{63B3BB69-23CF-44E3-9099-C40C66FF867C}">
                  <a14:compatExt spid="_x0000_s411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147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1474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14725" name="Button 5" hidden="1">
              <a:extLst>
                <a:ext uri="{63B3BB69-23CF-44E3-9099-C40C66FF867C}">
                  <a14:compatExt spid="_x0000_s414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1781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1781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17797" name="Button 5" hidden="1">
              <a:extLst>
                <a:ext uri="{63B3BB69-23CF-44E3-9099-C40C66FF867C}">
                  <a14:compatExt spid="_x0000_s417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2088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2088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20869" name="Button 5" hidden="1">
              <a:extLst>
                <a:ext uri="{63B3BB69-23CF-44E3-9099-C40C66FF867C}">
                  <a14:compatExt spid="_x0000_s420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2395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2395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23941" name="Button 5" hidden="1">
              <a:extLst>
                <a:ext uri="{63B3BB69-23CF-44E3-9099-C40C66FF867C}">
                  <a14:compatExt spid="_x0000_s4239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2702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2703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27012" name="Button 4" hidden="1">
              <a:extLst>
                <a:ext uri="{63B3BB69-23CF-44E3-9099-C40C66FF867C}">
                  <a14:compatExt spid="_x0000_s427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3010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3010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30084" name="Button 4" hidden="1">
              <a:extLst>
                <a:ext uri="{63B3BB69-23CF-44E3-9099-C40C66FF867C}">
                  <a14:compatExt spid="_x0000_s430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331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3317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33156" name="Button 4" hidden="1">
              <a:extLst>
                <a:ext uri="{63B3BB69-23CF-44E3-9099-C40C66FF867C}">
                  <a14:compatExt spid="_x0000_s433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3624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3624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36228" name="Button 4" hidden="1">
              <a:extLst>
                <a:ext uri="{63B3BB69-23CF-44E3-9099-C40C66FF867C}">
                  <a14:compatExt spid="_x0000_s436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393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393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39300" name="Button 4" hidden="1">
              <a:extLst>
                <a:ext uri="{63B3BB69-23CF-44E3-9099-C40C66FF867C}">
                  <a14:compatExt spid="_x0000_s439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423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423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42372" name="Button 4" hidden="1">
              <a:extLst>
                <a:ext uri="{63B3BB69-23CF-44E3-9099-C40C66FF867C}">
                  <a14:compatExt spid="_x0000_s442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4546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4546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45444" name="Button 4" hidden="1">
              <a:extLst>
                <a:ext uri="{63B3BB69-23CF-44E3-9099-C40C66FF867C}">
                  <a14:compatExt spid="_x0000_s445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4853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4853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48516" name="Button 4" hidden="1">
              <a:extLst>
                <a:ext uri="{63B3BB69-23CF-44E3-9099-C40C66FF867C}">
                  <a14:compatExt spid="_x0000_s448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5160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5160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51588" name="Button 4" hidden="1">
              <a:extLst>
                <a:ext uri="{63B3BB69-23CF-44E3-9099-C40C66FF867C}">
                  <a14:compatExt spid="_x0000_s451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5467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5467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54660" name="Button 4" hidden="1">
              <a:extLst>
                <a:ext uri="{63B3BB69-23CF-44E3-9099-C40C66FF867C}">
                  <a14:compatExt spid="_x0000_s454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577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577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57732" name="Button 4" hidden="1">
              <a:extLst>
                <a:ext uri="{63B3BB69-23CF-44E3-9099-C40C66FF867C}">
                  <a14:compatExt spid="_x0000_s457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6082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6082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60804" name="Button 4" hidden="1">
              <a:extLst>
                <a:ext uri="{63B3BB69-23CF-44E3-9099-C40C66FF867C}">
                  <a14:compatExt spid="_x0000_s460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63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63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63876" name="Button 4" hidden="1">
              <a:extLst>
                <a:ext uri="{63B3BB69-23CF-44E3-9099-C40C66FF867C}">
                  <a14:compatExt spid="_x0000_s463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6696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6696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66948" name="Button 4" hidden="1">
              <a:extLst>
                <a:ext uri="{63B3BB69-23CF-44E3-9099-C40C66FF867C}">
                  <a14:compatExt spid="_x0000_s4669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700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700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70020" name="Button 4" hidden="1">
              <a:extLst>
                <a:ext uri="{63B3BB69-23CF-44E3-9099-C40C66FF867C}">
                  <a14:compatExt spid="_x0000_s4700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7310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7311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73092" name="Button 4" hidden="1">
              <a:extLst>
                <a:ext uri="{63B3BB69-23CF-44E3-9099-C40C66FF867C}">
                  <a14:compatExt spid="_x0000_s473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7618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7618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76164" name="Button 4" hidden="1">
              <a:extLst>
                <a:ext uri="{63B3BB69-23CF-44E3-9099-C40C66FF867C}">
                  <a14:compatExt spid="_x0000_s476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7925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7925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79236" name="Button 4" hidden="1">
              <a:extLst>
                <a:ext uri="{63B3BB69-23CF-44E3-9099-C40C66FF867C}">
                  <a14:compatExt spid="_x0000_s479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823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823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82308" name="Button 4" hidden="1">
              <a:extLst>
                <a:ext uri="{63B3BB69-23CF-44E3-9099-C40C66FF867C}">
                  <a14:compatExt spid="_x0000_s482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8539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8539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85380" name="Button 4" hidden="1">
              <a:extLst>
                <a:ext uri="{63B3BB69-23CF-44E3-9099-C40C66FF867C}">
                  <a14:compatExt spid="_x0000_s485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8846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8847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88452" name="Button 4" hidden="1">
              <a:extLst>
                <a:ext uri="{63B3BB69-23CF-44E3-9099-C40C66FF867C}">
                  <a14:compatExt spid="_x0000_s488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9154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9154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91524" name="Button 4" hidden="1">
              <a:extLst>
                <a:ext uri="{63B3BB69-23CF-44E3-9099-C40C66FF867C}">
                  <a14:compatExt spid="_x0000_s491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9461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9461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94596" name="Button 4" hidden="1">
              <a:extLst>
                <a:ext uri="{63B3BB69-23CF-44E3-9099-C40C66FF867C}">
                  <a14:compatExt spid="_x0000_s494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4976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4976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497668" name="Button 4" hidden="1">
              <a:extLst>
                <a:ext uri="{63B3BB69-23CF-44E3-9099-C40C66FF867C}">
                  <a14:compatExt spid="_x0000_s497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5007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5007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500740" name="Button 4" hidden="1">
              <a:extLst>
                <a:ext uri="{63B3BB69-23CF-44E3-9099-C40C66FF867C}">
                  <a14:compatExt spid="_x0000_s500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50382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50383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503812" name="Button 4" hidden="1">
              <a:extLst>
                <a:ext uri="{63B3BB69-23CF-44E3-9099-C40C66FF867C}">
                  <a14:compatExt spid="_x0000_s5038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50690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50690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506884" name="Button 4" hidden="1">
              <a:extLst>
                <a:ext uri="{63B3BB69-23CF-44E3-9099-C40C66FF867C}">
                  <a14:compatExt spid="_x0000_s5068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5099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50997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509956" name="Button 4" hidden="1">
              <a:extLst>
                <a:ext uri="{63B3BB69-23CF-44E3-9099-C40C66FF867C}">
                  <a14:compatExt spid="_x0000_s509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51304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51304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513028" name="Button 4" hidden="1">
              <a:extLst>
                <a:ext uri="{63B3BB69-23CF-44E3-9099-C40C66FF867C}">
                  <a14:compatExt spid="_x0000_s513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5161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5161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516100" name="Button 4" hidden="1">
              <a:extLst>
                <a:ext uri="{63B3BB69-23CF-44E3-9099-C40C66FF867C}">
                  <a14:compatExt spid="_x0000_s516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5191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5191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519172" name="Button 4" hidden="1">
              <a:extLst>
                <a:ext uri="{63B3BB69-23CF-44E3-9099-C40C66FF867C}">
                  <a14:compatExt spid="_x0000_s519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52226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52226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522244" name="Button 4" hidden="1">
              <a:extLst>
                <a:ext uri="{63B3BB69-23CF-44E3-9099-C40C66FF867C}">
                  <a14:compatExt spid="_x0000_s522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52533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52533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525316" name="Button 4" hidden="1">
              <a:extLst>
                <a:ext uri="{63B3BB69-23CF-44E3-9099-C40C66FF867C}">
                  <a14:compatExt spid="_x0000_s525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52840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52840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528388" name="Button 4" hidden="1">
              <a:extLst>
                <a:ext uri="{63B3BB69-23CF-44E3-9099-C40C66FF867C}">
                  <a14:compatExt spid="_x0000_s528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53147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53147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531460" name="Button 4" hidden="1">
              <a:extLst>
                <a:ext uri="{63B3BB69-23CF-44E3-9099-C40C66FF867C}">
                  <a14:compatExt spid="_x0000_s531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5345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5345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534532" name="Button 4" hidden="1">
              <a:extLst>
                <a:ext uri="{63B3BB69-23CF-44E3-9099-C40C66FF867C}">
                  <a14:compatExt spid="_x0000_s534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53762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53762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537604" name="Button 4" hidden="1">
              <a:extLst>
                <a:ext uri="{63B3BB69-23CF-44E3-9099-C40C66FF867C}">
                  <a14:compatExt spid="_x0000_s537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5406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5406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540676" name="Button 4" hidden="1">
              <a:extLst>
                <a:ext uri="{63B3BB69-23CF-44E3-9099-C40C66FF867C}">
                  <a14:compatExt spid="_x0000_s540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54376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54376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543748" name="Button 4" hidden="1">
              <a:extLst>
                <a:ext uri="{63B3BB69-23CF-44E3-9099-C40C66FF867C}">
                  <a14:compatExt spid="_x0000_s543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5468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5468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546820" name="Button 4" hidden="1">
              <a:extLst>
                <a:ext uri="{63B3BB69-23CF-44E3-9099-C40C66FF867C}">
                  <a14:compatExt spid="_x0000_s546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54990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54991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549892" name="Button 4" hidden="1">
              <a:extLst>
                <a:ext uri="{63B3BB69-23CF-44E3-9099-C40C66FF867C}">
                  <a14:compatExt spid="_x0000_s5498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55298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55298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552964" name="Button 4" hidden="1">
              <a:extLst>
                <a:ext uri="{63B3BB69-23CF-44E3-9099-C40C66FF867C}">
                  <a14:compatExt spid="_x0000_s552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absolute">
    <xdr:from>
      <xdr:col>9</xdr:col>
      <xdr:colOff>276225</xdr:colOff>
      <xdr:row>29</xdr:row>
      <xdr:rowOff>85725</xdr:rowOff>
    </xdr:from>
    <xdr:to>
      <xdr:col>16</xdr:col>
      <xdr:colOff>28575</xdr:colOff>
      <xdr:row>43</xdr:row>
      <xdr:rowOff>28575</xdr:rowOff>
    </xdr:to>
    <xdr:graphicFrame macro="">
      <xdr:nvGraphicFramePr>
        <xdr:cNvPr id="55605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28</xdr:row>
      <xdr:rowOff>0</xdr:rowOff>
    </xdr:from>
    <xdr:to>
      <xdr:col>28</xdr:col>
      <xdr:colOff>19050</xdr:colOff>
      <xdr:row>28</xdr:row>
      <xdr:rowOff>0</xdr:rowOff>
    </xdr:to>
    <xdr:graphicFrame macro="">
      <xdr:nvGraphicFramePr>
        <xdr:cNvPr id="55605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971550</xdr:colOff>
          <xdr:row>0</xdr:row>
          <xdr:rowOff>76200</xdr:rowOff>
        </xdr:from>
        <xdr:to>
          <xdr:col>10</xdr:col>
          <xdr:colOff>2466975</xdr:colOff>
          <xdr:row>0</xdr:row>
          <xdr:rowOff>333375</xdr:rowOff>
        </xdr:to>
        <xdr:sp macro="" textlink="">
          <xdr:nvSpPr>
            <xdr:cNvPr id="556036" name="Button 4" hidden="1">
              <a:extLst>
                <a:ext uri="{63B3BB69-23CF-44E3-9099-C40C66FF867C}">
                  <a14:compatExt spid="_x0000_s556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Woche exportieren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4" Type="http://schemas.openxmlformats.org/officeDocument/2006/relationships/ctrlProp" Target="../ctrlProps/ctrlProp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Relationship Id="rId4" Type="http://schemas.openxmlformats.org/officeDocument/2006/relationships/ctrlProp" Target="../ctrlProps/ctrlProp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Relationship Id="rId4" Type="http://schemas.openxmlformats.org/officeDocument/2006/relationships/ctrlProp" Target="../ctrlProps/ctrlProp1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Relationship Id="rId4" Type="http://schemas.openxmlformats.org/officeDocument/2006/relationships/ctrlProp" Target="../ctrlProps/ctrlProp12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Relationship Id="rId4" Type="http://schemas.openxmlformats.org/officeDocument/2006/relationships/ctrlProp" Target="../ctrlProps/ctrlProp13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Relationship Id="rId4" Type="http://schemas.openxmlformats.org/officeDocument/2006/relationships/ctrlProp" Target="../ctrlProps/ctrlProp14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Relationship Id="rId4" Type="http://schemas.openxmlformats.org/officeDocument/2006/relationships/ctrlProp" Target="../ctrlProps/ctrlProp15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Relationship Id="rId4" Type="http://schemas.openxmlformats.org/officeDocument/2006/relationships/ctrlProp" Target="../ctrlProps/ctrlProp16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Relationship Id="rId4" Type="http://schemas.openxmlformats.org/officeDocument/2006/relationships/ctrlProp" Target="../ctrlProps/ctrlProp17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Relationship Id="rId4" Type="http://schemas.openxmlformats.org/officeDocument/2006/relationships/ctrlProp" Target="../ctrlProps/ctrlProp18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Relationship Id="rId4" Type="http://schemas.openxmlformats.org/officeDocument/2006/relationships/ctrlProp" Target="../ctrlProps/ctrlProp19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Relationship Id="rId4" Type="http://schemas.openxmlformats.org/officeDocument/2006/relationships/ctrlProp" Target="../ctrlProps/ctrlProp20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Relationship Id="rId4" Type="http://schemas.openxmlformats.org/officeDocument/2006/relationships/ctrlProp" Target="../ctrlProps/ctrlProp2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22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23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Relationship Id="rId4" Type="http://schemas.openxmlformats.org/officeDocument/2006/relationships/ctrlProp" Target="../ctrlProps/ctrlProp24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Relationship Id="rId4" Type="http://schemas.openxmlformats.org/officeDocument/2006/relationships/ctrlProp" Target="../ctrlProps/ctrlProp25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Relationship Id="rId4" Type="http://schemas.openxmlformats.org/officeDocument/2006/relationships/ctrlProp" Target="../ctrlProps/ctrlProp26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Relationship Id="rId4" Type="http://schemas.openxmlformats.org/officeDocument/2006/relationships/ctrlProp" Target="../ctrlProps/ctrlProp27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Relationship Id="rId4" Type="http://schemas.openxmlformats.org/officeDocument/2006/relationships/ctrlProp" Target="../ctrlProps/ctrlProp28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Relationship Id="rId4" Type="http://schemas.openxmlformats.org/officeDocument/2006/relationships/ctrlProp" Target="../ctrlProps/ctrlProp29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Relationship Id="rId4" Type="http://schemas.openxmlformats.org/officeDocument/2006/relationships/ctrlProp" Target="../ctrlProps/ctrlProp30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Relationship Id="rId4" Type="http://schemas.openxmlformats.org/officeDocument/2006/relationships/ctrlProp" Target="../ctrlProps/ctrlProp31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Relationship Id="rId4" Type="http://schemas.openxmlformats.org/officeDocument/2006/relationships/ctrlProp" Target="../ctrlProps/ctrlProp32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Relationship Id="rId4" Type="http://schemas.openxmlformats.org/officeDocument/2006/relationships/ctrlProp" Target="../ctrlProps/ctrlProp33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Relationship Id="rId4" Type="http://schemas.openxmlformats.org/officeDocument/2006/relationships/ctrlProp" Target="../ctrlProps/ctrlProp34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Relationship Id="rId4" Type="http://schemas.openxmlformats.org/officeDocument/2006/relationships/ctrlProp" Target="../ctrlProps/ctrlProp35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Relationship Id="rId4" Type="http://schemas.openxmlformats.org/officeDocument/2006/relationships/ctrlProp" Target="../ctrlProps/ctrlProp36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Relationship Id="rId4" Type="http://schemas.openxmlformats.org/officeDocument/2006/relationships/ctrlProp" Target="../ctrlProps/ctrlProp37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Relationship Id="rId4" Type="http://schemas.openxmlformats.org/officeDocument/2006/relationships/ctrlProp" Target="../ctrlProps/ctrlProp38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Relationship Id="rId4" Type="http://schemas.openxmlformats.org/officeDocument/2006/relationships/ctrlProp" Target="../ctrlProps/ctrlProp39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Relationship Id="rId4" Type="http://schemas.openxmlformats.org/officeDocument/2006/relationships/ctrlProp" Target="../ctrlProps/ctrlProp40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Relationship Id="rId4" Type="http://schemas.openxmlformats.org/officeDocument/2006/relationships/ctrlProp" Target="../ctrlProps/ctrlProp41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Relationship Id="rId4" Type="http://schemas.openxmlformats.org/officeDocument/2006/relationships/ctrlProp" Target="../ctrlProps/ctrlProp42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Relationship Id="rId4" Type="http://schemas.openxmlformats.org/officeDocument/2006/relationships/ctrlProp" Target="../ctrlProps/ctrlProp43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Relationship Id="rId4" Type="http://schemas.openxmlformats.org/officeDocument/2006/relationships/ctrlProp" Target="../ctrlProps/ctrlProp44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Relationship Id="rId4" Type="http://schemas.openxmlformats.org/officeDocument/2006/relationships/ctrlProp" Target="../ctrlProps/ctrlProp45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Relationship Id="rId4" Type="http://schemas.openxmlformats.org/officeDocument/2006/relationships/ctrlProp" Target="../ctrlProps/ctrlProp46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Relationship Id="rId4" Type="http://schemas.openxmlformats.org/officeDocument/2006/relationships/ctrlProp" Target="../ctrlProps/ctrlProp47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Relationship Id="rId4" Type="http://schemas.openxmlformats.org/officeDocument/2006/relationships/ctrlProp" Target="../ctrlProps/ctrlProp4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Relationship Id="rId4" Type="http://schemas.openxmlformats.org/officeDocument/2006/relationships/ctrlProp" Target="../ctrlProps/ctrlProp49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Relationship Id="rId4" Type="http://schemas.openxmlformats.org/officeDocument/2006/relationships/ctrlProp" Target="../ctrlProps/ctrlProp50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5.bin"/><Relationship Id="rId4" Type="http://schemas.openxmlformats.org/officeDocument/2006/relationships/ctrlProp" Target="../ctrlProps/ctrlProp51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6.bin"/><Relationship Id="rId4" Type="http://schemas.openxmlformats.org/officeDocument/2006/relationships/ctrlProp" Target="../ctrlProps/ctrlProp52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7.bin"/><Relationship Id="rId4" Type="http://schemas.openxmlformats.org/officeDocument/2006/relationships/ctrlProp" Target="../ctrlProps/ctrlProp5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0"/>
  <dimension ref="A1:W66"/>
  <sheetViews>
    <sheetView showGridLines="0" topLeftCell="A2" zoomScale="70" zoomScaleNormal="100" zoomScaleSheetLayoutView="100" workbookViewId="0">
      <selection activeCell="A61" sqref="A61"/>
    </sheetView>
  </sheetViews>
  <sheetFormatPr defaultRowHeight="12.75" x14ac:dyDescent="0.2"/>
  <cols>
    <col min="1" max="1" width="73.28515625" customWidth="1"/>
    <col min="2" max="2" width="5.5703125" customWidth="1"/>
    <col min="3" max="3" width="21.42578125" customWidth="1"/>
    <col min="4" max="4" width="11" customWidth="1"/>
    <col min="5" max="8" width="11.42578125" customWidth="1"/>
    <col min="9" max="9" width="11.85546875" customWidth="1"/>
    <col min="10" max="10" width="5.5703125" customWidth="1"/>
    <col min="11" max="256" width="11.42578125" customWidth="1"/>
  </cols>
  <sheetData>
    <row r="1" spans="1:23" ht="23.25" hidden="1" customHeight="1" x14ac:dyDescent="0.2">
      <c r="C1" t="s">
        <v>76</v>
      </c>
    </row>
    <row r="2" spans="1:23" ht="97.5" customHeight="1" x14ac:dyDescent="0.2">
      <c r="A2" s="71"/>
      <c r="B2" s="37"/>
      <c r="C2" s="37"/>
      <c r="D2" s="37"/>
      <c r="E2" s="37"/>
      <c r="F2" s="37"/>
      <c r="G2" s="37"/>
      <c r="H2" s="37"/>
      <c r="I2" s="37"/>
      <c r="J2" s="37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</row>
    <row r="3" spans="1:23" s="71" customFormat="1" x14ac:dyDescent="0.2">
      <c r="B3" s="37"/>
      <c r="C3" s="37"/>
      <c r="D3" s="37"/>
      <c r="E3" s="37"/>
      <c r="F3" s="37"/>
      <c r="G3" s="37"/>
      <c r="H3" s="37"/>
      <c r="I3" s="37"/>
      <c r="J3" s="37"/>
    </row>
    <row r="4" spans="1:23" s="71" customFormat="1" x14ac:dyDescent="0.2">
      <c r="B4" s="37"/>
      <c r="C4" s="37"/>
      <c r="D4" s="37"/>
      <c r="E4" s="37"/>
      <c r="F4" s="37"/>
      <c r="G4" s="37"/>
      <c r="H4" s="37"/>
      <c r="I4" s="37"/>
      <c r="J4" s="37"/>
    </row>
    <row r="5" spans="1:23" s="71" customFormat="1" x14ac:dyDescent="0.2">
      <c r="B5" s="37"/>
      <c r="C5" s="37"/>
      <c r="D5" s="37"/>
      <c r="E5" s="37"/>
      <c r="F5" s="37"/>
      <c r="G5" s="37"/>
      <c r="H5" s="37"/>
      <c r="I5" s="37"/>
      <c r="J5" s="37"/>
    </row>
    <row r="6" spans="1:23" x14ac:dyDescent="0.2">
      <c r="A6" s="71"/>
      <c r="B6" s="37"/>
      <c r="C6" s="37"/>
      <c r="D6" s="37"/>
      <c r="E6" s="37"/>
      <c r="F6" s="37"/>
      <c r="G6" s="37"/>
      <c r="H6" s="37"/>
      <c r="I6" s="37"/>
      <c r="J6" s="37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</row>
    <row r="7" spans="1:23" ht="60.75" customHeight="1" x14ac:dyDescent="0.3">
      <c r="A7" s="71"/>
      <c r="B7" s="37"/>
      <c r="C7" s="37"/>
      <c r="D7" s="37"/>
      <c r="E7" s="37"/>
      <c r="F7" s="37"/>
      <c r="G7" s="37"/>
      <c r="H7" s="37"/>
      <c r="I7" s="302" t="s">
        <v>111</v>
      </c>
      <c r="J7" s="37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</row>
    <row r="8" spans="1:23" ht="13.5" thickBot="1" x14ac:dyDescent="0.25">
      <c r="A8" s="71"/>
      <c r="J8" s="29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</row>
    <row r="9" spans="1:23" s="220" customFormat="1" ht="64.5" customHeight="1" thickTop="1" x14ac:dyDescent="0.75">
      <c r="A9" s="221"/>
      <c r="C9" s="447" t="s">
        <v>105</v>
      </c>
      <c r="D9" s="448"/>
      <c r="E9" s="448"/>
      <c r="F9" s="448"/>
      <c r="G9" s="448"/>
      <c r="H9" s="448"/>
      <c r="I9" s="449"/>
      <c r="J9" s="224"/>
      <c r="K9" s="221"/>
      <c r="L9" s="221"/>
      <c r="M9" s="221"/>
      <c r="N9" s="221"/>
      <c r="O9" s="221"/>
      <c r="P9" s="221"/>
      <c r="Q9" s="221"/>
      <c r="R9" s="221"/>
      <c r="S9" s="221"/>
      <c r="T9" s="221"/>
      <c r="U9" s="221"/>
      <c r="V9" s="221"/>
      <c r="W9" s="221"/>
    </row>
    <row r="10" spans="1:23" s="220" customFormat="1" ht="39" customHeight="1" x14ac:dyDescent="0.75">
      <c r="A10" s="221"/>
      <c r="C10" s="444" t="s">
        <v>104</v>
      </c>
      <c r="D10" s="445"/>
      <c r="E10" s="445"/>
      <c r="F10" s="445"/>
      <c r="G10" s="445"/>
      <c r="H10" s="445"/>
      <c r="I10" s="446"/>
      <c r="J10" s="224"/>
      <c r="K10" s="221"/>
      <c r="L10" s="221"/>
      <c r="M10" s="221"/>
      <c r="N10" s="221"/>
      <c r="O10" s="221"/>
      <c r="P10" s="221"/>
      <c r="Q10" s="221"/>
      <c r="R10" s="221"/>
      <c r="S10" s="221"/>
      <c r="T10" s="221"/>
      <c r="U10" s="221"/>
      <c r="V10" s="221"/>
      <c r="W10" s="221"/>
    </row>
    <row r="11" spans="1:23" s="220" customFormat="1" ht="64.5" customHeight="1" thickBot="1" x14ac:dyDescent="0.8">
      <c r="A11" s="221"/>
      <c r="C11" s="441" t="s">
        <v>103</v>
      </c>
      <c r="D11" s="442"/>
      <c r="E11" s="442"/>
      <c r="F11" s="442"/>
      <c r="G11" s="442"/>
      <c r="H11" s="442"/>
      <c r="I11" s="443"/>
      <c r="J11" s="224"/>
      <c r="K11" s="221"/>
      <c r="L11" s="221"/>
      <c r="M11" s="221"/>
      <c r="N11" s="221"/>
      <c r="O11" s="221"/>
      <c r="P11" s="221"/>
      <c r="Q11" s="221"/>
      <c r="R11" s="221"/>
      <c r="S11" s="221"/>
      <c r="T11" s="221"/>
      <c r="U11" s="221"/>
      <c r="V11" s="221"/>
      <c r="W11" s="221"/>
    </row>
    <row r="12" spans="1:23" ht="13.5" thickTop="1" x14ac:dyDescent="0.2">
      <c r="A12" s="71"/>
      <c r="J12" s="29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</row>
    <row r="13" spans="1:23" ht="168.75" customHeight="1" x14ac:dyDescent="0.2">
      <c r="A13" s="71"/>
      <c r="J13" s="29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</row>
    <row r="14" spans="1:23" s="24" customFormat="1" ht="16.5" customHeight="1" x14ac:dyDescent="0.2">
      <c r="A14" s="68"/>
      <c r="E14" s="440" t="s">
        <v>112</v>
      </c>
      <c r="F14" s="440"/>
      <c r="G14" s="440"/>
      <c r="H14" s="440"/>
      <c r="I14" s="440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</row>
    <row r="15" spans="1:23" s="24" customFormat="1" ht="10.5" customHeight="1" x14ac:dyDescent="0.2">
      <c r="A15" s="68"/>
      <c r="E15" s="222"/>
      <c r="F15" s="222"/>
      <c r="G15" s="222"/>
      <c r="H15" s="222"/>
      <c r="I15" s="222"/>
      <c r="J15" s="23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</row>
    <row r="16" spans="1:23" s="24" customFormat="1" ht="21" customHeight="1" x14ac:dyDescent="0.2">
      <c r="A16" s="68"/>
      <c r="E16" s="222"/>
      <c r="F16" s="225" t="s">
        <v>106</v>
      </c>
      <c r="G16" s="222"/>
      <c r="H16" s="222"/>
      <c r="I16" s="222"/>
      <c r="J16" s="23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</row>
    <row r="17" spans="1:23" s="24" customFormat="1" ht="25.5" customHeight="1" x14ac:dyDescent="0.2">
      <c r="A17" s="68"/>
      <c r="E17" s="222"/>
      <c r="F17" s="222" t="s">
        <v>107</v>
      </c>
      <c r="G17" s="222"/>
      <c r="H17" s="222"/>
      <c r="I17" s="222"/>
      <c r="J17" s="23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</row>
    <row r="18" spans="1:23" s="24" customFormat="1" ht="25.5" customHeight="1" x14ac:dyDescent="0.2">
      <c r="A18" s="68"/>
      <c r="E18" s="222"/>
      <c r="F18" s="222" t="s">
        <v>109</v>
      </c>
      <c r="G18" s="222"/>
      <c r="H18" s="222"/>
      <c r="I18" s="222"/>
      <c r="J18" s="23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</row>
    <row r="19" spans="1:23" s="24" customFormat="1" ht="25.5" customHeight="1" x14ac:dyDescent="0.2">
      <c r="A19" s="68"/>
      <c r="E19" s="222"/>
      <c r="F19" s="222" t="s">
        <v>110</v>
      </c>
      <c r="G19" s="222"/>
      <c r="H19" s="222"/>
      <c r="I19" s="222"/>
      <c r="J19" s="23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</row>
    <row r="20" spans="1:23" s="24" customFormat="1" ht="25.5" customHeight="1" x14ac:dyDescent="0.2">
      <c r="A20" s="68"/>
      <c r="E20" s="222"/>
      <c r="F20" s="222"/>
      <c r="G20" s="222"/>
      <c r="H20" s="222"/>
      <c r="I20" s="297"/>
      <c r="J20" s="23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</row>
    <row r="21" spans="1:23" s="24" customFormat="1" ht="25.5" customHeight="1" x14ac:dyDescent="0.2">
      <c r="A21" s="68"/>
      <c r="E21" s="222"/>
      <c r="F21" s="222"/>
      <c r="G21" s="222"/>
      <c r="H21" s="222"/>
      <c r="I21" s="223"/>
      <c r="J21" s="23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</row>
    <row r="22" spans="1:23" ht="16.5" customHeight="1" x14ac:dyDescent="0.2">
      <c r="A22" s="71"/>
      <c r="E22" s="440" t="s">
        <v>113</v>
      </c>
      <c r="F22" s="440"/>
      <c r="G22" s="440"/>
      <c r="H22" s="440"/>
      <c r="I22" s="440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</row>
    <row r="23" spans="1:23" ht="9.75" customHeight="1" x14ac:dyDescent="0.3">
      <c r="A23" s="71"/>
      <c r="E23" s="180"/>
      <c r="F23" s="180"/>
      <c r="G23" s="222"/>
      <c r="H23" s="180"/>
      <c r="I23" s="180"/>
      <c r="J23" s="29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</row>
    <row r="24" spans="1:23" ht="20.25" customHeight="1" x14ac:dyDescent="0.3">
      <c r="A24" s="71"/>
      <c r="E24" s="180"/>
      <c r="F24" s="301" t="s">
        <v>108</v>
      </c>
      <c r="H24" s="180"/>
      <c r="I24" s="180"/>
      <c r="J24" s="29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</row>
    <row r="25" spans="1:23" x14ac:dyDescent="0.2">
      <c r="A25" s="71"/>
      <c r="B25" s="71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</row>
    <row r="26" spans="1:23" x14ac:dyDescent="0.2">
      <c r="A26" s="71"/>
      <c r="B26" s="71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</row>
    <row r="27" spans="1:23" x14ac:dyDescent="0.2">
      <c r="A27" s="71"/>
      <c r="B27" s="71"/>
      <c r="C27" s="71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</row>
    <row r="28" spans="1:23" x14ac:dyDescent="0.2">
      <c r="A28" s="71"/>
      <c r="B28" s="71"/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</row>
    <row r="29" spans="1:23" x14ac:dyDescent="0.2">
      <c r="A29" s="71"/>
      <c r="B29" s="71"/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</row>
    <row r="30" spans="1:23" x14ac:dyDescent="0.2">
      <c r="A30" s="71"/>
      <c r="B30" s="71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</row>
    <row r="31" spans="1:23" x14ac:dyDescent="0.2">
      <c r="A31" s="71"/>
      <c r="B31" s="71"/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</row>
    <row r="32" spans="1:23" x14ac:dyDescent="0.2">
      <c r="A32" s="71"/>
      <c r="B32" s="71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</row>
    <row r="33" spans="1:23" x14ac:dyDescent="0.2">
      <c r="A33" s="71"/>
      <c r="B33" s="71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</row>
    <row r="34" spans="1:23" x14ac:dyDescent="0.2">
      <c r="A34" s="71"/>
      <c r="B34" s="71"/>
      <c r="C34" s="71"/>
      <c r="D34" s="71"/>
      <c r="E34" s="71"/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</row>
    <row r="35" spans="1:23" x14ac:dyDescent="0.2">
      <c r="A35" s="71"/>
      <c r="B35" s="71"/>
      <c r="C35" s="71"/>
      <c r="D35" s="71"/>
      <c r="E35" s="71"/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</row>
    <row r="36" spans="1:23" x14ac:dyDescent="0.2">
      <c r="A36" s="71"/>
      <c r="B36" s="71"/>
      <c r="C36" s="71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</row>
    <row r="37" spans="1:23" x14ac:dyDescent="0.2">
      <c r="A37" s="71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</row>
    <row r="38" spans="1:23" x14ac:dyDescent="0.2">
      <c r="A38" s="71"/>
      <c r="B38" s="71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</row>
    <row r="39" spans="1:23" x14ac:dyDescent="0.2">
      <c r="A39" s="71"/>
      <c r="B39" s="71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</row>
    <row r="40" spans="1:23" x14ac:dyDescent="0.2">
      <c r="A40" s="71"/>
      <c r="B40" s="71"/>
      <c r="C40" s="71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</row>
    <row r="41" spans="1:23" x14ac:dyDescent="0.2">
      <c r="A41" s="71"/>
      <c r="B41" s="71"/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</row>
    <row r="42" spans="1:23" x14ac:dyDescent="0.2">
      <c r="A42" s="71"/>
      <c r="B42" s="71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</row>
    <row r="43" spans="1:23" x14ac:dyDescent="0.2">
      <c r="A43" s="71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</row>
    <row r="44" spans="1:23" x14ac:dyDescent="0.2">
      <c r="A44" s="71"/>
      <c r="B44" s="71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</row>
    <row r="45" spans="1:23" x14ac:dyDescent="0.2">
      <c r="A45" s="71"/>
      <c r="B45" s="71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</row>
    <row r="46" spans="1:23" x14ac:dyDescent="0.2">
      <c r="A46" s="71"/>
      <c r="B46" s="71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</row>
    <row r="47" spans="1:23" x14ac:dyDescent="0.2">
      <c r="A47" s="71"/>
      <c r="B47" s="71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</row>
    <row r="48" spans="1:23" x14ac:dyDescent="0.2">
      <c r="A48" s="71"/>
      <c r="B48" s="71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</row>
    <row r="49" spans="1:23" x14ac:dyDescent="0.2">
      <c r="A49" s="71"/>
      <c r="B49" s="71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</row>
    <row r="50" spans="1:23" x14ac:dyDescent="0.2">
      <c r="A50" s="71"/>
      <c r="B50" s="71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</row>
    <row r="51" spans="1:23" x14ac:dyDescent="0.2">
      <c r="A51" s="71"/>
      <c r="B51" s="71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</row>
    <row r="52" spans="1:23" x14ac:dyDescent="0.2">
      <c r="A52" s="71"/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</row>
    <row r="53" spans="1:23" x14ac:dyDescent="0.2">
      <c r="A53" s="71"/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</row>
    <row r="54" spans="1:23" x14ac:dyDescent="0.2">
      <c r="A54" s="71"/>
      <c r="B54" s="71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</row>
    <row r="55" spans="1:23" x14ac:dyDescent="0.2">
      <c r="A55" s="71"/>
      <c r="B55" s="71"/>
      <c r="C55" s="71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</row>
    <row r="56" spans="1:23" x14ac:dyDescent="0.2">
      <c r="A56" s="71"/>
      <c r="B56" s="71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</row>
    <row r="57" spans="1:23" x14ac:dyDescent="0.2">
      <c r="A57" s="71"/>
      <c r="B57" s="71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</row>
    <row r="58" spans="1:23" x14ac:dyDescent="0.2">
      <c r="A58" s="71"/>
      <c r="B58" s="71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</row>
    <row r="59" spans="1:23" x14ac:dyDescent="0.2">
      <c r="A59" s="71"/>
      <c r="B59" s="71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</row>
    <row r="60" spans="1:23" x14ac:dyDescent="0.2">
      <c r="A60" s="71"/>
      <c r="B60" s="71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</row>
    <row r="61" spans="1:23" x14ac:dyDescent="0.2">
      <c r="A61" s="71"/>
      <c r="B61" s="71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</row>
    <row r="62" spans="1:23" x14ac:dyDescent="0.2">
      <c r="A62" s="71"/>
      <c r="B62" s="71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</row>
    <row r="63" spans="1:23" x14ac:dyDescent="0.2">
      <c r="A63" s="71"/>
      <c r="B63" s="71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</row>
    <row r="64" spans="1:23" x14ac:dyDescent="0.2">
      <c r="A64" s="71"/>
      <c r="B64" s="71"/>
      <c r="C64" s="71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</row>
    <row r="65" spans="1:23" x14ac:dyDescent="0.2">
      <c r="A65" s="71"/>
      <c r="B65" s="71"/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</row>
    <row r="66" spans="1:23" x14ac:dyDescent="0.2">
      <c r="A66" s="71"/>
    </row>
  </sheetData>
  <mergeCells count="5">
    <mergeCell ref="E22:I22"/>
    <mergeCell ref="C11:I11"/>
    <mergeCell ref="C10:I10"/>
    <mergeCell ref="C9:I9"/>
    <mergeCell ref="E14:I14"/>
  </mergeCells>
  <phoneticPr fontId="2" type="noConversion"/>
  <pageMargins left="0.61" right="0.52" top="0.984251969" bottom="0.984251969" header="0.4921259845" footer="0.4921259845"/>
  <pageSetup paperSize="9" scale="90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B1:V44"/>
  <sheetViews>
    <sheetView showGridLines="0" topLeftCell="A3" zoomScale="80" zoomScaleNormal="100" workbookViewId="0">
      <selection activeCell="M18" sqref="M18"/>
    </sheetView>
  </sheetViews>
  <sheetFormatPr defaultRowHeight="12.75" x14ac:dyDescent="0.2"/>
  <cols>
    <col min="1" max="1" width="2.28515625" customWidth="1"/>
    <col min="2" max="2" width="18.5703125" customWidth="1"/>
    <col min="3" max="3" width="2.7109375" customWidth="1"/>
    <col min="4" max="10" width="8.7109375" customWidth="1"/>
    <col min="11" max="11" width="13.5703125" customWidth="1"/>
    <col min="12" max="12" width="6.140625" customWidth="1"/>
    <col min="13" max="19" width="6.7109375" customWidth="1"/>
    <col min="20" max="256" width="11.42578125" customWidth="1"/>
  </cols>
  <sheetData>
    <row r="1" spans="2:19" ht="7.5" customHeight="1" x14ac:dyDescent="0.2">
      <c r="B1" s="90"/>
      <c r="C1" s="78"/>
      <c r="D1" s="78"/>
      <c r="E1" s="90" t="s">
        <v>77</v>
      </c>
      <c r="F1" s="78"/>
      <c r="G1" s="78"/>
      <c r="H1" s="78"/>
      <c r="I1" s="78"/>
      <c r="J1" s="78"/>
      <c r="K1" s="78"/>
    </row>
    <row r="2" spans="2:19" ht="5.25" customHeight="1" x14ac:dyDescent="0.2">
      <c r="B2" s="78"/>
      <c r="C2" s="78"/>
      <c r="D2" s="78"/>
      <c r="E2" s="78"/>
      <c r="F2" s="78"/>
      <c r="G2" s="78"/>
      <c r="H2" s="78"/>
      <c r="I2" s="78"/>
      <c r="J2" s="78"/>
      <c r="K2" s="78"/>
    </row>
    <row r="3" spans="2:19" ht="27" customHeight="1" x14ac:dyDescent="0.2">
      <c r="B3" s="451" t="s">
        <v>77</v>
      </c>
      <c r="C3" s="451"/>
      <c r="D3" s="451"/>
      <c r="E3" s="451"/>
      <c r="F3" s="78"/>
      <c r="G3" s="78"/>
      <c r="H3" s="78"/>
      <c r="I3" s="78"/>
      <c r="J3" s="78"/>
      <c r="K3" s="78"/>
    </row>
    <row r="4" spans="2:19" ht="14.25" x14ac:dyDescent="0.2">
      <c r="B4" s="79"/>
      <c r="C4" s="80"/>
      <c r="D4" s="80"/>
      <c r="E4" s="80"/>
      <c r="F4" s="80"/>
      <c r="G4" s="80"/>
      <c r="H4" s="80"/>
      <c r="I4" s="80"/>
      <c r="J4" s="80"/>
      <c r="K4" s="80"/>
    </row>
    <row r="5" spans="2:19" x14ac:dyDescent="0.2">
      <c r="B5" s="81" t="s">
        <v>2</v>
      </c>
      <c r="C5" s="80"/>
      <c r="D5" s="80" t="s">
        <v>53</v>
      </c>
      <c r="E5" s="80"/>
      <c r="F5" s="80"/>
      <c r="G5" s="80"/>
      <c r="H5" s="80"/>
      <c r="I5" s="80"/>
      <c r="J5" s="80"/>
      <c r="K5" s="80"/>
    </row>
    <row r="6" spans="2:19" ht="14.25" x14ac:dyDescent="0.2">
      <c r="B6" s="79"/>
      <c r="C6" s="80"/>
      <c r="D6" s="80"/>
      <c r="E6" s="80"/>
      <c r="F6" s="80"/>
      <c r="G6" s="80"/>
      <c r="H6" s="80"/>
      <c r="I6" s="80"/>
      <c r="J6" s="80"/>
      <c r="K6" s="80"/>
      <c r="M6" s="452" t="s">
        <v>94</v>
      </c>
      <c r="N6" s="453"/>
      <c r="O6" s="453"/>
      <c r="P6" s="453"/>
      <c r="Q6" s="453"/>
      <c r="R6" s="453"/>
      <c r="S6" s="454"/>
    </row>
    <row r="7" spans="2:19" x14ac:dyDescent="0.2">
      <c r="B7" s="81" t="s">
        <v>72</v>
      </c>
      <c r="C7" s="80"/>
      <c r="D7" s="80" t="s">
        <v>74</v>
      </c>
      <c r="E7" s="80"/>
      <c r="F7" s="80"/>
      <c r="G7" s="80"/>
      <c r="H7" s="80"/>
      <c r="I7" s="80"/>
      <c r="J7" s="80"/>
      <c r="K7" s="80"/>
      <c r="M7" s="455"/>
      <c r="N7" s="456"/>
      <c r="O7" s="456"/>
      <c r="P7" s="456"/>
      <c r="Q7" s="456"/>
      <c r="R7" s="456"/>
      <c r="S7" s="457"/>
    </row>
    <row r="8" spans="2:19" ht="14.25" x14ac:dyDescent="0.2">
      <c r="B8" s="79"/>
      <c r="C8" s="80"/>
      <c r="D8" s="80"/>
      <c r="E8" s="80"/>
      <c r="F8" s="80"/>
      <c r="G8" s="80"/>
      <c r="H8" s="80"/>
      <c r="I8" s="80"/>
      <c r="J8" s="80"/>
      <c r="K8" s="80"/>
      <c r="M8" s="462" t="s">
        <v>54</v>
      </c>
      <c r="N8" s="462"/>
      <c r="O8" s="462"/>
      <c r="P8" s="462"/>
      <c r="Q8" s="462"/>
      <c r="R8" s="462"/>
      <c r="S8" s="462"/>
    </row>
    <row r="9" spans="2:19" ht="13.5" customHeight="1" x14ac:dyDescent="0.2">
      <c r="B9" s="81" t="s">
        <v>3</v>
      </c>
      <c r="C9" s="80"/>
      <c r="D9" s="450" t="s">
        <v>73</v>
      </c>
      <c r="E9" s="450"/>
      <c r="F9" s="450"/>
      <c r="G9" s="450"/>
      <c r="H9" s="450"/>
      <c r="I9" s="450"/>
      <c r="J9" s="450"/>
      <c r="K9" s="450"/>
      <c r="M9" s="462"/>
      <c r="N9" s="462"/>
      <c r="O9" s="462"/>
      <c r="P9" s="462"/>
      <c r="Q9" s="462"/>
      <c r="R9" s="462"/>
      <c r="S9" s="462"/>
    </row>
    <row r="10" spans="2:19" ht="25.5" customHeight="1" x14ac:dyDescent="0.2">
      <c r="B10" s="79"/>
      <c r="C10" s="80"/>
      <c r="D10" s="450"/>
      <c r="E10" s="450"/>
      <c r="F10" s="450"/>
      <c r="G10" s="450"/>
      <c r="H10" s="450"/>
      <c r="I10" s="450"/>
      <c r="J10" s="450"/>
      <c r="K10" s="450"/>
      <c r="M10" s="462"/>
      <c r="N10" s="462"/>
      <c r="O10" s="462"/>
      <c r="P10" s="462"/>
      <c r="Q10" s="462"/>
      <c r="R10" s="462"/>
      <c r="S10" s="462"/>
    </row>
    <row r="11" spans="2:19" ht="14.25" x14ac:dyDescent="0.2">
      <c r="B11" s="79"/>
      <c r="C11" s="80"/>
      <c r="D11" s="80"/>
      <c r="E11" s="80"/>
      <c r="F11" s="80"/>
      <c r="G11" s="80"/>
      <c r="H11" s="80"/>
      <c r="I11" s="80"/>
      <c r="J11" s="80"/>
      <c r="K11" s="80"/>
      <c r="M11" s="462"/>
      <c r="N11" s="462"/>
      <c r="O11" s="462"/>
      <c r="P11" s="462"/>
      <c r="Q11" s="462"/>
      <c r="R11" s="462"/>
      <c r="S11" s="462"/>
    </row>
    <row r="12" spans="2:19" ht="15.75" customHeight="1" x14ac:dyDescent="0.2">
      <c r="B12" s="81" t="s">
        <v>9</v>
      </c>
      <c r="C12" s="82"/>
      <c r="D12" s="458" t="s">
        <v>69</v>
      </c>
      <c r="E12" s="458"/>
      <c r="F12" s="458"/>
      <c r="G12" s="458"/>
      <c r="H12" s="458"/>
      <c r="I12" s="458"/>
      <c r="J12" s="458"/>
      <c r="K12" s="458"/>
      <c r="M12" s="460"/>
      <c r="N12" s="460"/>
      <c r="O12" s="460"/>
      <c r="P12" s="460"/>
      <c r="Q12" s="460"/>
      <c r="R12" s="460"/>
      <c r="S12" s="182" t="s">
        <v>10</v>
      </c>
    </row>
    <row r="13" spans="2:19" ht="15.75" customHeight="1" x14ac:dyDescent="0.2">
      <c r="B13" s="82"/>
      <c r="C13" s="82"/>
      <c r="D13" s="458"/>
      <c r="E13" s="458"/>
      <c r="F13" s="458"/>
      <c r="G13" s="458"/>
      <c r="H13" s="458"/>
      <c r="I13" s="458"/>
      <c r="J13" s="458"/>
      <c r="K13" s="458"/>
      <c r="M13" s="187" t="s">
        <v>55</v>
      </c>
      <c r="N13" s="188"/>
      <c r="O13" s="189"/>
      <c r="P13" s="189"/>
      <c r="Q13" s="189"/>
      <c r="R13" s="188"/>
      <c r="S13" s="190">
        <v>0</v>
      </c>
    </row>
    <row r="14" spans="2:19" ht="15.75" customHeight="1" x14ac:dyDescent="0.2">
      <c r="B14" s="82"/>
      <c r="C14" s="82"/>
      <c r="D14" s="82"/>
      <c r="E14" s="82"/>
      <c r="F14" s="82"/>
      <c r="G14" s="82"/>
      <c r="H14" s="82"/>
      <c r="I14" s="82"/>
      <c r="J14" s="82"/>
      <c r="K14" s="82"/>
      <c r="M14" s="183" t="s">
        <v>56</v>
      </c>
      <c r="N14" s="184"/>
      <c r="O14" s="87"/>
      <c r="P14" s="87"/>
      <c r="Q14" s="87"/>
      <c r="R14" s="184"/>
      <c r="S14" s="185">
        <v>1</v>
      </c>
    </row>
    <row r="15" spans="2:19" ht="15.75" customHeight="1" x14ac:dyDescent="0.2">
      <c r="B15" s="81" t="s">
        <v>10</v>
      </c>
      <c r="C15" s="82"/>
      <c r="D15" s="80" t="s">
        <v>57</v>
      </c>
      <c r="E15" s="82"/>
      <c r="F15" s="82"/>
      <c r="G15" s="82"/>
      <c r="H15" s="82"/>
      <c r="I15" s="82"/>
      <c r="J15" s="82"/>
      <c r="K15" s="82"/>
      <c r="M15" s="187" t="s">
        <v>58</v>
      </c>
      <c r="N15" s="188"/>
      <c r="O15" s="189"/>
      <c r="P15" s="189"/>
      <c r="Q15" s="189"/>
      <c r="R15" s="188"/>
      <c r="S15" s="190">
        <v>2</v>
      </c>
    </row>
    <row r="16" spans="2:19" ht="15.75" customHeight="1" x14ac:dyDescent="0.2">
      <c r="B16" s="82"/>
      <c r="C16" s="82"/>
      <c r="D16" s="450" t="s">
        <v>59</v>
      </c>
      <c r="E16" s="450"/>
      <c r="F16" s="450"/>
      <c r="G16" s="450"/>
      <c r="H16" s="450"/>
      <c r="I16" s="450"/>
      <c r="J16" s="82"/>
      <c r="K16" s="82"/>
      <c r="M16" s="183"/>
      <c r="N16" s="184"/>
      <c r="O16" s="184"/>
      <c r="P16" s="184"/>
      <c r="Q16" s="184"/>
      <c r="R16" s="184"/>
      <c r="S16" s="185">
        <v>3</v>
      </c>
    </row>
    <row r="17" spans="2:22" ht="15.75" customHeight="1" x14ac:dyDescent="0.2">
      <c r="B17" s="82"/>
      <c r="C17" s="82"/>
      <c r="D17" s="83"/>
      <c r="E17" s="83"/>
      <c r="F17" s="82"/>
      <c r="G17" s="82"/>
      <c r="H17" s="82"/>
      <c r="I17" s="82"/>
      <c r="J17" s="82"/>
      <c r="K17" s="82"/>
      <c r="M17" s="187" t="s">
        <v>60</v>
      </c>
      <c r="N17" s="188"/>
      <c r="O17" s="191"/>
      <c r="P17" s="191"/>
      <c r="Q17" s="191"/>
      <c r="R17" s="188"/>
      <c r="S17" s="190">
        <v>4</v>
      </c>
    </row>
    <row r="18" spans="2:22" ht="15.75" customHeight="1" x14ac:dyDescent="0.2">
      <c r="B18" s="80"/>
      <c r="C18" s="80"/>
      <c r="D18" s="458" t="s">
        <v>70</v>
      </c>
      <c r="E18" s="458"/>
      <c r="F18" s="458"/>
      <c r="G18" s="458"/>
      <c r="H18" s="458"/>
      <c r="I18" s="458"/>
      <c r="J18" s="458"/>
      <c r="K18" s="458"/>
      <c r="M18" s="183" t="s">
        <v>61</v>
      </c>
      <c r="N18" s="186"/>
      <c r="O18" s="87"/>
      <c r="P18" s="87"/>
      <c r="Q18" s="87"/>
      <c r="R18" s="186"/>
      <c r="S18" s="185">
        <v>5</v>
      </c>
    </row>
    <row r="19" spans="2:22" ht="15.75" customHeight="1" x14ac:dyDescent="0.2">
      <c r="B19" s="80"/>
      <c r="C19" s="84"/>
      <c r="D19" s="458"/>
      <c r="E19" s="458"/>
      <c r="F19" s="458"/>
      <c r="G19" s="458"/>
      <c r="H19" s="458"/>
      <c r="I19" s="458"/>
      <c r="J19" s="458"/>
      <c r="K19" s="458"/>
      <c r="M19" s="187"/>
      <c r="N19" s="189"/>
      <c r="O19" s="189"/>
      <c r="P19" s="189"/>
      <c r="Q19" s="189"/>
      <c r="R19" s="189"/>
      <c r="S19" s="190">
        <v>6</v>
      </c>
    </row>
    <row r="20" spans="2:22" ht="15.75" customHeight="1" x14ac:dyDescent="0.2">
      <c r="B20" s="80"/>
      <c r="C20" s="80"/>
      <c r="D20" s="83"/>
      <c r="E20" s="83"/>
      <c r="F20" s="80"/>
      <c r="G20" s="80"/>
      <c r="H20" s="80"/>
      <c r="I20" s="80"/>
      <c r="J20" s="80"/>
      <c r="K20" s="80"/>
      <c r="M20" s="183" t="s">
        <v>62</v>
      </c>
      <c r="N20" s="87"/>
      <c r="O20" s="87"/>
      <c r="P20" s="87"/>
      <c r="Q20" s="87"/>
      <c r="R20" s="87"/>
      <c r="S20" s="185">
        <v>7</v>
      </c>
    </row>
    <row r="21" spans="2:22" ht="15.75" customHeight="1" x14ac:dyDescent="0.2">
      <c r="B21" s="80"/>
      <c r="C21" s="80"/>
      <c r="D21" s="83" t="s">
        <v>71</v>
      </c>
      <c r="E21" s="83"/>
      <c r="F21" s="80"/>
      <c r="G21" s="80"/>
      <c r="H21" s="80"/>
      <c r="I21" s="80"/>
      <c r="J21" s="80"/>
      <c r="K21" s="80"/>
      <c r="M21" s="187"/>
      <c r="N21" s="189"/>
      <c r="O21" s="189"/>
      <c r="P21" s="189"/>
      <c r="Q21" s="189"/>
      <c r="R21" s="189"/>
      <c r="S21" s="190">
        <v>8</v>
      </c>
    </row>
    <row r="22" spans="2:22" ht="15.75" customHeight="1" x14ac:dyDescent="0.2">
      <c r="B22" s="85"/>
      <c r="C22" s="86"/>
      <c r="D22" s="83" t="s">
        <v>63</v>
      </c>
      <c r="E22" s="83"/>
      <c r="F22" s="86"/>
      <c r="G22" s="86"/>
      <c r="H22" s="86"/>
      <c r="I22" s="86"/>
      <c r="J22" s="86"/>
      <c r="K22" s="86"/>
      <c r="M22" s="183" t="s">
        <v>64</v>
      </c>
      <c r="N22" s="87"/>
      <c r="O22" s="87"/>
      <c r="P22" s="87"/>
      <c r="Q22" s="87"/>
      <c r="R22" s="87"/>
      <c r="S22" s="185">
        <v>9</v>
      </c>
    </row>
    <row r="23" spans="2:22" ht="15.75" customHeight="1" x14ac:dyDescent="0.2">
      <c r="B23" s="85"/>
      <c r="C23" s="80"/>
      <c r="D23" s="83"/>
      <c r="E23" s="83"/>
      <c r="F23" s="80"/>
      <c r="G23" s="80"/>
      <c r="H23" s="80"/>
      <c r="I23" s="80"/>
      <c r="J23" s="80"/>
      <c r="K23" s="80"/>
      <c r="M23" s="187" t="s">
        <v>65</v>
      </c>
      <c r="N23" s="189"/>
      <c r="O23" s="189"/>
      <c r="P23" s="189"/>
      <c r="Q23" s="189"/>
      <c r="R23" s="189"/>
      <c r="S23" s="190">
        <v>10</v>
      </c>
    </row>
    <row r="24" spans="2:22" ht="27" customHeight="1" x14ac:dyDescent="0.2">
      <c r="B24" s="85"/>
      <c r="C24" s="80"/>
      <c r="D24" s="461" t="s">
        <v>66</v>
      </c>
      <c r="E24" s="461"/>
      <c r="F24" s="461"/>
      <c r="G24" s="461"/>
      <c r="H24" s="461"/>
      <c r="I24" s="461"/>
      <c r="J24" s="461"/>
      <c r="K24" s="461"/>
    </row>
    <row r="25" spans="2:22" ht="27" customHeight="1" x14ac:dyDescent="0.2">
      <c r="B25" s="85"/>
      <c r="C25" s="80"/>
      <c r="K25" s="80"/>
      <c r="V25" s="80"/>
    </row>
    <row r="26" spans="2:22" x14ac:dyDescent="0.2">
      <c r="B26" s="85"/>
      <c r="C26" s="83"/>
      <c r="D26" s="459" t="s">
        <v>67</v>
      </c>
      <c r="E26" s="459"/>
      <c r="F26" s="459"/>
      <c r="G26" s="459"/>
      <c r="H26" s="459"/>
      <c r="I26" s="459"/>
      <c r="J26" s="459"/>
      <c r="K26" s="80"/>
      <c r="V26" s="80"/>
    </row>
    <row r="27" spans="2:22" x14ac:dyDescent="0.2">
      <c r="B27" s="83"/>
      <c r="C27" s="80"/>
      <c r="D27" s="80"/>
      <c r="E27" s="80"/>
      <c r="F27" s="80"/>
      <c r="G27" s="80"/>
      <c r="H27" s="80"/>
      <c r="I27" s="80"/>
      <c r="J27" s="80"/>
      <c r="K27" s="80"/>
      <c r="V27" s="80"/>
    </row>
    <row r="28" spans="2:22" x14ac:dyDescent="0.2">
      <c r="B28" s="87"/>
      <c r="C28" s="80"/>
      <c r="D28" s="458" t="s">
        <v>68</v>
      </c>
      <c r="E28" s="458"/>
      <c r="F28" s="458"/>
      <c r="G28" s="458"/>
      <c r="H28" s="458"/>
      <c r="I28" s="458"/>
      <c r="J28" s="458"/>
      <c r="K28" s="458"/>
      <c r="V28" s="80"/>
    </row>
    <row r="29" spans="2:22" x14ac:dyDescent="0.2">
      <c r="B29" s="80"/>
      <c r="C29" s="83"/>
      <c r="D29" s="458"/>
      <c r="E29" s="458"/>
      <c r="F29" s="458"/>
      <c r="G29" s="458"/>
      <c r="H29" s="458"/>
      <c r="I29" s="458"/>
      <c r="J29" s="458"/>
      <c r="K29" s="458"/>
    </row>
    <row r="30" spans="2:22" x14ac:dyDescent="0.2">
      <c r="B30" s="83"/>
      <c r="C30" s="88"/>
      <c r="D30" s="458"/>
      <c r="E30" s="458"/>
      <c r="F30" s="458"/>
      <c r="G30" s="458"/>
      <c r="H30" s="458"/>
      <c r="I30" s="458"/>
      <c r="J30" s="458"/>
      <c r="K30" s="458"/>
    </row>
    <row r="31" spans="2:22" x14ac:dyDescent="0.2">
      <c r="B31" s="88"/>
      <c r="C31" s="80"/>
      <c r="K31" s="83"/>
    </row>
    <row r="32" spans="2:22" x14ac:dyDescent="0.2">
      <c r="B32" s="80"/>
      <c r="C32" s="80"/>
      <c r="K32" s="88"/>
    </row>
    <row r="33" spans="2:11" x14ac:dyDescent="0.2">
      <c r="B33" s="373" t="s">
        <v>123</v>
      </c>
      <c r="D33" t="s">
        <v>124</v>
      </c>
    </row>
    <row r="34" spans="2:11" x14ac:dyDescent="0.2">
      <c r="B34" s="80"/>
      <c r="C34" s="80"/>
      <c r="K34" s="80"/>
    </row>
    <row r="35" spans="2:11" x14ac:dyDescent="0.2">
      <c r="B35" s="80"/>
      <c r="C35" s="80"/>
      <c r="K35" s="80"/>
    </row>
    <row r="36" spans="2:11" x14ac:dyDescent="0.2">
      <c r="B36" s="80"/>
      <c r="C36" s="80"/>
      <c r="D36" s="83"/>
      <c r="E36" s="83"/>
      <c r="F36" s="80"/>
      <c r="G36" s="80"/>
      <c r="H36" s="80"/>
      <c r="I36" s="80"/>
      <c r="J36" s="80"/>
      <c r="K36" s="80"/>
    </row>
    <row r="37" spans="2:11" x14ac:dyDescent="0.2">
      <c r="B37" s="373" t="s">
        <v>117</v>
      </c>
      <c r="C37" s="80"/>
      <c r="D37" t="s">
        <v>125</v>
      </c>
    </row>
    <row r="38" spans="2:11" x14ac:dyDescent="0.2">
      <c r="B38" s="80"/>
      <c r="C38" s="80"/>
    </row>
    <row r="39" spans="2:11" x14ac:dyDescent="0.2">
      <c r="B39" s="373" t="s">
        <v>127</v>
      </c>
      <c r="C39" s="80"/>
      <c r="D39" t="s">
        <v>126</v>
      </c>
    </row>
    <row r="40" spans="2:11" x14ac:dyDescent="0.2">
      <c r="B40" s="80"/>
      <c r="C40" s="89"/>
    </row>
    <row r="41" spans="2:11" x14ac:dyDescent="0.2">
      <c r="B41" s="80"/>
      <c r="C41" s="80"/>
    </row>
    <row r="42" spans="2:11" x14ac:dyDescent="0.2">
      <c r="B42" s="80"/>
      <c r="C42" s="80"/>
      <c r="D42" s="80"/>
      <c r="E42" s="80"/>
      <c r="F42" s="80"/>
      <c r="G42" s="80"/>
      <c r="H42" s="80"/>
      <c r="I42" s="80"/>
      <c r="J42" s="80"/>
      <c r="K42" s="80"/>
    </row>
    <row r="43" spans="2:11" x14ac:dyDescent="0.2">
      <c r="B43" s="80"/>
      <c r="C43" s="80"/>
      <c r="D43" s="80"/>
      <c r="E43" s="80"/>
      <c r="F43" s="80"/>
      <c r="G43" s="80"/>
      <c r="H43" s="80"/>
      <c r="I43" s="80"/>
      <c r="J43" s="80"/>
      <c r="K43" s="80"/>
    </row>
    <row r="44" spans="2:11" x14ac:dyDescent="0.2">
      <c r="B44" s="80"/>
      <c r="C44" s="80"/>
      <c r="D44" s="80"/>
      <c r="E44" s="80"/>
      <c r="F44" s="80"/>
      <c r="G44" s="80"/>
      <c r="H44" s="80"/>
      <c r="I44" s="80"/>
      <c r="J44" s="80"/>
      <c r="K44" s="80"/>
    </row>
  </sheetData>
  <mergeCells count="11">
    <mergeCell ref="D28:K30"/>
    <mergeCell ref="M12:R12"/>
    <mergeCell ref="D24:K24"/>
    <mergeCell ref="M8:S11"/>
    <mergeCell ref="D12:K13"/>
    <mergeCell ref="D16:I16"/>
    <mergeCell ref="D9:K10"/>
    <mergeCell ref="B3:E3"/>
    <mergeCell ref="M6:S7"/>
    <mergeCell ref="D18:K19"/>
    <mergeCell ref="D26:J26"/>
  </mergeCells>
  <phoneticPr fontId="2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62">
    <pageSetUpPr fitToPage="1"/>
  </sheetPr>
  <dimension ref="A1:BV127"/>
  <sheetViews>
    <sheetView showGridLines="0" zoomScale="75" zoomScaleNormal="50" zoomScaleSheetLayoutView="70" workbookViewId="0">
      <selection activeCell="AJ2" sqref="AJ2"/>
    </sheetView>
  </sheetViews>
  <sheetFormatPr defaultRowHeight="12.75" x14ac:dyDescent="0.2"/>
  <cols>
    <col min="1" max="1" width="2.140625" customWidth="1"/>
    <col min="2" max="2" width="11.42578125" customWidth="1"/>
    <col min="3" max="3" width="7.7109375" customWidth="1"/>
    <col min="4" max="4" width="2.42578125" style="2" customWidth="1"/>
    <col min="5" max="5" width="7.7109375" customWidth="1"/>
    <col min="6" max="6" width="4.5703125" customWidth="1"/>
    <col min="7" max="7" width="1.28515625" customWidth="1"/>
    <col min="8" max="9" width="5" style="20" customWidth="1"/>
    <col min="10" max="18" width="5" customWidth="1"/>
    <col min="19" max="19" width="4.28515625" customWidth="1"/>
    <col min="20" max="22" width="4.85546875" customWidth="1"/>
    <col min="23" max="23" width="2.85546875" customWidth="1"/>
    <col min="24" max="26" width="4.85546875" customWidth="1"/>
    <col min="27" max="27" width="8.28515625" customWidth="1"/>
    <col min="28" max="28" width="3.7109375" customWidth="1"/>
    <col min="29" max="30" width="10.140625" customWidth="1"/>
    <col min="31" max="31" width="4.140625" customWidth="1"/>
    <col min="32" max="32" width="1.28515625" customWidth="1"/>
    <col min="33" max="33" width="5.5703125" customWidth="1"/>
    <col min="34" max="34" width="5.85546875" customWidth="1"/>
    <col min="35" max="35" width="8" customWidth="1"/>
    <col min="36" max="36" width="5.28515625" customWidth="1"/>
    <col min="37" max="37" width="7" customWidth="1"/>
    <col min="38" max="46" width="5.85546875" customWidth="1"/>
    <col min="47" max="47" width="17" customWidth="1"/>
    <col min="48" max="256" width="11.42578125" customWidth="1"/>
  </cols>
  <sheetData>
    <row r="1" spans="1:37" x14ac:dyDescent="0.2">
      <c r="E1" s="403" t="s">
        <v>122</v>
      </c>
    </row>
    <row r="2" spans="1:37" ht="27" customHeight="1" x14ac:dyDescent="0.2">
      <c r="C2" s="407" t="s">
        <v>131</v>
      </c>
      <c r="D2" s="471" t="s">
        <v>137</v>
      </c>
      <c r="E2" s="471"/>
      <c r="F2" s="471"/>
      <c r="G2" s="471"/>
      <c r="H2" s="471"/>
      <c r="I2" s="471"/>
      <c r="J2" s="23"/>
      <c r="M2" s="407" t="s">
        <v>134</v>
      </c>
      <c r="N2" s="472" t="s">
        <v>161</v>
      </c>
      <c r="O2" s="472"/>
      <c r="P2" s="472"/>
      <c r="Q2" s="438"/>
      <c r="R2" s="438"/>
      <c r="S2" s="438"/>
      <c r="Z2" s="405" t="s">
        <v>118</v>
      </c>
      <c r="AA2" s="482">
        <v>41519</v>
      </c>
      <c r="AB2" s="482"/>
    </row>
    <row r="3" spans="1:37" ht="12" customHeight="1" thickBot="1" x14ac:dyDescent="0.25">
      <c r="B3" s="91"/>
      <c r="E3" s="91"/>
      <c r="U3" s="29"/>
    </row>
    <row r="4" spans="1:37" ht="9" customHeight="1" thickBot="1" x14ac:dyDescent="0.25">
      <c r="B4" s="8"/>
      <c r="C4" s="102"/>
      <c r="D4" s="404"/>
      <c r="E4" s="102"/>
      <c r="F4" s="102"/>
      <c r="G4" s="102"/>
      <c r="H4" s="473" t="str">
        <f>CONCATENATE("Overview"," ",D2)</f>
        <v>Overview Name Vorname</v>
      </c>
      <c r="I4" s="474"/>
      <c r="J4" s="474"/>
      <c r="K4" s="474"/>
      <c r="L4" s="474"/>
      <c r="M4" s="474"/>
      <c r="N4" s="474"/>
      <c r="O4" s="474"/>
      <c r="P4" s="474"/>
      <c r="Q4" s="474"/>
      <c r="R4" s="474"/>
      <c r="S4" s="474"/>
      <c r="T4" s="474"/>
      <c r="U4" s="475"/>
      <c r="W4" s="64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</row>
    <row r="5" spans="1:37" ht="24" customHeight="1" thickTop="1" thickBot="1" x14ac:dyDescent="0.25">
      <c r="B5" s="8"/>
      <c r="C5" s="8"/>
      <c r="D5" s="74"/>
      <c r="E5" s="8"/>
      <c r="F5" s="102"/>
      <c r="G5" s="102"/>
      <c r="H5" s="476"/>
      <c r="I5" s="477"/>
      <c r="J5" s="477"/>
      <c r="K5" s="477"/>
      <c r="L5" s="477"/>
      <c r="M5" s="477"/>
      <c r="N5" s="477"/>
      <c r="O5" s="477"/>
      <c r="P5" s="477"/>
      <c r="Q5" s="477"/>
      <c r="R5" s="477"/>
      <c r="S5" s="477"/>
      <c r="T5" s="477"/>
      <c r="U5" s="478"/>
      <c r="W5" s="64"/>
      <c r="X5" s="66"/>
      <c r="Y5" s="67"/>
      <c r="Z5" s="66"/>
      <c r="AA5" s="153" t="s">
        <v>51</v>
      </c>
      <c r="AB5" s="68"/>
      <c r="AC5" s="69"/>
      <c r="AD5" s="366" t="s">
        <v>80</v>
      </c>
      <c r="AE5" s="70">
        <v>1</v>
      </c>
      <c r="AF5" s="68"/>
      <c r="AG5" s="68"/>
      <c r="AH5" s="69"/>
      <c r="AI5" s="352" t="s">
        <v>81</v>
      </c>
      <c r="AJ5" s="70">
        <v>8</v>
      </c>
      <c r="AK5" s="71"/>
    </row>
    <row r="6" spans="1:37" ht="9" customHeight="1" thickTop="1" thickBot="1" x14ac:dyDescent="0.25">
      <c r="B6" s="102"/>
      <c r="C6" s="102"/>
      <c r="D6" s="404"/>
      <c r="E6" s="102"/>
      <c r="F6" s="102"/>
      <c r="G6" s="102"/>
      <c r="H6" s="479"/>
      <c r="I6" s="480"/>
      <c r="J6" s="480"/>
      <c r="K6" s="480"/>
      <c r="L6" s="480"/>
      <c r="M6" s="480"/>
      <c r="N6" s="480"/>
      <c r="O6" s="480"/>
      <c r="P6" s="480"/>
      <c r="Q6" s="480"/>
      <c r="R6" s="480"/>
      <c r="S6" s="480"/>
      <c r="T6" s="480"/>
      <c r="U6" s="481"/>
      <c r="W6" s="64"/>
      <c r="X6" s="63"/>
      <c r="Y6" s="63"/>
      <c r="Z6" s="63"/>
      <c r="AA6" s="63"/>
      <c r="AB6" s="63"/>
      <c r="AC6" s="63"/>
      <c r="AD6" s="63"/>
      <c r="AE6" s="73"/>
      <c r="AF6" s="63"/>
      <c r="AG6" s="63"/>
      <c r="AH6" s="63"/>
      <c r="AI6" s="63"/>
      <c r="AJ6" s="63"/>
      <c r="AK6" s="63"/>
    </row>
    <row r="7" spans="1:37" ht="17.25" hidden="1" customHeight="1" x14ac:dyDescent="0.2">
      <c r="A7" s="8"/>
      <c r="B7" s="121" t="s">
        <v>21</v>
      </c>
      <c r="C7" s="121" t="s">
        <v>21</v>
      </c>
      <c r="E7" s="26"/>
      <c r="F7" s="27"/>
      <c r="G7" s="137"/>
      <c r="H7" s="141" t="s">
        <v>27</v>
      </c>
      <c r="I7" s="141" t="s">
        <v>28</v>
      </c>
      <c r="J7" s="101" t="s">
        <v>29</v>
      </c>
      <c r="K7" s="101" t="s">
        <v>85</v>
      </c>
      <c r="L7" s="101" t="s">
        <v>86</v>
      </c>
      <c r="M7" s="101" t="s">
        <v>87</v>
      </c>
      <c r="N7" s="101" t="s">
        <v>88</v>
      </c>
      <c r="O7" s="101" t="s">
        <v>90</v>
      </c>
      <c r="P7" s="101" t="s">
        <v>91</v>
      </c>
      <c r="Q7" s="101" t="s">
        <v>92</v>
      </c>
      <c r="R7" s="101" t="s">
        <v>93</v>
      </c>
      <c r="S7" s="101" t="s">
        <v>121</v>
      </c>
      <c r="T7" s="101" t="s">
        <v>158</v>
      </c>
      <c r="U7" s="101" t="s">
        <v>159</v>
      </c>
      <c r="W7" s="24"/>
      <c r="X7" s="24"/>
    </row>
    <row r="8" spans="1:37" ht="18" hidden="1" customHeight="1" x14ac:dyDescent="0.2">
      <c r="A8" s="8"/>
      <c r="B8" s="122" t="str">
        <f>CONCATENATE("&gt;","=",AE5)</f>
        <v>&gt;=1</v>
      </c>
      <c r="C8" s="122" t="str">
        <f>CONCATENATE("&lt;","=",AJ5)</f>
        <v>&lt;=8</v>
      </c>
      <c r="E8" s="32"/>
      <c r="F8" s="32"/>
      <c r="G8" s="138"/>
      <c r="H8" s="141" t="s">
        <v>27</v>
      </c>
      <c r="I8" s="141" t="s">
        <v>28</v>
      </c>
      <c r="J8" s="101" t="s">
        <v>29</v>
      </c>
      <c r="K8" s="101" t="s">
        <v>85</v>
      </c>
      <c r="L8" s="101" t="s">
        <v>86</v>
      </c>
      <c r="M8" s="101" t="s">
        <v>87</v>
      </c>
      <c r="N8" s="101" t="s">
        <v>88</v>
      </c>
      <c r="O8" s="101" t="s">
        <v>90</v>
      </c>
      <c r="P8" s="101" t="s">
        <v>91</v>
      </c>
      <c r="Q8" s="101" t="s">
        <v>92</v>
      </c>
      <c r="R8" s="101" t="s">
        <v>93</v>
      </c>
      <c r="S8" s="101" t="s">
        <v>121</v>
      </c>
      <c r="T8" s="101" t="s">
        <v>158</v>
      </c>
      <c r="U8" s="101" t="s">
        <v>159</v>
      </c>
    </row>
    <row r="9" spans="1:37" ht="9" customHeight="1" thickBot="1" x14ac:dyDescent="0.25">
      <c r="A9" s="8"/>
      <c r="B9" s="122"/>
      <c r="C9" s="122"/>
      <c r="E9" s="32"/>
      <c r="F9" s="32"/>
      <c r="G9" s="138"/>
      <c r="H9" s="141"/>
      <c r="I9" s="14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</row>
    <row r="10" spans="1:37" ht="15" customHeight="1" x14ac:dyDescent="0.2">
      <c r="A10" s="8"/>
      <c r="B10" s="488" t="s">
        <v>79</v>
      </c>
      <c r="C10" s="494" t="s">
        <v>75</v>
      </c>
      <c r="D10" s="495"/>
      <c r="E10" s="495"/>
      <c r="F10" s="496"/>
      <c r="G10" s="155"/>
      <c r="H10" s="468" t="str">
        <f>'36'!$AF31</f>
        <v>Trainingstagen</v>
      </c>
      <c r="I10" s="491" t="str">
        <f>'36'!$AF33</f>
        <v>Trainingseinheiten</v>
      </c>
      <c r="J10" s="464" t="str">
        <f>'36'!$AF35</f>
        <v>Trainingsstunden</v>
      </c>
      <c r="K10" s="464" t="str">
        <f>'36'!$AF37</f>
        <v>Training Load</v>
      </c>
      <c r="L10" s="464" t="str">
        <f>'36'!$AF39</f>
        <v>Monotonie</v>
      </c>
      <c r="M10" s="464" t="str">
        <f>'36'!$AF41</f>
        <v>Trainingsanstrengung</v>
      </c>
      <c r="N10" s="464" t="str">
        <f>'36'!$AF43</f>
        <v>Km GA1</v>
      </c>
      <c r="O10" s="464" t="str">
        <f>'36'!$AF45</f>
        <v>Km GA2</v>
      </c>
      <c r="P10" s="464" t="str">
        <f>'36'!$AF47</f>
        <v>Km AS</v>
      </c>
      <c r="Q10" s="464" t="str">
        <f>'36'!$AF49</f>
        <v>Km TR</v>
      </c>
      <c r="R10" s="464" t="str">
        <f>'36'!$AF51</f>
        <v>Km Race</v>
      </c>
      <c r="S10" s="464" t="str">
        <f>'36'!$AF53</f>
        <v>Mental Training</v>
      </c>
      <c r="T10" s="464" t="str">
        <f>'36'!$AF55</f>
        <v xml:space="preserve">Regeneration </v>
      </c>
      <c r="U10" s="483" t="str">
        <f>'36'!$AF57</f>
        <v>Verletzung/Erkrankung</v>
      </c>
      <c r="X10" s="3"/>
      <c r="Y10" s="3"/>
      <c r="Z10" s="3"/>
      <c r="AC10" s="486" t="s">
        <v>89</v>
      </c>
      <c r="AD10" s="486"/>
      <c r="AE10" s="486"/>
      <c r="AF10" s="24"/>
    </row>
    <row r="11" spans="1:37" ht="5.25" customHeight="1" x14ac:dyDescent="0.2">
      <c r="A11" s="8"/>
      <c r="B11" s="489"/>
      <c r="C11" s="497"/>
      <c r="D11" s="498"/>
      <c r="E11" s="498"/>
      <c r="F11" s="499"/>
      <c r="G11" s="155"/>
      <c r="H11" s="469"/>
      <c r="I11" s="492"/>
      <c r="J11" s="465"/>
      <c r="K11" s="465"/>
      <c r="L11" s="465"/>
      <c r="M11" s="465"/>
      <c r="N11" s="465"/>
      <c r="O11" s="465"/>
      <c r="P11" s="465"/>
      <c r="Q11" s="465"/>
      <c r="R11" s="465"/>
      <c r="S11" s="465"/>
      <c r="T11" s="465"/>
      <c r="U11" s="484"/>
      <c r="X11" s="3"/>
      <c r="Y11" s="3"/>
      <c r="Z11" s="3"/>
      <c r="AC11" s="154"/>
      <c r="AD11" s="154"/>
      <c r="AE11" s="154"/>
      <c r="AF11" s="24"/>
    </row>
    <row r="12" spans="1:37" ht="27" customHeight="1" x14ac:dyDescent="0.2">
      <c r="A12" s="8"/>
      <c r="B12" s="489"/>
      <c r="C12" s="497"/>
      <c r="D12" s="498"/>
      <c r="E12" s="498"/>
      <c r="F12" s="499"/>
      <c r="G12" s="155"/>
      <c r="H12" s="469"/>
      <c r="I12" s="492"/>
      <c r="J12" s="465"/>
      <c r="K12" s="465"/>
      <c r="L12" s="465"/>
      <c r="M12" s="465"/>
      <c r="N12" s="465"/>
      <c r="O12" s="465"/>
      <c r="P12" s="465"/>
      <c r="Q12" s="465"/>
      <c r="R12" s="465"/>
      <c r="S12" s="465"/>
      <c r="T12" s="465"/>
      <c r="U12" s="484"/>
      <c r="X12" s="3"/>
      <c r="Y12" s="3"/>
      <c r="Z12" s="3"/>
      <c r="AC12" s="83" t="s">
        <v>22</v>
      </c>
      <c r="AD12" s="487" t="s">
        <v>160</v>
      </c>
      <c r="AE12" s="487"/>
      <c r="AF12" s="83"/>
    </row>
    <row r="13" spans="1:37" s="24" customFormat="1" ht="15" customHeight="1" x14ac:dyDescent="0.2">
      <c r="A13" s="21"/>
      <c r="B13" s="489"/>
      <c r="C13" s="497"/>
      <c r="D13" s="498"/>
      <c r="E13" s="498"/>
      <c r="F13" s="499"/>
      <c r="G13" s="155"/>
      <c r="H13" s="469"/>
      <c r="I13" s="492"/>
      <c r="J13" s="465"/>
      <c r="K13" s="465"/>
      <c r="L13" s="465"/>
      <c r="M13" s="465"/>
      <c r="N13" s="465"/>
      <c r="O13" s="465"/>
      <c r="P13" s="465"/>
      <c r="Q13" s="465"/>
      <c r="R13" s="465"/>
      <c r="S13" s="465"/>
      <c r="T13" s="465"/>
      <c r="U13" s="484"/>
      <c r="W13" s="68"/>
      <c r="X13" s="156"/>
      <c r="Y13" s="156"/>
      <c r="Z13" s="156"/>
      <c r="AA13" s="157" t="s">
        <v>17</v>
      </c>
      <c r="AB13" s="68"/>
      <c r="AC13" s="158">
        <f>H70</f>
        <v>0</v>
      </c>
      <c r="AD13" s="467" t="e">
        <f>AC13/$H$71</f>
        <v>#DIV/0!</v>
      </c>
      <c r="AE13" s="467"/>
      <c r="AF13" s="160"/>
      <c r="AG13" s="23"/>
      <c r="AH13" s="463"/>
      <c r="AI13" s="463"/>
    </row>
    <row r="14" spans="1:37" s="24" customFormat="1" ht="15" customHeight="1" x14ac:dyDescent="0.2">
      <c r="A14" s="21"/>
      <c r="B14" s="489"/>
      <c r="C14" s="497"/>
      <c r="D14" s="498"/>
      <c r="E14" s="498"/>
      <c r="F14" s="499"/>
      <c r="G14" s="155"/>
      <c r="H14" s="469"/>
      <c r="I14" s="492"/>
      <c r="J14" s="465"/>
      <c r="K14" s="465"/>
      <c r="L14" s="465"/>
      <c r="M14" s="465"/>
      <c r="N14" s="465"/>
      <c r="O14" s="465"/>
      <c r="P14" s="465"/>
      <c r="Q14" s="465"/>
      <c r="R14" s="465"/>
      <c r="S14" s="465"/>
      <c r="T14" s="465"/>
      <c r="U14" s="484"/>
      <c r="X14" s="161"/>
      <c r="Y14" s="161"/>
      <c r="Z14" s="161"/>
      <c r="AA14" s="162" t="s">
        <v>18</v>
      </c>
      <c r="AC14" s="163">
        <f>I70</f>
        <v>0</v>
      </c>
      <c r="AD14" s="463" t="e">
        <f>AC14/$I$71</f>
        <v>#DIV/0!</v>
      </c>
      <c r="AE14" s="463"/>
    </row>
    <row r="15" spans="1:37" s="24" customFormat="1" ht="15" customHeight="1" x14ac:dyDescent="0.2">
      <c r="A15" s="21"/>
      <c r="B15" s="489"/>
      <c r="C15" s="497"/>
      <c r="D15" s="498"/>
      <c r="E15" s="498"/>
      <c r="F15" s="499"/>
      <c r="G15" s="155"/>
      <c r="H15" s="469"/>
      <c r="I15" s="492"/>
      <c r="J15" s="465"/>
      <c r="K15" s="465"/>
      <c r="L15" s="465"/>
      <c r="M15" s="465"/>
      <c r="N15" s="465"/>
      <c r="O15" s="465"/>
      <c r="P15" s="465"/>
      <c r="Q15" s="465"/>
      <c r="R15" s="465"/>
      <c r="S15" s="465"/>
      <c r="T15" s="465"/>
      <c r="U15" s="484"/>
      <c r="W15" s="68"/>
      <c r="X15" s="156"/>
      <c r="Y15" s="156"/>
      <c r="Z15" s="156"/>
      <c r="AA15" s="164" t="s">
        <v>19</v>
      </c>
      <c r="AB15" s="68"/>
      <c r="AC15" s="159">
        <f>J70</f>
        <v>0</v>
      </c>
      <c r="AD15" s="467" t="e">
        <f>AC15/$J$71</f>
        <v>#DIV/0!</v>
      </c>
      <c r="AE15" s="467"/>
      <c r="AF15" s="68"/>
    </row>
    <row r="16" spans="1:37" s="24" customFormat="1" ht="15" customHeight="1" x14ac:dyDescent="0.2">
      <c r="A16" s="21"/>
      <c r="B16" s="489"/>
      <c r="C16" s="497"/>
      <c r="D16" s="498"/>
      <c r="E16" s="498"/>
      <c r="F16" s="499"/>
      <c r="G16" s="155"/>
      <c r="H16" s="469"/>
      <c r="I16" s="492"/>
      <c r="J16" s="465"/>
      <c r="K16" s="465"/>
      <c r="L16" s="465"/>
      <c r="M16" s="465"/>
      <c r="N16" s="465"/>
      <c r="O16" s="465"/>
      <c r="P16" s="465"/>
      <c r="Q16" s="465"/>
      <c r="R16" s="465"/>
      <c r="S16" s="465"/>
      <c r="T16" s="465"/>
      <c r="U16" s="484"/>
      <c r="X16" s="161"/>
      <c r="Y16" s="161"/>
      <c r="Z16" s="161"/>
      <c r="AA16" s="165" t="s">
        <v>83</v>
      </c>
      <c r="AC16" s="93">
        <f>K70</f>
        <v>0</v>
      </c>
      <c r="AD16" s="463" t="e">
        <f>AC16/$K$71</f>
        <v>#DIV/0!</v>
      </c>
      <c r="AE16" s="463"/>
    </row>
    <row r="17" spans="1:74" s="24" customFormat="1" ht="15" customHeight="1" thickBot="1" x14ac:dyDescent="0.25">
      <c r="A17" s="21"/>
      <c r="B17" s="490"/>
      <c r="C17" s="500"/>
      <c r="D17" s="501"/>
      <c r="E17" s="501"/>
      <c r="F17" s="502"/>
      <c r="G17" s="139"/>
      <c r="H17" s="470"/>
      <c r="I17" s="493"/>
      <c r="J17" s="466"/>
      <c r="K17" s="466"/>
      <c r="L17" s="466"/>
      <c r="M17" s="466"/>
      <c r="N17" s="466"/>
      <c r="O17" s="466"/>
      <c r="P17" s="466"/>
      <c r="Q17" s="466"/>
      <c r="R17" s="466"/>
      <c r="S17" s="466"/>
      <c r="T17" s="466"/>
      <c r="U17" s="485"/>
      <c r="W17" s="68"/>
      <c r="X17" s="156"/>
      <c r="Y17" s="156"/>
      <c r="Z17" s="156"/>
      <c r="AA17" s="164" t="s">
        <v>20</v>
      </c>
      <c r="AB17" s="68"/>
      <c r="AC17" s="166">
        <f>L70</f>
        <v>0</v>
      </c>
      <c r="AD17" s="467" t="e">
        <f>AC17/$L$71</f>
        <v>#DIV/0!</v>
      </c>
      <c r="AE17" s="467"/>
      <c r="AF17" s="68"/>
    </row>
    <row r="18" spans="1:74" s="24" customFormat="1" ht="15" customHeight="1" x14ac:dyDescent="0.2">
      <c r="A18" s="21"/>
      <c r="B18" s="142">
        <v>1</v>
      </c>
      <c r="C18" s="143">
        <f>AA2</f>
        <v>41519</v>
      </c>
      <c r="D18" s="143" t="s">
        <v>26</v>
      </c>
      <c r="E18" s="143">
        <f>C18+6</f>
        <v>41525</v>
      </c>
      <c r="F18" s="367">
        <f>INT(MOD(INT((C18-2)/7)+0.6,52+5/28))+1</f>
        <v>36</v>
      </c>
      <c r="G18" s="139"/>
      <c r="H18" s="130" t="str">
        <f t="array" ref="H18:U69">TRANSPOSE($C99:$BB112)</f>
        <v/>
      </c>
      <c r="I18" s="131" t="str">
        <v/>
      </c>
      <c r="J18" s="132" t="str">
        <v/>
      </c>
      <c r="K18" s="131" t="str">
        <v/>
      </c>
      <c r="L18" s="291" t="str">
        <v/>
      </c>
      <c r="M18" s="131" t="str">
        <v/>
      </c>
      <c r="N18" s="131" t="str">
        <v/>
      </c>
      <c r="O18" s="131" t="str">
        <v/>
      </c>
      <c r="P18" s="131" t="str">
        <v/>
      </c>
      <c r="Q18" s="131" t="str">
        <v/>
      </c>
      <c r="R18" s="131" t="str">
        <v/>
      </c>
      <c r="S18" s="131" t="str">
        <v/>
      </c>
      <c r="T18" s="131" t="str">
        <v/>
      </c>
      <c r="U18" s="131" t="str">
        <v/>
      </c>
      <c r="AA18" s="165" t="s">
        <v>84</v>
      </c>
      <c r="AC18" s="163">
        <f>M70</f>
        <v>0</v>
      </c>
      <c r="AD18" s="463" t="e">
        <f>AC18/$M$71</f>
        <v>#DIV/0!</v>
      </c>
      <c r="AE18" s="463"/>
    </row>
    <row r="19" spans="1:74" s="24" customFormat="1" ht="15" customHeight="1" x14ac:dyDescent="0.2">
      <c r="A19" s="21"/>
      <c r="B19" s="144">
        <v>2</v>
      </c>
      <c r="C19" s="128">
        <f>C18+7</f>
        <v>41526</v>
      </c>
      <c r="D19" s="128" t="s">
        <v>26</v>
      </c>
      <c r="E19" s="128">
        <f t="shared" ref="E19:E69" si="0">C19+6</f>
        <v>41532</v>
      </c>
      <c r="F19" s="145">
        <f t="shared" ref="F19:F69" si="1">INT(MOD(INT((C19-2)/7)+0.6,52+5/28))+1</f>
        <v>37</v>
      </c>
      <c r="G19" s="139"/>
      <c r="H19" s="133" t="str">
        <v/>
      </c>
      <c r="I19" s="123" t="str">
        <v/>
      </c>
      <c r="J19" s="129" t="str">
        <v/>
      </c>
      <c r="K19" s="123" t="str">
        <v/>
      </c>
      <c r="L19" s="292" t="str">
        <v/>
      </c>
      <c r="M19" s="123" t="str">
        <v/>
      </c>
      <c r="N19" s="123" t="str">
        <v/>
      </c>
      <c r="O19" s="123" t="str">
        <v/>
      </c>
      <c r="P19" s="123" t="str">
        <v/>
      </c>
      <c r="Q19" s="123" t="str">
        <v/>
      </c>
      <c r="R19" s="123" t="str">
        <v/>
      </c>
      <c r="S19" s="123" t="str">
        <v/>
      </c>
      <c r="T19" s="123" t="str">
        <v/>
      </c>
      <c r="U19" s="343" t="str">
        <v/>
      </c>
      <c r="W19" s="68"/>
      <c r="X19" s="68"/>
      <c r="Y19" s="68"/>
      <c r="Z19" s="68"/>
      <c r="AA19" s="164" t="str">
        <f>'36'!AF43</f>
        <v>Km GA1</v>
      </c>
      <c r="AB19" s="68"/>
      <c r="AC19" s="158">
        <f>N70</f>
        <v>0</v>
      </c>
      <c r="AD19" s="467" t="e">
        <f>AC19/$N$71</f>
        <v>#DIV/0!</v>
      </c>
      <c r="AE19" s="467"/>
      <c r="AF19" s="68"/>
    </row>
    <row r="20" spans="1:74" ht="15" customHeight="1" x14ac:dyDescent="0.2">
      <c r="B20" s="146">
        <v>3</v>
      </c>
      <c r="C20" s="128">
        <f t="shared" ref="C20:C69" si="2">C19+7</f>
        <v>41533</v>
      </c>
      <c r="D20" s="128" t="s">
        <v>26</v>
      </c>
      <c r="E20" s="128">
        <f t="shared" si="0"/>
        <v>41539</v>
      </c>
      <c r="F20" s="145">
        <f t="shared" si="1"/>
        <v>38</v>
      </c>
      <c r="G20" s="139"/>
      <c r="H20" s="133" t="str">
        <v/>
      </c>
      <c r="I20" s="123" t="str">
        <v/>
      </c>
      <c r="J20" s="129" t="str">
        <v/>
      </c>
      <c r="K20" s="123" t="str">
        <v/>
      </c>
      <c r="L20" s="292" t="str">
        <v/>
      </c>
      <c r="M20" s="123" t="str">
        <v/>
      </c>
      <c r="N20" s="123" t="str">
        <v/>
      </c>
      <c r="O20" s="123" t="str">
        <v/>
      </c>
      <c r="P20" s="123" t="str">
        <v/>
      </c>
      <c r="Q20" s="123" t="str">
        <v/>
      </c>
      <c r="R20" s="123" t="str">
        <v/>
      </c>
      <c r="S20" s="123" t="str">
        <v/>
      </c>
      <c r="T20" s="123" t="str">
        <v/>
      </c>
      <c r="U20" s="343" t="str">
        <v/>
      </c>
      <c r="W20" s="23"/>
      <c r="X20" s="23"/>
      <c r="Y20" s="23"/>
      <c r="Z20" s="23"/>
      <c r="AA20" s="372" t="str">
        <f>'36'!AF45</f>
        <v>Km GA2</v>
      </c>
      <c r="AB20" s="23"/>
      <c r="AC20" s="439">
        <f>O70</f>
        <v>0</v>
      </c>
      <c r="AD20" s="463" t="e">
        <f>AC20/$O$71</f>
        <v>#DIV/0!</v>
      </c>
      <c r="AE20" s="463"/>
      <c r="AF20" s="23"/>
      <c r="AG20" s="23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</row>
    <row r="21" spans="1:74" s="24" customFormat="1" ht="15" customHeight="1" x14ac:dyDescent="0.2">
      <c r="B21" s="144">
        <v>4</v>
      </c>
      <c r="C21" s="128">
        <f t="shared" si="2"/>
        <v>41540</v>
      </c>
      <c r="D21" s="128" t="s">
        <v>26</v>
      </c>
      <c r="E21" s="128">
        <f t="shared" si="0"/>
        <v>41546</v>
      </c>
      <c r="F21" s="145">
        <f t="shared" si="1"/>
        <v>39</v>
      </c>
      <c r="G21" s="139"/>
      <c r="H21" s="133" t="str">
        <v/>
      </c>
      <c r="I21" s="123" t="str">
        <v/>
      </c>
      <c r="J21" s="129" t="str">
        <v/>
      </c>
      <c r="K21" s="123" t="str">
        <v/>
      </c>
      <c r="L21" s="292" t="str">
        <v/>
      </c>
      <c r="M21" s="123" t="str">
        <v/>
      </c>
      <c r="N21" s="123" t="str">
        <v/>
      </c>
      <c r="O21" s="123" t="str">
        <v/>
      </c>
      <c r="P21" s="123" t="str">
        <v/>
      </c>
      <c r="Q21" s="123" t="str">
        <v/>
      </c>
      <c r="R21" s="123" t="str">
        <v/>
      </c>
      <c r="S21" s="123" t="str">
        <v/>
      </c>
      <c r="T21" s="123" t="str">
        <v/>
      </c>
      <c r="U21" s="343" t="str">
        <v/>
      </c>
      <c r="W21" s="68"/>
      <c r="X21" s="68"/>
      <c r="Y21" s="68"/>
      <c r="Z21" s="68"/>
      <c r="AA21" s="164" t="str">
        <f>'36'!AF47</f>
        <v>Km AS</v>
      </c>
      <c r="AB21" s="68"/>
      <c r="AC21" s="158">
        <f>P70</f>
        <v>0</v>
      </c>
      <c r="AD21" s="467" t="e">
        <f>AC21/$P$71</f>
        <v>#DIV/0!</v>
      </c>
      <c r="AE21" s="467"/>
      <c r="AF21" s="68"/>
    </row>
    <row r="22" spans="1:74" s="24" customFormat="1" ht="15" customHeight="1" x14ac:dyDescent="0.2">
      <c r="B22" s="146">
        <v>5</v>
      </c>
      <c r="C22" s="128">
        <f t="shared" si="2"/>
        <v>41547</v>
      </c>
      <c r="D22" s="128" t="s">
        <v>26</v>
      </c>
      <c r="E22" s="128">
        <f t="shared" si="0"/>
        <v>41553</v>
      </c>
      <c r="F22" s="145">
        <f t="shared" si="1"/>
        <v>40</v>
      </c>
      <c r="G22" s="139"/>
      <c r="H22" s="133" t="str">
        <v/>
      </c>
      <c r="I22" s="123" t="str">
        <v/>
      </c>
      <c r="J22" s="129" t="str">
        <v/>
      </c>
      <c r="K22" s="123" t="str">
        <v/>
      </c>
      <c r="L22" s="292" t="str">
        <v/>
      </c>
      <c r="M22" s="123" t="str">
        <v/>
      </c>
      <c r="N22" s="123" t="str">
        <v/>
      </c>
      <c r="O22" s="123" t="str">
        <v/>
      </c>
      <c r="P22" s="123" t="str">
        <v/>
      </c>
      <c r="Q22" s="123" t="str">
        <v/>
      </c>
      <c r="R22" s="123" t="str">
        <v/>
      </c>
      <c r="S22" s="123" t="str">
        <v/>
      </c>
      <c r="T22" s="123" t="str">
        <v/>
      </c>
      <c r="U22" s="343" t="str">
        <v/>
      </c>
      <c r="AA22" s="372" t="str">
        <f>'36'!AF49</f>
        <v>Km TR</v>
      </c>
      <c r="AC22" s="163">
        <f>Q70</f>
        <v>0</v>
      </c>
      <c r="AD22" s="463" t="e">
        <f>AC22/$Q$71</f>
        <v>#DIV/0!</v>
      </c>
      <c r="AE22" s="463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</row>
    <row r="23" spans="1:74" s="24" customFormat="1" ht="15" customHeight="1" x14ac:dyDescent="0.2">
      <c r="B23" s="144">
        <v>6</v>
      </c>
      <c r="C23" s="128">
        <f t="shared" si="2"/>
        <v>41554</v>
      </c>
      <c r="D23" s="128" t="s">
        <v>26</v>
      </c>
      <c r="E23" s="128">
        <f t="shared" si="0"/>
        <v>41560</v>
      </c>
      <c r="F23" s="145">
        <f t="shared" si="1"/>
        <v>41</v>
      </c>
      <c r="G23" s="139"/>
      <c r="H23" s="133" t="str">
        <v/>
      </c>
      <c r="I23" s="123" t="str">
        <v/>
      </c>
      <c r="J23" s="129" t="str">
        <v/>
      </c>
      <c r="K23" s="123" t="str">
        <v/>
      </c>
      <c r="L23" s="292" t="str">
        <v/>
      </c>
      <c r="M23" s="123" t="str">
        <v/>
      </c>
      <c r="N23" s="123" t="str">
        <v/>
      </c>
      <c r="O23" s="123" t="str">
        <v/>
      </c>
      <c r="P23" s="123" t="str">
        <v/>
      </c>
      <c r="Q23" s="123" t="str">
        <v/>
      </c>
      <c r="R23" s="123" t="str">
        <v/>
      </c>
      <c r="S23" s="123" t="str">
        <v/>
      </c>
      <c r="T23" s="123" t="str">
        <v/>
      </c>
      <c r="U23" s="343" t="str">
        <v/>
      </c>
      <c r="W23" s="68"/>
      <c r="X23" s="68"/>
      <c r="Y23" s="68"/>
      <c r="Z23" s="68"/>
      <c r="AA23" s="164" t="str">
        <f>'36'!AF51</f>
        <v>Km Race</v>
      </c>
      <c r="AB23" s="68"/>
      <c r="AC23" s="158">
        <f>R70</f>
        <v>0</v>
      </c>
      <c r="AD23" s="467" t="e">
        <f>AC23/$R$71</f>
        <v>#DIV/0!</v>
      </c>
      <c r="AE23" s="467"/>
      <c r="AF23" s="68"/>
    </row>
    <row r="24" spans="1:74" s="24" customFormat="1" ht="15" customHeight="1" x14ac:dyDescent="0.2">
      <c r="B24" s="146">
        <v>7</v>
      </c>
      <c r="C24" s="128">
        <f t="shared" si="2"/>
        <v>41561</v>
      </c>
      <c r="D24" s="128" t="s">
        <v>26</v>
      </c>
      <c r="E24" s="128">
        <f t="shared" si="0"/>
        <v>41567</v>
      </c>
      <c r="F24" s="145">
        <f t="shared" si="1"/>
        <v>42</v>
      </c>
      <c r="G24" s="139"/>
      <c r="H24" s="133" t="str">
        <v/>
      </c>
      <c r="I24" s="123" t="str">
        <v/>
      </c>
      <c r="J24" s="129" t="str">
        <v/>
      </c>
      <c r="K24" s="123" t="str">
        <v/>
      </c>
      <c r="L24" s="292" t="str">
        <v/>
      </c>
      <c r="M24" s="123" t="str">
        <v/>
      </c>
      <c r="N24" s="123" t="str">
        <v/>
      </c>
      <c r="O24" s="123" t="str">
        <v/>
      </c>
      <c r="P24" s="123" t="str">
        <v/>
      </c>
      <c r="Q24" s="123" t="str">
        <v/>
      </c>
      <c r="R24" s="123" t="str">
        <v/>
      </c>
      <c r="S24" s="123" t="str">
        <v/>
      </c>
      <c r="T24" s="123" t="str">
        <v/>
      </c>
      <c r="U24" s="343" t="str">
        <v/>
      </c>
      <c r="AA24" s="165" t="s">
        <v>114</v>
      </c>
      <c r="AC24" s="163">
        <f>S70</f>
        <v>0</v>
      </c>
      <c r="AD24" s="463" t="e">
        <f>AC24/$S$71</f>
        <v>#DIV/0!</v>
      </c>
      <c r="AE24" s="463"/>
    </row>
    <row r="25" spans="1:74" s="24" customFormat="1" ht="15" customHeight="1" x14ac:dyDescent="0.2">
      <c r="B25" s="144">
        <v>8</v>
      </c>
      <c r="C25" s="128">
        <f t="shared" si="2"/>
        <v>41568</v>
      </c>
      <c r="D25" s="128" t="s">
        <v>26</v>
      </c>
      <c r="E25" s="128">
        <f t="shared" si="0"/>
        <v>41574</v>
      </c>
      <c r="F25" s="145">
        <f t="shared" si="1"/>
        <v>43</v>
      </c>
      <c r="G25" s="139"/>
      <c r="H25" s="133" t="str">
        <v/>
      </c>
      <c r="I25" s="123" t="str">
        <v/>
      </c>
      <c r="J25" s="129" t="str">
        <v/>
      </c>
      <c r="K25" s="123" t="str">
        <v/>
      </c>
      <c r="L25" s="292" t="str">
        <v/>
      </c>
      <c r="M25" s="123" t="str">
        <v/>
      </c>
      <c r="N25" s="123" t="str">
        <v/>
      </c>
      <c r="O25" s="123" t="str">
        <v/>
      </c>
      <c r="P25" s="123" t="str">
        <v/>
      </c>
      <c r="Q25" s="123" t="str">
        <v/>
      </c>
      <c r="R25" s="123" t="str">
        <v/>
      </c>
      <c r="S25" s="123" t="str">
        <v/>
      </c>
      <c r="T25" s="123" t="str">
        <v/>
      </c>
      <c r="U25" s="343" t="str">
        <v/>
      </c>
      <c r="W25" s="68"/>
      <c r="X25" s="68"/>
      <c r="Y25" s="68"/>
      <c r="Z25" s="68"/>
      <c r="AA25" s="164" t="s">
        <v>117</v>
      </c>
      <c r="AB25" s="68"/>
      <c r="AC25" s="158">
        <f>T70</f>
        <v>0</v>
      </c>
      <c r="AD25" s="467" t="e">
        <f>AC25/$T$71</f>
        <v>#DIV/0!</v>
      </c>
      <c r="AE25" s="467"/>
      <c r="AF25" s="68"/>
    </row>
    <row r="26" spans="1:74" s="24" customFormat="1" ht="15" customHeight="1" x14ac:dyDescent="0.2">
      <c r="B26" s="146">
        <v>9</v>
      </c>
      <c r="C26" s="128">
        <f t="shared" si="2"/>
        <v>41575</v>
      </c>
      <c r="D26" s="128" t="s">
        <v>26</v>
      </c>
      <c r="E26" s="128">
        <f t="shared" si="0"/>
        <v>41581</v>
      </c>
      <c r="F26" s="145">
        <f t="shared" si="1"/>
        <v>44</v>
      </c>
      <c r="G26" s="139"/>
      <c r="H26" s="133" t="str">
        <v/>
      </c>
      <c r="I26" s="123" t="str">
        <v/>
      </c>
      <c r="J26" s="129" t="str">
        <v/>
      </c>
      <c r="K26" s="123" t="str">
        <v/>
      </c>
      <c r="L26" s="292" t="str">
        <v/>
      </c>
      <c r="M26" s="123" t="str">
        <v/>
      </c>
      <c r="N26" s="123" t="str">
        <v/>
      </c>
      <c r="O26" s="123" t="str">
        <v/>
      </c>
      <c r="P26" s="123" t="str">
        <v/>
      </c>
      <c r="Q26" s="123" t="str">
        <v/>
      </c>
      <c r="R26" s="123" t="str">
        <v/>
      </c>
      <c r="S26" s="123" t="str">
        <v/>
      </c>
      <c r="T26" s="123" t="str">
        <v/>
      </c>
      <c r="U26" s="343" t="str">
        <v/>
      </c>
      <c r="AA26" s="165" t="s">
        <v>119</v>
      </c>
      <c r="AC26" s="163">
        <f>U70</f>
        <v>0</v>
      </c>
      <c r="AD26" s="463">
        <f>AC26/(AJ5-AE5+1)</f>
        <v>0</v>
      </c>
      <c r="AE26" s="463"/>
    </row>
    <row r="27" spans="1:74" s="24" customFormat="1" ht="15" customHeight="1" x14ac:dyDescent="0.2">
      <c r="B27" s="144">
        <v>10</v>
      </c>
      <c r="C27" s="128">
        <f t="shared" si="2"/>
        <v>41582</v>
      </c>
      <c r="D27" s="128" t="s">
        <v>26</v>
      </c>
      <c r="E27" s="128">
        <f t="shared" si="0"/>
        <v>41588</v>
      </c>
      <c r="F27" s="145">
        <f t="shared" si="1"/>
        <v>45</v>
      </c>
      <c r="G27" s="139"/>
      <c r="H27" s="133" t="str">
        <v/>
      </c>
      <c r="I27" s="123" t="str">
        <v/>
      </c>
      <c r="J27" s="129" t="str">
        <v/>
      </c>
      <c r="K27" s="123" t="str">
        <v/>
      </c>
      <c r="L27" s="292" t="str">
        <v/>
      </c>
      <c r="M27" s="123" t="str">
        <v/>
      </c>
      <c r="N27" s="123" t="str">
        <v/>
      </c>
      <c r="O27" s="123" t="str">
        <v/>
      </c>
      <c r="P27" s="123" t="str">
        <v/>
      </c>
      <c r="Q27" s="123" t="str">
        <v/>
      </c>
      <c r="R27" s="123" t="str">
        <v/>
      </c>
      <c r="S27" s="123" t="str">
        <v/>
      </c>
      <c r="T27" s="123" t="str">
        <v/>
      </c>
      <c r="U27" s="343" t="str">
        <v/>
      </c>
      <c r="AA27" s="165"/>
    </row>
    <row r="28" spans="1:74" s="24" customFormat="1" ht="15" customHeight="1" x14ac:dyDescent="0.2">
      <c r="B28" s="146">
        <v>11</v>
      </c>
      <c r="C28" s="128">
        <f t="shared" si="2"/>
        <v>41589</v>
      </c>
      <c r="D28" s="128" t="s">
        <v>26</v>
      </c>
      <c r="E28" s="128">
        <f t="shared" si="0"/>
        <v>41595</v>
      </c>
      <c r="F28" s="145">
        <f t="shared" si="1"/>
        <v>46</v>
      </c>
      <c r="G28" s="139"/>
      <c r="H28" s="133" t="str">
        <v/>
      </c>
      <c r="I28" s="123" t="str">
        <v/>
      </c>
      <c r="J28" s="129" t="str">
        <v/>
      </c>
      <c r="K28" s="123" t="str">
        <v/>
      </c>
      <c r="L28" s="292" t="str">
        <v/>
      </c>
      <c r="M28" s="123" t="str">
        <v/>
      </c>
      <c r="N28" s="123" t="str">
        <v/>
      </c>
      <c r="O28" s="123" t="str">
        <v/>
      </c>
      <c r="P28" s="123" t="str">
        <v/>
      </c>
      <c r="Q28" s="123" t="str">
        <v/>
      </c>
      <c r="R28" s="123" t="str">
        <v/>
      </c>
      <c r="S28" s="123" t="str">
        <v/>
      </c>
      <c r="T28" s="123" t="str">
        <v/>
      </c>
      <c r="U28" s="343" t="str">
        <v/>
      </c>
    </row>
    <row r="29" spans="1:74" s="24" customFormat="1" ht="15" customHeight="1" x14ac:dyDescent="0.2">
      <c r="B29" s="144">
        <v>12</v>
      </c>
      <c r="C29" s="128">
        <f t="shared" si="2"/>
        <v>41596</v>
      </c>
      <c r="D29" s="128" t="s">
        <v>26</v>
      </c>
      <c r="E29" s="128">
        <f t="shared" si="0"/>
        <v>41602</v>
      </c>
      <c r="F29" s="145">
        <f t="shared" si="1"/>
        <v>47</v>
      </c>
      <c r="G29" s="139"/>
      <c r="H29" s="133" t="str">
        <v/>
      </c>
      <c r="I29" s="123" t="str">
        <v/>
      </c>
      <c r="J29" s="129" t="str">
        <v/>
      </c>
      <c r="K29" s="123" t="str">
        <v/>
      </c>
      <c r="L29" s="292" t="str">
        <v/>
      </c>
      <c r="M29" s="123" t="str">
        <v/>
      </c>
      <c r="N29" s="123" t="str">
        <v/>
      </c>
      <c r="O29" s="123" t="str">
        <v/>
      </c>
      <c r="P29" s="123" t="str">
        <v/>
      </c>
      <c r="Q29" s="123" t="str">
        <v/>
      </c>
      <c r="R29" s="123" t="str">
        <v/>
      </c>
      <c r="S29" s="123" t="str">
        <v/>
      </c>
      <c r="T29" s="123" t="str">
        <v/>
      </c>
      <c r="U29" s="343" t="str">
        <v/>
      </c>
    </row>
    <row r="30" spans="1:74" s="24" customFormat="1" ht="15" customHeight="1" x14ac:dyDescent="0.2">
      <c r="B30" s="146">
        <v>13</v>
      </c>
      <c r="C30" s="128">
        <f t="shared" si="2"/>
        <v>41603</v>
      </c>
      <c r="D30" s="128" t="s">
        <v>26</v>
      </c>
      <c r="E30" s="128">
        <f t="shared" si="0"/>
        <v>41609</v>
      </c>
      <c r="F30" s="145">
        <f t="shared" si="1"/>
        <v>48</v>
      </c>
      <c r="G30" s="139"/>
      <c r="H30" s="133" t="str">
        <v/>
      </c>
      <c r="I30" s="123" t="str">
        <v/>
      </c>
      <c r="J30" s="129" t="str">
        <v/>
      </c>
      <c r="K30" s="123" t="str">
        <v/>
      </c>
      <c r="L30" s="292" t="str">
        <v/>
      </c>
      <c r="M30" s="123" t="str">
        <v/>
      </c>
      <c r="N30" s="123" t="str">
        <v/>
      </c>
      <c r="O30" s="123" t="str">
        <v/>
      </c>
      <c r="P30" s="123" t="str">
        <v/>
      </c>
      <c r="Q30" s="123" t="str">
        <v/>
      </c>
      <c r="R30" s="123" t="str">
        <v/>
      </c>
      <c r="S30" s="123" t="str">
        <v/>
      </c>
      <c r="T30" s="123" t="str">
        <v/>
      </c>
      <c r="U30" s="343" t="str">
        <v/>
      </c>
    </row>
    <row r="31" spans="1:74" s="24" customFormat="1" ht="15" customHeight="1" x14ac:dyDescent="0.2">
      <c r="B31" s="144">
        <v>14</v>
      </c>
      <c r="C31" s="128">
        <f t="shared" si="2"/>
        <v>41610</v>
      </c>
      <c r="D31" s="128" t="s">
        <v>26</v>
      </c>
      <c r="E31" s="128">
        <f t="shared" si="0"/>
        <v>41616</v>
      </c>
      <c r="F31" s="145">
        <f t="shared" si="1"/>
        <v>49</v>
      </c>
      <c r="G31" s="139"/>
      <c r="H31" s="133" t="str">
        <v/>
      </c>
      <c r="I31" s="123" t="str">
        <v/>
      </c>
      <c r="J31" s="129" t="str">
        <v/>
      </c>
      <c r="K31" s="123" t="str">
        <v/>
      </c>
      <c r="L31" s="292" t="str">
        <v/>
      </c>
      <c r="M31" s="123" t="str">
        <v/>
      </c>
      <c r="N31" s="123" t="str">
        <v/>
      </c>
      <c r="O31" s="123" t="str">
        <v/>
      </c>
      <c r="P31" s="123" t="str">
        <v/>
      </c>
      <c r="Q31" s="123" t="str">
        <v/>
      </c>
      <c r="R31" s="123" t="str">
        <v/>
      </c>
      <c r="S31" s="123" t="str">
        <v/>
      </c>
      <c r="T31" s="123" t="str">
        <v/>
      </c>
      <c r="U31" s="343" t="str">
        <v/>
      </c>
    </row>
    <row r="32" spans="1:74" s="24" customFormat="1" ht="15" customHeight="1" x14ac:dyDescent="0.2">
      <c r="B32" s="146">
        <v>15</v>
      </c>
      <c r="C32" s="128">
        <f t="shared" si="2"/>
        <v>41617</v>
      </c>
      <c r="D32" s="128" t="s">
        <v>26</v>
      </c>
      <c r="E32" s="128">
        <f t="shared" si="0"/>
        <v>41623</v>
      </c>
      <c r="F32" s="145">
        <f t="shared" si="1"/>
        <v>50</v>
      </c>
      <c r="G32" s="139"/>
      <c r="H32" s="133" t="str">
        <v/>
      </c>
      <c r="I32" s="123" t="str">
        <v/>
      </c>
      <c r="J32" s="129" t="str">
        <v/>
      </c>
      <c r="K32" s="123" t="str">
        <v/>
      </c>
      <c r="L32" s="292" t="str">
        <v/>
      </c>
      <c r="M32" s="123" t="str">
        <v/>
      </c>
      <c r="N32" s="123" t="str">
        <v/>
      </c>
      <c r="O32" s="123" t="str">
        <v/>
      </c>
      <c r="P32" s="123" t="str">
        <v/>
      </c>
      <c r="Q32" s="123" t="str">
        <v/>
      </c>
      <c r="R32" s="123" t="str">
        <v/>
      </c>
      <c r="S32" s="123" t="str">
        <v/>
      </c>
      <c r="T32" s="123" t="str">
        <v/>
      </c>
      <c r="U32" s="343" t="str">
        <v/>
      </c>
    </row>
    <row r="33" spans="2:21" s="24" customFormat="1" ht="15" customHeight="1" x14ac:dyDescent="0.2">
      <c r="B33" s="144">
        <v>16</v>
      </c>
      <c r="C33" s="128">
        <f t="shared" si="2"/>
        <v>41624</v>
      </c>
      <c r="D33" s="128" t="s">
        <v>26</v>
      </c>
      <c r="E33" s="128">
        <f t="shared" si="0"/>
        <v>41630</v>
      </c>
      <c r="F33" s="145">
        <f t="shared" si="1"/>
        <v>51</v>
      </c>
      <c r="G33" s="139"/>
      <c r="H33" s="133" t="str">
        <v/>
      </c>
      <c r="I33" s="123" t="str">
        <v/>
      </c>
      <c r="J33" s="129" t="str">
        <v/>
      </c>
      <c r="K33" s="123" t="str">
        <v/>
      </c>
      <c r="L33" s="292" t="str">
        <v/>
      </c>
      <c r="M33" s="123" t="str">
        <v/>
      </c>
      <c r="N33" s="123" t="str">
        <v/>
      </c>
      <c r="O33" s="123" t="str">
        <v/>
      </c>
      <c r="P33" s="123" t="str">
        <v/>
      </c>
      <c r="Q33" s="123" t="str">
        <v/>
      </c>
      <c r="R33" s="123" t="str">
        <v/>
      </c>
      <c r="S33" s="123" t="str">
        <v/>
      </c>
      <c r="T33" s="123" t="str">
        <v/>
      </c>
      <c r="U33" s="343" t="str">
        <v/>
      </c>
    </row>
    <row r="34" spans="2:21" s="24" customFormat="1" ht="15" customHeight="1" x14ac:dyDescent="0.2">
      <c r="B34" s="146">
        <v>17</v>
      </c>
      <c r="C34" s="128">
        <f t="shared" si="2"/>
        <v>41631</v>
      </c>
      <c r="D34" s="128" t="s">
        <v>26</v>
      </c>
      <c r="E34" s="128">
        <f t="shared" si="0"/>
        <v>41637</v>
      </c>
      <c r="F34" s="145">
        <f t="shared" si="1"/>
        <v>52</v>
      </c>
      <c r="G34" s="139"/>
      <c r="H34" s="133" t="str">
        <v/>
      </c>
      <c r="I34" s="123" t="str">
        <v/>
      </c>
      <c r="J34" s="129" t="str">
        <v/>
      </c>
      <c r="K34" s="123" t="str">
        <v/>
      </c>
      <c r="L34" s="292" t="str">
        <v/>
      </c>
      <c r="M34" s="123" t="str">
        <v/>
      </c>
      <c r="N34" s="123" t="str">
        <v/>
      </c>
      <c r="O34" s="123" t="str">
        <v/>
      </c>
      <c r="P34" s="123" t="str">
        <v/>
      </c>
      <c r="Q34" s="123" t="str">
        <v/>
      </c>
      <c r="R34" s="123" t="str">
        <v/>
      </c>
      <c r="S34" s="123" t="str">
        <v/>
      </c>
      <c r="T34" s="123" t="str">
        <v/>
      </c>
      <c r="U34" s="343" t="str">
        <v/>
      </c>
    </row>
    <row r="35" spans="2:21" s="24" customFormat="1" ht="15" customHeight="1" x14ac:dyDescent="0.2">
      <c r="B35" s="144">
        <v>18</v>
      </c>
      <c r="C35" s="128">
        <f t="shared" si="2"/>
        <v>41638</v>
      </c>
      <c r="D35" s="128" t="s">
        <v>26</v>
      </c>
      <c r="E35" s="128">
        <f t="shared" si="0"/>
        <v>41644</v>
      </c>
      <c r="F35" s="145">
        <f t="shared" si="1"/>
        <v>1</v>
      </c>
      <c r="G35" s="139"/>
      <c r="H35" s="133" t="str">
        <v/>
      </c>
      <c r="I35" s="123" t="str">
        <v/>
      </c>
      <c r="J35" s="129" t="str">
        <v/>
      </c>
      <c r="K35" s="123" t="str">
        <v/>
      </c>
      <c r="L35" s="292" t="str">
        <v/>
      </c>
      <c r="M35" s="123" t="str">
        <v/>
      </c>
      <c r="N35" s="123" t="str">
        <v/>
      </c>
      <c r="O35" s="123" t="str">
        <v/>
      </c>
      <c r="P35" s="123" t="str">
        <v/>
      </c>
      <c r="Q35" s="123" t="str">
        <v/>
      </c>
      <c r="R35" s="123" t="str">
        <v/>
      </c>
      <c r="S35" s="123" t="str">
        <v/>
      </c>
      <c r="T35" s="123" t="str">
        <v/>
      </c>
      <c r="U35" s="343" t="str">
        <v/>
      </c>
    </row>
    <row r="36" spans="2:21" s="24" customFormat="1" ht="15" customHeight="1" x14ac:dyDescent="0.2">
      <c r="B36" s="146">
        <v>19</v>
      </c>
      <c r="C36" s="128">
        <f t="shared" si="2"/>
        <v>41645</v>
      </c>
      <c r="D36" s="128" t="s">
        <v>26</v>
      </c>
      <c r="E36" s="128">
        <f t="shared" si="0"/>
        <v>41651</v>
      </c>
      <c r="F36" s="145">
        <f t="shared" si="1"/>
        <v>2</v>
      </c>
      <c r="G36" s="139"/>
      <c r="H36" s="133" t="str">
        <v/>
      </c>
      <c r="I36" s="123" t="str">
        <v/>
      </c>
      <c r="J36" s="129" t="str">
        <v/>
      </c>
      <c r="K36" s="123" t="str">
        <v/>
      </c>
      <c r="L36" s="292" t="str">
        <v/>
      </c>
      <c r="M36" s="123" t="str">
        <v/>
      </c>
      <c r="N36" s="123" t="str">
        <v/>
      </c>
      <c r="O36" s="123" t="str">
        <v/>
      </c>
      <c r="P36" s="123" t="str">
        <v/>
      </c>
      <c r="Q36" s="123" t="str">
        <v/>
      </c>
      <c r="R36" s="123" t="str">
        <v/>
      </c>
      <c r="S36" s="123" t="str">
        <v/>
      </c>
      <c r="T36" s="123" t="str">
        <v/>
      </c>
      <c r="U36" s="343" t="str">
        <v/>
      </c>
    </row>
    <row r="37" spans="2:21" s="24" customFormat="1" ht="15" customHeight="1" x14ac:dyDescent="0.2">
      <c r="B37" s="144">
        <v>20</v>
      </c>
      <c r="C37" s="128">
        <f t="shared" si="2"/>
        <v>41652</v>
      </c>
      <c r="D37" s="128" t="s">
        <v>26</v>
      </c>
      <c r="E37" s="128">
        <f t="shared" si="0"/>
        <v>41658</v>
      </c>
      <c r="F37" s="145">
        <f t="shared" si="1"/>
        <v>3</v>
      </c>
      <c r="G37" s="139"/>
      <c r="H37" s="133" t="str">
        <v/>
      </c>
      <c r="I37" s="123" t="str">
        <v/>
      </c>
      <c r="J37" s="129" t="str">
        <v/>
      </c>
      <c r="K37" s="123" t="str">
        <v/>
      </c>
      <c r="L37" s="292" t="str">
        <v/>
      </c>
      <c r="M37" s="123" t="str">
        <v/>
      </c>
      <c r="N37" s="123" t="str">
        <v/>
      </c>
      <c r="O37" s="123" t="str">
        <v/>
      </c>
      <c r="P37" s="123" t="str">
        <v/>
      </c>
      <c r="Q37" s="123" t="str">
        <v/>
      </c>
      <c r="R37" s="123" t="str">
        <v/>
      </c>
      <c r="S37" s="123" t="str">
        <v/>
      </c>
      <c r="T37" s="123" t="str">
        <v/>
      </c>
      <c r="U37" s="343" t="str">
        <v/>
      </c>
    </row>
    <row r="38" spans="2:21" s="24" customFormat="1" ht="15" customHeight="1" x14ac:dyDescent="0.2">
      <c r="B38" s="146">
        <v>21</v>
      </c>
      <c r="C38" s="128">
        <f t="shared" si="2"/>
        <v>41659</v>
      </c>
      <c r="D38" s="128" t="s">
        <v>26</v>
      </c>
      <c r="E38" s="128">
        <f t="shared" si="0"/>
        <v>41665</v>
      </c>
      <c r="F38" s="145">
        <f t="shared" si="1"/>
        <v>4</v>
      </c>
      <c r="G38" s="139"/>
      <c r="H38" s="133" t="str">
        <v/>
      </c>
      <c r="I38" s="123" t="str">
        <v/>
      </c>
      <c r="J38" s="129" t="str">
        <v/>
      </c>
      <c r="K38" s="123" t="str">
        <v/>
      </c>
      <c r="L38" s="292" t="str">
        <v/>
      </c>
      <c r="M38" s="123" t="str">
        <v/>
      </c>
      <c r="N38" s="123" t="str">
        <v/>
      </c>
      <c r="O38" s="123" t="str">
        <v/>
      </c>
      <c r="P38" s="123" t="str">
        <v/>
      </c>
      <c r="Q38" s="123" t="str">
        <v/>
      </c>
      <c r="R38" s="123" t="str">
        <v/>
      </c>
      <c r="S38" s="123" t="str">
        <v/>
      </c>
      <c r="T38" s="123" t="str">
        <v/>
      </c>
      <c r="U38" s="343" t="str">
        <v/>
      </c>
    </row>
    <row r="39" spans="2:21" s="24" customFormat="1" ht="15" customHeight="1" x14ac:dyDescent="0.2">
      <c r="B39" s="144">
        <v>22</v>
      </c>
      <c r="C39" s="128">
        <f t="shared" si="2"/>
        <v>41666</v>
      </c>
      <c r="D39" s="128" t="s">
        <v>26</v>
      </c>
      <c r="E39" s="128">
        <f t="shared" si="0"/>
        <v>41672</v>
      </c>
      <c r="F39" s="145">
        <f t="shared" si="1"/>
        <v>5</v>
      </c>
      <c r="G39" s="139"/>
      <c r="H39" s="133" t="str">
        <v/>
      </c>
      <c r="I39" s="123" t="str">
        <v/>
      </c>
      <c r="J39" s="129" t="str">
        <v/>
      </c>
      <c r="K39" s="123" t="str">
        <v/>
      </c>
      <c r="L39" s="292" t="str">
        <v/>
      </c>
      <c r="M39" s="123" t="str">
        <v/>
      </c>
      <c r="N39" s="123" t="str">
        <v/>
      </c>
      <c r="O39" s="123" t="str">
        <v/>
      </c>
      <c r="P39" s="123" t="str">
        <v/>
      </c>
      <c r="Q39" s="123" t="str">
        <v/>
      </c>
      <c r="R39" s="123" t="str">
        <v/>
      </c>
      <c r="S39" s="123" t="str">
        <v/>
      </c>
      <c r="T39" s="123" t="str">
        <v/>
      </c>
      <c r="U39" s="343" t="str">
        <v/>
      </c>
    </row>
    <row r="40" spans="2:21" s="24" customFormat="1" ht="15" customHeight="1" x14ac:dyDescent="0.2">
      <c r="B40" s="146">
        <v>23</v>
      </c>
      <c r="C40" s="128">
        <f t="shared" si="2"/>
        <v>41673</v>
      </c>
      <c r="D40" s="128" t="s">
        <v>26</v>
      </c>
      <c r="E40" s="128">
        <f t="shared" si="0"/>
        <v>41679</v>
      </c>
      <c r="F40" s="145">
        <f t="shared" si="1"/>
        <v>6</v>
      </c>
      <c r="G40" s="139"/>
      <c r="H40" s="133" t="str">
        <v/>
      </c>
      <c r="I40" s="123" t="str">
        <v/>
      </c>
      <c r="J40" s="129" t="str">
        <v/>
      </c>
      <c r="K40" s="123" t="str">
        <v/>
      </c>
      <c r="L40" s="292" t="str">
        <v/>
      </c>
      <c r="M40" s="123" t="str">
        <v/>
      </c>
      <c r="N40" s="123" t="str">
        <v/>
      </c>
      <c r="O40" s="123" t="str">
        <v/>
      </c>
      <c r="P40" s="123" t="str">
        <v/>
      </c>
      <c r="Q40" s="123" t="str">
        <v/>
      </c>
      <c r="R40" s="123" t="str">
        <v/>
      </c>
      <c r="S40" s="123" t="str">
        <v/>
      </c>
      <c r="T40" s="123" t="str">
        <v/>
      </c>
      <c r="U40" s="343" t="str">
        <v/>
      </c>
    </row>
    <row r="41" spans="2:21" s="24" customFormat="1" ht="15" customHeight="1" x14ac:dyDescent="0.2">
      <c r="B41" s="144">
        <v>24</v>
      </c>
      <c r="C41" s="128">
        <f t="shared" si="2"/>
        <v>41680</v>
      </c>
      <c r="D41" s="128" t="s">
        <v>26</v>
      </c>
      <c r="E41" s="128">
        <f t="shared" si="0"/>
        <v>41686</v>
      </c>
      <c r="F41" s="145">
        <f t="shared" si="1"/>
        <v>7</v>
      </c>
      <c r="G41" s="139"/>
      <c r="H41" s="133" t="str">
        <v/>
      </c>
      <c r="I41" s="123" t="str">
        <v/>
      </c>
      <c r="J41" s="129" t="str">
        <v/>
      </c>
      <c r="K41" s="123" t="str">
        <v/>
      </c>
      <c r="L41" s="292" t="str">
        <v/>
      </c>
      <c r="M41" s="123" t="str">
        <v/>
      </c>
      <c r="N41" s="123" t="str">
        <v/>
      </c>
      <c r="O41" s="123" t="str">
        <v/>
      </c>
      <c r="P41" s="123" t="str">
        <v/>
      </c>
      <c r="Q41" s="123" t="str">
        <v/>
      </c>
      <c r="R41" s="123" t="str">
        <v/>
      </c>
      <c r="S41" s="123" t="str">
        <v/>
      </c>
      <c r="T41" s="123" t="str">
        <v/>
      </c>
      <c r="U41" s="343" t="str">
        <v/>
      </c>
    </row>
    <row r="42" spans="2:21" s="24" customFormat="1" ht="15" customHeight="1" x14ac:dyDescent="0.2">
      <c r="B42" s="146">
        <v>25</v>
      </c>
      <c r="C42" s="128">
        <f t="shared" si="2"/>
        <v>41687</v>
      </c>
      <c r="D42" s="128" t="s">
        <v>26</v>
      </c>
      <c r="E42" s="128">
        <f t="shared" si="0"/>
        <v>41693</v>
      </c>
      <c r="F42" s="145">
        <f t="shared" si="1"/>
        <v>8</v>
      </c>
      <c r="G42" s="139"/>
      <c r="H42" s="133" t="str">
        <v/>
      </c>
      <c r="I42" s="123" t="str">
        <v/>
      </c>
      <c r="J42" s="129" t="str">
        <v/>
      </c>
      <c r="K42" s="123" t="str">
        <v/>
      </c>
      <c r="L42" s="292" t="str">
        <v/>
      </c>
      <c r="M42" s="123" t="str">
        <v/>
      </c>
      <c r="N42" s="123" t="str">
        <v/>
      </c>
      <c r="O42" s="123" t="str">
        <v/>
      </c>
      <c r="P42" s="123" t="str">
        <v/>
      </c>
      <c r="Q42" s="123" t="str">
        <v/>
      </c>
      <c r="R42" s="123" t="str">
        <v/>
      </c>
      <c r="S42" s="123" t="str">
        <v/>
      </c>
      <c r="T42" s="123" t="str">
        <v/>
      </c>
      <c r="U42" s="343" t="str">
        <v/>
      </c>
    </row>
    <row r="43" spans="2:21" s="24" customFormat="1" ht="15" customHeight="1" x14ac:dyDescent="0.2">
      <c r="B43" s="144">
        <v>26</v>
      </c>
      <c r="C43" s="128">
        <f t="shared" si="2"/>
        <v>41694</v>
      </c>
      <c r="D43" s="128" t="s">
        <v>26</v>
      </c>
      <c r="E43" s="128">
        <f t="shared" si="0"/>
        <v>41700</v>
      </c>
      <c r="F43" s="145">
        <f t="shared" si="1"/>
        <v>9</v>
      </c>
      <c r="G43" s="139"/>
      <c r="H43" s="133" t="str">
        <v/>
      </c>
      <c r="I43" s="123" t="str">
        <v/>
      </c>
      <c r="J43" s="129" t="str">
        <v/>
      </c>
      <c r="K43" s="123" t="str">
        <v/>
      </c>
      <c r="L43" s="292" t="str">
        <v/>
      </c>
      <c r="M43" s="123" t="str">
        <v/>
      </c>
      <c r="N43" s="123" t="str">
        <v/>
      </c>
      <c r="O43" s="123" t="str">
        <v/>
      </c>
      <c r="P43" s="123" t="str">
        <v/>
      </c>
      <c r="Q43" s="123" t="str">
        <v/>
      </c>
      <c r="R43" s="123" t="str">
        <v/>
      </c>
      <c r="S43" s="123" t="str">
        <v/>
      </c>
      <c r="T43" s="123" t="str">
        <v/>
      </c>
      <c r="U43" s="343" t="str">
        <v/>
      </c>
    </row>
    <row r="44" spans="2:21" s="24" customFormat="1" ht="15" customHeight="1" x14ac:dyDescent="0.2">
      <c r="B44" s="146">
        <v>27</v>
      </c>
      <c r="C44" s="128">
        <f t="shared" si="2"/>
        <v>41701</v>
      </c>
      <c r="D44" s="128" t="s">
        <v>26</v>
      </c>
      <c r="E44" s="128">
        <f t="shared" si="0"/>
        <v>41707</v>
      </c>
      <c r="F44" s="145">
        <f t="shared" si="1"/>
        <v>10</v>
      </c>
      <c r="G44" s="139"/>
      <c r="H44" s="133" t="str">
        <v/>
      </c>
      <c r="I44" s="123" t="str">
        <v/>
      </c>
      <c r="J44" s="129" t="str">
        <v/>
      </c>
      <c r="K44" s="123" t="str">
        <v/>
      </c>
      <c r="L44" s="292" t="str">
        <v/>
      </c>
      <c r="M44" s="123" t="str">
        <v/>
      </c>
      <c r="N44" s="123" t="str">
        <v/>
      </c>
      <c r="O44" s="123" t="str">
        <v/>
      </c>
      <c r="P44" s="123" t="str">
        <v/>
      </c>
      <c r="Q44" s="123" t="str">
        <v/>
      </c>
      <c r="R44" s="123" t="str">
        <v/>
      </c>
      <c r="S44" s="123" t="str">
        <v/>
      </c>
      <c r="T44" s="123" t="str">
        <v/>
      </c>
      <c r="U44" s="343" t="str">
        <v/>
      </c>
    </row>
    <row r="45" spans="2:21" s="24" customFormat="1" ht="15" customHeight="1" x14ac:dyDescent="0.2">
      <c r="B45" s="144">
        <v>28</v>
      </c>
      <c r="C45" s="128">
        <f t="shared" si="2"/>
        <v>41708</v>
      </c>
      <c r="D45" s="128" t="s">
        <v>26</v>
      </c>
      <c r="E45" s="128">
        <f t="shared" si="0"/>
        <v>41714</v>
      </c>
      <c r="F45" s="145">
        <f t="shared" si="1"/>
        <v>11</v>
      </c>
      <c r="G45" s="139"/>
      <c r="H45" s="133" t="str">
        <v/>
      </c>
      <c r="I45" s="123" t="str">
        <v/>
      </c>
      <c r="J45" s="129" t="str">
        <v/>
      </c>
      <c r="K45" s="123" t="str">
        <v/>
      </c>
      <c r="L45" s="292" t="str">
        <v/>
      </c>
      <c r="M45" s="123" t="str">
        <v/>
      </c>
      <c r="N45" s="123" t="str">
        <v/>
      </c>
      <c r="O45" s="123" t="str">
        <v/>
      </c>
      <c r="P45" s="123" t="str">
        <v/>
      </c>
      <c r="Q45" s="123" t="str">
        <v/>
      </c>
      <c r="R45" s="123" t="str">
        <v/>
      </c>
      <c r="S45" s="123" t="str">
        <v/>
      </c>
      <c r="T45" s="123" t="str">
        <v/>
      </c>
      <c r="U45" s="343" t="str">
        <v/>
      </c>
    </row>
    <row r="46" spans="2:21" s="24" customFormat="1" ht="15" customHeight="1" x14ac:dyDescent="0.2">
      <c r="B46" s="146">
        <v>29</v>
      </c>
      <c r="C46" s="128">
        <f t="shared" si="2"/>
        <v>41715</v>
      </c>
      <c r="D46" s="128" t="s">
        <v>26</v>
      </c>
      <c r="E46" s="128">
        <f t="shared" si="0"/>
        <v>41721</v>
      </c>
      <c r="F46" s="145">
        <f t="shared" si="1"/>
        <v>12</v>
      </c>
      <c r="G46" s="139"/>
      <c r="H46" s="133" t="str">
        <v/>
      </c>
      <c r="I46" s="123" t="str">
        <v/>
      </c>
      <c r="J46" s="129" t="str">
        <v/>
      </c>
      <c r="K46" s="123" t="str">
        <v/>
      </c>
      <c r="L46" s="292" t="str">
        <v/>
      </c>
      <c r="M46" s="123" t="str">
        <v/>
      </c>
      <c r="N46" s="123" t="str">
        <v/>
      </c>
      <c r="O46" s="123" t="str">
        <v/>
      </c>
      <c r="P46" s="123" t="str">
        <v/>
      </c>
      <c r="Q46" s="123" t="str">
        <v/>
      </c>
      <c r="R46" s="123" t="str">
        <v/>
      </c>
      <c r="S46" s="123" t="str">
        <v/>
      </c>
      <c r="T46" s="123" t="str">
        <v/>
      </c>
      <c r="U46" s="343" t="str">
        <v/>
      </c>
    </row>
    <row r="47" spans="2:21" s="24" customFormat="1" ht="15" customHeight="1" x14ac:dyDescent="0.2">
      <c r="B47" s="144">
        <v>30</v>
      </c>
      <c r="C47" s="128">
        <f t="shared" si="2"/>
        <v>41722</v>
      </c>
      <c r="D47" s="128" t="s">
        <v>26</v>
      </c>
      <c r="E47" s="128">
        <f t="shared" si="0"/>
        <v>41728</v>
      </c>
      <c r="F47" s="145">
        <f t="shared" si="1"/>
        <v>13</v>
      </c>
      <c r="G47" s="139"/>
      <c r="H47" s="133" t="str">
        <v/>
      </c>
      <c r="I47" s="123" t="str">
        <v/>
      </c>
      <c r="J47" s="129" t="str">
        <v/>
      </c>
      <c r="K47" s="123" t="str">
        <v/>
      </c>
      <c r="L47" s="292" t="str">
        <v/>
      </c>
      <c r="M47" s="123" t="str">
        <v/>
      </c>
      <c r="N47" s="123" t="str">
        <v/>
      </c>
      <c r="O47" s="123" t="str">
        <v/>
      </c>
      <c r="P47" s="123" t="str">
        <v/>
      </c>
      <c r="Q47" s="123" t="str">
        <v/>
      </c>
      <c r="R47" s="123" t="str">
        <v/>
      </c>
      <c r="S47" s="123" t="str">
        <v/>
      </c>
      <c r="T47" s="123" t="str">
        <v/>
      </c>
      <c r="U47" s="343" t="str">
        <v/>
      </c>
    </row>
    <row r="48" spans="2:21" s="24" customFormat="1" ht="15" customHeight="1" x14ac:dyDescent="0.2">
      <c r="B48" s="146">
        <v>31</v>
      </c>
      <c r="C48" s="128">
        <f t="shared" si="2"/>
        <v>41729</v>
      </c>
      <c r="D48" s="128" t="s">
        <v>26</v>
      </c>
      <c r="E48" s="128">
        <f t="shared" si="0"/>
        <v>41735</v>
      </c>
      <c r="F48" s="145">
        <f t="shared" si="1"/>
        <v>14</v>
      </c>
      <c r="G48" s="139"/>
      <c r="H48" s="133" t="str">
        <v/>
      </c>
      <c r="I48" s="123" t="str">
        <v/>
      </c>
      <c r="J48" s="129" t="str">
        <v/>
      </c>
      <c r="K48" s="123" t="str">
        <v/>
      </c>
      <c r="L48" s="292" t="str">
        <v/>
      </c>
      <c r="M48" s="123" t="str">
        <v/>
      </c>
      <c r="N48" s="123" t="str">
        <v/>
      </c>
      <c r="O48" s="123" t="str">
        <v/>
      </c>
      <c r="P48" s="123" t="str">
        <v/>
      </c>
      <c r="Q48" s="123" t="str">
        <v/>
      </c>
      <c r="R48" s="123" t="str">
        <v/>
      </c>
      <c r="S48" s="123" t="str">
        <v/>
      </c>
      <c r="T48" s="123" t="str">
        <v/>
      </c>
      <c r="U48" s="343" t="str">
        <v/>
      </c>
    </row>
    <row r="49" spans="2:21" s="24" customFormat="1" ht="15" customHeight="1" x14ac:dyDescent="0.2">
      <c r="B49" s="144">
        <v>32</v>
      </c>
      <c r="C49" s="128">
        <f t="shared" si="2"/>
        <v>41736</v>
      </c>
      <c r="D49" s="128" t="s">
        <v>26</v>
      </c>
      <c r="E49" s="128">
        <f t="shared" si="0"/>
        <v>41742</v>
      </c>
      <c r="F49" s="145">
        <f t="shared" si="1"/>
        <v>15</v>
      </c>
      <c r="G49" s="139"/>
      <c r="H49" s="133" t="str">
        <v/>
      </c>
      <c r="I49" s="123" t="str">
        <v/>
      </c>
      <c r="J49" s="129" t="str">
        <v/>
      </c>
      <c r="K49" s="123" t="str">
        <v/>
      </c>
      <c r="L49" s="292" t="str">
        <v/>
      </c>
      <c r="M49" s="123" t="str">
        <v/>
      </c>
      <c r="N49" s="123" t="str">
        <v/>
      </c>
      <c r="O49" s="123" t="str">
        <v/>
      </c>
      <c r="P49" s="123" t="str">
        <v/>
      </c>
      <c r="Q49" s="123" t="str">
        <v/>
      </c>
      <c r="R49" s="123" t="str">
        <v/>
      </c>
      <c r="S49" s="123" t="str">
        <v/>
      </c>
      <c r="T49" s="123" t="str">
        <v/>
      </c>
      <c r="U49" s="343" t="str">
        <v/>
      </c>
    </row>
    <row r="50" spans="2:21" s="24" customFormat="1" ht="15" customHeight="1" x14ac:dyDescent="0.2">
      <c r="B50" s="146">
        <v>33</v>
      </c>
      <c r="C50" s="128">
        <f t="shared" si="2"/>
        <v>41743</v>
      </c>
      <c r="D50" s="128" t="s">
        <v>26</v>
      </c>
      <c r="E50" s="128">
        <f t="shared" si="0"/>
        <v>41749</v>
      </c>
      <c r="F50" s="145">
        <f t="shared" si="1"/>
        <v>16</v>
      </c>
      <c r="G50" s="139"/>
      <c r="H50" s="133" t="str">
        <v/>
      </c>
      <c r="I50" s="123" t="str">
        <v/>
      </c>
      <c r="J50" s="129" t="str">
        <v/>
      </c>
      <c r="K50" s="123" t="str">
        <v/>
      </c>
      <c r="L50" s="292" t="str">
        <v/>
      </c>
      <c r="M50" s="123" t="str">
        <v/>
      </c>
      <c r="N50" s="123" t="str">
        <v/>
      </c>
      <c r="O50" s="123" t="str">
        <v/>
      </c>
      <c r="P50" s="123" t="str">
        <v/>
      </c>
      <c r="Q50" s="123" t="str">
        <v/>
      </c>
      <c r="R50" s="123" t="str">
        <v/>
      </c>
      <c r="S50" s="123" t="str">
        <v/>
      </c>
      <c r="T50" s="123" t="str">
        <v/>
      </c>
      <c r="U50" s="343" t="str">
        <v/>
      </c>
    </row>
    <row r="51" spans="2:21" s="24" customFormat="1" ht="15" customHeight="1" x14ac:dyDescent="0.2">
      <c r="B51" s="144">
        <v>34</v>
      </c>
      <c r="C51" s="128">
        <f t="shared" si="2"/>
        <v>41750</v>
      </c>
      <c r="D51" s="128" t="s">
        <v>26</v>
      </c>
      <c r="E51" s="128">
        <f t="shared" si="0"/>
        <v>41756</v>
      </c>
      <c r="F51" s="145">
        <f t="shared" si="1"/>
        <v>17</v>
      </c>
      <c r="G51" s="139"/>
      <c r="H51" s="133" t="str">
        <v/>
      </c>
      <c r="I51" s="123" t="str">
        <v/>
      </c>
      <c r="J51" s="129" t="str">
        <v/>
      </c>
      <c r="K51" s="123" t="str">
        <v/>
      </c>
      <c r="L51" s="292" t="str">
        <v/>
      </c>
      <c r="M51" s="123" t="str">
        <v/>
      </c>
      <c r="N51" s="123" t="str">
        <v/>
      </c>
      <c r="O51" s="123" t="str">
        <v/>
      </c>
      <c r="P51" s="123" t="str">
        <v/>
      </c>
      <c r="Q51" s="123" t="str">
        <v/>
      </c>
      <c r="R51" s="123" t="str">
        <v/>
      </c>
      <c r="S51" s="123" t="str">
        <v/>
      </c>
      <c r="T51" s="123" t="str">
        <v/>
      </c>
      <c r="U51" s="343" t="str">
        <v/>
      </c>
    </row>
    <row r="52" spans="2:21" s="24" customFormat="1" ht="15" customHeight="1" x14ac:dyDescent="0.2">
      <c r="B52" s="146">
        <v>35</v>
      </c>
      <c r="C52" s="128">
        <f t="shared" si="2"/>
        <v>41757</v>
      </c>
      <c r="D52" s="128" t="s">
        <v>26</v>
      </c>
      <c r="E52" s="128">
        <f t="shared" si="0"/>
        <v>41763</v>
      </c>
      <c r="F52" s="145">
        <f t="shared" si="1"/>
        <v>18</v>
      </c>
      <c r="G52" s="139"/>
      <c r="H52" s="133" t="str">
        <v/>
      </c>
      <c r="I52" s="123" t="str">
        <v/>
      </c>
      <c r="J52" s="129" t="str">
        <v/>
      </c>
      <c r="K52" s="123" t="str">
        <v/>
      </c>
      <c r="L52" s="292" t="str">
        <v/>
      </c>
      <c r="M52" s="123" t="str">
        <v/>
      </c>
      <c r="N52" s="123" t="str">
        <v/>
      </c>
      <c r="O52" s="123" t="str">
        <v/>
      </c>
      <c r="P52" s="123" t="str">
        <v/>
      </c>
      <c r="Q52" s="123" t="str">
        <v/>
      </c>
      <c r="R52" s="123" t="str">
        <v/>
      </c>
      <c r="S52" s="123" t="str">
        <v/>
      </c>
      <c r="T52" s="123" t="str">
        <v/>
      </c>
      <c r="U52" s="343" t="str">
        <v/>
      </c>
    </row>
    <row r="53" spans="2:21" s="24" customFormat="1" ht="15" customHeight="1" x14ac:dyDescent="0.2">
      <c r="B53" s="144">
        <v>36</v>
      </c>
      <c r="C53" s="128">
        <f t="shared" si="2"/>
        <v>41764</v>
      </c>
      <c r="D53" s="128" t="s">
        <v>26</v>
      </c>
      <c r="E53" s="128">
        <f t="shared" si="0"/>
        <v>41770</v>
      </c>
      <c r="F53" s="145">
        <f t="shared" si="1"/>
        <v>19</v>
      </c>
      <c r="G53" s="139"/>
      <c r="H53" s="133" t="str">
        <v/>
      </c>
      <c r="I53" s="123" t="str">
        <v/>
      </c>
      <c r="J53" s="129" t="str">
        <v/>
      </c>
      <c r="K53" s="123" t="str">
        <v/>
      </c>
      <c r="L53" s="292" t="str">
        <v/>
      </c>
      <c r="M53" s="123" t="str">
        <v/>
      </c>
      <c r="N53" s="123" t="str">
        <v/>
      </c>
      <c r="O53" s="123" t="str">
        <v/>
      </c>
      <c r="P53" s="123" t="str">
        <v/>
      </c>
      <c r="Q53" s="123" t="str">
        <v/>
      </c>
      <c r="R53" s="123" t="str">
        <v/>
      </c>
      <c r="S53" s="123" t="str">
        <v/>
      </c>
      <c r="T53" s="123" t="str">
        <v/>
      </c>
      <c r="U53" s="343" t="str">
        <v/>
      </c>
    </row>
    <row r="54" spans="2:21" s="24" customFormat="1" ht="15" customHeight="1" x14ac:dyDescent="0.2">
      <c r="B54" s="146">
        <v>37</v>
      </c>
      <c r="C54" s="128">
        <f t="shared" si="2"/>
        <v>41771</v>
      </c>
      <c r="D54" s="128" t="s">
        <v>26</v>
      </c>
      <c r="E54" s="128">
        <f t="shared" si="0"/>
        <v>41777</v>
      </c>
      <c r="F54" s="145">
        <f t="shared" si="1"/>
        <v>20</v>
      </c>
      <c r="G54" s="139"/>
      <c r="H54" s="133" t="str">
        <v/>
      </c>
      <c r="I54" s="123" t="str">
        <v/>
      </c>
      <c r="J54" s="129" t="str">
        <v/>
      </c>
      <c r="K54" s="123" t="str">
        <v/>
      </c>
      <c r="L54" s="292" t="str">
        <v/>
      </c>
      <c r="M54" s="123" t="str">
        <v/>
      </c>
      <c r="N54" s="123" t="str">
        <v/>
      </c>
      <c r="O54" s="123" t="str">
        <v/>
      </c>
      <c r="P54" s="123" t="str">
        <v/>
      </c>
      <c r="Q54" s="123" t="str">
        <v/>
      </c>
      <c r="R54" s="123" t="str">
        <v/>
      </c>
      <c r="S54" s="123" t="str">
        <v/>
      </c>
      <c r="T54" s="123" t="str">
        <v/>
      </c>
      <c r="U54" s="343" t="str">
        <v/>
      </c>
    </row>
    <row r="55" spans="2:21" s="24" customFormat="1" ht="15" customHeight="1" x14ac:dyDescent="0.2">
      <c r="B55" s="144">
        <v>38</v>
      </c>
      <c r="C55" s="128">
        <f t="shared" si="2"/>
        <v>41778</v>
      </c>
      <c r="D55" s="128" t="s">
        <v>26</v>
      </c>
      <c r="E55" s="128">
        <f t="shared" si="0"/>
        <v>41784</v>
      </c>
      <c r="F55" s="145">
        <f t="shared" si="1"/>
        <v>21</v>
      </c>
      <c r="G55" s="139"/>
      <c r="H55" s="133" t="str">
        <v/>
      </c>
      <c r="I55" s="123" t="str">
        <v/>
      </c>
      <c r="J55" s="129" t="str">
        <v/>
      </c>
      <c r="K55" s="123" t="str">
        <v/>
      </c>
      <c r="L55" s="292" t="str">
        <v/>
      </c>
      <c r="M55" s="123" t="str">
        <v/>
      </c>
      <c r="N55" s="123" t="str">
        <v/>
      </c>
      <c r="O55" s="123" t="str">
        <v/>
      </c>
      <c r="P55" s="123" t="str">
        <v/>
      </c>
      <c r="Q55" s="123" t="str">
        <v/>
      </c>
      <c r="R55" s="123" t="str">
        <v/>
      </c>
      <c r="S55" s="123" t="str">
        <v/>
      </c>
      <c r="T55" s="123" t="str">
        <v/>
      </c>
      <c r="U55" s="343" t="str">
        <v/>
      </c>
    </row>
    <row r="56" spans="2:21" s="24" customFormat="1" ht="15" customHeight="1" x14ac:dyDescent="0.2">
      <c r="B56" s="146">
        <v>39</v>
      </c>
      <c r="C56" s="128">
        <f t="shared" si="2"/>
        <v>41785</v>
      </c>
      <c r="D56" s="128" t="s">
        <v>26</v>
      </c>
      <c r="E56" s="128">
        <f t="shared" si="0"/>
        <v>41791</v>
      </c>
      <c r="F56" s="145">
        <f t="shared" si="1"/>
        <v>22</v>
      </c>
      <c r="G56" s="139"/>
      <c r="H56" s="133" t="str">
        <v/>
      </c>
      <c r="I56" s="123" t="str">
        <v/>
      </c>
      <c r="J56" s="129" t="str">
        <v/>
      </c>
      <c r="K56" s="123" t="str">
        <v/>
      </c>
      <c r="L56" s="292" t="str">
        <v/>
      </c>
      <c r="M56" s="123" t="str">
        <v/>
      </c>
      <c r="N56" s="123" t="str">
        <v/>
      </c>
      <c r="O56" s="123" t="str">
        <v/>
      </c>
      <c r="P56" s="123" t="str">
        <v/>
      </c>
      <c r="Q56" s="123" t="str">
        <v/>
      </c>
      <c r="R56" s="123" t="str">
        <v/>
      </c>
      <c r="S56" s="123" t="str">
        <v/>
      </c>
      <c r="T56" s="123" t="str">
        <v/>
      </c>
      <c r="U56" s="343" t="str">
        <v/>
      </c>
    </row>
    <row r="57" spans="2:21" s="24" customFormat="1" ht="15" customHeight="1" x14ac:dyDescent="0.2">
      <c r="B57" s="144">
        <v>40</v>
      </c>
      <c r="C57" s="128">
        <f t="shared" si="2"/>
        <v>41792</v>
      </c>
      <c r="D57" s="128" t="s">
        <v>26</v>
      </c>
      <c r="E57" s="128">
        <f t="shared" si="0"/>
        <v>41798</v>
      </c>
      <c r="F57" s="145">
        <f t="shared" si="1"/>
        <v>23</v>
      </c>
      <c r="G57" s="139"/>
      <c r="H57" s="133" t="str">
        <v/>
      </c>
      <c r="I57" s="123" t="str">
        <v/>
      </c>
      <c r="J57" s="129" t="str">
        <v/>
      </c>
      <c r="K57" s="123" t="str">
        <v/>
      </c>
      <c r="L57" s="292" t="str">
        <v/>
      </c>
      <c r="M57" s="123" t="str">
        <v/>
      </c>
      <c r="N57" s="123" t="str">
        <v/>
      </c>
      <c r="O57" s="123" t="str">
        <v/>
      </c>
      <c r="P57" s="123" t="str">
        <v/>
      </c>
      <c r="Q57" s="123" t="str">
        <v/>
      </c>
      <c r="R57" s="123" t="str">
        <v/>
      </c>
      <c r="S57" s="123" t="str">
        <v/>
      </c>
      <c r="T57" s="123" t="str">
        <v/>
      </c>
      <c r="U57" s="343" t="str">
        <v/>
      </c>
    </row>
    <row r="58" spans="2:21" s="24" customFormat="1" ht="15" customHeight="1" x14ac:dyDescent="0.2">
      <c r="B58" s="146">
        <v>41</v>
      </c>
      <c r="C58" s="128">
        <f t="shared" si="2"/>
        <v>41799</v>
      </c>
      <c r="D58" s="128" t="s">
        <v>26</v>
      </c>
      <c r="E58" s="128">
        <f t="shared" si="0"/>
        <v>41805</v>
      </c>
      <c r="F58" s="145">
        <f t="shared" si="1"/>
        <v>24</v>
      </c>
      <c r="G58" s="139"/>
      <c r="H58" s="133" t="str">
        <v/>
      </c>
      <c r="I58" s="123" t="str">
        <v/>
      </c>
      <c r="J58" s="129" t="str">
        <v/>
      </c>
      <c r="K58" s="123" t="str">
        <v/>
      </c>
      <c r="L58" s="292" t="str">
        <v/>
      </c>
      <c r="M58" s="123" t="str">
        <v/>
      </c>
      <c r="N58" s="123" t="str">
        <v/>
      </c>
      <c r="O58" s="123" t="str">
        <v/>
      </c>
      <c r="P58" s="123" t="str">
        <v/>
      </c>
      <c r="Q58" s="123" t="str">
        <v/>
      </c>
      <c r="R58" s="123" t="str">
        <v/>
      </c>
      <c r="S58" s="123" t="str">
        <v/>
      </c>
      <c r="T58" s="123" t="str">
        <v/>
      </c>
      <c r="U58" s="343" t="str">
        <v/>
      </c>
    </row>
    <row r="59" spans="2:21" s="24" customFormat="1" ht="15" customHeight="1" x14ac:dyDescent="0.2">
      <c r="B59" s="144">
        <v>42</v>
      </c>
      <c r="C59" s="128">
        <f t="shared" si="2"/>
        <v>41806</v>
      </c>
      <c r="D59" s="128" t="s">
        <v>26</v>
      </c>
      <c r="E59" s="128">
        <f t="shared" si="0"/>
        <v>41812</v>
      </c>
      <c r="F59" s="145">
        <f t="shared" si="1"/>
        <v>25</v>
      </c>
      <c r="G59" s="139"/>
      <c r="H59" s="133" t="str">
        <v/>
      </c>
      <c r="I59" s="123" t="str">
        <v/>
      </c>
      <c r="J59" s="129" t="str">
        <v/>
      </c>
      <c r="K59" s="123" t="str">
        <v/>
      </c>
      <c r="L59" s="292" t="str">
        <v/>
      </c>
      <c r="M59" s="123" t="str">
        <v/>
      </c>
      <c r="N59" s="123" t="str">
        <v/>
      </c>
      <c r="O59" s="123" t="str">
        <v/>
      </c>
      <c r="P59" s="123" t="str">
        <v/>
      </c>
      <c r="Q59" s="123" t="str">
        <v/>
      </c>
      <c r="R59" s="123" t="str">
        <v/>
      </c>
      <c r="S59" s="123" t="str">
        <v/>
      </c>
      <c r="T59" s="123" t="str">
        <v/>
      </c>
      <c r="U59" s="343" t="str">
        <v/>
      </c>
    </row>
    <row r="60" spans="2:21" s="24" customFormat="1" ht="15" customHeight="1" x14ac:dyDescent="0.2">
      <c r="B60" s="146">
        <v>43</v>
      </c>
      <c r="C60" s="128">
        <f t="shared" si="2"/>
        <v>41813</v>
      </c>
      <c r="D60" s="128" t="s">
        <v>26</v>
      </c>
      <c r="E60" s="128">
        <f t="shared" si="0"/>
        <v>41819</v>
      </c>
      <c r="F60" s="145">
        <f t="shared" si="1"/>
        <v>26</v>
      </c>
      <c r="G60" s="139"/>
      <c r="H60" s="133" t="str">
        <v/>
      </c>
      <c r="I60" s="123" t="str">
        <v/>
      </c>
      <c r="J60" s="129" t="str">
        <v/>
      </c>
      <c r="K60" s="123" t="str">
        <v/>
      </c>
      <c r="L60" s="292" t="str">
        <v/>
      </c>
      <c r="M60" s="123" t="str">
        <v/>
      </c>
      <c r="N60" s="123" t="str">
        <v/>
      </c>
      <c r="O60" s="123" t="str">
        <v/>
      </c>
      <c r="P60" s="123" t="str">
        <v/>
      </c>
      <c r="Q60" s="123" t="str">
        <v/>
      </c>
      <c r="R60" s="123" t="str">
        <v/>
      </c>
      <c r="S60" s="123" t="str">
        <v/>
      </c>
      <c r="T60" s="123" t="str">
        <v/>
      </c>
      <c r="U60" s="343" t="str">
        <v/>
      </c>
    </row>
    <row r="61" spans="2:21" s="24" customFormat="1" ht="15" customHeight="1" x14ac:dyDescent="0.2">
      <c r="B61" s="144">
        <v>44</v>
      </c>
      <c r="C61" s="128">
        <f t="shared" si="2"/>
        <v>41820</v>
      </c>
      <c r="D61" s="128" t="s">
        <v>26</v>
      </c>
      <c r="E61" s="128">
        <f t="shared" si="0"/>
        <v>41826</v>
      </c>
      <c r="F61" s="145">
        <f t="shared" si="1"/>
        <v>27</v>
      </c>
      <c r="G61" s="139"/>
      <c r="H61" s="133" t="str">
        <v/>
      </c>
      <c r="I61" s="123" t="str">
        <v/>
      </c>
      <c r="J61" s="129" t="str">
        <v/>
      </c>
      <c r="K61" s="123" t="str">
        <v/>
      </c>
      <c r="L61" s="292" t="str">
        <v/>
      </c>
      <c r="M61" s="123" t="str">
        <v/>
      </c>
      <c r="N61" s="123" t="str">
        <v/>
      </c>
      <c r="O61" s="123" t="str">
        <v/>
      </c>
      <c r="P61" s="123" t="str">
        <v/>
      </c>
      <c r="Q61" s="123" t="str">
        <v/>
      </c>
      <c r="R61" s="123" t="str">
        <v/>
      </c>
      <c r="S61" s="123" t="str">
        <v/>
      </c>
      <c r="T61" s="123" t="str">
        <v/>
      </c>
      <c r="U61" s="343" t="str">
        <v/>
      </c>
    </row>
    <row r="62" spans="2:21" s="24" customFormat="1" ht="15" customHeight="1" x14ac:dyDescent="0.2">
      <c r="B62" s="146">
        <v>45</v>
      </c>
      <c r="C62" s="128">
        <f t="shared" si="2"/>
        <v>41827</v>
      </c>
      <c r="D62" s="128" t="s">
        <v>26</v>
      </c>
      <c r="E62" s="128">
        <f t="shared" si="0"/>
        <v>41833</v>
      </c>
      <c r="F62" s="145">
        <f t="shared" si="1"/>
        <v>28</v>
      </c>
      <c r="G62" s="139"/>
      <c r="H62" s="133" t="str">
        <v/>
      </c>
      <c r="I62" s="123" t="str">
        <v/>
      </c>
      <c r="J62" s="129" t="str">
        <v/>
      </c>
      <c r="K62" s="123" t="str">
        <v/>
      </c>
      <c r="L62" s="292" t="str">
        <v/>
      </c>
      <c r="M62" s="123" t="str">
        <v/>
      </c>
      <c r="N62" s="123" t="str">
        <v/>
      </c>
      <c r="O62" s="123" t="str">
        <v/>
      </c>
      <c r="P62" s="123" t="str">
        <v/>
      </c>
      <c r="Q62" s="123" t="str">
        <v/>
      </c>
      <c r="R62" s="123" t="str">
        <v/>
      </c>
      <c r="S62" s="123" t="str">
        <v/>
      </c>
      <c r="T62" s="123" t="str">
        <v/>
      </c>
      <c r="U62" s="343" t="str">
        <v/>
      </c>
    </row>
    <row r="63" spans="2:21" s="24" customFormat="1" ht="15" customHeight="1" x14ac:dyDescent="0.2">
      <c r="B63" s="144">
        <v>46</v>
      </c>
      <c r="C63" s="128">
        <f t="shared" si="2"/>
        <v>41834</v>
      </c>
      <c r="D63" s="128" t="s">
        <v>26</v>
      </c>
      <c r="E63" s="128">
        <f t="shared" si="0"/>
        <v>41840</v>
      </c>
      <c r="F63" s="145">
        <f t="shared" si="1"/>
        <v>29</v>
      </c>
      <c r="G63" s="139"/>
      <c r="H63" s="133" t="str">
        <v/>
      </c>
      <c r="I63" s="123" t="str">
        <v/>
      </c>
      <c r="J63" s="129" t="str">
        <v/>
      </c>
      <c r="K63" s="123" t="str">
        <v/>
      </c>
      <c r="L63" s="292" t="str">
        <v/>
      </c>
      <c r="M63" s="123" t="str">
        <v/>
      </c>
      <c r="N63" s="123" t="str">
        <v/>
      </c>
      <c r="O63" s="123" t="str">
        <v/>
      </c>
      <c r="P63" s="123" t="str">
        <v/>
      </c>
      <c r="Q63" s="123" t="str">
        <v/>
      </c>
      <c r="R63" s="123" t="str">
        <v/>
      </c>
      <c r="S63" s="123" t="str">
        <v/>
      </c>
      <c r="T63" s="123" t="str">
        <v/>
      </c>
      <c r="U63" s="343" t="str">
        <v/>
      </c>
    </row>
    <row r="64" spans="2:21" s="24" customFormat="1" ht="15" customHeight="1" x14ac:dyDescent="0.2">
      <c r="B64" s="146">
        <v>47</v>
      </c>
      <c r="C64" s="128">
        <f t="shared" si="2"/>
        <v>41841</v>
      </c>
      <c r="D64" s="128" t="s">
        <v>26</v>
      </c>
      <c r="E64" s="128">
        <f t="shared" si="0"/>
        <v>41847</v>
      </c>
      <c r="F64" s="145">
        <f t="shared" si="1"/>
        <v>30</v>
      </c>
      <c r="G64" s="139"/>
      <c r="H64" s="133" t="str">
        <v/>
      </c>
      <c r="I64" s="123" t="str">
        <v/>
      </c>
      <c r="J64" s="129" t="str">
        <v/>
      </c>
      <c r="K64" s="123" t="str">
        <v/>
      </c>
      <c r="L64" s="292" t="str">
        <v/>
      </c>
      <c r="M64" s="123" t="str">
        <v/>
      </c>
      <c r="N64" s="123" t="str">
        <v/>
      </c>
      <c r="O64" s="123" t="str">
        <v/>
      </c>
      <c r="P64" s="123" t="str">
        <v/>
      </c>
      <c r="Q64" s="123" t="str">
        <v/>
      </c>
      <c r="R64" s="123" t="str">
        <v/>
      </c>
      <c r="S64" s="123" t="str">
        <v/>
      </c>
      <c r="T64" s="123" t="str">
        <v/>
      </c>
      <c r="U64" s="343" t="str">
        <v/>
      </c>
    </row>
    <row r="65" spans="2:74" s="24" customFormat="1" ht="15" customHeight="1" x14ac:dyDescent="0.2">
      <c r="B65" s="144">
        <v>48</v>
      </c>
      <c r="C65" s="128">
        <f t="shared" si="2"/>
        <v>41848</v>
      </c>
      <c r="D65" s="128" t="s">
        <v>26</v>
      </c>
      <c r="E65" s="128">
        <f t="shared" si="0"/>
        <v>41854</v>
      </c>
      <c r="F65" s="145">
        <f t="shared" si="1"/>
        <v>31</v>
      </c>
      <c r="G65" s="139"/>
      <c r="H65" s="133" t="str">
        <v/>
      </c>
      <c r="I65" s="123" t="str">
        <v/>
      </c>
      <c r="J65" s="129" t="str">
        <v/>
      </c>
      <c r="K65" s="123" t="str">
        <v/>
      </c>
      <c r="L65" s="292" t="str">
        <v/>
      </c>
      <c r="M65" s="123" t="str">
        <v/>
      </c>
      <c r="N65" s="123" t="str">
        <v/>
      </c>
      <c r="O65" s="123" t="str">
        <v/>
      </c>
      <c r="P65" s="123" t="str">
        <v/>
      </c>
      <c r="Q65" s="123" t="str">
        <v/>
      </c>
      <c r="R65" s="123" t="str">
        <v/>
      </c>
      <c r="S65" s="123" t="str">
        <v/>
      </c>
      <c r="T65" s="123" t="str">
        <v/>
      </c>
      <c r="U65" s="343" t="str">
        <v/>
      </c>
    </row>
    <row r="66" spans="2:74" s="24" customFormat="1" ht="15" customHeight="1" x14ac:dyDescent="0.2">
      <c r="B66" s="146">
        <v>49</v>
      </c>
      <c r="C66" s="128">
        <f t="shared" si="2"/>
        <v>41855</v>
      </c>
      <c r="D66" s="128" t="s">
        <v>26</v>
      </c>
      <c r="E66" s="128">
        <f t="shared" si="0"/>
        <v>41861</v>
      </c>
      <c r="F66" s="145">
        <f t="shared" si="1"/>
        <v>32</v>
      </c>
      <c r="G66" s="139"/>
      <c r="H66" s="133" t="str">
        <v/>
      </c>
      <c r="I66" s="123" t="str">
        <v/>
      </c>
      <c r="J66" s="129" t="str">
        <v/>
      </c>
      <c r="K66" s="123" t="str">
        <v/>
      </c>
      <c r="L66" s="292" t="str">
        <v/>
      </c>
      <c r="M66" s="123" t="str">
        <v/>
      </c>
      <c r="N66" s="123" t="str">
        <v/>
      </c>
      <c r="O66" s="123" t="str">
        <v/>
      </c>
      <c r="P66" s="123" t="str">
        <v/>
      </c>
      <c r="Q66" s="123" t="str">
        <v/>
      </c>
      <c r="R66" s="123" t="str">
        <v/>
      </c>
      <c r="S66" s="123" t="str">
        <v/>
      </c>
      <c r="T66" s="123" t="str">
        <v/>
      </c>
      <c r="U66" s="343" t="str">
        <v/>
      </c>
    </row>
    <row r="67" spans="2:74" s="24" customFormat="1" ht="15" customHeight="1" x14ac:dyDescent="0.2">
      <c r="B67" s="144">
        <v>50</v>
      </c>
      <c r="C67" s="128">
        <f t="shared" si="2"/>
        <v>41862</v>
      </c>
      <c r="D67" s="128" t="s">
        <v>26</v>
      </c>
      <c r="E67" s="128">
        <f t="shared" si="0"/>
        <v>41868</v>
      </c>
      <c r="F67" s="145">
        <f t="shared" si="1"/>
        <v>33</v>
      </c>
      <c r="G67" s="139"/>
      <c r="H67" s="133" t="str">
        <v/>
      </c>
      <c r="I67" s="123" t="str">
        <v/>
      </c>
      <c r="J67" s="129" t="str">
        <v/>
      </c>
      <c r="K67" s="123" t="str">
        <v/>
      </c>
      <c r="L67" s="292" t="str">
        <v/>
      </c>
      <c r="M67" s="123" t="str">
        <v/>
      </c>
      <c r="N67" s="123" t="str">
        <v/>
      </c>
      <c r="O67" s="123" t="str">
        <v/>
      </c>
      <c r="P67" s="123" t="str">
        <v/>
      </c>
      <c r="Q67" s="123" t="str">
        <v/>
      </c>
      <c r="R67" s="123" t="str">
        <v/>
      </c>
      <c r="S67" s="123" t="str">
        <v/>
      </c>
      <c r="T67" s="123" t="str">
        <v/>
      </c>
      <c r="U67" s="343" t="str">
        <v/>
      </c>
    </row>
    <row r="68" spans="2:74" s="24" customFormat="1" ht="15" customHeight="1" x14ac:dyDescent="0.2">
      <c r="B68" s="146">
        <v>51</v>
      </c>
      <c r="C68" s="128">
        <f t="shared" si="2"/>
        <v>41869</v>
      </c>
      <c r="D68" s="128" t="s">
        <v>26</v>
      </c>
      <c r="E68" s="128">
        <f t="shared" si="0"/>
        <v>41875</v>
      </c>
      <c r="F68" s="145">
        <f t="shared" si="1"/>
        <v>34</v>
      </c>
      <c r="G68" s="139"/>
      <c r="H68" s="133" t="str">
        <v/>
      </c>
      <c r="I68" s="123" t="str">
        <v/>
      </c>
      <c r="J68" s="129" t="str">
        <v/>
      </c>
      <c r="K68" s="123" t="str">
        <v/>
      </c>
      <c r="L68" s="292" t="str">
        <v/>
      </c>
      <c r="M68" s="123" t="str">
        <v/>
      </c>
      <c r="N68" s="123" t="str">
        <v/>
      </c>
      <c r="O68" s="123" t="str">
        <v/>
      </c>
      <c r="P68" s="123" t="str">
        <v/>
      </c>
      <c r="Q68" s="123" t="str">
        <v/>
      </c>
      <c r="R68" s="123" t="str">
        <v/>
      </c>
      <c r="S68" s="123" t="str">
        <v/>
      </c>
      <c r="T68" s="123" t="str">
        <v/>
      </c>
      <c r="U68" s="343" t="str">
        <v/>
      </c>
    </row>
    <row r="69" spans="2:74" s="24" customFormat="1" ht="15" customHeight="1" thickBot="1" x14ac:dyDescent="0.25">
      <c r="B69" s="147">
        <v>52</v>
      </c>
      <c r="C69" s="148">
        <f t="shared" si="2"/>
        <v>41876</v>
      </c>
      <c r="D69" s="148" t="s">
        <v>26</v>
      </c>
      <c r="E69" s="148">
        <f t="shared" si="0"/>
        <v>41882</v>
      </c>
      <c r="F69" s="149">
        <f t="shared" si="1"/>
        <v>35</v>
      </c>
      <c r="G69" s="139"/>
      <c r="H69" s="134" t="str">
        <v/>
      </c>
      <c r="I69" s="135" t="str">
        <v/>
      </c>
      <c r="J69" s="136" t="str">
        <v/>
      </c>
      <c r="K69" s="135" t="str">
        <v/>
      </c>
      <c r="L69" s="293" t="str">
        <v/>
      </c>
      <c r="M69" s="135" t="str">
        <v/>
      </c>
      <c r="N69" s="135" t="str">
        <v/>
      </c>
      <c r="O69" s="135" t="str">
        <v/>
      </c>
      <c r="P69" s="135" t="str">
        <v/>
      </c>
      <c r="Q69" s="135" t="str">
        <v/>
      </c>
      <c r="R69" s="135" t="str">
        <v/>
      </c>
      <c r="S69" s="135" t="str">
        <v/>
      </c>
      <c r="T69" s="135" t="str">
        <v/>
      </c>
      <c r="U69" s="344" t="str">
        <v/>
      </c>
    </row>
    <row r="70" spans="2:74" s="24" customFormat="1" ht="11.25" customHeight="1" thickBot="1" x14ac:dyDescent="0.25">
      <c r="B70" s="23"/>
      <c r="C70"/>
      <c r="D70" s="2"/>
      <c r="E70"/>
      <c r="F70"/>
      <c r="G70" s="140"/>
      <c r="H70" s="124">
        <f>DSUM($B$7:H69,H8,$B$7:$C$8)</f>
        <v>0</v>
      </c>
      <c r="I70" s="124">
        <f>DSUM($B$7:I69,I8,$B$7:$C$8)</f>
        <v>0</v>
      </c>
      <c r="J70" s="125">
        <f>DSUM($B$7:J69,J8,$B$7:$C$8)</f>
        <v>0</v>
      </c>
      <c r="K70" s="126">
        <f>DSUM($B$7:K69,K8,$B$7:$C$8)</f>
        <v>0</v>
      </c>
      <c r="L70" s="127">
        <f>DSUM($B$7:L69,L8,$B$7:$C$8)</f>
        <v>0</v>
      </c>
      <c r="M70" s="124">
        <f>DSUM($B$7:M69,M8,$B$7:$C$8)</f>
        <v>0</v>
      </c>
      <c r="N70" s="345">
        <f>DSUM($B$7:N69,N8,$B$7:$C$8)</f>
        <v>0</v>
      </c>
      <c r="O70" s="345">
        <f>DSUM($B$7:O69,O8,$B$7:$C$8)</f>
        <v>0</v>
      </c>
      <c r="P70" s="345">
        <f>DSUM($B$7:P69,P8,$B$7:$C$8)</f>
        <v>0</v>
      </c>
      <c r="Q70" s="345">
        <f>DSUM($B$7:Q69,Q8,$B$7:$C$8)</f>
        <v>0</v>
      </c>
      <c r="R70" s="345">
        <f>DSUM($B$7:R69,R8,$B$7:$C$8)</f>
        <v>0</v>
      </c>
      <c r="S70" s="345">
        <f>DSUM($B$7:S69,S8,$B$7:$C$8)</f>
        <v>0</v>
      </c>
      <c r="T70" s="345">
        <f>DSUM($B$7:T69,T8,$B$7:$C$8)</f>
        <v>0</v>
      </c>
      <c r="U70" s="345">
        <f>DSUM($B$7:U69,U8,$B$7:$C$8)</f>
        <v>0</v>
      </c>
    </row>
    <row r="71" spans="2:74" s="24" customFormat="1" ht="11.25" customHeight="1" thickBot="1" x14ac:dyDescent="0.25">
      <c r="B71"/>
      <c r="C71"/>
      <c r="D71" s="2"/>
      <c r="E71"/>
      <c r="F71"/>
      <c r="G71"/>
      <c r="H71" s="124">
        <f>DCOUNT($B$7:H69,H8,$B$7:$C$8)</f>
        <v>0</v>
      </c>
      <c r="I71" s="124">
        <f>DCOUNT($B$7:I69,I8,$B$7:$C$8)</f>
        <v>0</v>
      </c>
      <c r="J71" s="124">
        <f>DCOUNT($B$7:J69,J8,$B$7:$C$8)</f>
        <v>0</v>
      </c>
      <c r="K71" s="124">
        <f>DCOUNT($B$7:K69,K8,$B$7:$C$8)</f>
        <v>0</v>
      </c>
      <c r="L71" s="124">
        <f>DCOUNT($B$7:L69,L8,$B$7:$C$8)</f>
        <v>0</v>
      </c>
      <c r="M71" s="124">
        <f>DCOUNT($B$7:M69,M8,$B$7:$C$8)</f>
        <v>0</v>
      </c>
      <c r="N71" s="124">
        <f>DCOUNT($B$7:N69,N8,$B$7:$C$8)</f>
        <v>0</v>
      </c>
      <c r="O71" s="124">
        <f>DCOUNT($B$7:O69,O8,$B$7:$C$8)</f>
        <v>0</v>
      </c>
      <c r="P71" s="124">
        <f>DCOUNT($B$7:P69,P8,$B$7:$C$8)</f>
        <v>0</v>
      </c>
      <c r="Q71" s="124">
        <f>DCOUNT($B$7:Q69,Q8,$B$7:$C$8)</f>
        <v>0</v>
      </c>
      <c r="R71" s="124">
        <f>DCOUNT($B$7:R69,R8,$B$7:$C$8)</f>
        <v>0</v>
      </c>
      <c r="S71" s="124">
        <f>DCOUNT($B$7:S69,S8,$B$7:$C$8)</f>
        <v>0</v>
      </c>
      <c r="T71" s="124">
        <f>DCOUNT($B$7:T69,T8,$B$7:$C$8)</f>
        <v>0</v>
      </c>
      <c r="U71" s="124">
        <f>DCOUNT($B$7:U69,U8,$B$7:$C$8)</f>
        <v>0</v>
      </c>
      <c r="V71"/>
    </row>
    <row r="72" spans="2:74" s="24" customFormat="1" ht="11.25" customHeight="1" x14ac:dyDescent="0.2">
      <c r="B72"/>
      <c r="C72"/>
      <c r="D72" s="2"/>
      <c r="E72"/>
      <c r="F72"/>
      <c r="G72"/>
      <c r="H72" s="20"/>
      <c r="I72" s="20"/>
      <c r="J72"/>
      <c r="K72"/>
      <c r="L72"/>
      <c r="M72"/>
      <c r="N72"/>
      <c r="O72"/>
      <c r="P72"/>
      <c r="Q72"/>
      <c r="R72"/>
      <c r="S72"/>
    </row>
    <row r="73" spans="2:74" s="24" customFormat="1" ht="11.25" customHeight="1" x14ac:dyDescent="0.2">
      <c r="B73"/>
      <c r="C73"/>
      <c r="D73" s="2"/>
      <c r="E73"/>
      <c r="F73"/>
      <c r="G73"/>
      <c r="H73" s="20"/>
      <c r="I73" s="20"/>
      <c r="J73"/>
      <c r="K73"/>
      <c r="L73"/>
      <c r="M73"/>
      <c r="N73"/>
      <c r="O73"/>
      <c r="P73"/>
      <c r="Q73"/>
      <c r="R73"/>
      <c r="S73"/>
    </row>
    <row r="74" spans="2:74" ht="11.25" customHeight="1" x14ac:dyDescent="0.2"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24"/>
      <c r="BP74" s="24"/>
      <c r="BQ74" s="24"/>
      <c r="BR74" s="24"/>
      <c r="BS74" s="24"/>
      <c r="BT74" s="24"/>
      <c r="BU74" s="24"/>
      <c r="BV74" s="24"/>
    </row>
    <row r="75" spans="2:74" ht="11.25" customHeight="1" x14ac:dyDescent="0.2"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R75" s="24"/>
      <c r="BS75" s="24"/>
      <c r="BT75" s="24"/>
      <c r="BU75" s="24"/>
      <c r="BV75" s="24"/>
    </row>
    <row r="76" spans="2:74" ht="11.25" customHeight="1" x14ac:dyDescent="0.2"/>
    <row r="77" spans="2:74" ht="11.25" customHeight="1" x14ac:dyDescent="0.2"/>
    <row r="78" spans="2:74" ht="11.25" customHeight="1" x14ac:dyDescent="0.2"/>
    <row r="79" spans="2:74" ht="11.25" customHeight="1" x14ac:dyDescent="0.2"/>
    <row r="80" spans="2:74" ht="11.25" customHeight="1" x14ac:dyDescent="0.2"/>
    <row r="81" spans="2:62" ht="11.25" customHeight="1" x14ac:dyDescent="0.2"/>
    <row r="82" spans="2:62" ht="11.25" customHeight="1" x14ac:dyDescent="0.2"/>
    <row r="83" spans="2:62" ht="11.25" customHeight="1" x14ac:dyDescent="0.2"/>
    <row r="84" spans="2:62" ht="11.25" customHeight="1" x14ac:dyDescent="0.2"/>
    <row r="85" spans="2:62" ht="11.25" customHeight="1" x14ac:dyDescent="0.2"/>
    <row r="86" spans="2:62" ht="11.25" customHeight="1" x14ac:dyDescent="0.2"/>
    <row r="87" spans="2:62" ht="11.25" customHeight="1" x14ac:dyDescent="0.2"/>
    <row r="88" spans="2:62" ht="11.25" customHeight="1" x14ac:dyDescent="0.2"/>
    <row r="89" spans="2:62" ht="11.25" customHeight="1" x14ac:dyDescent="0.2"/>
    <row r="93" spans="2:62" x14ac:dyDescent="0.2">
      <c r="B93" s="227"/>
      <c r="C93" s="227"/>
      <c r="D93" s="228"/>
      <c r="E93" s="227"/>
      <c r="F93" s="227"/>
      <c r="G93" s="227"/>
      <c r="H93" s="229"/>
      <c r="I93" s="229"/>
      <c r="J93" s="227"/>
      <c r="K93" s="227"/>
      <c r="L93" s="227"/>
      <c r="M93" s="227"/>
      <c r="N93" s="227"/>
      <c r="O93" s="227"/>
      <c r="P93" s="227"/>
      <c r="Q93" s="227"/>
      <c r="R93" s="227"/>
      <c r="S93" s="227"/>
      <c r="T93" s="227"/>
      <c r="U93" s="227"/>
      <c r="V93" s="227"/>
    </row>
    <row r="94" spans="2:62" x14ac:dyDescent="0.2">
      <c r="B94" s="227"/>
      <c r="C94" s="227"/>
      <c r="D94" s="228"/>
      <c r="E94" s="227"/>
      <c r="F94" s="227"/>
      <c r="G94" s="227"/>
      <c r="H94" s="229"/>
      <c r="I94" s="229"/>
      <c r="J94" s="227"/>
      <c r="K94" s="227"/>
      <c r="L94" s="227"/>
      <c r="M94" s="227"/>
      <c r="N94" s="227"/>
      <c r="O94" s="227"/>
      <c r="P94" s="227"/>
      <c r="Q94" s="227"/>
      <c r="R94" s="227"/>
      <c r="S94" s="227"/>
      <c r="T94" s="227"/>
      <c r="U94" s="227"/>
      <c r="V94" s="227"/>
    </row>
    <row r="95" spans="2:62" x14ac:dyDescent="0.2">
      <c r="B95" s="227"/>
      <c r="C95" s="227"/>
      <c r="D95" s="228"/>
      <c r="E95" s="227"/>
      <c r="F95" s="227"/>
      <c r="G95" s="227"/>
      <c r="H95" s="229"/>
      <c r="I95" s="229"/>
      <c r="J95" s="227"/>
      <c r="K95" s="227"/>
      <c r="L95" s="227"/>
      <c r="M95" s="227"/>
      <c r="N95" s="227"/>
      <c r="O95" s="227"/>
      <c r="P95" s="227"/>
      <c r="Q95" s="227"/>
      <c r="R95" s="227"/>
      <c r="S95" s="227"/>
      <c r="T95" s="227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7"/>
      <c r="AI95" s="227"/>
      <c r="AJ95" s="227"/>
      <c r="AK95" s="227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27"/>
      <c r="BF95" s="227"/>
      <c r="BG95" s="227"/>
      <c r="BH95" s="227"/>
      <c r="BI95" s="227"/>
      <c r="BJ95" s="227"/>
    </row>
    <row r="96" spans="2:62" x14ac:dyDescent="0.2">
      <c r="B96" s="227"/>
      <c r="C96" s="227"/>
      <c r="D96" s="228"/>
      <c r="E96" s="227"/>
      <c r="F96" s="227"/>
      <c r="G96" s="227"/>
      <c r="H96" s="229"/>
      <c r="I96" s="229"/>
      <c r="J96" s="227"/>
      <c r="K96" s="227"/>
      <c r="L96" s="227"/>
      <c r="M96" s="227"/>
      <c r="N96" s="227"/>
      <c r="O96" s="227"/>
      <c r="P96" s="227"/>
      <c r="Q96" s="227"/>
      <c r="R96" s="227"/>
      <c r="S96" s="227"/>
      <c r="T96" s="227"/>
      <c r="U96" s="227"/>
      <c r="V96" s="227"/>
      <c r="W96" s="227"/>
      <c r="X96" s="227"/>
      <c r="Y96" s="227"/>
      <c r="Z96" s="227"/>
      <c r="AA96" s="227"/>
      <c r="AB96" s="227"/>
      <c r="AC96" s="227"/>
      <c r="AD96" s="227"/>
      <c r="AE96" s="227"/>
      <c r="AF96" s="227"/>
      <c r="AG96" s="227"/>
      <c r="AH96" s="227"/>
      <c r="AI96" s="227"/>
      <c r="AJ96" s="227"/>
      <c r="AK96" s="227"/>
      <c r="AL96" s="227"/>
      <c r="AM96" s="227"/>
      <c r="AN96" s="227"/>
      <c r="AO96" s="227"/>
      <c r="AP96" s="227"/>
      <c r="AQ96" s="227"/>
      <c r="AR96" s="227"/>
      <c r="AS96" s="227"/>
      <c r="AT96" s="227"/>
      <c r="AU96" s="227"/>
      <c r="AV96" s="227"/>
      <c r="AW96" s="227"/>
      <c r="AX96" s="227"/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27"/>
    </row>
    <row r="97" spans="2:74" s="91" customFormat="1" x14ac:dyDescent="0.2">
      <c r="B97" s="227"/>
      <c r="C97" s="227"/>
      <c r="D97" s="228"/>
      <c r="E97" s="227"/>
      <c r="F97" s="227"/>
      <c r="G97" s="227"/>
      <c r="H97" s="229"/>
      <c r="I97" s="229"/>
      <c r="J97" s="227"/>
      <c r="K97" s="227"/>
      <c r="L97" s="227"/>
      <c r="M97" s="227"/>
      <c r="N97" s="227"/>
      <c r="O97" s="227"/>
      <c r="P97" s="227"/>
      <c r="Q97" s="227"/>
      <c r="R97" s="227"/>
      <c r="S97" s="227"/>
      <c r="T97" s="227"/>
      <c r="U97" s="227"/>
      <c r="V97" s="227"/>
      <c r="W97" s="227"/>
      <c r="X97" s="227"/>
      <c r="Y97" s="227"/>
      <c r="Z97" s="227"/>
      <c r="AA97" s="227"/>
      <c r="AB97" s="227"/>
      <c r="AC97" s="227"/>
      <c r="AD97" s="227"/>
      <c r="AE97" s="227"/>
      <c r="AF97" s="227"/>
      <c r="AG97" s="227"/>
      <c r="AH97" s="227"/>
      <c r="AI97" s="227"/>
      <c r="AJ97" s="227"/>
      <c r="AK97" s="227"/>
      <c r="AL97" s="227"/>
      <c r="AM97" s="227"/>
      <c r="AN97" s="227"/>
      <c r="AO97" s="227"/>
      <c r="AP97" s="227"/>
      <c r="AQ97" s="227"/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  <c r="BH97" s="227"/>
      <c r="BI97" s="227"/>
      <c r="BJ97" s="227"/>
      <c r="BK97"/>
      <c r="BL97"/>
      <c r="BM97"/>
      <c r="BN97"/>
      <c r="BO97"/>
      <c r="BP97"/>
      <c r="BQ97"/>
      <c r="BR97"/>
      <c r="BS97"/>
      <c r="BT97"/>
      <c r="BU97"/>
      <c r="BV97"/>
    </row>
    <row r="98" spans="2:74" s="91" customFormat="1" ht="32.25" x14ac:dyDescent="0.2">
      <c r="B98" s="346" t="s">
        <v>45</v>
      </c>
      <c r="C98" s="347" t="e">
        <f>#REF!</f>
        <v>#REF!</v>
      </c>
      <c r="D98" s="347" t="e">
        <f>#REF!</f>
        <v>#REF!</v>
      </c>
      <c r="E98" s="347" t="e">
        <f>#REF!</f>
        <v>#REF!</v>
      </c>
      <c r="F98" s="347" t="e">
        <f>#REF!</f>
        <v>#REF!</v>
      </c>
      <c r="G98" s="347" t="e">
        <f>#REF!</f>
        <v>#REF!</v>
      </c>
      <c r="H98" s="347" t="e">
        <f>#REF!</f>
        <v>#REF!</v>
      </c>
      <c r="I98" s="347" t="e">
        <f>#REF!</f>
        <v>#REF!</v>
      </c>
      <c r="J98" s="347" t="e">
        <f>#REF!</f>
        <v>#REF!</v>
      </c>
      <c r="K98" s="347" t="e">
        <f>#REF!</f>
        <v>#REF!</v>
      </c>
      <c r="L98" s="347" t="e">
        <f>#REF!</f>
        <v>#REF!</v>
      </c>
      <c r="M98" s="347" t="e">
        <f>#REF!</f>
        <v>#REF!</v>
      </c>
      <c r="N98" s="347" t="e">
        <f>#REF!</f>
        <v>#REF!</v>
      </c>
      <c r="O98" s="347" t="e">
        <f>#REF!</f>
        <v>#REF!</v>
      </c>
      <c r="P98" s="347" t="e">
        <f>#REF!</f>
        <v>#REF!</v>
      </c>
      <c r="Q98" s="347" t="e">
        <f>#REF!</f>
        <v>#REF!</v>
      </c>
      <c r="R98" s="347" t="e">
        <f>#REF!</f>
        <v>#REF!</v>
      </c>
      <c r="S98" s="347" t="e">
        <f>#REF!</f>
        <v>#REF!</v>
      </c>
      <c r="T98" s="347" t="e">
        <f>#REF!</f>
        <v>#REF!</v>
      </c>
      <c r="U98" s="347" t="e">
        <f>#REF!</f>
        <v>#REF!</v>
      </c>
      <c r="V98" s="347" t="e">
        <f>#REF!</f>
        <v>#REF!</v>
      </c>
      <c r="W98" s="347" t="e">
        <f>#REF!</f>
        <v>#REF!</v>
      </c>
      <c r="X98" s="347" t="e">
        <f>#REF!</f>
        <v>#REF!</v>
      </c>
      <c r="Y98" s="347" t="e">
        <f>#REF!</f>
        <v>#REF!</v>
      </c>
      <c r="Z98" s="347" t="e">
        <f>#REF!</f>
        <v>#REF!</v>
      </c>
      <c r="AA98" s="347" t="e">
        <f>#REF!</f>
        <v>#REF!</v>
      </c>
      <c r="AB98" s="347" t="e">
        <f>#REF!</f>
        <v>#REF!</v>
      </c>
      <c r="AC98" s="347" t="e">
        <f>#REF!</f>
        <v>#REF!</v>
      </c>
      <c r="AD98" s="347" t="e">
        <f>#REF!</f>
        <v>#REF!</v>
      </c>
      <c r="AE98" s="347" t="e">
        <f>#REF!</f>
        <v>#REF!</v>
      </c>
      <c r="AF98" s="347" t="e">
        <f>#REF!</f>
        <v>#REF!</v>
      </c>
      <c r="AG98" s="347" t="e">
        <f>#REF!</f>
        <v>#REF!</v>
      </c>
      <c r="AH98" s="347" t="e">
        <f>#REF!</f>
        <v>#REF!</v>
      </c>
      <c r="AI98" s="347" t="e">
        <f>#REF!</f>
        <v>#REF!</v>
      </c>
      <c r="AJ98" s="347" t="e">
        <f>#REF!</f>
        <v>#REF!</v>
      </c>
      <c r="AK98" s="347" t="e">
        <f>#REF!</f>
        <v>#REF!</v>
      </c>
      <c r="AL98" s="347" t="e">
        <f>#REF!</f>
        <v>#REF!</v>
      </c>
      <c r="AM98" s="347" t="e">
        <f>#REF!</f>
        <v>#REF!</v>
      </c>
      <c r="AN98" s="347" t="e">
        <f>#REF!</f>
        <v>#REF!</v>
      </c>
      <c r="AO98" s="347" t="e">
        <f>#REF!</f>
        <v>#REF!</v>
      </c>
      <c r="AP98" s="347" t="e">
        <f>#REF!</f>
        <v>#REF!</v>
      </c>
      <c r="AQ98" s="347" t="e">
        <f>#REF!</f>
        <v>#REF!</v>
      </c>
      <c r="AR98" s="347" t="e">
        <f>#REF!</f>
        <v>#REF!</v>
      </c>
      <c r="AS98" s="347" t="e">
        <f>#REF!</f>
        <v>#REF!</v>
      </c>
      <c r="AT98" s="347" t="e">
        <f>#REF!</f>
        <v>#REF!</v>
      </c>
      <c r="AU98" s="347" t="e">
        <f>#REF!</f>
        <v>#REF!</v>
      </c>
      <c r="AV98" s="347" t="e">
        <f>#REF!</f>
        <v>#REF!</v>
      </c>
      <c r="AW98" s="347" t="e">
        <f>#REF!</f>
        <v>#REF!</v>
      </c>
      <c r="AX98" s="347" t="e">
        <f>#REF!</f>
        <v>#REF!</v>
      </c>
      <c r="AY98" s="347" t="e">
        <f>#REF!</f>
        <v>#REF!</v>
      </c>
      <c r="AZ98" s="347" t="e">
        <f>#REF!</f>
        <v>#REF!</v>
      </c>
      <c r="BA98" s="347" t="e">
        <f>#REF!</f>
        <v>#REF!</v>
      </c>
      <c r="BB98" s="347" t="e">
        <f>#REF!</f>
        <v>#REF!</v>
      </c>
      <c r="BC98" s="227"/>
      <c r="BD98" s="227"/>
      <c r="BE98" s="227"/>
      <c r="BF98" s="227"/>
      <c r="BG98" s="227"/>
      <c r="BH98" s="227"/>
      <c r="BI98" s="227"/>
      <c r="BJ98" s="227"/>
      <c r="BV98"/>
    </row>
    <row r="99" spans="2:74" s="91" customFormat="1" x14ac:dyDescent="0.2">
      <c r="B99" s="348" t="s">
        <v>17</v>
      </c>
      <c r="C99" s="349" t="str">
        <f>'36'!$AH31</f>
        <v/>
      </c>
      <c r="D99" s="349" t="str">
        <f>'37'!$AH31</f>
        <v/>
      </c>
      <c r="E99" s="349" t="str">
        <f>'38'!$AH31</f>
        <v/>
      </c>
      <c r="F99" s="349" t="str">
        <f>'39'!$AH31</f>
        <v/>
      </c>
      <c r="G99" s="349" t="str">
        <f>'40'!$AH31</f>
        <v/>
      </c>
      <c r="H99" s="349" t="str">
        <f>'41'!$AH31</f>
        <v/>
      </c>
      <c r="I99" s="349" t="str">
        <f>'42'!$AH31</f>
        <v/>
      </c>
      <c r="J99" s="349" t="str">
        <f>'43'!$AH31</f>
        <v/>
      </c>
      <c r="K99" s="349" t="str">
        <f>'44'!$AH31</f>
        <v/>
      </c>
      <c r="L99" s="349" t="str">
        <f>'45'!$AH31</f>
        <v/>
      </c>
      <c r="M99" s="349" t="str">
        <f>'46'!$AH31</f>
        <v/>
      </c>
      <c r="N99" s="349" t="str">
        <f>'47'!$AH31</f>
        <v/>
      </c>
      <c r="O99" s="349" t="str">
        <f>'48'!$AH31</f>
        <v/>
      </c>
      <c r="P99" s="349" t="str">
        <f>'49'!$AH31</f>
        <v/>
      </c>
      <c r="Q99" s="349" t="str">
        <f>'50'!$AH31</f>
        <v/>
      </c>
      <c r="R99" s="349" t="str">
        <f>'51'!$AH31</f>
        <v/>
      </c>
      <c r="S99" s="349" t="str">
        <f>'52'!$AH31</f>
        <v/>
      </c>
      <c r="T99" s="349" t="str">
        <f>'1'!$AH31</f>
        <v/>
      </c>
      <c r="U99" s="349" t="str">
        <f>'2'!$AH31</f>
        <v/>
      </c>
      <c r="V99" s="349" t="str">
        <f>'3'!$AH31</f>
        <v/>
      </c>
      <c r="W99" s="349" t="str">
        <f>'4'!$AH31</f>
        <v/>
      </c>
      <c r="X99" s="349" t="str">
        <f>'5'!$AH31</f>
        <v/>
      </c>
      <c r="Y99" s="349" t="str">
        <f>'6'!$AH31</f>
        <v/>
      </c>
      <c r="Z99" s="349" t="str">
        <f>'7'!$AH31</f>
        <v/>
      </c>
      <c r="AA99" s="349" t="str">
        <f>'8'!$AH31</f>
        <v/>
      </c>
      <c r="AB99" s="349" t="str">
        <f>'9'!$AH31</f>
        <v/>
      </c>
      <c r="AC99" s="349" t="str">
        <f>'10'!$AH31</f>
        <v/>
      </c>
      <c r="AD99" s="349" t="str">
        <f>'11'!$AH31</f>
        <v/>
      </c>
      <c r="AE99" s="349" t="str">
        <f>'12'!$AH31</f>
        <v/>
      </c>
      <c r="AF99" s="349" t="str">
        <f>'13'!$AH31</f>
        <v/>
      </c>
      <c r="AG99" s="349" t="str">
        <f>'14'!$AH31</f>
        <v/>
      </c>
      <c r="AH99" s="349" t="str">
        <f>'15'!$AH31</f>
        <v/>
      </c>
      <c r="AI99" s="349" t="str">
        <f>'16'!$AH31</f>
        <v/>
      </c>
      <c r="AJ99" s="349" t="str">
        <f>'17'!$AH31</f>
        <v/>
      </c>
      <c r="AK99" s="349" t="str">
        <f>'18'!$AH31</f>
        <v/>
      </c>
      <c r="AL99" s="349" t="str">
        <f>'19'!$AH31</f>
        <v/>
      </c>
      <c r="AM99" s="349" t="str">
        <f>'20'!$AH31</f>
        <v/>
      </c>
      <c r="AN99" s="349" t="str">
        <f>'21'!$AH31</f>
        <v/>
      </c>
      <c r="AO99" s="349" t="str">
        <f>'22'!$AH31</f>
        <v/>
      </c>
      <c r="AP99" s="349" t="str">
        <f>'22'!$AH31</f>
        <v/>
      </c>
      <c r="AQ99" s="349" t="str">
        <f>'24'!$AH31</f>
        <v/>
      </c>
      <c r="AR99" s="349" t="str">
        <f>'25'!$AH31</f>
        <v/>
      </c>
      <c r="AS99" s="349" t="str">
        <f>'26'!$AH31</f>
        <v/>
      </c>
      <c r="AT99" s="349" t="str">
        <f>'27'!$AH31</f>
        <v/>
      </c>
      <c r="AU99" s="349" t="str">
        <f>'28'!$AH31</f>
        <v/>
      </c>
      <c r="AV99" s="349" t="str">
        <f>'29'!$AH31</f>
        <v/>
      </c>
      <c r="AW99" s="349" t="str">
        <f>'30'!$AH31</f>
        <v/>
      </c>
      <c r="AX99" s="349" t="str">
        <f>'31'!$AH31</f>
        <v/>
      </c>
      <c r="AY99" s="349" t="str">
        <f>'32'!$AH31</f>
        <v/>
      </c>
      <c r="AZ99" s="349" t="str">
        <f>'33'!$AH31</f>
        <v/>
      </c>
      <c r="BA99" s="349" t="str">
        <f>'34'!$AH31</f>
        <v/>
      </c>
      <c r="BB99" s="349" t="str">
        <f>'35'!$AH31</f>
        <v/>
      </c>
      <c r="BC99" s="227"/>
      <c r="BD99" s="227"/>
      <c r="BE99" s="227"/>
      <c r="BF99" s="227"/>
      <c r="BG99" s="227"/>
      <c r="BH99" s="227"/>
      <c r="BI99" s="227"/>
      <c r="BJ99" s="227"/>
    </row>
    <row r="100" spans="2:74" s="91" customFormat="1" x14ac:dyDescent="0.2">
      <c r="B100" s="348" t="s">
        <v>18</v>
      </c>
      <c r="C100" s="349" t="str">
        <f>'36'!$AH33</f>
        <v/>
      </c>
      <c r="D100" s="349" t="str">
        <f>'37'!$AH33</f>
        <v/>
      </c>
      <c r="E100" s="349" t="str">
        <f>'38'!$AH33</f>
        <v/>
      </c>
      <c r="F100" s="349" t="str">
        <f>'39'!$AH33</f>
        <v/>
      </c>
      <c r="G100" s="349" t="str">
        <f>'40'!$AH33</f>
        <v/>
      </c>
      <c r="H100" s="349" t="str">
        <f>'41'!$AH33</f>
        <v/>
      </c>
      <c r="I100" s="349" t="str">
        <f>'42'!$AH33</f>
        <v/>
      </c>
      <c r="J100" s="349" t="str">
        <f>'43'!$AH33</f>
        <v/>
      </c>
      <c r="K100" s="349" t="str">
        <f>'44'!$AH33</f>
        <v/>
      </c>
      <c r="L100" s="349" t="str">
        <f>'45'!$AH33</f>
        <v/>
      </c>
      <c r="M100" s="349" t="str">
        <f>'46'!$AH33</f>
        <v/>
      </c>
      <c r="N100" s="349" t="str">
        <f>'47'!$AH33</f>
        <v/>
      </c>
      <c r="O100" s="349" t="str">
        <f>'48'!$AH33</f>
        <v/>
      </c>
      <c r="P100" s="349" t="str">
        <f>'49'!$AH33</f>
        <v/>
      </c>
      <c r="Q100" s="349" t="str">
        <f>'50'!$AH33</f>
        <v/>
      </c>
      <c r="R100" s="349" t="str">
        <f>'51'!$AH33</f>
        <v/>
      </c>
      <c r="S100" s="349" t="str">
        <f>'52'!$AH33</f>
        <v/>
      </c>
      <c r="T100" s="349" t="str">
        <f>'1'!$AH33</f>
        <v/>
      </c>
      <c r="U100" s="349" t="str">
        <f>'2'!$AH33</f>
        <v/>
      </c>
      <c r="V100" s="349" t="str">
        <f>'3'!$AH33</f>
        <v/>
      </c>
      <c r="W100" s="349" t="str">
        <f>'4'!$AH33</f>
        <v/>
      </c>
      <c r="X100" s="349" t="str">
        <f>'5'!$AH33</f>
        <v/>
      </c>
      <c r="Y100" s="349" t="str">
        <f>'6'!$AH33</f>
        <v/>
      </c>
      <c r="Z100" s="349" t="str">
        <f>'7'!$AH33</f>
        <v/>
      </c>
      <c r="AA100" s="349" t="str">
        <f>'8'!$AH33</f>
        <v/>
      </c>
      <c r="AB100" s="349" t="str">
        <f>'9'!$AH33</f>
        <v/>
      </c>
      <c r="AC100" s="349" t="str">
        <f>'10'!$AH33</f>
        <v/>
      </c>
      <c r="AD100" s="349" t="str">
        <f>'11'!$AH33</f>
        <v/>
      </c>
      <c r="AE100" s="349" t="str">
        <f>'12'!$AH33</f>
        <v/>
      </c>
      <c r="AF100" s="349" t="str">
        <f>'13'!$AH33</f>
        <v/>
      </c>
      <c r="AG100" s="349" t="str">
        <f>'14'!$AH33</f>
        <v/>
      </c>
      <c r="AH100" s="349" t="str">
        <f>'15'!$AH33</f>
        <v/>
      </c>
      <c r="AI100" s="349" t="str">
        <f>'16'!$AH33</f>
        <v/>
      </c>
      <c r="AJ100" s="349" t="str">
        <f>'17'!$AH33</f>
        <v/>
      </c>
      <c r="AK100" s="349" t="str">
        <f>'18'!$AH33</f>
        <v/>
      </c>
      <c r="AL100" s="349" t="str">
        <f>'19'!$AH33</f>
        <v/>
      </c>
      <c r="AM100" s="349" t="str">
        <f>'20'!$AH33</f>
        <v/>
      </c>
      <c r="AN100" s="349" t="str">
        <f>'21'!$AH33</f>
        <v/>
      </c>
      <c r="AO100" s="349" t="str">
        <f>'22'!$AH33</f>
        <v/>
      </c>
      <c r="AP100" s="349" t="str">
        <f>'22'!$AH33</f>
        <v/>
      </c>
      <c r="AQ100" s="349" t="str">
        <f>'24'!$AH33</f>
        <v/>
      </c>
      <c r="AR100" s="349" t="str">
        <f>'25'!$AH33</f>
        <v/>
      </c>
      <c r="AS100" s="349" t="str">
        <f>'26'!$AH33</f>
        <v/>
      </c>
      <c r="AT100" s="349" t="str">
        <f>'27'!$AH33</f>
        <v/>
      </c>
      <c r="AU100" s="349" t="str">
        <f>'28'!$AH33</f>
        <v/>
      </c>
      <c r="AV100" s="349" t="str">
        <f>'29'!$AH33</f>
        <v/>
      </c>
      <c r="AW100" s="349" t="str">
        <f>'30'!$AH33</f>
        <v/>
      </c>
      <c r="AX100" s="349" t="str">
        <f>'31'!$AH33</f>
        <v/>
      </c>
      <c r="AY100" s="349" t="str">
        <f>'32'!$AH33</f>
        <v/>
      </c>
      <c r="AZ100" s="349" t="str">
        <f>'33'!$AH33</f>
        <v/>
      </c>
      <c r="BA100" s="349" t="str">
        <f>'34'!$AH33</f>
        <v/>
      </c>
      <c r="BB100" s="349" t="str">
        <f>'35'!$AH33</f>
        <v/>
      </c>
      <c r="BC100" s="227"/>
      <c r="BD100" s="227"/>
      <c r="BE100" s="227"/>
      <c r="BF100" s="227"/>
      <c r="BG100" s="227"/>
      <c r="BH100" s="227"/>
      <c r="BI100" s="227"/>
      <c r="BJ100" s="227"/>
    </row>
    <row r="101" spans="2:74" s="91" customFormat="1" x14ac:dyDescent="0.2">
      <c r="B101" s="348" t="s">
        <v>19</v>
      </c>
      <c r="C101" s="349" t="str">
        <f>'36'!$AH35</f>
        <v/>
      </c>
      <c r="D101" s="349" t="str">
        <f>'37'!$AH35</f>
        <v/>
      </c>
      <c r="E101" s="349" t="str">
        <f>'38'!$AH35</f>
        <v/>
      </c>
      <c r="F101" s="349" t="str">
        <f>'39'!$AH35</f>
        <v/>
      </c>
      <c r="G101" s="349" t="str">
        <f>'40'!$AH35</f>
        <v/>
      </c>
      <c r="H101" s="349" t="str">
        <f>'41'!$AH35</f>
        <v/>
      </c>
      <c r="I101" s="349" t="str">
        <f>'42'!$AH35</f>
        <v/>
      </c>
      <c r="J101" s="349" t="str">
        <f>'43'!$AH35</f>
        <v/>
      </c>
      <c r="K101" s="349" t="str">
        <f>'44'!$AH35</f>
        <v/>
      </c>
      <c r="L101" s="349" t="str">
        <f>'45'!$AH35</f>
        <v/>
      </c>
      <c r="M101" s="349" t="str">
        <f>'46'!$AH35</f>
        <v/>
      </c>
      <c r="N101" s="349" t="str">
        <f>'47'!$AH35</f>
        <v/>
      </c>
      <c r="O101" s="349" t="str">
        <f>'48'!$AH35</f>
        <v/>
      </c>
      <c r="P101" s="349" t="str">
        <f>'49'!$AH35</f>
        <v/>
      </c>
      <c r="Q101" s="349" t="str">
        <f>'50'!$AH35</f>
        <v/>
      </c>
      <c r="R101" s="349" t="str">
        <f>'51'!$AH35</f>
        <v/>
      </c>
      <c r="S101" s="349" t="str">
        <f>'52'!$AH35</f>
        <v/>
      </c>
      <c r="T101" s="349" t="str">
        <f>'1'!$AH35</f>
        <v/>
      </c>
      <c r="U101" s="349" t="str">
        <f>'2'!$AH35</f>
        <v/>
      </c>
      <c r="V101" s="349" t="str">
        <f>'3'!$AH35</f>
        <v/>
      </c>
      <c r="W101" s="349" t="str">
        <f>'4'!$AH35</f>
        <v/>
      </c>
      <c r="X101" s="349" t="str">
        <f>'5'!$AH35</f>
        <v/>
      </c>
      <c r="Y101" s="349" t="str">
        <f>'6'!$AH35</f>
        <v/>
      </c>
      <c r="Z101" s="349" t="str">
        <f>'7'!$AH35</f>
        <v/>
      </c>
      <c r="AA101" s="349" t="str">
        <f>'8'!$AH35</f>
        <v/>
      </c>
      <c r="AB101" s="349" t="str">
        <f>'9'!$AH35</f>
        <v/>
      </c>
      <c r="AC101" s="349" t="str">
        <f>'10'!$AH35</f>
        <v/>
      </c>
      <c r="AD101" s="349" t="str">
        <f>'11'!$AH35</f>
        <v/>
      </c>
      <c r="AE101" s="349" t="str">
        <f>'12'!$AH35</f>
        <v/>
      </c>
      <c r="AF101" s="349" t="str">
        <f>'13'!$AH35</f>
        <v/>
      </c>
      <c r="AG101" s="349" t="str">
        <f>'14'!$AH35</f>
        <v/>
      </c>
      <c r="AH101" s="349" t="str">
        <f>'15'!$AH35</f>
        <v/>
      </c>
      <c r="AI101" s="349" t="str">
        <f>'16'!$AH35</f>
        <v/>
      </c>
      <c r="AJ101" s="349" t="str">
        <f>'17'!$AH35</f>
        <v/>
      </c>
      <c r="AK101" s="349" t="str">
        <f>'18'!$AH35</f>
        <v/>
      </c>
      <c r="AL101" s="349" t="str">
        <f>'19'!$AH35</f>
        <v/>
      </c>
      <c r="AM101" s="349" t="str">
        <f>'20'!$AH35</f>
        <v/>
      </c>
      <c r="AN101" s="349" t="str">
        <f>'21'!$AH35</f>
        <v/>
      </c>
      <c r="AO101" s="349" t="str">
        <f>'22'!$AH35</f>
        <v/>
      </c>
      <c r="AP101" s="349" t="str">
        <f>'22'!$AH35</f>
        <v/>
      </c>
      <c r="AQ101" s="349" t="str">
        <f>'24'!$AH35</f>
        <v/>
      </c>
      <c r="AR101" s="349" t="str">
        <f>'25'!$AH35</f>
        <v/>
      </c>
      <c r="AS101" s="349" t="str">
        <f>'26'!$AH35</f>
        <v/>
      </c>
      <c r="AT101" s="349" t="str">
        <f>'27'!$AH35</f>
        <v/>
      </c>
      <c r="AU101" s="349" t="str">
        <f>'28'!$AH35</f>
        <v/>
      </c>
      <c r="AV101" s="349" t="str">
        <f>'29'!$AH35</f>
        <v/>
      </c>
      <c r="AW101" s="349" t="str">
        <f>'30'!$AH35</f>
        <v/>
      </c>
      <c r="AX101" s="349" t="str">
        <f>'31'!$AH35</f>
        <v/>
      </c>
      <c r="AY101" s="349" t="str">
        <f>'32'!$AH35</f>
        <v/>
      </c>
      <c r="AZ101" s="349" t="str">
        <f>'33'!$AH35</f>
        <v/>
      </c>
      <c r="BA101" s="349" t="str">
        <f>'34'!$AH35</f>
        <v/>
      </c>
      <c r="BB101" s="349" t="str">
        <f>'35'!$AH35</f>
        <v/>
      </c>
      <c r="BC101" s="227"/>
      <c r="BD101" s="227"/>
      <c r="BE101" s="227"/>
      <c r="BF101" s="227"/>
      <c r="BG101" s="227"/>
      <c r="BH101" s="227"/>
      <c r="BI101" s="227"/>
      <c r="BJ101" s="227"/>
    </row>
    <row r="102" spans="2:74" s="91" customFormat="1" x14ac:dyDescent="0.2">
      <c r="B102" s="348" t="s">
        <v>83</v>
      </c>
      <c r="C102" s="349" t="str">
        <f>'36'!$AH37</f>
        <v/>
      </c>
      <c r="D102" s="349" t="str">
        <f>'37'!$AH37</f>
        <v/>
      </c>
      <c r="E102" s="349" t="str">
        <f>'38'!$AH37</f>
        <v/>
      </c>
      <c r="F102" s="349" t="str">
        <f>'39'!$AH37</f>
        <v/>
      </c>
      <c r="G102" s="349" t="str">
        <f>'40'!$AH37</f>
        <v/>
      </c>
      <c r="H102" s="349" t="str">
        <f>'41'!$AH37</f>
        <v/>
      </c>
      <c r="I102" s="349" t="str">
        <f>'42'!$AH37</f>
        <v/>
      </c>
      <c r="J102" s="349" t="str">
        <f>'43'!$AH37</f>
        <v/>
      </c>
      <c r="K102" s="349" t="str">
        <f>'44'!$AH37</f>
        <v/>
      </c>
      <c r="L102" s="349" t="str">
        <f>'45'!$AH37</f>
        <v/>
      </c>
      <c r="M102" s="349" t="str">
        <f>'46'!$AH37</f>
        <v/>
      </c>
      <c r="N102" s="349" t="str">
        <f>'47'!$AH37</f>
        <v/>
      </c>
      <c r="O102" s="349" t="str">
        <f>'48'!$AH37</f>
        <v/>
      </c>
      <c r="P102" s="349" t="str">
        <f>'49'!$AH37</f>
        <v/>
      </c>
      <c r="Q102" s="349" t="str">
        <f>'50'!$AH37</f>
        <v/>
      </c>
      <c r="R102" s="349" t="str">
        <f>'51'!$AH37</f>
        <v/>
      </c>
      <c r="S102" s="349" t="str">
        <f>'52'!$AH37</f>
        <v/>
      </c>
      <c r="T102" s="349" t="str">
        <f>'1'!$AH37</f>
        <v/>
      </c>
      <c r="U102" s="349" t="str">
        <f>'2'!$AH37</f>
        <v/>
      </c>
      <c r="V102" s="349" t="str">
        <f>'3'!$AH37</f>
        <v/>
      </c>
      <c r="W102" s="349" t="str">
        <f>'4'!$AH37</f>
        <v/>
      </c>
      <c r="X102" s="349" t="str">
        <f>'5'!$AH37</f>
        <v/>
      </c>
      <c r="Y102" s="349" t="str">
        <f>'6'!$AH37</f>
        <v/>
      </c>
      <c r="Z102" s="349" t="str">
        <f>'7'!$AH37</f>
        <v/>
      </c>
      <c r="AA102" s="349" t="str">
        <f>'8'!$AH37</f>
        <v/>
      </c>
      <c r="AB102" s="349" t="str">
        <f>'9'!$AH37</f>
        <v/>
      </c>
      <c r="AC102" s="349" t="str">
        <f>'10'!$AH37</f>
        <v/>
      </c>
      <c r="AD102" s="349" t="str">
        <f>'11'!$AH37</f>
        <v/>
      </c>
      <c r="AE102" s="349" t="str">
        <f>'12'!$AH37</f>
        <v/>
      </c>
      <c r="AF102" s="349" t="str">
        <f>'13'!$AH37</f>
        <v/>
      </c>
      <c r="AG102" s="349" t="str">
        <f>'14'!$AH37</f>
        <v/>
      </c>
      <c r="AH102" s="349" t="str">
        <f>'15'!$AH37</f>
        <v/>
      </c>
      <c r="AI102" s="349" t="str">
        <f>'16'!$AH37</f>
        <v/>
      </c>
      <c r="AJ102" s="349" t="str">
        <f>'17'!$AH37</f>
        <v/>
      </c>
      <c r="AK102" s="349" t="str">
        <f>'18'!$AH37</f>
        <v/>
      </c>
      <c r="AL102" s="349" t="str">
        <f>'19'!$AH37</f>
        <v/>
      </c>
      <c r="AM102" s="349" t="str">
        <f>'20'!$AH37</f>
        <v/>
      </c>
      <c r="AN102" s="349" t="str">
        <f>'21'!$AH37</f>
        <v/>
      </c>
      <c r="AO102" s="349" t="str">
        <f>'22'!$AH37</f>
        <v/>
      </c>
      <c r="AP102" s="349" t="str">
        <f>'22'!$AH37</f>
        <v/>
      </c>
      <c r="AQ102" s="349" t="str">
        <f>'24'!$AH37</f>
        <v/>
      </c>
      <c r="AR102" s="349" t="str">
        <f>'25'!$AH37</f>
        <v/>
      </c>
      <c r="AS102" s="349" t="str">
        <f>'26'!$AH37</f>
        <v/>
      </c>
      <c r="AT102" s="349" t="str">
        <f>'27'!$AH37</f>
        <v/>
      </c>
      <c r="AU102" s="349" t="str">
        <f>'28'!$AH37</f>
        <v/>
      </c>
      <c r="AV102" s="349" t="str">
        <f>'29'!$AH37</f>
        <v/>
      </c>
      <c r="AW102" s="349" t="str">
        <f>'30'!$AH37</f>
        <v/>
      </c>
      <c r="AX102" s="349" t="str">
        <f>'31'!$AH37</f>
        <v/>
      </c>
      <c r="AY102" s="349" t="str">
        <f>'32'!$AH37</f>
        <v/>
      </c>
      <c r="AZ102" s="349" t="str">
        <f>'33'!$AH37</f>
        <v/>
      </c>
      <c r="BA102" s="349" t="str">
        <f>'34'!$AH37</f>
        <v/>
      </c>
      <c r="BB102" s="349" t="str">
        <f>'35'!$AH37</f>
        <v/>
      </c>
      <c r="BC102" s="227"/>
      <c r="BD102" s="227"/>
      <c r="BE102" s="227"/>
      <c r="BF102" s="227"/>
      <c r="BG102" s="227"/>
      <c r="BH102" s="227"/>
      <c r="BI102" s="227"/>
      <c r="BJ102" s="227"/>
    </row>
    <row r="103" spans="2:74" s="91" customFormat="1" x14ac:dyDescent="0.2">
      <c r="B103" s="348" t="s">
        <v>20</v>
      </c>
      <c r="C103" s="349" t="str">
        <f>'36'!$AH39</f>
        <v/>
      </c>
      <c r="D103" s="349" t="str">
        <f>'37'!$AH39</f>
        <v/>
      </c>
      <c r="E103" s="349" t="str">
        <f>'38'!$AH39</f>
        <v/>
      </c>
      <c r="F103" s="349" t="str">
        <f>'39'!$AH39</f>
        <v/>
      </c>
      <c r="G103" s="349" t="str">
        <f>'40'!$AH39</f>
        <v/>
      </c>
      <c r="H103" s="349" t="str">
        <f>'41'!$AH39</f>
        <v/>
      </c>
      <c r="I103" s="349" t="str">
        <f>'42'!$AH39</f>
        <v/>
      </c>
      <c r="J103" s="349" t="str">
        <f>'43'!$AH39</f>
        <v/>
      </c>
      <c r="K103" s="349" t="str">
        <f>'44'!$AH39</f>
        <v/>
      </c>
      <c r="L103" s="349" t="str">
        <f>'45'!$AH39</f>
        <v/>
      </c>
      <c r="M103" s="349" t="str">
        <f>'46'!$AH39</f>
        <v/>
      </c>
      <c r="N103" s="349" t="str">
        <f>'47'!$AH39</f>
        <v/>
      </c>
      <c r="O103" s="349" t="str">
        <f>'48'!$AH39</f>
        <v/>
      </c>
      <c r="P103" s="349" t="str">
        <f>'49'!$AH39</f>
        <v/>
      </c>
      <c r="Q103" s="349" t="str">
        <f>'50'!$AH39</f>
        <v/>
      </c>
      <c r="R103" s="349" t="str">
        <f>'51'!$AH39</f>
        <v/>
      </c>
      <c r="S103" s="349" t="str">
        <f>'52'!$AH39</f>
        <v/>
      </c>
      <c r="T103" s="349" t="str">
        <f>'1'!$AH39</f>
        <v/>
      </c>
      <c r="U103" s="349" t="str">
        <f>'2'!$AH39</f>
        <v/>
      </c>
      <c r="V103" s="349" t="str">
        <f>'3'!$AH39</f>
        <v/>
      </c>
      <c r="W103" s="349" t="str">
        <f>'4'!$AH39</f>
        <v/>
      </c>
      <c r="X103" s="349" t="str">
        <f>'5'!$AH39</f>
        <v/>
      </c>
      <c r="Y103" s="349" t="str">
        <f>'6'!$AH39</f>
        <v/>
      </c>
      <c r="Z103" s="349" t="str">
        <f>'7'!$AH39</f>
        <v/>
      </c>
      <c r="AA103" s="349" t="str">
        <f>'8'!$AH39</f>
        <v/>
      </c>
      <c r="AB103" s="349" t="str">
        <f>'9'!$AH39</f>
        <v/>
      </c>
      <c r="AC103" s="349" t="str">
        <f>'10'!$AH39</f>
        <v/>
      </c>
      <c r="AD103" s="349" t="str">
        <f>'11'!$AH39</f>
        <v/>
      </c>
      <c r="AE103" s="349" t="str">
        <f>'12'!$AH39</f>
        <v/>
      </c>
      <c r="AF103" s="349" t="str">
        <f>'13'!$AH39</f>
        <v/>
      </c>
      <c r="AG103" s="349" t="str">
        <f>'14'!$AH39</f>
        <v/>
      </c>
      <c r="AH103" s="349" t="str">
        <f>'15'!$AH39</f>
        <v/>
      </c>
      <c r="AI103" s="349" t="str">
        <f>'16'!$AH39</f>
        <v/>
      </c>
      <c r="AJ103" s="349" t="str">
        <f>'17'!$AH39</f>
        <v/>
      </c>
      <c r="AK103" s="349" t="str">
        <f>'18'!$AH39</f>
        <v/>
      </c>
      <c r="AL103" s="349" t="str">
        <f>'19'!$AH39</f>
        <v/>
      </c>
      <c r="AM103" s="349" t="str">
        <f>'20'!$AH39</f>
        <v/>
      </c>
      <c r="AN103" s="349" t="str">
        <f>'21'!$AH39</f>
        <v/>
      </c>
      <c r="AO103" s="349" t="str">
        <f>'22'!$AH39</f>
        <v/>
      </c>
      <c r="AP103" s="349" t="str">
        <f>'22'!$AH39</f>
        <v/>
      </c>
      <c r="AQ103" s="349" t="str">
        <f>'24'!$AH39</f>
        <v/>
      </c>
      <c r="AR103" s="349" t="str">
        <f>'25'!$AH39</f>
        <v/>
      </c>
      <c r="AS103" s="349" t="str">
        <f>'26'!$AH39</f>
        <v/>
      </c>
      <c r="AT103" s="349" t="str">
        <f>'27'!$AH39</f>
        <v/>
      </c>
      <c r="AU103" s="349" t="str">
        <f>'28'!$AH39</f>
        <v/>
      </c>
      <c r="AV103" s="349" t="str">
        <f>'29'!$AH39</f>
        <v/>
      </c>
      <c r="AW103" s="349" t="str">
        <f>'30'!$AH39</f>
        <v/>
      </c>
      <c r="AX103" s="349" t="str">
        <f>'31'!$AH39</f>
        <v/>
      </c>
      <c r="AY103" s="349" t="str">
        <f>'32'!$AH39</f>
        <v/>
      </c>
      <c r="AZ103" s="349" t="str">
        <f>'33'!$AH39</f>
        <v/>
      </c>
      <c r="BA103" s="349" t="str">
        <f>'34'!$AH39</f>
        <v/>
      </c>
      <c r="BB103" s="349" t="str">
        <f>'35'!$AH39</f>
        <v/>
      </c>
      <c r="BC103" s="227"/>
      <c r="BD103" s="227"/>
      <c r="BE103" s="227"/>
      <c r="BF103" s="227"/>
      <c r="BG103" s="227"/>
      <c r="BH103" s="227"/>
      <c r="BI103" s="227"/>
      <c r="BJ103" s="227"/>
    </row>
    <row r="104" spans="2:74" s="91" customFormat="1" x14ac:dyDescent="0.2">
      <c r="B104" s="348" t="s">
        <v>84</v>
      </c>
      <c r="C104" s="349" t="str">
        <f>'36'!$AH41</f>
        <v/>
      </c>
      <c r="D104" s="349" t="str">
        <f>'37'!$AH41</f>
        <v/>
      </c>
      <c r="E104" s="349" t="str">
        <f>'38'!$AH41</f>
        <v/>
      </c>
      <c r="F104" s="349" t="str">
        <f>'39'!$AH41</f>
        <v/>
      </c>
      <c r="G104" s="349" t="str">
        <f>'40'!$AH41</f>
        <v/>
      </c>
      <c r="H104" s="349" t="str">
        <f>'41'!$AH41</f>
        <v/>
      </c>
      <c r="I104" s="349" t="str">
        <f>'42'!$AH41</f>
        <v/>
      </c>
      <c r="J104" s="349" t="str">
        <f>'43'!$AH41</f>
        <v/>
      </c>
      <c r="K104" s="349" t="str">
        <f>'44'!$AH41</f>
        <v/>
      </c>
      <c r="L104" s="349" t="str">
        <f>'45'!$AH41</f>
        <v/>
      </c>
      <c r="M104" s="349" t="str">
        <f>'46'!$AH41</f>
        <v/>
      </c>
      <c r="N104" s="349" t="str">
        <f>'47'!$AH41</f>
        <v/>
      </c>
      <c r="O104" s="349" t="str">
        <f>'48'!$AH41</f>
        <v/>
      </c>
      <c r="P104" s="349" t="str">
        <f>'49'!$AH41</f>
        <v/>
      </c>
      <c r="Q104" s="349" t="str">
        <f>'50'!$AH41</f>
        <v/>
      </c>
      <c r="R104" s="349" t="str">
        <f>'51'!$AH41</f>
        <v/>
      </c>
      <c r="S104" s="349" t="str">
        <f>'52'!$AH41</f>
        <v/>
      </c>
      <c r="T104" s="349" t="str">
        <f>'1'!$AH41</f>
        <v/>
      </c>
      <c r="U104" s="349" t="str">
        <f>'2'!$AH41</f>
        <v/>
      </c>
      <c r="V104" s="349" t="str">
        <f>'3'!$AH41</f>
        <v/>
      </c>
      <c r="W104" s="349" t="str">
        <f>'4'!$AH41</f>
        <v/>
      </c>
      <c r="X104" s="349" t="str">
        <f>'5'!$AH41</f>
        <v/>
      </c>
      <c r="Y104" s="349" t="str">
        <f>'6'!$AH41</f>
        <v/>
      </c>
      <c r="Z104" s="349" t="str">
        <f>'7'!$AH41</f>
        <v/>
      </c>
      <c r="AA104" s="349" t="str">
        <f>'8'!$AH41</f>
        <v/>
      </c>
      <c r="AB104" s="349" t="str">
        <f>'9'!$AH41</f>
        <v/>
      </c>
      <c r="AC104" s="349" t="str">
        <f>'10'!$AH41</f>
        <v/>
      </c>
      <c r="AD104" s="349" t="str">
        <f>'11'!$AH41</f>
        <v/>
      </c>
      <c r="AE104" s="349" t="str">
        <f>'12'!$AH41</f>
        <v/>
      </c>
      <c r="AF104" s="349" t="str">
        <f>'13'!$AH41</f>
        <v/>
      </c>
      <c r="AG104" s="349" t="str">
        <f>'14'!$AH41</f>
        <v/>
      </c>
      <c r="AH104" s="349" t="str">
        <f>'15'!$AH41</f>
        <v/>
      </c>
      <c r="AI104" s="349" t="str">
        <f>'16'!$AH41</f>
        <v/>
      </c>
      <c r="AJ104" s="349" t="str">
        <f>'17'!$AH41</f>
        <v/>
      </c>
      <c r="AK104" s="349" t="str">
        <f>'18'!$AH41</f>
        <v/>
      </c>
      <c r="AL104" s="349" t="str">
        <f>'19'!$AH41</f>
        <v/>
      </c>
      <c r="AM104" s="349" t="str">
        <f>'20'!$AH41</f>
        <v/>
      </c>
      <c r="AN104" s="349" t="str">
        <f>'21'!$AH41</f>
        <v/>
      </c>
      <c r="AO104" s="349" t="str">
        <f>'22'!$AH41</f>
        <v/>
      </c>
      <c r="AP104" s="349" t="str">
        <f>'22'!$AH41</f>
        <v/>
      </c>
      <c r="AQ104" s="349" t="str">
        <f>'24'!$AH41</f>
        <v/>
      </c>
      <c r="AR104" s="349" t="str">
        <f>'25'!$AH41</f>
        <v/>
      </c>
      <c r="AS104" s="349" t="str">
        <f>'26'!$AH41</f>
        <v/>
      </c>
      <c r="AT104" s="349" t="str">
        <f>'27'!$AH41</f>
        <v/>
      </c>
      <c r="AU104" s="349" t="str">
        <f>'28'!$AH41</f>
        <v/>
      </c>
      <c r="AV104" s="349" t="str">
        <f>'29'!$AH41</f>
        <v/>
      </c>
      <c r="AW104" s="349" t="str">
        <f>'30'!$AH41</f>
        <v/>
      </c>
      <c r="AX104" s="349" t="str">
        <f>'31'!$AH41</f>
        <v/>
      </c>
      <c r="AY104" s="349" t="str">
        <f>'32'!$AH41</f>
        <v/>
      </c>
      <c r="AZ104" s="349" t="str">
        <f>'33'!$AH41</f>
        <v/>
      </c>
      <c r="BA104" s="349" t="str">
        <f>'34'!$AH41</f>
        <v/>
      </c>
      <c r="BB104" s="349" t="str">
        <f>'35'!$AH41</f>
        <v/>
      </c>
      <c r="BC104" s="227"/>
      <c r="BD104" s="227"/>
      <c r="BE104" s="227"/>
      <c r="BF104" s="227"/>
      <c r="BG104" s="227"/>
      <c r="BH104" s="227"/>
      <c r="BI104" s="227"/>
      <c r="BJ104" s="227"/>
    </row>
    <row r="105" spans="2:74" s="91" customFormat="1" x14ac:dyDescent="0.2">
      <c r="B105" s="351" t="s">
        <v>153</v>
      </c>
      <c r="C105" s="349" t="str">
        <f>'36'!$AH43</f>
        <v/>
      </c>
      <c r="D105" s="349" t="str">
        <f>'37'!$AH43</f>
        <v/>
      </c>
      <c r="E105" s="349" t="str">
        <f>'38'!$AH43</f>
        <v/>
      </c>
      <c r="F105" s="349" t="str">
        <f>'39'!$AH43</f>
        <v/>
      </c>
      <c r="G105" s="349" t="str">
        <f>'40'!$AH43</f>
        <v/>
      </c>
      <c r="H105" s="349" t="str">
        <f>'41'!$AH43</f>
        <v/>
      </c>
      <c r="I105" s="349" t="str">
        <f>'42'!$AH43</f>
        <v/>
      </c>
      <c r="J105" s="349" t="str">
        <f>'43'!$AH43</f>
        <v/>
      </c>
      <c r="K105" s="349" t="str">
        <f>'44'!$AH43</f>
        <v/>
      </c>
      <c r="L105" s="349" t="str">
        <f>'45'!$AH43</f>
        <v/>
      </c>
      <c r="M105" s="349" t="str">
        <f>'46'!$AH43</f>
        <v/>
      </c>
      <c r="N105" s="349" t="str">
        <f>'47'!$AH43</f>
        <v/>
      </c>
      <c r="O105" s="349" t="str">
        <f>'48'!$AH43</f>
        <v/>
      </c>
      <c r="P105" s="349" t="str">
        <f>'49'!$AH43</f>
        <v/>
      </c>
      <c r="Q105" s="349" t="str">
        <f>'50'!$AH43</f>
        <v/>
      </c>
      <c r="R105" s="349" t="str">
        <f>'51'!$AH43</f>
        <v/>
      </c>
      <c r="S105" s="349" t="str">
        <f>'52'!$AH43</f>
        <v/>
      </c>
      <c r="T105" s="349" t="str">
        <f>'1'!$AH43</f>
        <v/>
      </c>
      <c r="U105" s="349" t="str">
        <f>'2'!$AH43</f>
        <v/>
      </c>
      <c r="V105" s="349" t="str">
        <f>'3'!$AH43</f>
        <v/>
      </c>
      <c r="W105" s="349" t="str">
        <f>'4'!$AH43</f>
        <v/>
      </c>
      <c r="X105" s="349" t="str">
        <f>'5'!$AH43</f>
        <v/>
      </c>
      <c r="Y105" s="349" t="str">
        <f>'6'!$AH43</f>
        <v/>
      </c>
      <c r="Z105" s="349" t="str">
        <f>'7'!$AH43</f>
        <v/>
      </c>
      <c r="AA105" s="349" t="str">
        <f>'8'!$AH43</f>
        <v/>
      </c>
      <c r="AB105" s="349" t="str">
        <f>'9'!$AH43</f>
        <v/>
      </c>
      <c r="AC105" s="349" t="str">
        <f>'10'!$AH43</f>
        <v/>
      </c>
      <c r="AD105" s="349" t="str">
        <f>'11'!$AH43</f>
        <v/>
      </c>
      <c r="AE105" s="349" t="str">
        <f>'12'!$AH43</f>
        <v/>
      </c>
      <c r="AF105" s="349" t="str">
        <f>'13'!$AH43</f>
        <v/>
      </c>
      <c r="AG105" s="349" t="str">
        <f>'14'!$AH43</f>
        <v/>
      </c>
      <c r="AH105" s="349" t="str">
        <f>'15'!$AH43</f>
        <v/>
      </c>
      <c r="AI105" s="349" t="str">
        <f>'16'!$AH43</f>
        <v/>
      </c>
      <c r="AJ105" s="349" t="str">
        <f>'17'!$AH43</f>
        <v/>
      </c>
      <c r="AK105" s="349" t="str">
        <f>'18'!$AH43</f>
        <v/>
      </c>
      <c r="AL105" s="349" t="str">
        <f>'19'!$AH43</f>
        <v/>
      </c>
      <c r="AM105" s="349" t="str">
        <f>'20'!$AH43</f>
        <v/>
      </c>
      <c r="AN105" s="349" t="str">
        <f>'21'!$AH43</f>
        <v/>
      </c>
      <c r="AO105" s="349" t="str">
        <f>'22'!$AH43</f>
        <v/>
      </c>
      <c r="AP105" s="349" t="str">
        <f>'22'!$AH43</f>
        <v/>
      </c>
      <c r="AQ105" s="349" t="str">
        <f>'24'!$AH43</f>
        <v/>
      </c>
      <c r="AR105" s="349" t="str">
        <f>'25'!$AH43</f>
        <v/>
      </c>
      <c r="AS105" s="349" t="str">
        <f>'26'!$AH43</f>
        <v/>
      </c>
      <c r="AT105" s="349" t="str">
        <f>'27'!$AH43</f>
        <v/>
      </c>
      <c r="AU105" s="349" t="str">
        <f>'28'!$AH43</f>
        <v/>
      </c>
      <c r="AV105" s="349" t="str">
        <f>'29'!$AH43</f>
        <v/>
      </c>
      <c r="AW105" s="349" t="str">
        <f>'30'!$AH43</f>
        <v/>
      </c>
      <c r="AX105" s="349" t="str">
        <f>'31'!$AH43</f>
        <v/>
      </c>
      <c r="AY105" s="349" t="str">
        <f>'32'!$AH43</f>
        <v/>
      </c>
      <c r="AZ105" s="349" t="str">
        <f>'33'!$AH43</f>
        <v/>
      </c>
      <c r="BA105" s="349" t="str">
        <f>'34'!$AH43</f>
        <v/>
      </c>
      <c r="BB105" s="349" t="str">
        <f>'35'!$AH43</f>
        <v/>
      </c>
      <c r="BC105" s="227"/>
      <c r="BD105" s="227"/>
      <c r="BE105" s="227"/>
      <c r="BF105" s="227"/>
      <c r="BG105" s="227"/>
      <c r="BH105" s="227"/>
      <c r="BI105" s="227"/>
      <c r="BJ105" s="227"/>
    </row>
    <row r="106" spans="2:74" s="91" customFormat="1" x14ac:dyDescent="0.2">
      <c r="B106" s="351" t="s">
        <v>154</v>
      </c>
      <c r="C106" s="349" t="str">
        <f>'36'!$AH45</f>
        <v/>
      </c>
      <c r="D106" s="349" t="str">
        <f>'37'!$AH45</f>
        <v/>
      </c>
      <c r="E106" s="349" t="str">
        <f>'38'!$AH45</f>
        <v/>
      </c>
      <c r="F106" s="349" t="str">
        <f>'39'!$AH45</f>
        <v/>
      </c>
      <c r="G106" s="349" t="str">
        <f>'40'!$AH45</f>
        <v/>
      </c>
      <c r="H106" s="349" t="str">
        <f>'41'!$AH45</f>
        <v/>
      </c>
      <c r="I106" s="349" t="str">
        <f>'42'!$AH45</f>
        <v/>
      </c>
      <c r="J106" s="349" t="str">
        <f>'43'!$AH45</f>
        <v/>
      </c>
      <c r="K106" s="349" t="str">
        <f>'44'!$AH45</f>
        <v/>
      </c>
      <c r="L106" s="349" t="str">
        <f>'45'!$AH45</f>
        <v/>
      </c>
      <c r="M106" s="349" t="str">
        <f>'46'!$AH45</f>
        <v/>
      </c>
      <c r="N106" s="349" t="str">
        <f>'47'!$AH45</f>
        <v/>
      </c>
      <c r="O106" s="349" t="str">
        <f>'48'!$AH45</f>
        <v/>
      </c>
      <c r="P106" s="349" t="str">
        <f>'49'!$AH45</f>
        <v/>
      </c>
      <c r="Q106" s="349" t="str">
        <f>'50'!$AH45</f>
        <v/>
      </c>
      <c r="R106" s="349" t="str">
        <f>'51'!$AH45</f>
        <v/>
      </c>
      <c r="S106" s="349" t="str">
        <f>'52'!$AH45</f>
        <v/>
      </c>
      <c r="T106" s="349" t="str">
        <f>'1'!$AH45</f>
        <v/>
      </c>
      <c r="U106" s="349" t="str">
        <f>'2'!$AH45</f>
        <v/>
      </c>
      <c r="V106" s="349" t="str">
        <f>'3'!$AH45</f>
        <v/>
      </c>
      <c r="W106" s="349" t="str">
        <f>'4'!$AH45</f>
        <v/>
      </c>
      <c r="X106" s="349" t="str">
        <f>'5'!$AH45</f>
        <v/>
      </c>
      <c r="Y106" s="349" t="str">
        <f>'6'!$AH45</f>
        <v/>
      </c>
      <c r="Z106" s="349" t="str">
        <f>'7'!$AH45</f>
        <v/>
      </c>
      <c r="AA106" s="349" t="str">
        <f>'8'!$AH45</f>
        <v/>
      </c>
      <c r="AB106" s="349" t="str">
        <f>'9'!$AH45</f>
        <v/>
      </c>
      <c r="AC106" s="349" t="str">
        <f>'10'!$AH45</f>
        <v/>
      </c>
      <c r="AD106" s="349" t="str">
        <f>'11'!$AH45</f>
        <v/>
      </c>
      <c r="AE106" s="349" t="str">
        <f>'12'!$AH45</f>
        <v/>
      </c>
      <c r="AF106" s="349" t="str">
        <f>'13'!$AH45</f>
        <v/>
      </c>
      <c r="AG106" s="349" t="str">
        <f>'14'!$AH45</f>
        <v/>
      </c>
      <c r="AH106" s="349" t="str">
        <f>'15'!$AH45</f>
        <v/>
      </c>
      <c r="AI106" s="349" t="str">
        <f>'16'!$AH45</f>
        <v/>
      </c>
      <c r="AJ106" s="349" t="str">
        <f>'17'!$AH45</f>
        <v/>
      </c>
      <c r="AK106" s="349" t="str">
        <f>'18'!$AH45</f>
        <v/>
      </c>
      <c r="AL106" s="349" t="str">
        <f>'19'!$AH45</f>
        <v/>
      </c>
      <c r="AM106" s="349" t="str">
        <f>'20'!$AH45</f>
        <v/>
      </c>
      <c r="AN106" s="349" t="str">
        <f>'21'!$AH45</f>
        <v/>
      </c>
      <c r="AO106" s="349" t="str">
        <f>'22'!$AH45</f>
        <v/>
      </c>
      <c r="AP106" s="349" t="str">
        <f>'22'!$AH45</f>
        <v/>
      </c>
      <c r="AQ106" s="349" t="str">
        <f>'24'!$AH45</f>
        <v/>
      </c>
      <c r="AR106" s="349" t="str">
        <f>'25'!$AH45</f>
        <v/>
      </c>
      <c r="AS106" s="349" t="str">
        <f>'26'!$AH45</f>
        <v/>
      </c>
      <c r="AT106" s="349" t="str">
        <f>'27'!$AH45</f>
        <v/>
      </c>
      <c r="AU106" s="349" t="str">
        <f>'28'!$AH45</f>
        <v/>
      </c>
      <c r="AV106" s="349" t="str">
        <f>'29'!$AH45</f>
        <v/>
      </c>
      <c r="AW106" s="349" t="str">
        <f>'30'!$AH45</f>
        <v/>
      </c>
      <c r="AX106" s="349" t="str">
        <f>'31'!$AH45</f>
        <v/>
      </c>
      <c r="AY106" s="349" t="str">
        <f>'32'!$AH45</f>
        <v/>
      </c>
      <c r="AZ106" s="349" t="str">
        <f>'33'!$AH45</f>
        <v/>
      </c>
      <c r="BA106" s="349" t="str">
        <f>'34'!$AH45</f>
        <v/>
      </c>
      <c r="BB106" s="349" t="str">
        <f>'35'!$AH45</f>
        <v/>
      </c>
      <c r="BC106" s="227"/>
      <c r="BD106" s="227"/>
      <c r="BE106" s="227"/>
      <c r="BF106" s="227"/>
      <c r="BG106" s="227"/>
      <c r="BH106" s="227"/>
      <c r="BI106" s="227"/>
      <c r="BJ106" s="227"/>
    </row>
    <row r="107" spans="2:74" s="91" customFormat="1" x14ac:dyDescent="0.2">
      <c r="B107" s="351" t="s">
        <v>155</v>
      </c>
      <c r="C107" s="349" t="str">
        <f>'36'!$AH47</f>
        <v/>
      </c>
      <c r="D107" s="349" t="str">
        <f>'37'!$AH47</f>
        <v/>
      </c>
      <c r="E107" s="349" t="str">
        <f>'38'!$AH47</f>
        <v/>
      </c>
      <c r="F107" s="349" t="str">
        <f>'39'!$AH47</f>
        <v/>
      </c>
      <c r="G107" s="349" t="str">
        <f>'40'!$AH47</f>
        <v/>
      </c>
      <c r="H107" s="349" t="str">
        <f>'41'!$AH47</f>
        <v/>
      </c>
      <c r="I107" s="349" t="str">
        <f>'42'!$AH47</f>
        <v/>
      </c>
      <c r="J107" s="349" t="str">
        <f>'43'!$AH47</f>
        <v/>
      </c>
      <c r="K107" s="349" t="str">
        <f>'44'!$AH47</f>
        <v/>
      </c>
      <c r="L107" s="349" t="str">
        <f>'45'!$AH47</f>
        <v/>
      </c>
      <c r="M107" s="349" t="str">
        <f>'46'!$AH47</f>
        <v/>
      </c>
      <c r="N107" s="349" t="str">
        <f>'47'!$AH47</f>
        <v/>
      </c>
      <c r="O107" s="349" t="str">
        <f>'48'!$AH47</f>
        <v/>
      </c>
      <c r="P107" s="349" t="str">
        <f>'49'!$AH47</f>
        <v/>
      </c>
      <c r="Q107" s="349" t="str">
        <f>'50'!$AH47</f>
        <v/>
      </c>
      <c r="R107" s="349" t="str">
        <f>'51'!$AH47</f>
        <v/>
      </c>
      <c r="S107" s="349" t="str">
        <f>'52'!$AH47</f>
        <v/>
      </c>
      <c r="T107" s="349" t="str">
        <f>'1'!$AH47</f>
        <v/>
      </c>
      <c r="U107" s="349" t="str">
        <f>'2'!$AH47</f>
        <v/>
      </c>
      <c r="V107" s="349" t="str">
        <f>'3'!$AH47</f>
        <v/>
      </c>
      <c r="W107" s="349" t="str">
        <f>'4'!$AH47</f>
        <v/>
      </c>
      <c r="X107" s="349" t="str">
        <f>'5'!$AH47</f>
        <v/>
      </c>
      <c r="Y107" s="349" t="str">
        <f>'6'!$AH47</f>
        <v/>
      </c>
      <c r="Z107" s="349" t="str">
        <f>'7'!$AH47</f>
        <v/>
      </c>
      <c r="AA107" s="349" t="str">
        <f>'8'!$AH47</f>
        <v/>
      </c>
      <c r="AB107" s="349" t="str">
        <f>'9'!$AH47</f>
        <v/>
      </c>
      <c r="AC107" s="349" t="str">
        <f>'10'!$AH47</f>
        <v/>
      </c>
      <c r="AD107" s="349" t="str">
        <f>'11'!$AH47</f>
        <v/>
      </c>
      <c r="AE107" s="349" t="str">
        <f>'12'!$AH47</f>
        <v/>
      </c>
      <c r="AF107" s="349" t="str">
        <f>'13'!$AH47</f>
        <v/>
      </c>
      <c r="AG107" s="349" t="str">
        <f>'14'!$AH47</f>
        <v/>
      </c>
      <c r="AH107" s="349" t="str">
        <f>'15'!$AH47</f>
        <v/>
      </c>
      <c r="AI107" s="349" t="str">
        <f>'16'!$AH47</f>
        <v/>
      </c>
      <c r="AJ107" s="349" t="str">
        <f>'17'!$AH47</f>
        <v/>
      </c>
      <c r="AK107" s="349" t="str">
        <f>'18'!$AH47</f>
        <v/>
      </c>
      <c r="AL107" s="349" t="str">
        <f>'19'!$AH47</f>
        <v/>
      </c>
      <c r="AM107" s="349" t="str">
        <f>'20'!$AH47</f>
        <v/>
      </c>
      <c r="AN107" s="349" t="str">
        <f>'21'!$AH47</f>
        <v/>
      </c>
      <c r="AO107" s="349" t="str">
        <f>'22'!$AH47</f>
        <v/>
      </c>
      <c r="AP107" s="349" t="str">
        <f>'22'!$AH47</f>
        <v/>
      </c>
      <c r="AQ107" s="349" t="str">
        <f>'24'!$AH47</f>
        <v/>
      </c>
      <c r="AR107" s="349" t="str">
        <f>'25'!$AH47</f>
        <v/>
      </c>
      <c r="AS107" s="349" t="str">
        <f>'26'!$AH47</f>
        <v/>
      </c>
      <c r="AT107" s="349" t="str">
        <f>'27'!$AH47</f>
        <v/>
      </c>
      <c r="AU107" s="349" t="str">
        <f>'28'!$AH47</f>
        <v/>
      </c>
      <c r="AV107" s="349" t="str">
        <f>'29'!$AH47</f>
        <v/>
      </c>
      <c r="AW107" s="349" t="str">
        <f>'30'!$AH47</f>
        <v/>
      </c>
      <c r="AX107" s="349" t="str">
        <f>'31'!$AH47</f>
        <v/>
      </c>
      <c r="AY107" s="349" t="str">
        <f>'32'!$AH47</f>
        <v/>
      </c>
      <c r="AZ107" s="349" t="str">
        <f>'33'!$AH47</f>
        <v/>
      </c>
      <c r="BA107" s="349" t="str">
        <f>'34'!$AH47</f>
        <v/>
      </c>
      <c r="BB107" s="349" t="str">
        <f>'35'!$AH47</f>
        <v/>
      </c>
      <c r="BC107" s="227"/>
      <c r="BD107" s="227"/>
      <c r="BE107" s="227"/>
      <c r="BF107" s="227"/>
      <c r="BG107" s="227"/>
      <c r="BH107" s="227"/>
      <c r="BI107" s="227"/>
      <c r="BJ107" s="227"/>
    </row>
    <row r="108" spans="2:74" s="91" customFormat="1" x14ac:dyDescent="0.2">
      <c r="B108" s="351" t="s">
        <v>156</v>
      </c>
      <c r="C108" s="349" t="str">
        <f>'36'!$AH49</f>
        <v/>
      </c>
      <c r="D108" s="349" t="str">
        <f>'37'!$AH49</f>
        <v/>
      </c>
      <c r="E108" s="349" t="str">
        <f>'38'!$AH49</f>
        <v/>
      </c>
      <c r="F108" s="349" t="str">
        <f>'39'!$AH49</f>
        <v/>
      </c>
      <c r="G108" s="349" t="str">
        <f>'40'!$AH49</f>
        <v/>
      </c>
      <c r="H108" s="349" t="str">
        <f>'41'!$AH49</f>
        <v/>
      </c>
      <c r="I108" s="349" t="str">
        <f>'42'!$AH49</f>
        <v/>
      </c>
      <c r="J108" s="349" t="str">
        <f>'43'!$AH49</f>
        <v/>
      </c>
      <c r="K108" s="349" t="str">
        <f>'44'!$AH49</f>
        <v/>
      </c>
      <c r="L108" s="349" t="str">
        <f>'45'!$AH49</f>
        <v/>
      </c>
      <c r="M108" s="349" t="str">
        <f>'46'!$AH49</f>
        <v/>
      </c>
      <c r="N108" s="349" t="str">
        <f>'47'!$AH49</f>
        <v/>
      </c>
      <c r="O108" s="349" t="str">
        <f>'48'!$AH49</f>
        <v/>
      </c>
      <c r="P108" s="349" t="str">
        <f>'49'!$AH49</f>
        <v/>
      </c>
      <c r="Q108" s="349" t="str">
        <f>'50'!$AH49</f>
        <v/>
      </c>
      <c r="R108" s="349" t="str">
        <f>'51'!$AH49</f>
        <v/>
      </c>
      <c r="S108" s="349" t="str">
        <f>'52'!$AH49</f>
        <v/>
      </c>
      <c r="T108" s="349" t="str">
        <f>'1'!$AH49</f>
        <v/>
      </c>
      <c r="U108" s="349" t="str">
        <f>'2'!$AH49</f>
        <v/>
      </c>
      <c r="V108" s="349" t="str">
        <f>'3'!$AH49</f>
        <v/>
      </c>
      <c r="W108" s="349" t="str">
        <f>'4'!$AH49</f>
        <v/>
      </c>
      <c r="X108" s="349" t="str">
        <f>'5'!$AH49</f>
        <v/>
      </c>
      <c r="Y108" s="349" t="str">
        <f>'6'!$AH49</f>
        <v/>
      </c>
      <c r="Z108" s="349" t="str">
        <f>'7'!$AH49</f>
        <v/>
      </c>
      <c r="AA108" s="349" t="str">
        <f>'8'!$AH49</f>
        <v/>
      </c>
      <c r="AB108" s="349" t="str">
        <f>'9'!$AH49</f>
        <v/>
      </c>
      <c r="AC108" s="349" t="str">
        <f>'10'!$AH49</f>
        <v/>
      </c>
      <c r="AD108" s="349" t="str">
        <f>'11'!$AH49</f>
        <v/>
      </c>
      <c r="AE108" s="349" t="str">
        <f>'12'!$AH49</f>
        <v/>
      </c>
      <c r="AF108" s="349" t="str">
        <f>'13'!$AH49</f>
        <v/>
      </c>
      <c r="AG108" s="349" t="str">
        <f>'14'!$AH49</f>
        <v/>
      </c>
      <c r="AH108" s="349" t="str">
        <f>'15'!$AH49</f>
        <v/>
      </c>
      <c r="AI108" s="349" t="str">
        <f>'16'!$AH49</f>
        <v/>
      </c>
      <c r="AJ108" s="349" t="str">
        <f>'17'!$AH49</f>
        <v/>
      </c>
      <c r="AK108" s="349" t="str">
        <f>'18'!$AH49</f>
        <v/>
      </c>
      <c r="AL108" s="349" t="str">
        <f>'19'!$AH49</f>
        <v/>
      </c>
      <c r="AM108" s="349" t="str">
        <f>'20'!$AH49</f>
        <v/>
      </c>
      <c r="AN108" s="349" t="str">
        <f>'21'!$AH49</f>
        <v/>
      </c>
      <c r="AO108" s="349" t="str">
        <f>'22'!$AH49</f>
        <v/>
      </c>
      <c r="AP108" s="349" t="str">
        <f>'22'!$AH49</f>
        <v/>
      </c>
      <c r="AQ108" s="349" t="str">
        <f>'24'!$AH49</f>
        <v/>
      </c>
      <c r="AR108" s="349" t="str">
        <f>'25'!$AH49</f>
        <v/>
      </c>
      <c r="AS108" s="349" t="str">
        <f>'26'!$AH49</f>
        <v/>
      </c>
      <c r="AT108" s="349" t="str">
        <f>'27'!$AH49</f>
        <v/>
      </c>
      <c r="AU108" s="349" t="str">
        <f>'28'!$AH49</f>
        <v/>
      </c>
      <c r="AV108" s="349" t="str">
        <f>'29'!$AH49</f>
        <v/>
      </c>
      <c r="AW108" s="349" t="str">
        <f>'30'!$AH49</f>
        <v/>
      </c>
      <c r="AX108" s="349" t="str">
        <f>'31'!$AH49</f>
        <v/>
      </c>
      <c r="AY108" s="349" t="str">
        <f>'32'!$AH49</f>
        <v/>
      </c>
      <c r="AZ108" s="349" t="str">
        <f>'33'!$AH49</f>
        <v/>
      </c>
      <c r="BA108" s="349" t="str">
        <f>'34'!$AH49</f>
        <v/>
      </c>
      <c r="BB108" s="349" t="str">
        <f>'35'!$AH49</f>
        <v/>
      </c>
      <c r="BC108" s="227"/>
      <c r="BD108" s="227"/>
      <c r="BE108" s="227"/>
      <c r="BF108" s="227"/>
      <c r="BG108" s="227"/>
      <c r="BH108" s="227"/>
      <c r="BI108" s="227"/>
      <c r="BJ108" s="227"/>
    </row>
    <row r="109" spans="2:74" s="91" customFormat="1" x14ac:dyDescent="0.2">
      <c r="B109" s="351" t="s">
        <v>157</v>
      </c>
      <c r="C109" s="349" t="str">
        <f>'36'!$AH51</f>
        <v/>
      </c>
      <c r="D109" s="349" t="str">
        <f>'37'!$AH51</f>
        <v/>
      </c>
      <c r="E109" s="349" t="str">
        <f>'38'!$AH51</f>
        <v/>
      </c>
      <c r="F109" s="349" t="str">
        <f>'39'!$AH51</f>
        <v/>
      </c>
      <c r="G109" s="349" t="str">
        <f>'40'!$AH51</f>
        <v/>
      </c>
      <c r="H109" s="349" t="str">
        <f>'41'!$AH51</f>
        <v/>
      </c>
      <c r="I109" s="349" t="str">
        <f>'42'!$AH51</f>
        <v/>
      </c>
      <c r="J109" s="349" t="str">
        <f>'43'!$AH51</f>
        <v/>
      </c>
      <c r="K109" s="349" t="str">
        <f>'44'!$AH51</f>
        <v/>
      </c>
      <c r="L109" s="349" t="str">
        <f>'45'!$AH51</f>
        <v/>
      </c>
      <c r="M109" s="349" t="str">
        <f>'46'!$AH51</f>
        <v/>
      </c>
      <c r="N109" s="349" t="str">
        <f>'47'!$AH51</f>
        <v/>
      </c>
      <c r="O109" s="349" t="str">
        <f>'48'!$AH51</f>
        <v/>
      </c>
      <c r="P109" s="349" t="str">
        <f>'49'!$AH51</f>
        <v/>
      </c>
      <c r="Q109" s="349" t="str">
        <f>'50'!$AH51</f>
        <v/>
      </c>
      <c r="R109" s="349" t="str">
        <f>'51'!$AH51</f>
        <v/>
      </c>
      <c r="S109" s="349" t="str">
        <f>'52'!$AH51</f>
        <v/>
      </c>
      <c r="T109" s="349" t="str">
        <f>'1'!$AH51</f>
        <v/>
      </c>
      <c r="U109" s="349" t="str">
        <f>'2'!$AH51</f>
        <v/>
      </c>
      <c r="V109" s="349" t="str">
        <f>'3'!$AH51</f>
        <v/>
      </c>
      <c r="W109" s="349" t="str">
        <f>'4'!$AH51</f>
        <v/>
      </c>
      <c r="X109" s="349" t="str">
        <f>'5'!$AH51</f>
        <v/>
      </c>
      <c r="Y109" s="349" t="str">
        <f>'6'!$AH51</f>
        <v/>
      </c>
      <c r="Z109" s="349" t="str">
        <f>'7'!$AH51</f>
        <v/>
      </c>
      <c r="AA109" s="349" t="str">
        <f>'8'!$AH51</f>
        <v/>
      </c>
      <c r="AB109" s="349" t="str">
        <f>'9'!$AH51</f>
        <v/>
      </c>
      <c r="AC109" s="349" t="str">
        <f>'10'!$AH51</f>
        <v/>
      </c>
      <c r="AD109" s="349" t="str">
        <f>'11'!$AH51</f>
        <v/>
      </c>
      <c r="AE109" s="349" t="str">
        <f>'12'!$AH51</f>
        <v/>
      </c>
      <c r="AF109" s="349" t="str">
        <f>'13'!$AH51</f>
        <v/>
      </c>
      <c r="AG109" s="349" t="str">
        <f>'14'!$AH51</f>
        <v/>
      </c>
      <c r="AH109" s="349" t="str">
        <f>'15'!$AH51</f>
        <v/>
      </c>
      <c r="AI109" s="349" t="str">
        <f>'16'!$AH51</f>
        <v/>
      </c>
      <c r="AJ109" s="349" t="str">
        <f>'17'!$AH51</f>
        <v/>
      </c>
      <c r="AK109" s="349" t="str">
        <f>'18'!$AH51</f>
        <v/>
      </c>
      <c r="AL109" s="349" t="str">
        <f>'19'!$AH51</f>
        <v/>
      </c>
      <c r="AM109" s="349" t="str">
        <f>'20'!$AH51</f>
        <v/>
      </c>
      <c r="AN109" s="349" t="str">
        <f>'21'!$AH51</f>
        <v/>
      </c>
      <c r="AO109" s="349" t="str">
        <f>'22'!$AH51</f>
        <v/>
      </c>
      <c r="AP109" s="349" t="str">
        <f>'22'!$AH51</f>
        <v/>
      </c>
      <c r="AQ109" s="349" t="str">
        <f>'24'!$AH51</f>
        <v/>
      </c>
      <c r="AR109" s="349" t="str">
        <f>'25'!$AH51</f>
        <v/>
      </c>
      <c r="AS109" s="349" t="str">
        <f>'26'!$AH51</f>
        <v/>
      </c>
      <c r="AT109" s="349" t="str">
        <f>'27'!$AH51</f>
        <v/>
      </c>
      <c r="AU109" s="349" t="str">
        <f>'28'!$AH51</f>
        <v/>
      </c>
      <c r="AV109" s="349" t="str">
        <f>'29'!$AH51</f>
        <v/>
      </c>
      <c r="AW109" s="349" t="str">
        <f>'30'!$AH51</f>
        <v/>
      </c>
      <c r="AX109" s="349" t="str">
        <f>'31'!$AH51</f>
        <v/>
      </c>
      <c r="AY109" s="349" t="str">
        <f>'32'!$AH51</f>
        <v/>
      </c>
      <c r="AZ109" s="349" t="str">
        <f>'33'!$AH51</f>
        <v/>
      </c>
      <c r="BA109" s="349" t="str">
        <f>'34'!$AH51</f>
        <v/>
      </c>
      <c r="BB109" s="349" t="str">
        <f>'35'!$AH51</f>
        <v/>
      </c>
      <c r="BC109" s="227"/>
      <c r="BD109" s="227"/>
      <c r="BE109" s="227"/>
      <c r="BF109" s="227"/>
      <c r="BG109" s="227"/>
      <c r="BH109" s="227"/>
      <c r="BI109" s="227"/>
      <c r="BJ109" s="227"/>
    </row>
    <row r="110" spans="2:74" s="91" customFormat="1" x14ac:dyDescent="0.2">
      <c r="B110" s="351" t="s">
        <v>114</v>
      </c>
      <c r="C110" s="349" t="str">
        <f>'36'!$AH53</f>
        <v/>
      </c>
      <c r="D110" s="349" t="str">
        <f>'37'!$AH53</f>
        <v/>
      </c>
      <c r="E110" s="349" t="str">
        <f>'38'!$AH53</f>
        <v/>
      </c>
      <c r="F110" s="349" t="str">
        <f>'39'!$AH53</f>
        <v/>
      </c>
      <c r="G110" s="349" t="str">
        <f>'40'!$AH53</f>
        <v/>
      </c>
      <c r="H110" s="349" t="str">
        <f>'41'!$AH53</f>
        <v/>
      </c>
      <c r="I110" s="349" t="str">
        <f>'42'!$AH53</f>
        <v/>
      </c>
      <c r="J110" s="349" t="str">
        <f>'43'!$AH53</f>
        <v/>
      </c>
      <c r="K110" s="349" t="str">
        <f>'44'!$AH53</f>
        <v/>
      </c>
      <c r="L110" s="349" t="str">
        <f>'45'!$AH53</f>
        <v/>
      </c>
      <c r="M110" s="349" t="str">
        <f>'46'!$AH53</f>
        <v/>
      </c>
      <c r="N110" s="349" t="str">
        <f>'47'!$AH53</f>
        <v/>
      </c>
      <c r="O110" s="349" t="str">
        <f>'48'!$AH53</f>
        <v/>
      </c>
      <c r="P110" s="349" t="str">
        <f>'49'!$AH53</f>
        <v/>
      </c>
      <c r="Q110" s="349" t="str">
        <f>'50'!$AH53</f>
        <v/>
      </c>
      <c r="R110" s="349" t="str">
        <f>'51'!$AH53</f>
        <v/>
      </c>
      <c r="S110" s="349" t="str">
        <f>'52'!$AH53</f>
        <v/>
      </c>
      <c r="T110" s="349" t="str">
        <f>'1'!$AH53</f>
        <v/>
      </c>
      <c r="U110" s="349" t="str">
        <f>'2'!$AH53</f>
        <v/>
      </c>
      <c r="V110" s="349" t="str">
        <f>'3'!$AH53</f>
        <v/>
      </c>
      <c r="W110" s="349" t="str">
        <f>'4'!$AH53</f>
        <v/>
      </c>
      <c r="X110" s="349" t="str">
        <f>'5'!$AH53</f>
        <v/>
      </c>
      <c r="Y110" s="349" t="str">
        <f>'6'!$AH53</f>
        <v/>
      </c>
      <c r="Z110" s="349" t="str">
        <f>'7'!$AH53</f>
        <v/>
      </c>
      <c r="AA110" s="349" t="str">
        <f>'8'!$AH53</f>
        <v/>
      </c>
      <c r="AB110" s="349" t="str">
        <f>'9'!$AH53</f>
        <v/>
      </c>
      <c r="AC110" s="349" t="str">
        <f>'10'!$AH53</f>
        <v/>
      </c>
      <c r="AD110" s="349" t="str">
        <f>'11'!$AH53</f>
        <v/>
      </c>
      <c r="AE110" s="349" t="str">
        <f>'12'!$AH53</f>
        <v/>
      </c>
      <c r="AF110" s="349" t="str">
        <f>'13'!$AH53</f>
        <v/>
      </c>
      <c r="AG110" s="349" t="str">
        <f>'14'!$AH53</f>
        <v/>
      </c>
      <c r="AH110" s="349" t="str">
        <f>'15'!$AH53</f>
        <v/>
      </c>
      <c r="AI110" s="349" t="str">
        <f>'16'!$AH53</f>
        <v/>
      </c>
      <c r="AJ110" s="349" t="str">
        <f>'17'!$AH53</f>
        <v/>
      </c>
      <c r="AK110" s="349" t="str">
        <f>'18'!$AH53</f>
        <v/>
      </c>
      <c r="AL110" s="349" t="str">
        <f>'19'!$AH53</f>
        <v/>
      </c>
      <c r="AM110" s="349" t="str">
        <f>'20'!$AH53</f>
        <v/>
      </c>
      <c r="AN110" s="349" t="str">
        <f>'21'!$AH53</f>
        <v/>
      </c>
      <c r="AO110" s="349" t="str">
        <f>'22'!$AH53</f>
        <v/>
      </c>
      <c r="AP110" s="349" t="str">
        <f>'22'!$AH53</f>
        <v/>
      </c>
      <c r="AQ110" s="349" t="str">
        <f>'24'!$AH53</f>
        <v/>
      </c>
      <c r="AR110" s="349" t="str">
        <f>'25'!$AH53</f>
        <v/>
      </c>
      <c r="AS110" s="349" t="str">
        <f>'26'!$AH53</f>
        <v/>
      </c>
      <c r="AT110" s="349" t="str">
        <f>'27'!$AH53</f>
        <v/>
      </c>
      <c r="AU110" s="349" t="str">
        <f>'28'!$AH53</f>
        <v/>
      </c>
      <c r="AV110" s="349" t="str">
        <f>'29'!$AH53</f>
        <v/>
      </c>
      <c r="AW110" s="349" t="str">
        <f>'30'!$AH53</f>
        <v/>
      </c>
      <c r="AX110" s="349" t="str">
        <f>'31'!$AH53</f>
        <v/>
      </c>
      <c r="AY110" s="349" t="str">
        <f>'32'!$AH53</f>
        <v/>
      </c>
      <c r="AZ110" s="349" t="str">
        <f>'33'!$AH53</f>
        <v/>
      </c>
      <c r="BA110" s="349" t="str">
        <f>'34'!$AH53</f>
        <v/>
      </c>
      <c r="BB110" s="349" t="str">
        <f>'35'!$AH53</f>
        <v/>
      </c>
      <c r="BC110" s="227"/>
      <c r="BD110" s="227"/>
      <c r="BE110" s="227"/>
      <c r="BF110" s="227"/>
      <c r="BG110" s="227"/>
      <c r="BH110" s="227"/>
      <c r="BI110" s="227"/>
      <c r="BJ110" s="227"/>
    </row>
    <row r="111" spans="2:74" s="91" customFormat="1" x14ac:dyDescent="0.2">
      <c r="B111" s="351" t="s">
        <v>116</v>
      </c>
      <c r="C111" s="349" t="str">
        <f>'36'!$AH55</f>
        <v/>
      </c>
      <c r="D111" s="349" t="str">
        <f>'37'!$AH55</f>
        <v/>
      </c>
      <c r="E111" s="349" t="str">
        <f>'38'!$AH55</f>
        <v/>
      </c>
      <c r="F111" s="349" t="str">
        <f>'39'!$AH55</f>
        <v/>
      </c>
      <c r="G111" s="349" t="str">
        <f>'40'!$AH55</f>
        <v/>
      </c>
      <c r="H111" s="349" t="str">
        <f>'41'!$AH55</f>
        <v/>
      </c>
      <c r="I111" s="349" t="str">
        <f>'42'!$AH55</f>
        <v/>
      </c>
      <c r="J111" s="349" t="str">
        <f>'43'!$AH55</f>
        <v/>
      </c>
      <c r="K111" s="349" t="str">
        <f>'44'!$AH55</f>
        <v/>
      </c>
      <c r="L111" s="349" t="str">
        <f>'45'!$AH55</f>
        <v/>
      </c>
      <c r="M111" s="349" t="str">
        <f>'46'!$AH55</f>
        <v/>
      </c>
      <c r="N111" s="349" t="str">
        <f>'47'!$AH55</f>
        <v/>
      </c>
      <c r="O111" s="349" t="str">
        <f>'48'!$AH55</f>
        <v/>
      </c>
      <c r="P111" s="349" t="str">
        <f>'49'!$AH55</f>
        <v/>
      </c>
      <c r="Q111" s="349" t="str">
        <f>'50'!$AH55</f>
        <v/>
      </c>
      <c r="R111" s="349" t="str">
        <f>'51'!$AH55</f>
        <v/>
      </c>
      <c r="S111" s="349" t="str">
        <f>'52'!$AH55</f>
        <v/>
      </c>
      <c r="T111" s="349" t="str">
        <f>'1'!$AH55</f>
        <v/>
      </c>
      <c r="U111" s="349" t="str">
        <f>'2'!$AH55</f>
        <v/>
      </c>
      <c r="V111" s="349" t="str">
        <f>'3'!$AH55</f>
        <v/>
      </c>
      <c r="W111" s="349" t="str">
        <f>'4'!$AH55</f>
        <v/>
      </c>
      <c r="X111" s="349" t="str">
        <f>'5'!$AH55</f>
        <v/>
      </c>
      <c r="Y111" s="349" t="str">
        <f>'6'!$AH55</f>
        <v/>
      </c>
      <c r="Z111" s="349" t="str">
        <f>'7'!$AH55</f>
        <v/>
      </c>
      <c r="AA111" s="349" t="str">
        <f>'8'!$AH55</f>
        <v/>
      </c>
      <c r="AB111" s="349" t="str">
        <f>'9'!$AH55</f>
        <v/>
      </c>
      <c r="AC111" s="349" t="str">
        <f>'10'!$AH55</f>
        <v/>
      </c>
      <c r="AD111" s="349" t="str">
        <f>'11'!$AH55</f>
        <v/>
      </c>
      <c r="AE111" s="349" t="str">
        <f>'12'!$AH55</f>
        <v/>
      </c>
      <c r="AF111" s="349" t="str">
        <f>'13'!$AH55</f>
        <v/>
      </c>
      <c r="AG111" s="349" t="str">
        <f>'14'!$AH55</f>
        <v/>
      </c>
      <c r="AH111" s="349" t="str">
        <f>'15'!$AH55</f>
        <v/>
      </c>
      <c r="AI111" s="349" t="str">
        <f>'16'!$AH55</f>
        <v/>
      </c>
      <c r="AJ111" s="349" t="str">
        <f>'17'!$AH55</f>
        <v/>
      </c>
      <c r="AK111" s="349" t="str">
        <f>'18'!$AH55</f>
        <v/>
      </c>
      <c r="AL111" s="349" t="str">
        <f>'19'!$AH55</f>
        <v/>
      </c>
      <c r="AM111" s="349" t="str">
        <f>'20'!$AH55</f>
        <v/>
      </c>
      <c r="AN111" s="349" t="str">
        <f>'21'!$AH55</f>
        <v/>
      </c>
      <c r="AO111" s="349" t="str">
        <f>'22'!$AH55</f>
        <v/>
      </c>
      <c r="AP111" s="349" t="str">
        <f>'22'!$AH55</f>
        <v/>
      </c>
      <c r="AQ111" s="349" t="str">
        <f>'24'!$AH55</f>
        <v/>
      </c>
      <c r="AR111" s="349" t="str">
        <f>'25'!$AH55</f>
        <v/>
      </c>
      <c r="AS111" s="349" t="str">
        <f>'26'!$AH55</f>
        <v/>
      </c>
      <c r="AT111" s="349" t="str">
        <f>'27'!$AH55</f>
        <v/>
      </c>
      <c r="AU111" s="349" t="str">
        <f>'28'!$AH55</f>
        <v/>
      </c>
      <c r="AV111" s="349" t="str">
        <f>'29'!$AH55</f>
        <v/>
      </c>
      <c r="AW111" s="349" t="str">
        <f>'30'!$AH55</f>
        <v/>
      </c>
      <c r="AX111" s="349" t="str">
        <f>'31'!$AH55</f>
        <v/>
      </c>
      <c r="AY111" s="349" t="str">
        <f>'32'!$AH55</f>
        <v/>
      </c>
      <c r="AZ111" s="349" t="str">
        <f>'33'!$AH55</f>
        <v/>
      </c>
      <c r="BA111" s="349" t="str">
        <f>'34'!$AH55</f>
        <v/>
      </c>
      <c r="BB111" s="349" t="str">
        <f>'35'!$AH55</f>
        <v/>
      </c>
      <c r="BC111" s="227"/>
      <c r="BD111" s="227"/>
      <c r="BE111" s="227"/>
      <c r="BF111" s="227"/>
      <c r="BG111" s="227"/>
      <c r="BH111" s="227"/>
      <c r="BI111" s="227"/>
      <c r="BJ111" s="227"/>
    </row>
    <row r="112" spans="2:74" s="91" customFormat="1" x14ac:dyDescent="0.2">
      <c r="B112" s="351" t="s">
        <v>119</v>
      </c>
      <c r="C112" s="349" t="str">
        <f>'36'!$AH57</f>
        <v/>
      </c>
      <c r="D112" s="349" t="str">
        <f>'37'!$AH57</f>
        <v/>
      </c>
      <c r="E112" s="349" t="str">
        <f>'38'!$AH57</f>
        <v/>
      </c>
      <c r="F112" s="349" t="str">
        <f>'39'!$AH57</f>
        <v/>
      </c>
      <c r="G112" s="349" t="str">
        <f>'40'!$AH57</f>
        <v/>
      </c>
      <c r="H112" s="349" t="str">
        <f>'41'!$AH57</f>
        <v/>
      </c>
      <c r="I112" s="349" t="str">
        <f>'42'!$AH57</f>
        <v/>
      </c>
      <c r="J112" s="349" t="str">
        <f>'43'!$AH57</f>
        <v/>
      </c>
      <c r="K112" s="349" t="str">
        <f>'44'!$AH57</f>
        <v/>
      </c>
      <c r="L112" s="349" t="str">
        <f>'45'!$AH57</f>
        <v/>
      </c>
      <c r="M112" s="349" t="str">
        <f>'46'!$AH57</f>
        <v/>
      </c>
      <c r="N112" s="349" t="str">
        <f>'47'!$AH57</f>
        <v/>
      </c>
      <c r="O112" s="349" t="str">
        <f>'48'!$AH57</f>
        <v/>
      </c>
      <c r="P112" s="349" t="str">
        <f>'49'!$AH57</f>
        <v/>
      </c>
      <c r="Q112" s="349" t="str">
        <f>'50'!$AH57</f>
        <v/>
      </c>
      <c r="R112" s="349" t="str">
        <f>'51'!$AH57</f>
        <v/>
      </c>
      <c r="S112" s="349" t="str">
        <f>'52'!$AH57</f>
        <v/>
      </c>
      <c r="T112" s="349" t="str">
        <f>'1'!$AH57</f>
        <v/>
      </c>
      <c r="U112" s="349" t="str">
        <f>'2'!$AH57</f>
        <v/>
      </c>
      <c r="V112" s="349" t="str">
        <f>'3'!$AH57</f>
        <v/>
      </c>
      <c r="W112" s="349" t="str">
        <f>'4'!$AH57</f>
        <v/>
      </c>
      <c r="X112" s="349" t="str">
        <f>'5'!$AH57</f>
        <v/>
      </c>
      <c r="Y112" s="349" t="str">
        <f>'6'!$AH57</f>
        <v/>
      </c>
      <c r="Z112" s="349" t="str">
        <f>'7'!$AH57</f>
        <v/>
      </c>
      <c r="AA112" s="349" t="str">
        <f>'8'!$AH57</f>
        <v/>
      </c>
      <c r="AB112" s="349" t="str">
        <f>'9'!$AH57</f>
        <v/>
      </c>
      <c r="AC112" s="349" t="str">
        <f>'10'!$AH57</f>
        <v/>
      </c>
      <c r="AD112" s="349" t="str">
        <f>'11'!$AH57</f>
        <v/>
      </c>
      <c r="AE112" s="349" t="str">
        <f>'12'!$AH57</f>
        <v/>
      </c>
      <c r="AF112" s="349" t="str">
        <f>'13'!$AH57</f>
        <v/>
      </c>
      <c r="AG112" s="349" t="str">
        <f>'14'!$AH57</f>
        <v/>
      </c>
      <c r="AH112" s="349" t="str">
        <f>'15'!$AH57</f>
        <v/>
      </c>
      <c r="AI112" s="349" t="str">
        <f>'16'!$AH57</f>
        <v/>
      </c>
      <c r="AJ112" s="349" t="str">
        <f>'17'!$AH57</f>
        <v/>
      </c>
      <c r="AK112" s="349" t="str">
        <f>'18'!$AH57</f>
        <v/>
      </c>
      <c r="AL112" s="349" t="str">
        <f>'19'!$AH57</f>
        <v/>
      </c>
      <c r="AM112" s="349" t="str">
        <f>'20'!$AH57</f>
        <v/>
      </c>
      <c r="AN112" s="349" t="str">
        <f>'21'!$AH57</f>
        <v/>
      </c>
      <c r="AO112" s="349" t="str">
        <f>'22'!$AH57</f>
        <v/>
      </c>
      <c r="AP112" s="349" t="str">
        <f>'22'!$AH57</f>
        <v/>
      </c>
      <c r="AQ112" s="349" t="str">
        <f>'24'!$AH57</f>
        <v/>
      </c>
      <c r="AR112" s="349" t="str">
        <f>'25'!$AH57</f>
        <v/>
      </c>
      <c r="AS112" s="349" t="str">
        <f>'26'!$AH57</f>
        <v/>
      </c>
      <c r="AT112" s="349" t="str">
        <f>'27'!$AH57</f>
        <v/>
      </c>
      <c r="AU112" s="349" t="str">
        <f>'28'!$AH57</f>
        <v/>
      </c>
      <c r="AV112" s="349" t="str">
        <f>'29'!$AH57</f>
        <v/>
      </c>
      <c r="AW112" s="349" t="str">
        <f>'30'!$AH57</f>
        <v/>
      </c>
      <c r="AX112" s="349" t="str">
        <f>'31'!$AH57</f>
        <v/>
      </c>
      <c r="AY112" s="349" t="str">
        <f>'32'!$AH57</f>
        <v/>
      </c>
      <c r="AZ112" s="349" t="str">
        <f>'33'!$AH57</f>
        <v/>
      </c>
      <c r="BA112" s="349" t="str">
        <f>'34'!$AH57</f>
        <v/>
      </c>
      <c r="BB112" s="349" t="str">
        <f>'35'!$AH57</f>
        <v/>
      </c>
      <c r="BC112" s="227"/>
      <c r="BD112" s="227"/>
      <c r="BE112" s="227"/>
      <c r="BF112" s="227"/>
      <c r="BG112" s="227"/>
      <c r="BH112" s="227"/>
      <c r="BI112" s="227"/>
      <c r="BJ112" s="227"/>
    </row>
    <row r="113" spans="2:74" s="91" customFormat="1" x14ac:dyDescent="0.2">
      <c r="B113" s="350"/>
      <c r="C113" s="349">
        <f>'36'!$AH59</f>
        <v>0</v>
      </c>
      <c r="D113" s="349">
        <f>'37'!$AH59</f>
        <v>0</v>
      </c>
      <c r="E113" s="349">
        <f>'38'!$AH59</f>
        <v>0</v>
      </c>
      <c r="F113" s="349">
        <f>'39'!$AH59</f>
        <v>0</v>
      </c>
      <c r="G113" s="349">
        <f>'40'!$AH59</f>
        <v>0</v>
      </c>
      <c r="H113" s="349">
        <f>'41'!$AH59</f>
        <v>0</v>
      </c>
      <c r="I113" s="349">
        <f>'42'!$AH59</f>
        <v>0</v>
      </c>
      <c r="J113" s="349">
        <f>'43'!$AH59</f>
        <v>0</v>
      </c>
      <c r="K113" s="349">
        <f>'44'!$AH59</f>
        <v>0</v>
      </c>
      <c r="L113" s="349">
        <f>'45'!$AH59</f>
        <v>0</v>
      </c>
      <c r="M113" s="349">
        <f>'46'!$AH59</f>
        <v>0</v>
      </c>
      <c r="N113" s="349">
        <f>'47'!$AH59</f>
        <v>0</v>
      </c>
      <c r="O113" s="349">
        <f>'48'!$AH59</f>
        <v>0</v>
      </c>
      <c r="P113" s="349">
        <f>'49'!$AH59</f>
        <v>0</v>
      </c>
      <c r="Q113" s="349">
        <f>'50'!$AH59</f>
        <v>0</v>
      </c>
      <c r="R113" s="349">
        <f>'51'!$AH59</f>
        <v>0</v>
      </c>
      <c r="S113" s="349">
        <f>'52'!$AH59</f>
        <v>0</v>
      </c>
      <c r="T113" s="349">
        <f>'1'!$AH59</f>
        <v>0</v>
      </c>
      <c r="U113" s="349">
        <f>'2'!$AH59</f>
        <v>0</v>
      </c>
      <c r="V113" s="349">
        <f>'3'!$AH59</f>
        <v>0</v>
      </c>
      <c r="W113" s="349">
        <f>'4'!$AH59</f>
        <v>0</v>
      </c>
      <c r="X113" s="349">
        <f>'5'!$AH59</f>
        <v>0</v>
      </c>
      <c r="Y113" s="349">
        <f>'6'!$AH59</f>
        <v>0</v>
      </c>
      <c r="Z113" s="349">
        <f>'7'!$AH59</f>
        <v>0</v>
      </c>
      <c r="AA113" s="349">
        <f>'8'!$AH59</f>
        <v>0</v>
      </c>
      <c r="AB113" s="349">
        <f>'9'!$AH59</f>
        <v>0</v>
      </c>
      <c r="AC113" s="349">
        <f>'10'!$AH59</f>
        <v>0</v>
      </c>
      <c r="AD113" s="349">
        <f>'11'!$AH59</f>
        <v>0</v>
      </c>
      <c r="AE113" s="349">
        <f>'12'!$AH59</f>
        <v>0</v>
      </c>
      <c r="AF113" s="349">
        <f>'13'!$AH59</f>
        <v>0</v>
      </c>
      <c r="AG113" s="349">
        <f>'14'!$AH59</f>
        <v>0</v>
      </c>
      <c r="AH113" s="349">
        <f>'15'!$AH59</f>
        <v>0</v>
      </c>
      <c r="AI113" s="349">
        <f>'16'!$AH59</f>
        <v>0</v>
      </c>
      <c r="AJ113" s="349">
        <f>'17'!$AH59</f>
        <v>0</v>
      </c>
      <c r="AK113" s="349">
        <f>'18'!$AH59</f>
        <v>0</v>
      </c>
      <c r="AL113" s="349">
        <f>'19'!$AH59</f>
        <v>0</v>
      </c>
      <c r="AM113" s="349">
        <f>'20'!$AH59</f>
        <v>0</v>
      </c>
      <c r="AN113" s="349">
        <f>'21'!$AH59</f>
        <v>0</v>
      </c>
      <c r="AO113" s="349">
        <f>'22'!$AH59</f>
        <v>0</v>
      </c>
      <c r="AP113" s="349">
        <f>'22'!$AH59</f>
        <v>0</v>
      </c>
      <c r="AQ113" s="349">
        <f>'24'!$AH59</f>
        <v>0</v>
      </c>
      <c r="AR113" s="349">
        <f>'25'!$AH59</f>
        <v>0</v>
      </c>
      <c r="AS113" s="349">
        <f>'26'!$AH59</f>
        <v>0</v>
      </c>
      <c r="AT113" s="349">
        <f>'27'!$AH59</f>
        <v>0</v>
      </c>
      <c r="AU113" s="349">
        <f>'28'!$AH59</f>
        <v>0</v>
      </c>
      <c r="AV113" s="349">
        <f>'29'!$AH59</f>
        <v>0</v>
      </c>
      <c r="AW113" s="349">
        <f>'30'!$AH59</f>
        <v>0</v>
      </c>
      <c r="AX113" s="349">
        <f>'31'!$AH59</f>
        <v>0</v>
      </c>
      <c r="AY113" s="349">
        <f>'32'!$AH59</f>
        <v>0</v>
      </c>
      <c r="AZ113" s="349">
        <f>'33'!$AH59</f>
        <v>0</v>
      </c>
      <c r="BA113" s="349">
        <f>'34'!$AH59</f>
        <v>0</v>
      </c>
      <c r="BB113" s="349">
        <f>'35'!$AH59</f>
        <v>0</v>
      </c>
      <c r="BC113" s="227"/>
      <c r="BD113" s="227"/>
      <c r="BE113" s="227"/>
      <c r="BF113" s="227"/>
      <c r="BG113" s="227"/>
      <c r="BH113" s="227"/>
      <c r="BI113" s="227"/>
      <c r="BJ113" s="227"/>
    </row>
    <row r="114" spans="2:74" s="91" customFormat="1" x14ac:dyDescent="0.2">
      <c r="B114" s="350"/>
      <c r="C114" s="349">
        <f>'36'!$AH60</f>
        <v>0</v>
      </c>
      <c r="D114" s="349">
        <f>'37'!$AH60</f>
        <v>0</v>
      </c>
      <c r="E114" s="349">
        <f>'38'!$AH60</f>
        <v>0</v>
      </c>
      <c r="F114" s="349">
        <f>'39'!$AH60</f>
        <v>0</v>
      </c>
      <c r="G114" s="349">
        <f>'40'!$AH60</f>
        <v>0</v>
      </c>
      <c r="H114" s="349">
        <f>'41'!$AH60</f>
        <v>0</v>
      </c>
      <c r="I114" s="349">
        <f>'42'!$AH60</f>
        <v>0</v>
      </c>
      <c r="J114" s="349">
        <f>'43'!$AH60</f>
        <v>0</v>
      </c>
      <c r="K114" s="349">
        <f>'44'!$AH60</f>
        <v>0</v>
      </c>
      <c r="L114" s="349">
        <f>'45'!$AH60</f>
        <v>0</v>
      </c>
      <c r="M114" s="349">
        <f>'46'!$AH60</f>
        <v>0</v>
      </c>
      <c r="N114" s="349">
        <f>'47'!$AH60</f>
        <v>0</v>
      </c>
      <c r="O114" s="349">
        <f>'48'!$AH60</f>
        <v>0</v>
      </c>
      <c r="P114" s="349">
        <f>'49'!$AH60</f>
        <v>0</v>
      </c>
      <c r="Q114" s="349">
        <f>'50'!$AH60</f>
        <v>0</v>
      </c>
      <c r="R114" s="349">
        <f>'51'!$AH60</f>
        <v>0</v>
      </c>
      <c r="S114" s="349">
        <f>'52'!$AH60</f>
        <v>0</v>
      </c>
      <c r="T114" s="349">
        <f>'1'!$AH60</f>
        <v>0</v>
      </c>
      <c r="U114" s="349">
        <f>'2'!$AH60</f>
        <v>0</v>
      </c>
      <c r="V114" s="349">
        <f>'3'!$AH60</f>
        <v>0</v>
      </c>
      <c r="W114" s="349">
        <f>'4'!$AH60</f>
        <v>0</v>
      </c>
      <c r="X114" s="349">
        <f>'5'!$AH60</f>
        <v>0</v>
      </c>
      <c r="Y114" s="349">
        <f>'6'!$AH60</f>
        <v>0</v>
      </c>
      <c r="Z114" s="349">
        <f>'7'!$AH60</f>
        <v>0</v>
      </c>
      <c r="AA114" s="349">
        <f>'8'!$AH60</f>
        <v>0</v>
      </c>
      <c r="AB114" s="349">
        <f>'9'!$AH60</f>
        <v>0</v>
      </c>
      <c r="AC114" s="349">
        <f>'10'!$AH60</f>
        <v>0</v>
      </c>
      <c r="AD114" s="349">
        <f>'11'!$AH60</f>
        <v>0</v>
      </c>
      <c r="AE114" s="349">
        <f>'12'!$AH60</f>
        <v>0</v>
      </c>
      <c r="AF114" s="349">
        <f>'13'!$AH60</f>
        <v>0</v>
      </c>
      <c r="AG114" s="349">
        <f>'14'!$AH60</f>
        <v>0</v>
      </c>
      <c r="AH114" s="349">
        <f>'15'!$AH60</f>
        <v>0</v>
      </c>
      <c r="AI114" s="349">
        <f>'16'!$AH60</f>
        <v>0</v>
      </c>
      <c r="AJ114" s="349">
        <f>'17'!$AH60</f>
        <v>0</v>
      </c>
      <c r="AK114" s="349">
        <f>'18'!$AH60</f>
        <v>0</v>
      </c>
      <c r="AL114" s="349">
        <f>'19'!$AH60</f>
        <v>0</v>
      </c>
      <c r="AM114" s="349">
        <f>'20'!$AH60</f>
        <v>0</v>
      </c>
      <c r="AN114" s="349">
        <f>'21'!$AH60</f>
        <v>0</v>
      </c>
      <c r="AO114" s="349">
        <f>'22'!$AH60</f>
        <v>0</v>
      </c>
      <c r="AP114" s="349">
        <f>'22'!$AH60</f>
        <v>0</v>
      </c>
      <c r="AQ114" s="349">
        <f>'24'!$AH60</f>
        <v>0</v>
      </c>
      <c r="AR114" s="349">
        <f>'25'!$AH60</f>
        <v>0</v>
      </c>
      <c r="AS114" s="349">
        <f>'26'!$AH60</f>
        <v>0</v>
      </c>
      <c r="AT114" s="349">
        <f>'27'!$AH60</f>
        <v>0</v>
      </c>
      <c r="AU114" s="349">
        <f>'28'!$AH60</f>
        <v>0</v>
      </c>
      <c r="AV114" s="349">
        <f>'29'!$AH60</f>
        <v>0</v>
      </c>
      <c r="AW114" s="349">
        <f>'30'!$AH60</f>
        <v>0</v>
      </c>
      <c r="AX114" s="349">
        <f>'31'!$AH60</f>
        <v>0</v>
      </c>
      <c r="AY114" s="349">
        <f>'32'!$AH60</f>
        <v>0</v>
      </c>
      <c r="AZ114" s="349">
        <f>'33'!$AH60</f>
        <v>0</v>
      </c>
      <c r="BA114" s="349">
        <f>'34'!$AH60</f>
        <v>0</v>
      </c>
      <c r="BB114" s="349">
        <f>'35'!$AH60</f>
        <v>0</v>
      </c>
      <c r="BC114" s="227"/>
      <c r="BD114" s="227"/>
      <c r="BE114" s="227"/>
      <c r="BF114" s="227"/>
      <c r="BG114" s="227"/>
      <c r="BH114" s="227"/>
      <c r="BI114" s="227"/>
      <c r="BJ114" s="227"/>
    </row>
    <row r="115" spans="2:74" s="91" customFormat="1" x14ac:dyDescent="0.2">
      <c r="B115" s="227"/>
      <c r="C115" s="227"/>
      <c r="D115" s="228"/>
      <c r="E115" s="227"/>
      <c r="F115" s="227"/>
      <c r="G115" s="227"/>
      <c r="H115" s="229"/>
      <c r="I115" s="229"/>
      <c r="J115" s="227"/>
      <c r="K115" s="227"/>
      <c r="L115" s="227"/>
      <c r="M115" s="227"/>
      <c r="N115" s="227"/>
      <c r="O115" s="227"/>
      <c r="P115" s="227"/>
      <c r="Q115" s="227"/>
      <c r="R115" s="227"/>
      <c r="S115" s="227"/>
      <c r="T115" s="227"/>
      <c r="U115" s="227"/>
      <c r="V115" s="227"/>
      <c r="W115" s="227"/>
      <c r="X115" s="227"/>
      <c r="Y115" s="227"/>
      <c r="Z115" s="227"/>
      <c r="AA115" s="227"/>
      <c r="AB115" s="227"/>
      <c r="AC115" s="227"/>
      <c r="AD115" s="227"/>
      <c r="AE115" s="227"/>
      <c r="AF115" s="227"/>
      <c r="AG115" s="227"/>
      <c r="AH115" s="227"/>
      <c r="AI115" s="227"/>
      <c r="AJ115" s="227"/>
      <c r="AK115" s="227"/>
      <c r="AL115" s="227"/>
      <c r="AM115" s="227"/>
      <c r="AN115" s="227"/>
      <c r="AO115" s="227"/>
      <c r="AP115" s="227"/>
      <c r="AQ115" s="227"/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  <c r="BH115" s="227"/>
      <c r="BI115" s="227"/>
      <c r="BJ115" s="227"/>
    </row>
    <row r="116" spans="2:74" x14ac:dyDescent="0.2">
      <c r="B116" s="227"/>
      <c r="C116" s="227"/>
      <c r="D116" s="228"/>
      <c r="E116" s="227"/>
      <c r="F116" s="227"/>
      <c r="G116" s="227"/>
      <c r="H116" s="229"/>
      <c r="I116" s="229"/>
      <c r="J116" s="227"/>
      <c r="K116" s="227"/>
      <c r="L116" s="227"/>
      <c r="M116" s="227"/>
      <c r="N116" s="227"/>
      <c r="O116" s="227"/>
      <c r="P116" s="227"/>
      <c r="Q116" s="227"/>
      <c r="R116" s="227"/>
      <c r="S116" s="227"/>
      <c r="T116" s="227"/>
      <c r="U116" s="227"/>
      <c r="V116" s="227"/>
      <c r="W116" s="227"/>
      <c r="X116" s="227"/>
      <c r="Y116" s="227"/>
      <c r="Z116" s="227"/>
      <c r="AA116" s="227"/>
      <c r="AB116" s="227"/>
      <c r="AC116" s="227"/>
      <c r="AD116" s="227"/>
      <c r="AE116" s="227"/>
      <c r="AF116" s="227"/>
      <c r="AG116" s="227"/>
      <c r="AH116" s="227"/>
      <c r="AI116" s="227"/>
      <c r="AJ116" s="227"/>
      <c r="AK116" s="227"/>
      <c r="AL116" s="227"/>
      <c r="AM116" s="227"/>
      <c r="AN116" s="227"/>
      <c r="AO116" s="227"/>
      <c r="AP116" s="227"/>
      <c r="AQ116" s="227"/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V116" s="91"/>
    </row>
    <row r="117" spans="2:74" x14ac:dyDescent="0.2">
      <c r="B117" s="227"/>
      <c r="C117" s="227"/>
      <c r="D117" s="228"/>
      <c r="E117" s="227"/>
      <c r="F117" s="227"/>
      <c r="G117" s="227"/>
      <c r="H117" s="229"/>
      <c r="I117" s="229"/>
      <c r="J117" s="227"/>
      <c r="K117" s="227"/>
      <c r="L117" s="227"/>
      <c r="M117" s="227"/>
      <c r="N117" s="227"/>
      <c r="O117" s="227"/>
      <c r="P117" s="227"/>
      <c r="Q117" s="227"/>
      <c r="R117" s="227"/>
      <c r="S117" s="227"/>
      <c r="T117" s="227"/>
      <c r="U117" s="227"/>
      <c r="V117" s="227"/>
      <c r="W117" s="227"/>
      <c r="X117" s="227"/>
      <c r="Y117" s="227"/>
      <c r="Z117" s="227"/>
      <c r="AA117" s="227"/>
      <c r="AB117" s="227"/>
      <c r="AC117" s="227"/>
      <c r="AD117" s="227"/>
      <c r="AE117" s="227"/>
      <c r="AF117" s="227"/>
      <c r="AG117" s="227"/>
      <c r="AH117" s="227"/>
      <c r="AI117" s="227"/>
      <c r="AJ117" s="227"/>
      <c r="AK117" s="227"/>
      <c r="AL117" s="227"/>
      <c r="AM117" s="227"/>
      <c r="AN117" s="227"/>
      <c r="AO117" s="227"/>
      <c r="AP117" s="227"/>
      <c r="AQ117" s="227"/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/>
      <c r="BH117" s="227"/>
      <c r="BI117" s="227"/>
      <c r="BJ117" s="227"/>
      <c r="BK117" s="227"/>
      <c r="BL117" s="227"/>
      <c r="BM117" s="227"/>
      <c r="BV117" s="91"/>
    </row>
    <row r="118" spans="2:74" x14ac:dyDescent="0.2">
      <c r="B118" s="227"/>
      <c r="C118" s="227"/>
      <c r="D118" s="228"/>
      <c r="E118" s="227"/>
      <c r="F118" s="227"/>
      <c r="G118" s="227"/>
      <c r="H118" s="229"/>
      <c r="I118" s="229"/>
      <c r="J118" s="227"/>
      <c r="K118" s="227"/>
      <c r="L118" s="227"/>
      <c r="M118" s="227"/>
      <c r="N118" s="227"/>
      <c r="O118" s="227"/>
      <c r="P118" s="227"/>
      <c r="Q118" s="227"/>
      <c r="R118" s="227"/>
      <c r="S118" s="227"/>
      <c r="T118" s="227"/>
      <c r="U118" s="227"/>
      <c r="V118" s="227"/>
      <c r="W118" s="227"/>
      <c r="X118" s="227"/>
      <c r="Y118" s="227"/>
      <c r="Z118" s="227"/>
      <c r="AA118" s="227"/>
      <c r="AB118" s="227"/>
      <c r="AC118" s="227"/>
      <c r="AD118" s="227"/>
      <c r="AE118" s="227"/>
      <c r="AF118" s="227"/>
      <c r="AG118" s="227"/>
      <c r="AH118" s="227"/>
      <c r="AI118" s="227"/>
      <c r="AJ118" s="227"/>
      <c r="AK118" s="227"/>
      <c r="AL118" s="227"/>
      <c r="AM118" s="227"/>
      <c r="AN118" s="227"/>
      <c r="AO118" s="227"/>
      <c r="AP118" s="227"/>
      <c r="AQ118" s="227"/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27"/>
      <c r="BH118" s="227"/>
      <c r="BI118" s="227"/>
      <c r="BJ118" s="227"/>
      <c r="BK118" s="227"/>
      <c r="BL118" s="227"/>
      <c r="BM118" s="227"/>
    </row>
    <row r="119" spans="2:74" x14ac:dyDescent="0.2">
      <c r="B119" s="227"/>
      <c r="C119" s="227"/>
      <c r="D119" s="228"/>
      <c r="E119" s="227"/>
      <c r="F119" s="227"/>
      <c r="G119" s="227"/>
      <c r="H119" s="229"/>
      <c r="I119" s="229"/>
      <c r="J119" s="227"/>
      <c r="K119" s="227"/>
      <c r="L119" s="227"/>
      <c r="M119" s="227"/>
      <c r="N119" s="227"/>
      <c r="O119" s="227"/>
      <c r="P119" s="227"/>
      <c r="Q119" s="227"/>
      <c r="R119" s="227"/>
      <c r="S119" s="227"/>
      <c r="T119" s="227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7"/>
      <c r="AI119" s="227"/>
      <c r="AJ119" s="227"/>
      <c r="AK119" s="227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27"/>
      <c r="BJ119" s="227"/>
    </row>
    <row r="120" spans="2:74" x14ac:dyDescent="0.2">
      <c r="B120" s="227"/>
      <c r="C120" s="227"/>
      <c r="D120" s="228"/>
      <c r="E120" s="227"/>
      <c r="F120" s="227"/>
      <c r="G120" s="227"/>
      <c r="H120" s="229"/>
      <c r="I120" s="229"/>
      <c r="J120" s="227"/>
      <c r="K120" s="227"/>
      <c r="L120" s="227"/>
      <c r="M120" s="227"/>
      <c r="N120" s="227"/>
      <c r="O120" s="227"/>
      <c r="P120" s="227"/>
      <c r="Q120" s="227"/>
      <c r="R120" s="227"/>
      <c r="S120" s="227"/>
      <c r="T120" s="227" t="str">
        <f>U120</f>
        <v/>
      </c>
      <c r="U120" s="227" t="str">
        <f>IF(V120=0,"",V120)</f>
        <v/>
      </c>
      <c r="V120" s="227"/>
      <c r="W120" s="227"/>
      <c r="X120" s="227"/>
      <c r="Y120" s="227"/>
      <c r="Z120" s="227"/>
      <c r="AA120" s="227"/>
      <c r="AB120" s="227"/>
      <c r="AC120" s="227"/>
      <c r="AD120" s="227"/>
      <c r="AE120" s="227"/>
      <c r="AF120" s="227"/>
      <c r="AG120" s="227"/>
      <c r="AH120" s="227"/>
      <c r="AI120" s="227"/>
      <c r="AJ120" s="227"/>
      <c r="AK120" s="227"/>
      <c r="AL120" s="227"/>
      <c r="AM120" s="227"/>
      <c r="AN120" s="227"/>
      <c r="AO120" s="227"/>
      <c r="AP120" s="227"/>
      <c r="AQ120" s="227"/>
      <c r="AR120" s="227"/>
      <c r="AS120" s="227"/>
      <c r="AT120" s="227"/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  <c r="BH120" s="227"/>
      <c r="BI120" s="227"/>
      <c r="BJ120" s="227"/>
    </row>
    <row r="121" spans="2:74" x14ac:dyDescent="0.2">
      <c r="B121" s="227"/>
      <c r="C121" s="227"/>
      <c r="D121" s="228"/>
      <c r="E121" s="227"/>
      <c r="F121" s="227"/>
      <c r="G121" s="227"/>
      <c r="H121" s="229"/>
      <c r="I121" s="229"/>
      <c r="J121" s="227"/>
      <c r="K121" s="227"/>
      <c r="L121" s="227"/>
      <c r="M121" s="227"/>
      <c r="N121" s="227"/>
      <c r="O121" s="227"/>
      <c r="P121" s="227"/>
      <c r="Q121" s="227"/>
      <c r="R121" s="227"/>
      <c r="S121" s="227"/>
      <c r="T121" s="227"/>
      <c r="U121" s="227"/>
      <c r="V121" s="227"/>
      <c r="W121" s="227"/>
      <c r="X121" s="227"/>
      <c r="Y121" s="227"/>
      <c r="Z121" s="227"/>
      <c r="AA121" s="227"/>
      <c r="AB121" s="227"/>
      <c r="AC121" s="227"/>
      <c r="AD121" s="227"/>
      <c r="AE121" s="227"/>
      <c r="AF121" s="227"/>
      <c r="AG121" s="227"/>
      <c r="AH121" s="227"/>
      <c r="AI121" s="227"/>
      <c r="AJ121" s="227"/>
      <c r="AK121" s="227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7"/>
      <c r="BB121" s="227"/>
      <c r="BC121" s="227"/>
      <c r="BD121" s="227"/>
      <c r="BE121" s="227"/>
      <c r="BF121" s="227"/>
      <c r="BG121" s="227"/>
      <c r="BH121" s="227"/>
      <c r="BI121" s="227"/>
      <c r="BJ121" s="227"/>
    </row>
    <row r="123" spans="2:74" ht="14.25" x14ac:dyDescent="0.2">
      <c r="D123" s="150"/>
    </row>
    <row r="124" spans="2:74" ht="14.25" x14ac:dyDescent="0.2">
      <c r="D124" s="151"/>
    </row>
    <row r="125" spans="2:74" ht="14.25" x14ac:dyDescent="0.2">
      <c r="D125" s="152"/>
    </row>
    <row r="126" spans="2:74" ht="14.25" x14ac:dyDescent="0.2">
      <c r="D126" s="152"/>
    </row>
    <row r="127" spans="2:74" ht="14.25" x14ac:dyDescent="0.2">
      <c r="D127" s="152"/>
    </row>
  </sheetData>
  <mergeCells count="37">
    <mergeCell ref="B10:B17"/>
    <mergeCell ref="AD19:AE19"/>
    <mergeCell ref="AD18:AE18"/>
    <mergeCell ref="AD17:AE17"/>
    <mergeCell ref="AD16:AE16"/>
    <mergeCell ref="AD15:AE15"/>
    <mergeCell ref="AD14:AE14"/>
    <mergeCell ref="AD13:AE13"/>
    <mergeCell ref="I10:I17"/>
    <mergeCell ref="C10:F17"/>
    <mergeCell ref="AH13:AI13"/>
    <mergeCell ref="AD12:AE12"/>
    <mergeCell ref="N10:N17"/>
    <mergeCell ref="Q10:Q17"/>
    <mergeCell ref="R10:R17"/>
    <mergeCell ref="S10:S17"/>
    <mergeCell ref="T10:T17"/>
    <mergeCell ref="AD26:AE26"/>
    <mergeCell ref="M10:M17"/>
    <mergeCell ref="AC10:AE10"/>
    <mergeCell ref="K10:K17"/>
    <mergeCell ref="L10:L17"/>
    <mergeCell ref="AD24:AE24"/>
    <mergeCell ref="AD25:AE25"/>
    <mergeCell ref="AD23:AE23"/>
    <mergeCell ref="O10:O17"/>
    <mergeCell ref="P10:P17"/>
    <mergeCell ref="AD22:AE22"/>
    <mergeCell ref="J10:J17"/>
    <mergeCell ref="AD20:AE20"/>
    <mergeCell ref="AD21:AE21"/>
    <mergeCell ref="H10:H17"/>
    <mergeCell ref="D2:I2"/>
    <mergeCell ref="N2:P2"/>
    <mergeCell ref="H4:U6"/>
    <mergeCell ref="AA2:AB2"/>
    <mergeCell ref="U10:U17"/>
  </mergeCells>
  <phoneticPr fontId="2" type="noConversion"/>
  <conditionalFormatting sqref="L18:L69">
    <cfRule type="cellIs" dxfId="0" priority="1" stopIfTrue="1" operator="greaterThan">
      <formula>2.5</formula>
    </cfRule>
  </conditionalFormatting>
  <printOptions horizontalCentered="1" verticalCentered="1"/>
  <pageMargins left="0.78740157480314965" right="0.78740157480314965" top="0.98425196850393704" bottom="0.98425196850393704" header="0.51181102362204722" footer="0.51181102362204722"/>
  <pageSetup paperSize="9" scale="42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1083" r:id="rId4" name="Button 11">
              <controlPr defaultSize="0" print="0" autoFill="0" autoPict="0" macro="[0]!ThisWorkbook.Namen_anpassen_alle">
                <anchor moveWithCells="1" sizeWithCells="1">
                  <from>
                    <xdr:col>28</xdr:col>
                    <xdr:colOff>114300</xdr:colOff>
                    <xdr:row>1</xdr:row>
                    <xdr:rowOff>28575</xdr:rowOff>
                  </from>
                  <to>
                    <xdr:col>33</xdr:col>
                    <xdr:colOff>85725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7"/>
  <dimension ref="A1:BH1005"/>
  <sheetViews>
    <sheetView showGridLines="0" topLeftCell="A14" zoomScale="75" zoomScaleNormal="75" zoomScaleSheetLayoutView="75" workbookViewId="0">
      <selection activeCell="AU44" sqref="AU44"/>
    </sheetView>
  </sheetViews>
  <sheetFormatPr defaultRowHeight="12.75" x14ac:dyDescent="0.2"/>
  <cols>
    <col min="1" max="1" width="11.7109375" customWidth="1"/>
    <col min="2" max="2" width="8.7109375" customWidth="1"/>
    <col min="3" max="3" width="3" customWidth="1"/>
    <col min="4" max="4" width="9.42578125" customWidth="1"/>
    <col min="5" max="5" width="4.42578125" style="76" customWidth="1"/>
    <col min="6" max="6" width="4.42578125" customWidth="1"/>
    <col min="7" max="7" width="4.42578125" style="77" customWidth="1"/>
    <col min="8" max="9" width="4.42578125" customWidth="1"/>
    <col min="10" max="10" width="4.42578125" style="77" customWidth="1"/>
    <col min="11" max="12" width="4.42578125" customWidth="1"/>
    <col min="13" max="13" width="4.42578125" style="77" customWidth="1"/>
    <col min="14" max="15" width="4.42578125" customWidth="1"/>
    <col min="16" max="16" width="4.42578125" style="77" customWidth="1"/>
    <col min="17" max="18" width="4.42578125" customWidth="1"/>
    <col min="19" max="19" width="4.42578125" style="77" customWidth="1"/>
    <col min="20" max="21" width="4.42578125" customWidth="1"/>
    <col min="22" max="22" width="4.42578125" style="77" customWidth="1"/>
    <col min="23" max="23" width="4.42578125" customWidth="1"/>
    <col min="24" max="26" width="4.42578125" style="37" customWidth="1"/>
    <col min="27" max="36" width="4.42578125" style="29" customWidth="1"/>
    <col min="37" max="37" width="6.28515625" style="29" customWidth="1"/>
    <col min="38" max="38" width="4.42578125" style="29" customWidth="1"/>
    <col min="39" max="41" width="4.5703125" style="29" customWidth="1"/>
    <col min="42" max="42" width="1.85546875" style="29" customWidth="1"/>
    <col min="43" max="45" width="4.5703125" style="29" customWidth="1"/>
    <col min="46" max="46" width="7.5703125" style="96" customWidth="1"/>
    <col min="47" max="47" width="4.5703125" style="100" customWidth="1"/>
    <col min="48" max="48" width="5" style="98" customWidth="1"/>
    <col min="49" max="54" width="4.5703125" style="29" customWidth="1"/>
    <col min="55" max="57" width="4.5703125" customWidth="1"/>
    <col min="58" max="256" width="11.42578125" customWidth="1"/>
  </cols>
  <sheetData>
    <row r="1" spans="2:58" ht="16.5" customHeight="1" x14ac:dyDescent="0.2">
      <c r="B1" s="92"/>
      <c r="D1" s="92" t="s">
        <v>132</v>
      </c>
      <c r="E1" s="11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AA1" s="37"/>
      <c r="AT1" s="29"/>
      <c r="AU1" s="96"/>
      <c r="AV1" s="100"/>
      <c r="AW1" s="98"/>
      <c r="BC1" s="29"/>
    </row>
    <row r="2" spans="2:58" x14ac:dyDescent="0.2">
      <c r="C2" s="11"/>
      <c r="E2" s="11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/>
      <c r="W2" s="37"/>
      <c r="AA2" s="37"/>
      <c r="AX2"/>
      <c r="AY2"/>
      <c r="AZ2"/>
      <c r="BA2"/>
      <c r="BB2"/>
    </row>
    <row r="3" spans="2:58" ht="28.5" customHeight="1" x14ac:dyDescent="0.25">
      <c r="C3" s="11"/>
      <c r="D3" s="304"/>
      <c r="E3" s="517" t="str">
        <f>F47</f>
        <v>Rowing</v>
      </c>
      <c r="F3" s="518"/>
      <c r="G3" s="518"/>
      <c r="H3" s="519"/>
      <c r="I3" s="517" t="str">
        <f>I47</f>
        <v>Ergometer</v>
      </c>
      <c r="J3" s="518"/>
      <c r="K3" s="518"/>
      <c r="L3" s="519"/>
      <c r="M3" s="517" t="str">
        <f>L47</f>
        <v>Maximal Kraft</v>
      </c>
      <c r="N3" s="518"/>
      <c r="O3" s="518"/>
      <c r="P3" s="519"/>
      <c r="Q3" s="517" t="str">
        <f>O47</f>
        <v>Circuit</v>
      </c>
      <c r="R3" s="518"/>
      <c r="S3" s="518"/>
      <c r="T3" s="519"/>
      <c r="U3" s="518" t="str">
        <f>R47</f>
        <v>Alternativ / Endurance</v>
      </c>
      <c r="V3" s="518"/>
      <c r="W3" s="518"/>
      <c r="X3" s="518"/>
      <c r="Y3" s="517" t="str">
        <f>U47</f>
        <v>Divers</v>
      </c>
      <c r="Z3" s="518"/>
      <c r="AA3" s="518"/>
      <c r="AB3" s="519"/>
      <c r="AD3" s="406" t="str">
        <f>D1</f>
        <v>Beanspruchungverteilung</v>
      </c>
      <c r="AM3" s="472" t="str">
        <f>CONCATENATE(Overview!D2,"  ",Overview!N2)</f>
        <v>Name Vorname  2013-2014</v>
      </c>
      <c r="AN3" s="472"/>
      <c r="AO3" s="472"/>
      <c r="AP3" s="472"/>
      <c r="AQ3" s="472"/>
      <c r="AR3" s="472"/>
      <c r="AS3" s="472"/>
      <c r="AT3" s="472"/>
      <c r="AU3" s="472"/>
      <c r="AV3" s="472"/>
      <c r="AX3"/>
      <c r="AY3"/>
      <c r="AZ3"/>
      <c r="BA3"/>
      <c r="BB3"/>
    </row>
    <row r="4" spans="2:58" s="24" customFormat="1" ht="12.75" customHeight="1" x14ac:dyDescent="0.2">
      <c r="C4" s="21"/>
      <c r="D4" s="306"/>
      <c r="E4" s="517"/>
      <c r="F4" s="518"/>
      <c r="G4" s="518"/>
      <c r="H4" s="519"/>
      <c r="I4" s="520"/>
      <c r="J4" s="521"/>
      <c r="K4" s="521"/>
      <c r="L4" s="522"/>
      <c r="M4" s="517"/>
      <c r="N4" s="518"/>
      <c r="O4" s="518"/>
      <c r="P4" s="519"/>
      <c r="Q4" s="517"/>
      <c r="R4" s="518"/>
      <c r="S4" s="518"/>
      <c r="T4" s="519"/>
      <c r="U4" s="518"/>
      <c r="V4" s="518"/>
      <c r="W4" s="518"/>
      <c r="X4" s="518"/>
      <c r="Y4" s="520"/>
      <c r="Z4" s="521"/>
      <c r="AA4" s="521"/>
      <c r="AB4" s="522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472"/>
      <c r="AN4" s="472"/>
      <c r="AO4" s="472"/>
      <c r="AP4" s="472"/>
      <c r="AQ4" s="472"/>
      <c r="AR4" s="472"/>
      <c r="AS4" s="472"/>
      <c r="AT4" s="472"/>
      <c r="AU4" s="472"/>
      <c r="AV4" s="472"/>
    </row>
    <row r="5" spans="2:58" s="24" customFormat="1" ht="30" customHeight="1" x14ac:dyDescent="0.2">
      <c r="C5" s="21"/>
      <c r="D5" s="306"/>
      <c r="E5" s="524" t="s">
        <v>14</v>
      </c>
      <c r="F5" s="523"/>
      <c r="G5" s="525"/>
      <c r="H5" s="515" t="s">
        <v>22</v>
      </c>
      <c r="I5" s="523" t="s">
        <v>14</v>
      </c>
      <c r="J5" s="523"/>
      <c r="K5" s="523"/>
      <c r="L5" s="515" t="s">
        <v>22</v>
      </c>
      <c r="M5" s="524" t="s">
        <v>14</v>
      </c>
      <c r="N5" s="523"/>
      <c r="O5" s="523"/>
      <c r="P5" s="515" t="s">
        <v>22</v>
      </c>
      <c r="Q5" s="524" t="s">
        <v>14</v>
      </c>
      <c r="R5" s="523"/>
      <c r="S5" s="523"/>
      <c r="T5" s="515" t="s">
        <v>22</v>
      </c>
      <c r="U5" s="523" t="s">
        <v>14</v>
      </c>
      <c r="V5" s="523"/>
      <c r="W5" s="523"/>
      <c r="X5" s="515" t="s">
        <v>22</v>
      </c>
      <c r="Y5" s="523" t="s">
        <v>14</v>
      </c>
      <c r="Z5" s="523"/>
      <c r="AA5" s="523"/>
      <c r="AB5" s="515" t="s">
        <v>22</v>
      </c>
      <c r="AC5" s="23"/>
      <c r="AD5" s="23"/>
      <c r="AE5" s="23"/>
    </row>
    <row r="6" spans="2:58" s="24" customFormat="1" ht="11.25" customHeight="1" thickBot="1" x14ac:dyDescent="0.25">
      <c r="D6" s="306"/>
      <c r="E6" s="321">
        <v>1</v>
      </c>
      <c r="F6" s="322">
        <v>2</v>
      </c>
      <c r="G6" s="320">
        <v>3</v>
      </c>
      <c r="H6" s="516"/>
      <c r="I6" s="319">
        <v>1</v>
      </c>
      <c r="J6" s="322">
        <v>2</v>
      </c>
      <c r="K6" s="320">
        <v>3</v>
      </c>
      <c r="L6" s="516"/>
      <c r="M6" s="321">
        <v>1</v>
      </c>
      <c r="N6" s="322">
        <v>2</v>
      </c>
      <c r="O6" s="320">
        <v>3</v>
      </c>
      <c r="P6" s="516"/>
      <c r="Q6" s="321">
        <v>1</v>
      </c>
      <c r="R6" s="322">
        <v>2</v>
      </c>
      <c r="S6" s="320">
        <v>3</v>
      </c>
      <c r="T6" s="516"/>
      <c r="U6" s="319">
        <v>1</v>
      </c>
      <c r="V6" s="322">
        <v>2</v>
      </c>
      <c r="W6" s="320">
        <v>3</v>
      </c>
      <c r="X6" s="516"/>
      <c r="Y6" s="319">
        <v>1</v>
      </c>
      <c r="Z6" s="322">
        <v>2</v>
      </c>
      <c r="AA6" s="320">
        <v>3</v>
      </c>
      <c r="AB6" s="516"/>
      <c r="AC6" s="23"/>
      <c r="AD6" s="71"/>
      <c r="AE6" s="71"/>
      <c r="AF6" s="63"/>
      <c r="AG6" s="64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8"/>
      <c r="AW6" s="23"/>
      <c r="AX6" s="23"/>
      <c r="AY6" s="23"/>
    </row>
    <row r="7" spans="2:58" s="24" customFormat="1" ht="8.25" customHeight="1" thickTop="1" x14ac:dyDescent="0.2">
      <c r="D7" s="306"/>
      <c r="E7" s="323"/>
      <c r="F7" s="324"/>
      <c r="G7" s="325"/>
      <c r="H7" s="326"/>
      <c r="I7" s="324"/>
      <c r="J7" s="324"/>
      <c r="K7" s="324"/>
      <c r="L7" s="326"/>
      <c r="M7" s="324"/>
      <c r="N7" s="324"/>
      <c r="O7" s="324"/>
      <c r="P7" s="326"/>
      <c r="Q7" s="324"/>
      <c r="R7" s="324"/>
      <c r="S7" s="324"/>
      <c r="T7" s="326"/>
      <c r="U7" s="324"/>
      <c r="V7" s="324"/>
      <c r="W7" s="327"/>
      <c r="X7" s="326"/>
      <c r="Y7" s="327"/>
      <c r="Z7" s="317"/>
      <c r="AA7" s="317"/>
      <c r="AB7" s="326"/>
      <c r="AC7" s="23"/>
      <c r="AD7" s="71"/>
      <c r="AE7" s="533" t="s">
        <v>51</v>
      </c>
      <c r="AF7" s="533"/>
      <c r="AG7" s="533"/>
      <c r="AH7" s="533"/>
      <c r="AI7" s="533"/>
      <c r="AJ7" s="533"/>
      <c r="AK7" s="511" t="s">
        <v>80</v>
      </c>
      <c r="AL7" s="511"/>
      <c r="AM7" s="511"/>
      <c r="AN7" s="511"/>
      <c r="AO7" s="508">
        <v>1</v>
      </c>
      <c r="AP7" s="365"/>
      <c r="AQ7" s="511" t="s">
        <v>81</v>
      </c>
      <c r="AR7" s="511"/>
      <c r="AS7" s="511"/>
      <c r="AT7" s="512"/>
      <c r="AU7" s="508">
        <v>44</v>
      </c>
      <c r="AV7" s="68"/>
      <c r="AW7" s="23"/>
      <c r="AX7" s="23"/>
      <c r="AY7" s="23"/>
    </row>
    <row r="8" spans="2:58" s="24" customFormat="1" ht="19.5" customHeight="1" thickBot="1" x14ac:dyDescent="0.25">
      <c r="D8" s="328" t="s">
        <v>18</v>
      </c>
      <c r="E8" s="307">
        <f>F101</f>
        <v>0</v>
      </c>
      <c r="F8" s="308">
        <f>G101</f>
        <v>0</v>
      </c>
      <c r="G8" s="312">
        <f>H101</f>
        <v>0</v>
      </c>
      <c r="H8" s="309">
        <f>SUM(E8:G8)</f>
        <v>0</v>
      </c>
      <c r="I8" s="313">
        <f>I101</f>
        <v>0</v>
      </c>
      <c r="J8" s="313">
        <f>J101</f>
        <v>0</v>
      </c>
      <c r="K8" s="312">
        <f>K101</f>
        <v>0</v>
      </c>
      <c r="L8" s="309">
        <f>SUM(I8:K8)</f>
        <v>0</v>
      </c>
      <c r="M8" s="313">
        <f>L101</f>
        <v>0</v>
      </c>
      <c r="N8" s="313">
        <f>M101</f>
        <v>0</v>
      </c>
      <c r="O8" s="312">
        <f>N101</f>
        <v>0</v>
      </c>
      <c r="P8" s="309">
        <f>SUM(M8:O8)</f>
        <v>0</v>
      </c>
      <c r="Q8" s="313">
        <f>O101</f>
        <v>0</v>
      </c>
      <c r="R8" s="313">
        <f>P101</f>
        <v>0</v>
      </c>
      <c r="S8" s="312">
        <f>Q101</f>
        <v>0</v>
      </c>
      <c r="T8" s="309">
        <f>SUM(Q8:S8)</f>
        <v>0</v>
      </c>
      <c r="U8" s="313">
        <f>R101</f>
        <v>0</v>
      </c>
      <c r="V8" s="313">
        <f>S101</f>
        <v>0</v>
      </c>
      <c r="W8" s="312">
        <f>T101</f>
        <v>0</v>
      </c>
      <c r="X8" s="309">
        <f>SUM(U8:W8)</f>
        <v>0</v>
      </c>
      <c r="Y8" s="313">
        <f>U101</f>
        <v>0</v>
      </c>
      <c r="Z8" s="313">
        <f>V101</f>
        <v>0</v>
      </c>
      <c r="AA8" s="312">
        <f>W101</f>
        <v>0</v>
      </c>
      <c r="AB8" s="309">
        <f>SUM(Y8:AA8)</f>
        <v>0</v>
      </c>
      <c r="AC8" s="318"/>
      <c r="AD8" s="68"/>
      <c r="AE8" s="533"/>
      <c r="AF8" s="533"/>
      <c r="AG8" s="533"/>
      <c r="AH8" s="533"/>
      <c r="AI8" s="533"/>
      <c r="AJ8" s="533"/>
      <c r="AK8" s="511"/>
      <c r="AL8" s="511"/>
      <c r="AM8" s="511"/>
      <c r="AN8" s="511"/>
      <c r="AO8" s="509"/>
      <c r="AP8" s="365"/>
      <c r="AQ8" s="511"/>
      <c r="AR8" s="511"/>
      <c r="AS8" s="511"/>
      <c r="AT8" s="512"/>
      <c r="AU8" s="509"/>
      <c r="AV8" s="68"/>
      <c r="AW8" s="23"/>
      <c r="AX8" s="303"/>
      <c r="AY8" s="99"/>
      <c r="AZ8" s="97"/>
      <c r="BA8" s="23"/>
      <c r="BB8" s="23"/>
      <c r="BC8" s="23"/>
      <c r="BD8" s="23"/>
      <c r="BE8" s="23"/>
      <c r="BF8" s="23"/>
    </row>
    <row r="9" spans="2:58" s="24" customFormat="1" ht="10.5" customHeight="1" thickTop="1" x14ac:dyDescent="0.2">
      <c r="D9" s="328"/>
      <c r="E9" s="185"/>
      <c r="F9" s="310"/>
      <c r="G9" s="308"/>
      <c r="H9" s="308"/>
      <c r="I9" s="308"/>
      <c r="J9" s="308"/>
      <c r="K9" s="308"/>
      <c r="L9" s="308"/>
      <c r="M9" s="308"/>
      <c r="N9" s="308"/>
      <c r="O9" s="308"/>
      <c r="P9" s="308"/>
      <c r="Q9" s="308"/>
      <c r="R9" s="308"/>
      <c r="S9" s="308"/>
      <c r="T9" s="308"/>
      <c r="U9" s="308"/>
      <c r="V9" s="308"/>
      <c r="W9" s="308"/>
      <c r="X9" s="308"/>
      <c r="Y9" s="316"/>
      <c r="Z9" s="316"/>
      <c r="AA9" s="316"/>
      <c r="AB9" s="308"/>
      <c r="AC9" s="102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364"/>
      <c r="AQ9" s="68"/>
      <c r="AR9" s="68"/>
      <c r="AS9" s="68"/>
      <c r="AT9" s="329"/>
      <c r="AU9" s="330"/>
      <c r="AV9" s="68"/>
      <c r="AW9" s="23"/>
      <c r="AX9" s="23"/>
      <c r="AY9" s="23"/>
      <c r="AZ9" s="23"/>
      <c r="BA9" s="23"/>
    </row>
    <row r="10" spans="2:58" s="24" customFormat="1" ht="19.5" customHeight="1" x14ac:dyDescent="0.2">
      <c r="D10" s="328" t="s">
        <v>19</v>
      </c>
      <c r="E10" s="307">
        <f>AA101</f>
        <v>0</v>
      </c>
      <c r="F10" s="308">
        <f>AB101</f>
        <v>0</v>
      </c>
      <c r="G10" s="314">
        <f>AC101</f>
        <v>0</v>
      </c>
      <c r="H10" s="311">
        <f>SUM(E10:G10)</f>
        <v>0</v>
      </c>
      <c r="I10" s="315">
        <f>AD101</f>
        <v>0</v>
      </c>
      <c r="J10" s="315">
        <f>AE101</f>
        <v>0</v>
      </c>
      <c r="K10" s="314">
        <f>AF101</f>
        <v>0</v>
      </c>
      <c r="L10" s="311">
        <f>SUM(I10:K10)</f>
        <v>0</v>
      </c>
      <c r="M10" s="315">
        <f>AG101</f>
        <v>0</v>
      </c>
      <c r="N10" s="315">
        <f>AH101</f>
        <v>0</v>
      </c>
      <c r="O10" s="314">
        <f>AI101</f>
        <v>0</v>
      </c>
      <c r="P10" s="311">
        <f>SUM(M10:O10)</f>
        <v>0</v>
      </c>
      <c r="Q10" s="315">
        <f>AJ101</f>
        <v>0</v>
      </c>
      <c r="R10" s="315">
        <f>AK101</f>
        <v>0</v>
      </c>
      <c r="S10" s="314">
        <f>AL101</f>
        <v>0</v>
      </c>
      <c r="T10" s="311">
        <f>SUM(Q10:S10)</f>
        <v>0</v>
      </c>
      <c r="U10" s="315">
        <f>AM101</f>
        <v>0</v>
      </c>
      <c r="V10" s="315">
        <f>AN101</f>
        <v>0</v>
      </c>
      <c r="W10" s="314">
        <f>AO101</f>
        <v>0</v>
      </c>
      <c r="X10" s="311">
        <f>SUM(U10:W10)</f>
        <v>0</v>
      </c>
      <c r="Y10" s="315">
        <f>AP101</f>
        <v>0</v>
      </c>
      <c r="Z10" s="315">
        <f>AQ101</f>
        <v>0</v>
      </c>
      <c r="AA10" s="314">
        <f>AR101</f>
        <v>0</v>
      </c>
      <c r="AB10" s="311">
        <f>SUM(Y10:AA10)</f>
        <v>0</v>
      </c>
      <c r="AC10" s="305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303"/>
      <c r="AV10" s="99"/>
      <c r="AW10" s="23"/>
      <c r="AX10" s="23"/>
      <c r="AY10" s="23"/>
      <c r="AZ10" s="23"/>
      <c r="BA10" s="23"/>
      <c r="BB10" s="23"/>
    </row>
    <row r="11" spans="2:58" ht="16.5" customHeight="1" x14ac:dyDescent="0.2">
      <c r="E11" s="11"/>
      <c r="G11" s="8"/>
      <c r="J11" s="8"/>
      <c r="M11" s="8"/>
      <c r="P11" s="8"/>
      <c r="S11" s="8"/>
      <c r="V11" s="8"/>
    </row>
    <row r="12" spans="2:58" ht="13.5" thickBot="1" x14ac:dyDescent="0.25">
      <c r="E12" s="11"/>
      <c r="G12" s="8"/>
      <c r="J12" s="8"/>
      <c r="M12" s="8"/>
      <c r="P12" s="8"/>
      <c r="S12" s="8"/>
      <c r="V12" s="8"/>
    </row>
    <row r="13" spans="2:58" ht="13.5" thickTop="1" x14ac:dyDescent="0.2">
      <c r="E13" s="11"/>
      <c r="G13" s="8"/>
      <c r="J13" s="8"/>
      <c r="M13" s="8"/>
      <c r="P13" s="8"/>
      <c r="S13" s="8"/>
      <c r="V13" s="8"/>
      <c r="AN13" s="416"/>
      <c r="AO13" s="417"/>
      <c r="AP13" s="417"/>
      <c r="AQ13" s="417"/>
      <c r="AR13" s="417"/>
      <c r="AS13" s="417"/>
      <c r="AT13" s="418"/>
      <c r="AU13" s="419"/>
      <c r="AV13" s="420"/>
    </row>
    <row r="14" spans="2:58" x14ac:dyDescent="0.2">
      <c r="E14" s="11"/>
      <c r="G14" s="8"/>
      <c r="J14" s="8"/>
      <c r="M14" s="8"/>
      <c r="P14" s="8"/>
      <c r="S14" s="8"/>
      <c r="V14" s="8"/>
      <c r="AN14" s="421"/>
      <c r="AO14" s="65"/>
      <c r="AP14" s="65"/>
      <c r="AQ14" s="65"/>
      <c r="AR14" s="65"/>
      <c r="AS14" s="65"/>
      <c r="AT14" s="422"/>
      <c r="AU14" s="423"/>
      <c r="AV14" s="424"/>
    </row>
    <row r="15" spans="2:58" x14ac:dyDescent="0.2">
      <c r="E15" s="11"/>
      <c r="G15" s="8"/>
      <c r="J15" s="8"/>
      <c r="M15" s="8"/>
      <c r="P15" s="8"/>
      <c r="S15" s="8"/>
      <c r="V15" s="8"/>
      <c r="AN15" s="421"/>
      <c r="AO15" s="513" t="s">
        <v>10</v>
      </c>
      <c r="AP15" s="513"/>
      <c r="AQ15" s="425"/>
      <c r="AR15" s="513" t="s">
        <v>14</v>
      </c>
      <c r="AS15" s="425"/>
      <c r="AT15" s="514" t="s">
        <v>10</v>
      </c>
      <c r="AU15" s="514"/>
      <c r="AV15" s="424"/>
    </row>
    <row r="16" spans="2:58" x14ac:dyDescent="0.2">
      <c r="E16" s="11"/>
      <c r="G16" s="8"/>
      <c r="J16" s="8"/>
      <c r="M16" s="8"/>
      <c r="P16" s="8"/>
      <c r="S16" s="8"/>
      <c r="V16" s="8"/>
      <c r="AN16" s="421"/>
      <c r="AO16" s="513"/>
      <c r="AP16" s="513"/>
      <c r="AQ16" s="425"/>
      <c r="AR16" s="513"/>
      <c r="AS16" s="425"/>
      <c r="AT16" s="514"/>
      <c r="AU16" s="514"/>
      <c r="AV16" s="424"/>
    </row>
    <row r="17" spans="5:48" x14ac:dyDescent="0.2">
      <c r="E17" s="11"/>
      <c r="G17" s="8"/>
      <c r="J17" s="8"/>
      <c r="M17" s="8"/>
      <c r="P17" s="8"/>
      <c r="S17" s="8"/>
      <c r="V17" s="8"/>
      <c r="AN17" s="421"/>
      <c r="AO17" s="507" t="s">
        <v>138</v>
      </c>
      <c r="AP17" s="507"/>
      <c r="AQ17" s="65"/>
      <c r="AR17" s="426" t="s">
        <v>23</v>
      </c>
      <c r="AS17" s="65"/>
      <c r="AT17" s="507" t="s">
        <v>139</v>
      </c>
      <c r="AU17" s="507"/>
      <c r="AV17" s="424"/>
    </row>
    <row r="18" spans="5:48" x14ac:dyDescent="0.2">
      <c r="E18" s="11"/>
      <c r="G18" s="8"/>
      <c r="J18" s="8"/>
      <c r="M18" s="8"/>
      <c r="P18" s="8"/>
      <c r="S18" s="8"/>
      <c r="V18" s="8"/>
      <c r="AN18" s="421"/>
      <c r="AO18" s="507" t="s">
        <v>140</v>
      </c>
      <c r="AP18" s="507"/>
      <c r="AQ18" s="65"/>
      <c r="AR18" s="427" t="s">
        <v>24</v>
      </c>
      <c r="AS18" s="65"/>
      <c r="AT18" s="507" t="s">
        <v>141</v>
      </c>
      <c r="AU18" s="507"/>
      <c r="AV18" s="424"/>
    </row>
    <row r="19" spans="5:48" x14ac:dyDescent="0.2">
      <c r="E19" s="11"/>
      <c r="G19" s="8"/>
      <c r="J19" s="8"/>
      <c r="M19" s="8"/>
      <c r="P19" s="8"/>
      <c r="S19" s="8"/>
      <c r="V19" s="8"/>
      <c r="AN19" s="421"/>
      <c r="AO19" s="507" t="s">
        <v>142</v>
      </c>
      <c r="AP19" s="507"/>
      <c r="AQ19" s="65"/>
      <c r="AR19" s="428" t="s">
        <v>25</v>
      </c>
      <c r="AS19" s="65"/>
      <c r="AT19" s="507" t="s">
        <v>143</v>
      </c>
      <c r="AU19" s="507"/>
      <c r="AV19" s="424"/>
    </row>
    <row r="20" spans="5:48" x14ac:dyDescent="0.2">
      <c r="E20" s="11"/>
      <c r="G20" s="8"/>
      <c r="J20" s="8"/>
      <c r="M20" s="8"/>
      <c r="P20" s="8"/>
      <c r="S20" s="8"/>
      <c r="V20" s="8"/>
      <c r="AN20" s="421"/>
      <c r="AO20" s="65"/>
      <c r="AP20" s="65"/>
      <c r="AQ20" s="65"/>
      <c r="AR20" s="429"/>
      <c r="AS20" s="65"/>
      <c r="AT20" s="422"/>
      <c r="AU20" s="423"/>
      <c r="AV20" s="424"/>
    </row>
    <row r="21" spans="5:48" x14ac:dyDescent="0.2">
      <c r="E21" s="11"/>
      <c r="G21" s="8"/>
      <c r="J21" s="8"/>
      <c r="M21" s="8"/>
      <c r="P21" s="8"/>
      <c r="S21" s="8"/>
      <c r="V21" s="8"/>
      <c r="AN21" s="421"/>
      <c r="AO21" s="503"/>
      <c r="AP21" s="504"/>
      <c r="AQ21" s="102"/>
      <c r="AR21" s="102"/>
      <c r="AS21" s="102"/>
      <c r="AT21" s="505"/>
      <c r="AU21" s="506"/>
      <c r="AV21" s="424"/>
    </row>
    <row r="22" spans="5:48" x14ac:dyDescent="0.2">
      <c r="E22" s="11"/>
      <c r="G22" s="8"/>
      <c r="J22" s="8"/>
      <c r="M22" s="8"/>
      <c r="P22" s="8"/>
      <c r="S22" s="8"/>
      <c r="V22" s="8"/>
      <c r="AN22" s="421"/>
      <c r="AO22" s="65"/>
      <c r="AP22" s="65"/>
      <c r="AQ22" s="65"/>
      <c r="AR22" s="65"/>
      <c r="AS22" s="65"/>
      <c r="AT22" s="422"/>
      <c r="AU22" s="423"/>
      <c r="AV22" s="424"/>
    </row>
    <row r="23" spans="5:48" x14ac:dyDescent="0.2">
      <c r="E23" s="11"/>
      <c r="G23" s="8"/>
      <c r="J23" s="8"/>
      <c r="M23" s="8"/>
      <c r="P23" s="8"/>
      <c r="S23" s="8"/>
      <c r="V23" s="8"/>
      <c r="AN23" s="421"/>
      <c r="AO23" s="65"/>
      <c r="AP23" s="65"/>
      <c r="AQ23" s="65"/>
      <c r="AR23" s="65"/>
      <c r="AS23" s="65"/>
      <c r="AT23" s="422"/>
      <c r="AU23" s="423"/>
      <c r="AV23" s="424"/>
    </row>
    <row r="24" spans="5:48" ht="13.5" thickBot="1" x14ac:dyDescent="0.25">
      <c r="E24" s="11"/>
      <c r="G24" s="8"/>
      <c r="J24" s="8"/>
      <c r="M24" s="8"/>
      <c r="P24" s="8"/>
      <c r="S24" s="8"/>
      <c r="V24" s="8"/>
      <c r="AN24" s="430"/>
      <c r="AO24" s="431"/>
      <c r="AP24" s="431"/>
      <c r="AQ24" s="431"/>
      <c r="AR24" s="431"/>
      <c r="AS24" s="431"/>
      <c r="AT24" s="432"/>
      <c r="AU24" s="433"/>
      <c r="AV24" s="434"/>
    </row>
    <row r="25" spans="5:48" ht="13.5" thickTop="1" x14ac:dyDescent="0.2">
      <c r="E25" s="11"/>
      <c r="G25" s="8"/>
      <c r="J25" s="8"/>
      <c r="M25" s="8"/>
      <c r="P25" s="8"/>
      <c r="S25" s="8"/>
      <c r="V25" s="8"/>
    </row>
    <row r="26" spans="5:48" x14ac:dyDescent="0.2">
      <c r="E26" s="11"/>
      <c r="G26" s="8"/>
      <c r="J26" s="8"/>
      <c r="M26" s="8"/>
      <c r="P26" s="8"/>
      <c r="S26" s="8"/>
      <c r="V26" s="8"/>
    </row>
    <row r="27" spans="5:48" x14ac:dyDescent="0.2">
      <c r="E27" s="11"/>
      <c r="G27" s="8"/>
      <c r="J27" s="8"/>
      <c r="M27" s="8"/>
      <c r="P27" s="8"/>
      <c r="S27" s="8"/>
      <c r="V27" s="8"/>
    </row>
    <row r="28" spans="5:48" x14ac:dyDescent="0.2">
      <c r="E28" s="11"/>
      <c r="G28" s="8"/>
      <c r="J28" s="8"/>
      <c r="M28" s="8"/>
      <c r="P28" s="8"/>
      <c r="S28" s="8"/>
      <c r="V28" s="8"/>
    </row>
    <row r="29" spans="5:48" x14ac:dyDescent="0.2">
      <c r="E29" s="11"/>
      <c r="G29" s="8"/>
      <c r="J29" s="8"/>
      <c r="M29" s="8"/>
      <c r="P29" s="8"/>
      <c r="S29" s="8"/>
      <c r="V29" s="8"/>
    </row>
    <row r="30" spans="5:48" x14ac:dyDescent="0.2">
      <c r="E30" s="11"/>
      <c r="G30" s="8"/>
      <c r="J30" s="8"/>
      <c r="M30" s="8"/>
      <c r="P30" s="8"/>
      <c r="S30" s="8"/>
      <c r="V30" s="8"/>
    </row>
    <row r="31" spans="5:48" x14ac:dyDescent="0.2">
      <c r="E31" s="11"/>
      <c r="G31" s="8"/>
      <c r="J31" s="8"/>
      <c r="M31" s="8"/>
      <c r="P31" s="8"/>
      <c r="S31" s="8"/>
      <c r="V31" s="8"/>
    </row>
    <row r="32" spans="5:48" x14ac:dyDescent="0.2">
      <c r="E32" s="11"/>
      <c r="G32" s="8"/>
      <c r="J32" s="8"/>
      <c r="M32" s="8"/>
      <c r="P32" s="8"/>
      <c r="S32" s="8"/>
      <c r="V32" s="8"/>
    </row>
    <row r="33" spans="1:54" x14ac:dyDescent="0.2">
      <c r="E33" s="11"/>
      <c r="G33" s="8"/>
      <c r="J33" s="8"/>
      <c r="M33" s="8"/>
      <c r="P33" s="8"/>
      <c r="S33" s="8"/>
      <c r="V33" s="8"/>
    </row>
    <row r="34" spans="1:54" x14ac:dyDescent="0.2">
      <c r="E34" s="11"/>
      <c r="G34" s="8"/>
      <c r="J34" s="8"/>
      <c r="M34" s="8"/>
      <c r="P34" s="8"/>
      <c r="S34" s="8"/>
      <c r="V34" s="8"/>
    </row>
    <row r="35" spans="1:54" x14ac:dyDescent="0.2">
      <c r="E35" s="11"/>
      <c r="G35" s="8"/>
      <c r="J35" s="8"/>
      <c r="M35" s="8"/>
      <c r="P35" s="8"/>
      <c r="S35" s="8"/>
      <c r="V35" s="8"/>
    </row>
    <row r="36" spans="1:54" x14ac:dyDescent="0.2">
      <c r="E36" s="11"/>
      <c r="G36" s="8"/>
      <c r="J36" s="8"/>
      <c r="M36" s="8"/>
      <c r="P36" s="8"/>
      <c r="S36" s="8"/>
      <c r="V36" s="8"/>
    </row>
    <row r="37" spans="1:54" x14ac:dyDescent="0.2">
      <c r="E37" s="11"/>
      <c r="G37" s="8"/>
      <c r="J37" s="8"/>
      <c r="M37" s="8"/>
      <c r="P37" s="8"/>
      <c r="S37" s="8"/>
      <c r="V37" s="8"/>
    </row>
    <row r="38" spans="1:54" x14ac:dyDescent="0.2">
      <c r="E38" s="11"/>
      <c r="G38" s="8"/>
      <c r="J38" s="8"/>
      <c r="M38" s="8"/>
      <c r="P38" s="8"/>
      <c r="S38" s="8"/>
      <c r="V38" s="8"/>
    </row>
    <row r="39" spans="1:54" x14ac:dyDescent="0.2">
      <c r="E39" s="11"/>
      <c r="G39" s="8"/>
      <c r="J39" s="8"/>
      <c r="M39" s="8"/>
      <c r="P39" s="8"/>
      <c r="S39" s="8"/>
      <c r="V39" s="8"/>
    </row>
    <row r="40" spans="1:54" x14ac:dyDescent="0.2">
      <c r="E40" s="11"/>
      <c r="G40" s="8"/>
      <c r="J40" s="8"/>
      <c r="M40" s="8"/>
      <c r="P40" s="8"/>
      <c r="S40" s="8"/>
      <c r="V40" s="8"/>
    </row>
    <row r="41" spans="1:54" ht="169.5" customHeight="1" x14ac:dyDescent="0.2">
      <c r="E41" s="11"/>
      <c r="G41" s="8"/>
      <c r="J41" s="8"/>
      <c r="M41" s="8"/>
      <c r="P41" s="8"/>
      <c r="S41" s="8"/>
      <c r="V41" s="8"/>
    </row>
    <row r="42" spans="1:54" ht="53.25" customHeight="1" x14ac:dyDescent="0.2">
      <c r="E42" s="11"/>
      <c r="G42" s="8"/>
      <c r="J42" s="8"/>
      <c r="M42" s="8"/>
      <c r="P42" s="8"/>
      <c r="S42" s="510"/>
      <c r="T42" s="510"/>
      <c r="U42" s="510"/>
      <c r="V42" s="510"/>
      <c r="W42" s="510"/>
    </row>
    <row r="43" spans="1:54" ht="29.25" customHeight="1" thickBot="1" x14ac:dyDescent="0.25">
      <c r="E43" s="11"/>
      <c r="G43" s="8"/>
      <c r="J43" s="8"/>
      <c r="M43" s="8"/>
      <c r="P43" s="8"/>
      <c r="S43" s="8"/>
      <c r="V43" s="8"/>
    </row>
    <row r="44" spans="1:54" s="24" customFormat="1" ht="22.5" customHeight="1" thickBot="1" x14ac:dyDescent="0.25">
      <c r="B44" s="92"/>
      <c r="C44" s="92" t="s">
        <v>78</v>
      </c>
      <c r="D44" s="21"/>
      <c r="E44" s="22"/>
      <c r="F44" s="534" t="s">
        <v>18</v>
      </c>
      <c r="G44" s="535"/>
      <c r="H44" s="535"/>
      <c r="I44" s="535"/>
      <c r="J44" s="535"/>
      <c r="K44" s="535"/>
      <c r="L44" s="535"/>
      <c r="M44" s="535"/>
      <c r="N44" s="535"/>
      <c r="O44" s="535"/>
      <c r="P44" s="535"/>
      <c r="Q44" s="535"/>
      <c r="R44" s="535"/>
      <c r="S44" s="535"/>
      <c r="T44" s="535"/>
      <c r="U44" s="535"/>
      <c r="V44" s="535"/>
      <c r="W44" s="536"/>
      <c r="X44" s="23"/>
      <c r="Y44" s="23"/>
      <c r="Z44" s="23"/>
      <c r="AA44" s="534" t="s">
        <v>19</v>
      </c>
      <c r="AB44" s="535"/>
      <c r="AC44" s="535"/>
      <c r="AD44" s="535"/>
      <c r="AE44" s="535"/>
      <c r="AF44" s="535"/>
      <c r="AG44" s="535"/>
      <c r="AH44" s="535"/>
      <c r="AI44" s="535"/>
      <c r="AJ44" s="535"/>
      <c r="AK44" s="535"/>
      <c r="AL44" s="535"/>
      <c r="AM44" s="535"/>
      <c r="AN44" s="535"/>
      <c r="AO44" s="535"/>
      <c r="AP44" s="535"/>
      <c r="AQ44" s="535"/>
      <c r="AR44" s="535"/>
      <c r="AS44" s="102"/>
      <c r="AT44" s="103"/>
      <c r="AU44" s="99"/>
      <c r="AV44" s="97"/>
      <c r="AW44" s="23"/>
      <c r="AX44" s="23"/>
      <c r="AY44" s="23"/>
      <c r="AZ44" s="23"/>
      <c r="BA44" s="23"/>
      <c r="BB44" s="23"/>
    </row>
    <row r="45" spans="1:54" ht="6" hidden="1" customHeight="1" x14ac:dyDescent="0.2">
      <c r="A45" s="25" t="s">
        <v>21</v>
      </c>
      <c r="B45" s="26" t="s">
        <v>21</v>
      </c>
      <c r="D45" s="26"/>
      <c r="E45" s="27"/>
      <c r="F45" s="242" t="s">
        <v>27</v>
      </c>
      <c r="G45" s="242" t="s">
        <v>28</v>
      </c>
      <c r="H45" s="242" t="s">
        <v>29</v>
      </c>
      <c r="I45" s="242" t="s">
        <v>30</v>
      </c>
      <c r="J45" s="242" t="s">
        <v>31</v>
      </c>
      <c r="K45" s="242" t="s">
        <v>32</v>
      </c>
      <c r="L45" s="242" t="s">
        <v>33</v>
      </c>
      <c r="M45" s="242" t="s">
        <v>34</v>
      </c>
      <c r="N45" s="242" t="s">
        <v>35</v>
      </c>
      <c r="O45" s="242" t="s">
        <v>36</v>
      </c>
      <c r="P45" s="242" t="s">
        <v>37</v>
      </c>
      <c r="Q45" s="242" t="s">
        <v>38</v>
      </c>
      <c r="R45" s="242" t="s">
        <v>39</v>
      </c>
      <c r="S45" s="242" t="s">
        <v>40</v>
      </c>
      <c r="T45" s="242" t="s">
        <v>41</v>
      </c>
      <c r="U45" s="242" t="s">
        <v>42</v>
      </c>
      <c r="V45" s="242" t="s">
        <v>43</v>
      </c>
      <c r="W45" s="242" t="s">
        <v>44</v>
      </c>
      <c r="X45" s="28"/>
      <c r="Y45" s="28"/>
      <c r="Z45" s="28"/>
      <c r="AA45" s="242" t="s">
        <v>27</v>
      </c>
      <c r="AB45" s="242" t="s">
        <v>28</v>
      </c>
      <c r="AC45" s="242" t="s">
        <v>29</v>
      </c>
      <c r="AD45" s="242" t="s">
        <v>30</v>
      </c>
      <c r="AE45" s="242" t="s">
        <v>31</v>
      </c>
      <c r="AF45" s="242" t="s">
        <v>32</v>
      </c>
      <c r="AG45" s="242" t="s">
        <v>33</v>
      </c>
      <c r="AH45" s="242" t="s">
        <v>34</v>
      </c>
      <c r="AI45" s="242" t="s">
        <v>35</v>
      </c>
      <c r="AJ45" s="242" t="s">
        <v>36</v>
      </c>
      <c r="AK45" s="242" t="s">
        <v>37</v>
      </c>
      <c r="AL45" s="242" t="s">
        <v>38</v>
      </c>
      <c r="AM45" s="242" t="s">
        <v>39</v>
      </c>
      <c r="AN45" s="242" t="s">
        <v>40</v>
      </c>
      <c r="AO45" s="242" t="s">
        <v>41</v>
      </c>
      <c r="AP45" s="242" t="s">
        <v>42</v>
      </c>
      <c r="AQ45" s="242" t="s">
        <v>43</v>
      </c>
      <c r="AR45" s="242" t="s">
        <v>44</v>
      </c>
      <c r="AS45" s="26" t="s">
        <v>21</v>
      </c>
      <c r="AT45" s="104" t="s">
        <v>21</v>
      </c>
    </row>
    <row r="46" spans="1:54" ht="6" hidden="1" customHeight="1" thickBot="1" x14ac:dyDescent="0.25">
      <c r="A46" s="30" t="str">
        <f>CONCATENATE("&gt;","=",AO7)</f>
        <v>&gt;=1</v>
      </c>
      <c r="B46" s="31" t="str">
        <f>CONCATENATE("&lt;","=",AU7)</f>
        <v>&lt;=44</v>
      </c>
      <c r="D46" s="32"/>
      <c r="E46" s="32"/>
      <c r="F46" s="243" t="s">
        <v>27</v>
      </c>
      <c r="G46" s="243" t="s">
        <v>28</v>
      </c>
      <c r="H46" s="243" t="s">
        <v>29</v>
      </c>
      <c r="I46" s="243" t="s">
        <v>30</v>
      </c>
      <c r="J46" s="243" t="s">
        <v>31</v>
      </c>
      <c r="K46" s="243" t="s">
        <v>32</v>
      </c>
      <c r="L46" s="243" t="s">
        <v>33</v>
      </c>
      <c r="M46" s="243" t="s">
        <v>34</v>
      </c>
      <c r="N46" s="243" t="s">
        <v>35</v>
      </c>
      <c r="O46" s="243" t="s">
        <v>36</v>
      </c>
      <c r="P46" s="243" t="s">
        <v>37</v>
      </c>
      <c r="Q46" s="243" t="s">
        <v>38</v>
      </c>
      <c r="R46" s="243" t="s">
        <v>39</v>
      </c>
      <c r="S46" s="243" t="s">
        <v>40</v>
      </c>
      <c r="T46" s="243" t="s">
        <v>41</v>
      </c>
      <c r="U46" s="243" t="s">
        <v>42</v>
      </c>
      <c r="V46" s="243" t="s">
        <v>43</v>
      </c>
      <c r="W46" s="243" t="s">
        <v>44</v>
      </c>
      <c r="X46" s="33"/>
      <c r="Y46" s="33"/>
      <c r="Z46" s="33"/>
      <c r="AA46" s="243" t="s">
        <v>27</v>
      </c>
      <c r="AB46" s="243" t="s">
        <v>28</v>
      </c>
      <c r="AC46" s="243" t="s">
        <v>29</v>
      </c>
      <c r="AD46" s="243" t="s">
        <v>30</v>
      </c>
      <c r="AE46" s="243" t="s">
        <v>31</v>
      </c>
      <c r="AF46" s="243" t="s">
        <v>32</v>
      </c>
      <c r="AG46" s="243" t="s">
        <v>33</v>
      </c>
      <c r="AH46" s="243" t="s">
        <v>34</v>
      </c>
      <c r="AI46" s="243" t="s">
        <v>35</v>
      </c>
      <c r="AJ46" s="243" t="s">
        <v>36</v>
      </c>
      <c r="AK46" s="243" t="s">
        <v>37</v>
      </c>
      <c r="AL46" s="243" t="s">
        <v>38</v>
      </c>
      <c r="AM46" s="243" t="s">
        <v>39</v>
      </c>
      <c r="AN46" s="243" t="s">
        <v>40</v>
      </c>
      <c r="AO46" s="243" t="s">
        <v>41</v>
      </c>
      <c r="AP46" s="243" t="s">
        <v>42</v>
      </c>
      <c r="AQ46" s="243" t="s">
        <v>43</v>
      </c>
      <c r="AR46" s="243" t="s">
        <v>44</v>
      </c>
      <c r="AS46" s="31" t="str">
        <f>CONCATENATE("&gt;","=",AO7)</f>
        <v>&gt;=1</v>
      </c>
      <c r="AT46" s="104" t="str">
        <f>CONCATENATE("&lt;","=",AU7)</f>
        <v>&lt;=44</v>
      </c>
    </row>
    <row r="47" spans="1:54" ht="15" customHeight="1" thickBot="1" x14ac:dyDescent="0.25">
      <c r="B47" s="95"/>
      <c r="C47" s="34"/>
      <c r="D47" s="35"/>
      <c r="E47" s="35"/>
      <c r="F47" s="530" t="str">
        <f>'36'!M2</f>
        <v>Rowing</v>
      </c>
      <c r="G47" s="531"/>
      <c r="H47" s="532"/>
      <c r="I47" s="530" t="str">
        <f>'36'!P2</f>
        <v>Ergometer</v>
      </c>
      <c r="J47" s="531"/>
      <c r="K47" s="532"/>
      <c r="L47" s="530" t="str">
        <f>'36'!S2</f>
        <v>Maximal Kraft</v>
      </c>
      <c r="M47" s="531"/>
      <c r="N47" s="532"/>
      <c r="O47" s="530" t="str">
        <f>'36'!V2</f>
        <v>Circuit</v>
      </c>
      <c r="P47" s="531"/>
      <c r="Q47" s="532"/>
      <c r="R47" s="530" t="str">
        <f>'36'!Y2</f>
        <v>Alternativ / Endurance</v>
      </c>
      <c r="S47" s="531"/>
      <c r="T47" s="532"/>
      <c r="U47" s="530" t="str">
        <f>'36'!AB2</f>
        <v>Divers</v>
      </c>
      <c r="V47" s="531"/>
      <c r="W47" s="532"/>
      <c r="X47" s="36"/>
      <c r="Y47" s="36"/>
      <c r="Z47" s="36"/>
      <c r="AA47" s="530" t="str">
        <f>F47</f>
        <v>Rowing</v>
      </c>
      <c r="AB47" s="531"/>
      <c r="AC47" s="532"/>
      <c r="AD47" s="530" t="str">
        <f>I47</f>
        <v>Ergometer</v>
      </c>
      <c r="AE47" s="531"/>
      <c r="AF47" s="532"/>
      <c r="AG47" s="530" t="str">
        <f>L47</f>
        <v>Maximal Kraft</v>
      </c>
      <c r="AH47" s="531"/>
      <c r="AI47" s="532"/>
      <c r="AJ47" s="530" t="str">
        <f>O47</f>
        <v>Circuit</v>
      </c>
      <c r="AK47" s="531"/>
      <c r="AL47" s="532"/>
      <c r="AM47" s="530" t="str">
        <f>R47</f>
        <v>Alternativ / Endurance</v>
      </c>
      <c r="AN47" s="531"/>
      <c r="AO47" s="532"/>
      <c r="AP47" s="530" t="str">
        <f>U47</f>
        <v>Divers</v>
      </c>
      <c r="AQ47" s="531"/>
      <c r="AR47" s="532"/>
    </row>
    <row r="48" spans="1:54" ht="27.75" customHeight="1" thickBot="1" x14ac:dyDescent="0.25">
      <c r="A48" s="241" t="s">
        <v>79</v>
      </c>
      <c r="B48" s="294" t="s">
        <v>75</v>
      </c>
      <c r="C48" s="295"/>
      <c r="D48" s="295"/>
      <c r="E48" s="296"/>
      <c r="F48" s="38" t="s">
        <v>23</v>
      </c>
      <c r="G48" s="39" t="s">
        <v>24</v>
      </c>
      <c r="H48" s="40" t="s">
        <v>25</v>
      </c>
      <c r="I48" s="38" t="s">
        <v>23</v>
      </c>
      <c r="J48" s="39" t="s">
        <v>24</v>
      </c>
      <c r="K48" s="40" t="s">
        <v>25</v>
      </c>
      <c r="L48" s="38" t="s">
        <v>23</v>
      </c>
      <c r="M48" s="39" t="s">
        <v>24</v>
      </c>
      <c r="N48" s="40" t="s">
        <v>25</v>
      </c>
      <c r="O48" s="38" t="s">
        <v>23</v>
      </c>
      <c r="P48" s="39" t="s">
        <v>24</v>
      </c>
      <c r="Q48" s="40" t="s">
        <v>25</v>
      </c>
      <c r="R48" s="38" t="s">
        <v>23</v>
      </c>
      <c r="S48" s="39" t="s">
        <v>24</v>
      </c>
      <c r="T48" s="40" t="s">
        <v>25</v>
      </c>
      <c r="U48" s="38" t="s">
        <v>23</v>
      </c>
      <c r="V48" s="39" t="s">
        <v>24</v>
      </c>
      <c r="W48" s="40" t="s">
        <v>25</v>
      </c>
      <c r="X48" s="36"/>
      <c r="Y48" s="36"/>
      <c r="Z48" s="36"/>
      <c r="AA48" s="38" t="s">
        <v>23</v>
      </c>
      <c r="AB48" s="39" t="s">
        <v>24</v>
      </c>
      <c r="AC48" s="40" t="s">
        <v>25</v>
      </c>
      <c r="AD48" s="38" t="s">
        <v>23</v>
      </c>
      <c r="AE48" s="39" t="s">
        <v>24</v>
      </c>
      <c r="AF48" s="40" t="s">
        <v>25</v>
      </c>
      <c r="AG48" s="38" t="s">
        <v>23</v>
      </c>
      <c r="AH48" s="39" t="s">
        <v>24</v>
      </c>
      <c r="AI48" s="40" t="s">
        <v>25</v>
      </c>
      <c r="AJ48" s="38" t="s">
        <v>23</v>
      </c>
      <c r="AK48" s="39" t="s">
        <v>24</v>
      </c>
      <c r="AL48" s="40" t="s">
        <v>25</v>
      </c>
      <c r="AM48" s="38" t="s">
        <v>23</v>
      </c>
      <c r="AN48" s="39" t="s">
        <v>24</v>
      </c>
      <c r="AO48" s="40" t="s">
        <v>25</v>
      </c>
      <c r="AP48" s="38" t="s">
        <v>23</v>
      </c>
      <c r="AQ48" s="39" t="s">
        <v>24</v>
      </c>
      <c r="AR48" s="40" t="s">
        <v>25</v>
      </c>
      <c r="AS48" s="298" t="str">
        <f t="shared" ref="AS48:AS100" si="0">A48</f>
        <v>Trainings-
woche</v>
      </c>
      <c r="AT48" s="527" t="str">
        <f t="shared" ref="AT48:AT79" si="1">B48</f>
        <v>Kalenderwoche</v>
      </c>
      <c r="AU48" s="528"/>
      <c r="AV48" s="528"/>
      <c r="AW48" s="529"/>
    </row>
    <row r="49" spans="1:54" s="267" customFormat="1" ht="12.75" customHeight="1" thickBot="1" x14ac:dyDescent="0.25">
      <c r="A49" s="2">
        <v>1</v>
      </c>
      <c r="B49" s="257">
        <f>Overview!C18</f>
        <v>41519</v>
      </c>
      <c r="C49" s="258" t="s">
        <v>26</v>
      </c>
      <c r="D49" s="259">
        <f>B49+6</f>
        <v>41525</v>
      </c>
      <c r="E49" s="260">
        <f>Overview!F18</f>
        <v>36</v>
      </c>
      <c r="F49" s="234">
        <f>'36'!M$27</f>
        <v>0</v>
      </c>
      <c r="G49" s="234">
        <f>'36'!N$27</f>
        <v>0</v>
      </c>
      <c r="H49" s="234">
        <f>'36'!O$27</f>
        <v>0</v>
      </c>
      <c r="I49" s="234">
        <f>'36'!P$27</f>
        <v>0</v>
      </c>
      <c r="J49" s="234">
        <f>'36'!Q$27</f>
        <v>0</v>
      </c>
      <c r="K49" s="234">
        <f>'36'!R$27</f>
        <v>0</v>
      </c>
      <c r="L49" s="234">
        <f>'36'!S$27</f>
        <v>0</v>
      </c>
      <c r="M49" s="234">
        <f>'36'!T$27</f>
        <v>0</v>
      </c>
      <c r="N49" s="234">
        <f>'36'!U$27</f>
        <v>0</v>
      </c>
      <c r="O49" s="234">
        <f>'36'!V$27</f>
        <v>0</v>
      </c>
      <c r="P49" s="234">
        <f>'36'!W$27</f>
        <v>0</v>
      </c>
      <c r="Q49" s="234">
        <f>'36'!X$27</f>
        <v>0</v>
      </c>
      <c r="R49" s="234">
        <f>'36'!Y$27</f>
        <v>0</v>
      </c>
      <c r="S49" s="234">
        <f>'36'!Z$27</f>
        <v>0</v>
      </c>
      <c r="T49" s="234">
        <f>'36'!AA$27</f>
        <v>0</v>
      </c>
      <c r="U49" s="234">
        <f>'36'!AB$27</f>
        <v>0</v>
      </c>
      <c r="V49" s="234">
        <f>'36'!AC$27</f>
        <v>0</v>
      </c>
      <c r="W49" s="235">
        <f>'36'!AD$27</f>
        <v>0</v>
      </c>
      <c r="X49" s="261"/>
      <c r="Y49" s="261"/>
      <c r="Z49" s="261"/>
      <c r="AA49" s="230">
        <f>'36'!M$28</f>
        <v>0</v>
      </c>
      <c r="AB49" s="230">
        <f>'36'!N$28</f>
        <v>0</v>
      </c>
      <c r="AC49" s="230">
        <f>'36'!O$28</f>
        <v>0</v>
      </c>
      <c r="AD49" s="230">
        <f>'36'!P$28</f>
        <v>0</v>
      </c>
      <c r="AE49" s="230">
        <f>'36'!Q$28</f>
        <v>0</v>
      </c>
      <c r="AF49" s="230">
        <f>'36'!R$28</f>
        <v>0</v>
      </c>
      <c r="AG49" s="230">
        <f>'36'!S$28</f>
        <v>0</v>
      </c>
      <c r="AH49" s="230">
        <f>'36'!T$28</f>
        <v>0</v>
      </c>
      <c r="AI49" s="230">
        <f>'36'!U$28</f>
        <v>0</v>
      </c>
      <c r="AJ49" s="230">
        <f>'36'!V$28</f>
        <v>0</v>
      </c>
      <c r="AK49" s="230">
        <f>'36'!W$28</f>
        <v>0</v>
      </c>
      <c r="AL49" s="230">
        <f>'36'!X$28</f>
        <v>0</v>
      </c>
      <c r="AM49" s="230">
        <f>'36'!Y$28</f>
        <v>0</v>
      </c>
      <c r="AN49" s="230">
        <f>'36'!Z$28</f>
        <v>0</v>
      </c>
      <c r="AO49" s="230">
        <f>'36'!AA$28</f>
        <v>0</v>
      </c>
      <c r="AP49" s="230">
        <f>'36'!AB$28</f>
        <v>0</v>
      </c>
      <c r="AQ49" s="230">
        <f>'36'!AC$28</f>
        <v>0</v>
      </c>
      <c r="AR49" s="230">
        <f>'36'!AD$28</f>
        <v>0</v>
      </c>
      <c r="AS49" s="262">
        <f t="shared" si="0"/>
        <v>1</v>
      </c>
      <c r="AT49" s="263">
        <f t="shared" si="1"/>
        <v>41519</v>
      </c>
      <c r="AU49" s="264" t="str">
        <f t="shared" ref="AU49:AU79" si="2">C49</f>
        <v>-</v>
      </c>
      <c r="AV49" s="265">
        <f t="shared" ref="AV49:AV79" si="3">D49</f>
        <v>41525</v>
      </c>
      <c r="AW49" s="266">
        <f t="shared" ref="AW49:AW79" si="4">E49</f>
        <v>36</v>
      </c>
      <c r="AX49" s="261"/>
      <c r="AY49" s="261"/>
      <c r="AZ49" s="261"/>
      <c r="BA49" s="261"/>
      <c r="BB49" s="261"/>
    </row>
    <row r="50" spans="1:54" s="261" customFormat="1" ht="12.75" customHeight="1" thickBot="1" x14ac:dyDescent="0.25">
      <c r="A50" s="94">
        <v>2</v>
      </c>
      <c r="B50" s="268">
        <f>B49+7</f>
        <v>41526</v>
      </c>
      <c r="C50" s="269" t="s">
        <v>26</v>
      </c>
      <c r="D50" s="269">
        <f>D49+7</f>
        <v>41532</v>
      </c>
      <c r="E50" s="260">
        <f>Overview!F19</f>
        <v>37</v>
      </c>
      <c r="F50" s="42">
        <f>'37'!M$27</f>
        <v>0</v>
      </c>
      <c r="G50" s="42">
        <f>'37'!N$27</f>
        <v>0</v>
      </c>
      <c r="H50" s="42">
        <f>'37'!O$27</f>
        <v>0</v>
      </c>
      <c r="I50" s="42">
        <f>'37'!P$27</f>
        <v>0</v>
      </c>
      <c r="J50" s="42">
        <f>'37'!Q$27</f>
        <v>0</v>
      </c>
      <c r="K50" s="42">
        <f>'37'!R$27</f>
        <v>0</v>
      </c>
      <c r="L50" s="42">
        <f>'37'!S$27</f>
        <v>0</v>
      </c>
      <c r="M50" s="42">
        <f>'37'!T$27</f>
        <v>0</v>
      </c>
      <c r="N50" s="42">
        <f>'37'!U$27</f>
        <v>0</v>
      </c>
      <c r="O50" s="42">
        <f>'37'!V$27</f>
        <v>0</v>
      </c>
      <c r="P50" s="42">
        <f>'37'!W$27</f>
        <v>0</v>
      </c>
      <c r="Q50" s="42">
        <f>'37'!X$27</f>
        <v>0</v>
      </c>
      <c r="R50" s="42">
        <f>'37'!Y$27</f>
        <v>0</v>
      </c>
      <c r="S50" s="42">
        <f>'37'!Z$27</f>
        <v>0</v>
      </c>
      <c r="T50" s="42">
        <f>'37'!AA$27</f>
        <v>0</v>
      </c>
      <c r="U50" s="42">
        <f>'37'!AB$27</f>
        <v>0</v>
      </c>
      <c r="V50" s="42">
        <f>'37'!AC$27</f>
        <v>0</v>
      </c>
      <c r="W50" s="236">
        <f>'37'!AD$27</f>
        <v>0</v>
      </c>
      <c r="AA50" s="231">
        <f>'37'!M$28</f>
        <v>0</v>
      </c>
      <c r="AB50" s="231">
        <f>'37'!N$28</f>
        <v>0</v>
      </c>
      <c r="AC50" s="231">
        <f>'37'!O$28</f>
        <v>0</v>
      </c>
      <c r="AD50" s="231">
        <f>'37'!P$28</f>
        <v>0</v>
      </c>
      <c r="AE50" s="231">
        <f>'37'!Q$28</f>
        <v>0</v>
      </c>
      <c r="AF50" s="231">
        <f>'37'!R$28</f>
        <v>0</v>
      </c>
      <c r="AG50" s="231">
        <f>'37'!S$28</f>
        <v>0</v>
      </c>
      <c r="AH50" s="231">
        <f>'37'!T$28</f>
        <v>0</v>
      </c>
      <c r="AI50" s="231">
        <f>'37'!U$28</f>
        <v>0</v>
      </c>
      <c r="AJ50" s="231">
        <f>'37'!V$28</f>
        <v>0</v>
      </c>
      <c r="AK50" s="231">
        <f>'37'!W$28</f>
        <v>0</v>
      </c>
      <c r="AL50" s="231">
        <f>'37'!X$28</f>
        <v>0</v>
      </c>
      <c r="AM50" s="231">
        <f>'37'!Y$28</f>
        <v>0</v>
      </c>
      <c r="AN50" s="231">
        <f>'37'!Z$28</f>
        <v>0</v>
      </c>
      <c r="AO50" s="231">
        <f>'37'!AA$28</f>
        <v>0</v>
      </c>
      <c r="AP50" s="231">
        <f>'37'!AB$28</f>
        <v>0</v>
      </c>
      <c r="AQ50" s="231">
        <f>'37'!AC$28</f>
        <v>0</v>
      </c>
      <c r="AR50" s="231">
        <f>'37'!AD$28</f>
        <v>0</v>
      </c>
      <c r="AS50" s="270">
        <f t="shared" si="0"/>
        <v>2</v>
      </c>
      <c r="AT50" s="271">
        <f t="shared" si="1"/>
        <v>41526</v>
      </c>
      <c r="AU50" s="272" t="str">
        <f t="shared" si="2"/>
        <v>-</v>
      </c>
      <c r="AV50" s="272">
        <f t="shared" si="3"/>
        <v>41532</v>
      </c>
      <c r="AW50" s="266">
        <f t="shared" si="4"/>
        <v>37</v>
      </c>
    </row>
    <row r="51" spans="1:54" s="261" customFormat="1" ht="12.75" customHeight="1" thickBot="1" x14ac:dyDescent="0.25">
      <c r="A51" s="2">
        <v>3</v>
      </c>
      <c r="B51" s="273">
        <f>B50+7</f>
        <v>41533</v>
      </c>
      <c r="C51" s="274" t="s">
        <v>26</v>
      </c>
      <c r="D51" s="275">
        <f>D50+7</f>
        <v>41539</v>
      </c>
      <c r="E51" s="260">
        <f>Overview!F20</f>
        <v>38</v>
      </c>
      <c r="F51" s="41">
        <f>'38'!M$27</f>
        <v>0</v>
      </c>
      <c r="G51" s="41">
        <f>'38'!N$27</f>
        <v>0</v>
      </c>
      <c r="H51" s="41">
        <f>'38'!O$27</f>
        <v>0</v>
      </c>
      <c r="I51" s="41">
        <f>'38'!P$27</f>
        <v>0</v>
      </c>
      <c r="J51" s="41">
        <f>'38'!Q$27</f>
        <v>0</v>
      </c>
      <c r="K51" s="41">
        <f>'38'!R$27</f>
        <v>0</v>
      </c>
      <c r="L51" s="41">
        <f>'38'!S$27</f>
        <v>0</v>
      </c>
      <c r="M51" s="41">
        <f>'38'!T$27</f>
        <v>0</v>
      </c>
      <c r="N51" s="41">
        <f>'38'!U$27</f>
        <v>0</v>
      </c>
      <c r="O51" s="41">
        <f>'38'!V$27</f>
        <v>0</v>
      </c>
      <c r="P51" s="41">
        <f>'38'!W$27</f>
        <v>0</v>
      </c>
      <c r="Q51" s="41">
        <f>'38'!X$27</f>
        <v>0</v>
      </c>
      <c r="R51" s="41">
        <f>'38'!Y$27</f>
        <v>0</v>
      </c>
      <c r="S51" s="41">
        <f>'38'!Z$27</f>
        <v>0</v>
      </c>
      <c r="T51" s="41">
        <f>'38'!AA$27</f>
        <v>0</v>
      </c>
      <c r="U51" s="41">
        <f>'38'!AB$27</f>
        <v>0</v>
      </c>
      <c r="V51" s="41">
        <f>'38'!AC$27</f>
        <v>0</v>
      </c>
      <c r="W51" s="237">
        <f>'38'!AD$27</f>
        <v>0</v>
      </c>
      <c r="AA51" s="230">
        <f>'38'!M$28</f>
        <v>0</v>
      </c>
      <c r="AB51" s="230">
        <f>'38'!N$28</f>
        <v>0</v>
      </c>
      <c r="AC51" s="230">
        <f>'38'!O$28</f>
        <v>0</v>
      </c>
      <c r="AD51" s="230">
        <f>'38'!P$28</f>
        <v>0</v>
      </c>
      <c r="AE51" s="230">
        <f>'38'!Q$28</f>
        <v>0</v>
      </c>
      <c r="AF51" s="230">
        <f>'38'!R$28</f>
        <v>0</v>
      </c>
      <c r="AG51" s="230">
        <f>'38'!S$28</f>
        <v>0</v>
      </c>
      <c r="AH51" s="230">
        <f>'38'!T$28</f>
        <v>0</v>
      </c>
      <c r="AI51" s="230">
        <f>'38'!U$28</f>
        <v>0</v>
      </c>
      <c r="AJ51" s="230">
        <f>'38'!V$28</f>
        <v>0</v>
      </c>
      <c r="AK51" s="230">
        <f>'38'!W$28</f>
        <v>0</v>
      </c>
      <c r="AL51" s="230">
        <f>'38'!X$28</f>
        <v>0</v>
      </c>
      <c r="AM51" s="230">
        <f>'38'!Y$28</f>
        <v>0</v>
      </c>
      <c r="AN51" s="230">
        <f>'38'!Z$28</f>
        <v>0</v>
      </c>
      <c r="AO51" s="230">
        <f>'38'!AA$28</f>
        <v>0</v>
      </c>
      <c r="AP51" s="230">
        <f>'38'!AB$28</f>
        <v>0</v>
      </c>
      <c r="AQ51" s="230">
        <f>'38'!AC$28</f>
        <v>0</v>
      </c>
      <c r="AR51" s="230">
        <f>'38'!AD$28</f>
        <v>0</v>
      </c>
      <c r="AS51" s="262">
        <f t="shared" si="0"/>
        <v>3</v>
      </c>
      <c r="AT51" s="263">
        <f t="shared" si="1"/>
        <v>41533</v>
      </c>
      <c r="AU51" s="264" t="str">
        <f t="shared" si="2"/>
        <v>-</v>
      </c>
      <c r="AV51" s="265">
        <f t="shared" si="3"/>
        <v>41539</v>
      </c>
      <c r="AW51" s="266">
        <f t="shared" si="4"/>
        <v>38</v>
      </c>
    </row>
    <row r="52" spans="1:54" s="261" customFormat="1" ht="12.75" customHeight="1" thickBot="1" x14ac:dyDescent="0.25">
      <c r="A52" s="94">
        <v>4</v>
      </c>
      <c r="B52" s="268">
        <f>B51+7</f>
        <v>41540</v>
      </c>
      <c r="C52" s="269" t="s">
        <v>26</v>
      </c>
      <c r="D52" s="269">
        <f>D51+7</f>
        <v>41546</v>
      </c>
      <c r="E52" s="260">
        <f>Overview!F21</f>
        <v>39</v>
      </c>
      <c r="F52" s="42">
        <f>'39'!M$27</f>
        <v>0</v>
      </c>
      <c r="G52" s="42">
        <f>'39'!N$27</f>
        <v>0</v>
      </c>
      <c r="H52" s="42">
        <f>'39'!O$27</f>
        <v>0</v>
      </c>
      <c r="I52" s="42">
        <f>'39'!P$27</f>
        <v>0</v>
      </c>
      <c r="J52" s="42">
        <f>'39'!Q$27</f>
        <v>0</v>
      </c>
      <c r="K52" s="42">
        <f>'39'!R$27</f>
        <v>0</v>
      </c>
      <c r="L52" s="42">
        <f>'39'!S$27</f>
        <v>0</v>
      </c>
      <c r="M52" s="42">
        <f>'39'!T$27</f>
        <v>0</v>
      </c>
      <c r="N52" s="42">
        <f>'39'!U$27</f>
        <v>0</v>
      </c>
      <c r="O52" s="42">
        <f>'39'!V$27</f>
        <v>0</v>
      </c>
      <c r="P52" s="42">
        <f>'39'!W$27</f>
        <v>0</v>
      </c>
      <c r="Q52" s="42">
        <f>'39'!X$27</f>
        <v>0</v>
      </c>
      <c r="R52" s="42">
        <f>'39'!Y$27</f>
        <v>0</v>
      </c>
      <c r="S52" s="42">
        <f>'39'!Z$27</f>
        <v>0</v>
      </c>
      <c r="T52" s="42">
        <f>'39'!AA$27</f>
        <v>0</v>
      </c>
      <c r="U52" s="42">
        <f>'39'!AB$27</f>
        <v>0</v>
      </c>
      <c r="V52" s="42">
        <f>'39'!AC$27</f>
        <v>0</v>
      </c>
      <c r="W52" s="236">
        <f>'39'!AD$27</f>
        <v>0</v>
      </c>
      <c r="AA52" s="231">
        <f>'39'!M$28</f>
        <v>0</v>
      </c>
      <c r="AB52" s="231">
        <f>'39'!N$28</f>
        <v>0</v>
      </c>
      <c r="AC52" s="231">
        <f>'39'!O$28</f>
        <v>0</v>
      </c>
      <c r="AD52" s="231">
        <f>'39'!P$28</f>
        <v>0</v>
      </c>
      <c r="AE52" s="231">
        <f>'39'!Q$28</f>
        <v>0</v>
      </c>
      <c r="AF52" s="231">
        <f>'39'!R$28</f>
        <v>0</v>
      </c>
      <c r="AG52" s="231">
        <f>'39'!S$28</f>
        <v>0</v>
      </c>
      <c r="AH52" s="231">
        <f>'39'!T$28</f>
        <v>0</v>
      </c>
      <c r="AI52" s="231">
        <f>'39'!U$28</f>
        <v>0</v>
      </c>
      <c r="AJ52" s="231">
        <f>'39'!V$28</f>
        <v>0</v>
      </c>
      <c r="AK52" s="231">
        <f>'39'!W$28</f>
        <v>0</v>
      </c>
      <c r="AL52" s="231">
        <f>'39'!X$28</f>
        <v>0</v>
      </c>
      <c r="AM52" s="231">
        <f>'39'!Y$28</f>
        <v>0</v>
      </c>
      <c r="AN52" s="231">
        <f>'39'!Z$28</f>
        <v>0</v>
      </c>
      <c r="AO52" s="231">
        <f>'39'!AA$28</f>
        <v>0</v>
      </c>
      <c r="AP52" s="231">
        <f>'39'!AB$28</f>
        <v>0</v>
      </c>
      <c r="AQ52" s="231">
        <f>'39'!AC$28</f>
        <v>0</v>
      </c>
      <c r="AR52" s="231">
        <f>'39'!AD$28</f>
        <v>0</v>
      </c>
      <c r="AS52" s="270">
        <f t="shared" si="0"/>
        <v>4</v>
      </c>
      <c r="AT52" s="271">
        <f t="shared" si="1"/>
        <v>41540</v>
      </c>
      <c r="AU52" s="272" t="str">
        <f t="shared" si="2"/>
        <v>-</v>
      </c>
      <c r="AV52" s="272">
        <f t="shared" si="3"/>
        <v>41546</v>
      </c>
      <c r="AW52" s="266">
        <f t="shared" si="4"/>
        <v>39</v>
      </c>
    </row>
    <row r="53" spans="1:54" s="261" customFormat="1" ht="12.75" customHeight="1" thickBot="1" x14ac:dyDescent="0.25">
      <c r="A53" s="2">
        <v>5</v>
      </c>
      <c r="B53" s="273">
        <f>B52+7</f>
        <v>41547</v>
      </c>
      <c r="C53" s="274" t="s">
        <v>26</v>
      </c>
      <c r="D53" s="276">
        <f>D52+7</f>
        <v>41553</v>
      </c>
      <c r="E53" s="260">
        <f>Overview!F22</f>
        <v>40</v>
      </c>
      <c r="F53" s="41">
        <f>'40'!M$27</f>
        <v>0</v>
      </c>
      <c r="G53" s="41">
        <f>'40'!N$27</f>
        <v>0</v>
      </c>
      <c r="H53" s="41">
        <f>'40'!O$27</f>
        <v>0</v>
      </c>
      <c r="I53" s="41">
        <f>'40'!P$27</f>
        <v>0</v>
      </c>
      <c r="J53" s="41">
        <f>'40'!Q$27</f>
        <v>0</v>
      </c>
      <c r="K53" s="41">
        <f>'40'!R$27</f>
        <v>0</v>
      </c>
      <c r="L53" s="41">
        <f>'40'!S$27</f>
        <v>0</v>
      </c>
      <c r="M53" s="41">
        <f>'40'!T$27</f>
        <v>0</v>
      </c>
      <c r="N53" s="41">
        <f>'40'!U$27</f>
        <v>0</v>
      </c>
      <c r="O53" s="41">
        <f>'40'!V$27</f>
        <v>0</v>
      </c>
      <c r="P53" s="41">
        <f>'40'!W$27</f>
        <v>0</v>
      </c>
      <c r="Q53" s="41">
        <f>'40'!X$27</f>
        <v>0</v>
      </c>
      <c r="R53" s="41">
        <f>'40'!Y$27</f>
        <v>0</v>
      </c>
      <c r="S53" s="41">
        <f>'40'!Z$27</f>
        <v>0</v>
      </c>
      <c r="T53" s="41">
        <f>'40'!AA$27</f>
        <v>0</v>
      </c>
      <c r="U53" s="41">
        <f>'40'!AB$27</f>
        <v>0</v>
      </c>
      <c r="V53" s="41">
        <f>'40'!AC$27</f>
        <v>0</v>
      </c>
      <c r="W53" s="237">
        <f>'40'!AD$27</f>
        <v>0</v>
      </c>
      <c r="X53" s="277"/>
      <c r="Y53" s="277"/>
      <c r="Z53" s="277"/>
      <c r="AA53" s="230">
        <f>'40'!M$28</f>
        <v>0</v>
      </c>
      <c r="AB53" s="230">
        <f>'40'!N$28</f>
        <v>0</v>
      </c>
      <c r="AC53" s="230">
        <f>'40'!O$28</f>
        <v>0</v>
      </c>
      <c r="AD53" s="230">
        <f>'40'!P$28</f>
        <v>0</v>
      </c>
      <c r="AE53" s="230">
        <f>'40'!Q$28</f>
        <v>0</v>
      </c>
      <c r="AF53" s="230">
        <f>'40'!R$28</f>
        <v>0</v>
      </c>
      <c r="AG53" s="230">
        <f>'40'!S$28</f>
        <v>0</v>
      </c>
      <c r="AH53" s="230">
        <f>'40'!T$28</f>
        <v>0</v>
      </c>
      <c r="AI53" s="230">
        <f>'40'!U$28</f>
        <v>0</v>
      </c>
      <c r="AJ53" s="230">
        <f>'40'!V$28</f>
        <v>0</v>
      </c>
      <c r="AK53" s="230">
        <f>'40'!W$28</f>
        <v>0</v>
      </c>
      <c r="AL53" s="230">
        <f>'40'!X$28</f>
        <v>0</v>
      </c>
      <c r="AM53" s="230">
        <f>'40'!Y$28</f>
        <v>0</v>
      </c>
      <c r="AN53" s="230">
        <f>'40'!Z$28</f>
        <v>0</v>
      </c>
      <c r="AO53" s="230">
        <f>'40'!AA$28</f>
        <v>0</v>
      </c>
      <c r="AP53" s="230">
        <f>'40'!AB$28</f>
        <v>0</v>
      </c>
      <c r="AQ53" s="230">
        <f>'40'!AC$28</f>
        <v>0</v>
      </c>
      <c r="AR53" s="230">
        <f>'40'!AD$28</f>
        <v>0</v>
      </c>
      <c r="AS53" s="262">
        <f t="shared" si="0"/>
        <v>5</v>
      </c>
      <c r="AT53" s="278">
        <f t="shared" si="1"/>
        <v>41547</v>
      </c>
      <c r="AU53" s="279" t="str">
        <f t="shared" si="2"/>
        <v>-</v>
      </c>
      <c r="AV53" s="280">
        <f t="shared" si="3"/>
        <v>41553</v>
      </c>
      <c r="AW53" s="281">
        <f t="shared" si="4"/>
        <v>40</v>
      </c>
    </row>
    <row r="54" spans="1:54" s="261" customFormat="1" ht="12.75" customHeight="1" thickBot="1" x14ac:dyDescent="0.25">
      <c r="A54" s="94">
        <v>6</v>
      </c>
      <c r="B54" s="268">
        <f t="shared" ref="B54:B100" si="5">B53+7</f>
        <v>41554</v>
      </c>
      <c r="C54" s="269" t="s">
        <v>26</v>
      </c>
      <c r="D54" s="282">
        <f t="shared" ref="D54:D100" si="6">D53+7</f>
        <v>41560</v>
      </c>
      <c r="E54" s="260">
        <f>Overview!F23</f>
        <v>41</v>
      </c>
      <c r="F54" s="42">
        <f>'41'!M$27</f>
        <v>0</v>
      </c>
      <c r="G54" s="42">
        <f>'41'!N$27</f>
        <v>0</v>
      </c>
      <c r="H54" s="42">
        <f>'41'!O$27</f>
        <v>0</v>
      </c>
      <c r="I54" s="42">
        <f>'41'!P$27</f>
        <v>0</v>
      </c>
      <c r="J54" s="42">
        <f>'41'!Q$27</f>
        <v>0</v>
      </c>
      <c r="K54" s="42">
        <f>'41'!R$27</f>
        <v>0</v>
      </c>
      <c r="L54" s="42">
        <f>'41'!S$27</f>
        <v>0</v>
      </c>
      <c r="M54" s="42">
        <f>'41'!T$27</f>
        <v>0</v>
      </c>
      <c r="N54" s="42">
        <f>'41'!U$27</f>
        <v>0</v>
      </c>
      <c r="O54" s="42">
        <f>'41'!V$27</f>
        <v>0</v>
      </c>
      <c r="P54" s="42">
        <f>'41'!W$27</f>
        <v>0</v>
      </c>
      <c r="Q54" s="42">
        <f>'41'!X$27</f>
        <v>0</v>
      </c>
      <c r="R54" s="42">
        <f>'41'!Y$27</f>
        <v>0</v>
      </c>
      <c r="S54" s="42">
        <f>'41'!Z$27</f>
        <v>0</v>
      </c>
      <c r="T54" s="42">
        <f>'41'!AA$27</f>
        <v>0</v>
      </c>
      <c r="U54" s="42">
        <f>'41'!AB$27</f>
        <v>0</v>
      </c>
      <c r="V54" s="42">
        <f>'41'!AC$27</f>
        <v>0</v>
      </c>
      <c r="W54" s="236">
        <f>'41'!AD$27</f>
        <v>0</v>
      </c>
      <c r="AA54" s="231">
        <f>'41'!M$28</f>
        <v>0</v>
      </c>
      <c r="AB54" s="231">
        <f>'41'!N$28</f>
        <v>0</v>
      </c>
      <c r="AC54" s="231">
        <f>'41'!O$28</f>
        <v>0</v>
      </c>
      <c r="AD54" s="231">
        <f>'41'!P$28</f>
        <v>0</v>
      </c>
      <c r="AE54" s="231">
        <f>'41'!Q$28</f>
        <v>0</v>
      </c>
      <c r="AF54" s="231">
        <f>'41'!R$28</f>
        <v>0</v>
      </c>
      <c r="AG54" s="231">
        <f>'41'!S$28</f>
        <v>0</v>
      </c>
      <c r="AH54" s="231">
        <f>'41'!T$28</f>
        <v>0</v>
      </c>
      <c r="AI54" s="231">
        <f>'41'!U$28</f>
        <v>0</v>
      </c>
      <c r="AJ54" s="231">
        <f>'41'!V$28</f>
        <v>0</v>
      </c>
      <c r="AK54" s="231">
        <f>'41'!W$28</f>
        <v>0</v>
      </c>
      <c r="AL54" s="231">
        <f>'41'!X$28</f>
        <v>0</v>
      </c>
      <c r="AM54" s="231">
        <f>'41'!Y$28</f>
        <v>0</v>
      </c>
      <c r="AN54" s="231">
        <f>'41'!Z$28</f>
        <v>0</v>
      </c>
      <c r="AO54" s="231">
        <f>'41'!AA$28</f>
        <v>0</v>
      </c>
      <c r="AP54" s="231">
        <f>'41'!AB$28</f>
        <v>0</v>
      </c>
      <c r="AQ54" s="231">
        <f>'41'!AC$28</f>
        <v>0</v>
      </c>
      <c r="AR54" s="231">
        <f>'41'!AD$28</f>
        <v>0</v>
      </c>
      <c r="AS54" s="270">
        <f t="shared" si="0"/>
        <v>6</v>
      </c>
      <c r="AT54" s="271">
        <f t="shared" si="1"/>
        <v>41554</v>
      </c>
      <c r="AU54" s="272" t="str">
        <f t="shared" si="2"/>
        <v>-</v>
      </c>
      <c r="AV54" s="283">
        <f t="shared" si="3"/>
        <v>41560</v>
      </c>
      <c r="AW54" s="266">
        <f t="shared" si="4"/>
        <v>41</v>
      </c>
    </row>
    <row r="55" spans="1:54" s="261" customFormat="1" ht="12.75" customHeight="1" thickBot="1" x14ac:dyDescent="0.25">
      <c r="A55" s="2">
        <v>7</v>
      </c>
      <c r="B55" s="284">
        <f t="shared" si="5"/>
        <v>41561</v>
      </c>
      <c r="C55" s="274" t="s">
        <v>26</v>
      </c>
      <c r="D55" s="274">
        <f t="shared" si="6"/>
        <v>41567</v>
      </c>
      <c r="E55" s="260">
        <f>Overview!F24</f>
        <v>42</v>
      </c>
      <c r="F55" s="43">
        <f>'42'!M$27</f>
        <v>0</v>
      </c>
      <c r="G55" s="43">
        <f>'42'!N$27</f>
        <v>0</v>
      </c>
      <c r="H55" s="43">
        <f>'42'!O$27</f>
        <v>0</v>
      </c>
      <c r="I55" s="43">
        <f>'42'!P$27</f>
        <v>0</v>
      </c>
      <c r="J55" s="43">
        <f>'42'!Q$27</f>
        <v>0</v>
      </c>
      <c r="K55" s="43">
        <f>'42'!R$27</f>
        <v>0</v>
      </c>
      <c r="L55" s="43">
        <f>'42'!S$27</f>
        <v>0</v>
      </c>
      <c r="M55" s="43">
        <f>'42'!T$27</f>
        <v>0</v>
      </c>
      <c r="N55" s="43">
        <f>'42'!U$27</f>
        <v>0</v>
      </c>
      <c r="O55" s="43">
        <f>'42'!V$27</f>
        <v>0</v>
      </c>
      <c r="P55" s="43">
        <f>'42'!W$27</f>
        <v>0</v>
      </c>
      <c r="Q55" s="43">
        <f>'42'!X$27</f>
        <v>0</v>
      </c>
      <c r="R55" s="43">
        <f>'42'!Y$27</f>
        <v>0</v>
      </c>
      <c r="S55" s="43">
        <f>'42'!Z$27</f>
        <v>0</v>
      </c>
      <c r="T55" s="43">
        <f>'42'!AA$27</f>
        <v>0</v>
      </c>
      <c r="U55" s="43">
        <f>'42'!AB$27</f>
        <v>0</v>
      </c>
      <c r="V55" s="43">
        <f>'42'!AC$27</f>
        <v>0</v>
      </c>
      <c r="W55" s="238">
        <f>'42'!AD$27</f>
        <v>0</v>
      </c>
      <c r="AA55" s="232">
        <f>'42'!M$28</f>
        <v>0</v>
      </c>
      <c r="AB55" s="232">
        <f>'42'!N$28</f>
        <v>0</v>
      </c>
      <c r="AC55" s="232">
        <f>'42'!O$28</f>
        <v>0</v>
      </c>
      <c r="AD55" s="232">
        <f>'42'!P$28</f>
        <v>0</v>
      </c>
      <c r="AE55" s="232">
        <f>'42'!Q$28</f>
        <v>0</v>
      </c>
      <c r="AF55" s="232">
        <f>'42'!R$28</f>
        <v>0</v>
      </c>
      <c r="AG55" s="232">
        <f>'42'!S$28</f>
        <v>0</v>
      </c>
      <c r="AH55" s="232">
        <f>'42'!T$28</f>
        <v>0</v>
      </c>
      <c r="AI55" s="232">
        <f>'42'!U$28</f>
        <v>0</v>
      </c>
      <c r="AJ55" s="232">
        <f>'42'!V$28</f>
        <v>0</v>
      </c>
      <c r="AK55" s="232">
        <f>'42'!W$28</f>
        <v>0</v>
      </c>
      <c r="AL55" s="232">
        <f>'42'!X$28</f>
        <v>0</v>
      </c>
      <c r="AM55" s="232">
        <f>'42'!Y$28</f>
        <v>0</v>
      </c>
      <c r="AN55" s="232">
        <f>'42'!Z$28</f>
        <v>0</v>
      </c>
      <c r="AO55" s="232">
        <f>'42'!AA$28</f>
        <v>0</v>
      </c>
      <c r="AP55" s="232">
        <f>'42'!AB$28</f>
        <v>0</v>
      </c>
      <c r="AQ55" s="232">
        <f>'42'!AC$28</f>
        <v>0</v>
      </c>
      <c r="AR55" s="232">
        <f>'42'!AD$28</f>
        <v>0</v>
      </c>
      <c r="AS55" s="262">
        <f t="shared" si="0"/>
        <v>7</v>
      </c>
      <c r="AT55" s="285">
        <f t="shared" si="1"/>
        <v>41561</v>
      </c>
      <c r="AU55" s="264" t="str">
        <f t="shared" si="2"/>
        <v>-</v>
      </c>
      <c r="AV55" s="264">
        <f t="shared" si="3"/>
        <v>41567</v>
      </c>
      <c r="AW55" s="266">
        <f t="shared" si="4"/>
        <v>42</v>
      </c>
    </row>
    <row r="56" spans="1:54" s="261" customFormat="1" ht="12.75" customHeight="1" thickBot="1" x14ac:dyDescent="0.25">
      <c r="A56" s="94">
        <v>8</v>
      </c>
      <c r="B56" s="268">
        <f t="shared" si="5"/>
        <v>41568</v>
      </c>
      <c r="C56" s="269" t="s">
        <v>26</v>
      </c>
      <c r="D56" s="269">
        <f t="shared" si="6"/>
        <v>41574</v>
      </c>
      <c r="E56" s="260">
        <f>Overview!F25</f>
        <v>43</v>
      </c>
      <c r="F56" s="42">
        <f>'43'!M$27</f>
        <v>0</v>
      </c>
      <c r="G56" s="42">
        <f>'43'!N$27</f>
        <v>0</v>
      </c>
      <c r="H56" s="42">
        <f>'43'!O$27</f>
        <v>0</v>
      </c>
      <c r="I56" s="42">
        <f>'43'!P$27</f>
        <v>0</v>
      </c>
      <c r="J56" s="42">
        <f>'43'!Q$27</f>
        <v>0</v>
      </c>
      <c r="K56" s="42">
        <f>'43'!R$27</f>
        <v>0</v>
      </c>
      <c r="L56" s="42">
        <f>'43'!S$27</f>
        <v>0</v>
      </c>
      <c r="M56" s="42">
        <f>'43'!T$27</f>
        <v>0</v>
      </c>
      <c r="N56" s="42">
        <f>'43'!U$27</f>
        <v>0</v>
      </c>
      <c r="O56" s="42">
        <f>'43'!V$27</f>
        <v>0</v>
      </c>
      <c r="P56" s="42">
        <f>'43'!W$27</f>
        <v>0</v>
      </c>
      <c r="Q56" s="42">
        <f>'43'!X$27</f>
        <v>0</v>
      </c>
      <c r="R56" s="42">
        <f>'43'!Y$27</f>
        <v>0</v>
      </c>
      <c r="S56" s="42">
        <f>'43'!Z$27</f>
        <v>0</v>
      </c>
      <c r="T56" s="42">
        <f>'43'!AA$27</f>
        <v>0</v>
      </c>
      <c r="U56" s="42">
        <f>'43'!AB$27</f>
        <v>0</v>
      </c>
      <c r="V56" s="42">
        <f>'43'!AC$27</f>
        <v>0</v>
      </c>
      <c r="W56" s="236">
        <f>'43'!AD$27</f>
        <v>0</v>
      </c>
      <c r="AA56" s="231">
        <f>'43'!M$28</f>
        <v>0</v>
      </c>
      <c r="AB56" s="231">
        <f>'43'!N$28</f>
        <v>0</v>
      </c>
      <c r="AC56" s="231">
        <f>'43'!O$28</f>
        <v>0</v>
      </c>
      <c r="AD56" s="231">
        <f>'43'!P$28</f>
        <v>0</v>
      </c>
      <c r="AE56" s="231">
        <f>'43'!Q$28</f>
        <v>0</v>
      </c>
      <c r="AF56" s="231">
        <f>'43'!R$28</f>
        <v>0</v>
      </c>
      <c r="AG56" s="231">
        <f>'43'!S$28</f>
        <v>0</v>
      </c>
      <c r="AH56" s="231">
        <f>'43'!T$28</f>
        <v>0</v>
      </c>
      <c r="AI56" s="231">
        <f>'43'!U$28</f>
        <v>0</v>
      </c>
      <c r="AJ56" s="231">
        <f>'43'!V$28</f>
        <v>0</v>
      </c>
      <c r="AK56" s="231">
        <f>'43'!W$28</f>
        <v>0</v>
      </c>
      <c r="AL56" s="231">
        <f>'43'!X$28</f>
        <v>0</v>
      </c>
      <c r="AM56" s="231">
        <f>'43'!Y$28</f>
        <v>0</v>
      </c>
      <c r="AN56" s="231">
        <f>'43'!Z$28</f>
        <v>0</v>
      </c>
      <c r="AO56" s="231">
        <f>'43'!AA$28</f>
        <v>0</v>
      </c>
      <c r="AP56" s="231">
        <f>'43'!AB$28</f>
        <v>0</v>
      </c>
      <c r="AQ56" s="231">
        <f>'43'!AC$28</f>
        <v>0</v>
      </c>
      <c r="AR56" s="231">
        <f>'43'!AD$28</f>
        <v>0</v>
      </c>
      <c r="AS56" s="270">
        <f t="shared" si="0"/>
        <v>8</v>
      </c>
      <c r="AT56" s="271">
        <f t="shared" si="1"/>
        <v>41568</v>
      </c>
      <c r="AU56" s="272" t="str">
        <f t="shared" si="2"/>
        <v>-</v>
      </c>
      <c r="AV56" s="272">
        <f t="shared" si="3"/>
        <v>41574</v>
      </c>
      <c r="AW56" s="266">
        <f t="shared" si="4"/>
        <v>43</v>
      </c>
    </row>
    <row r="57" spans="1:54" s="261" customFormat="1" ht="12.75" customHeight="1" thickBot="1" x14ac:dyDescent="0.25">
      <c r="A57" s="2">
        <v>9</v>
      </c>
      <c r="B57" s="284">
        <f t="shared" si="5"/>
        <v>41575</v>
      </c>
      <c r="C57" s="274" t="s">
        <v>26</v>
      </c>
      <c r="D57" s="274">
        <f t="shared" si="6"/>
        <v>41581</v>
      </c>
      <c r="E57" s="260">
        <f>Overview!F26</f>
        <v>44</v>
      </c>
      <c r="F57" s="43">
        <f>'44'!M$27</f>
        <v>0</v>
      </c>
      <c r="G57" s="43">
        <f>'44'!N$27</f>
        <v>0</v>
      </c>
      <c r="H57" s="43">
        <f>'44'!O$27</f>
        <v>0</v>
      </c>
      <c r="I57" s="43">
        <f>'44'!P$27</f>
        <v>0</v>
      </c>
      <c r="J57" s="43">
        <f>'44'!Q$27</f>
        <v>0</v>
      </c>
      <c r="K57" s="43">
        <f>'44'!R$27</f>
        <v>0</v>
      </c>
      <c r="L57" s="43">
        <f>'44'!S$27</f>
        <v>0</v>
      </c>
      <c r="M57" s="43">
        <f>'44'!T$27</f>
        <v>0</v>
      </c>
      <c r="N57" s="43">
        <f>'44'!U$27</f>
        <v>0</v>
      </c>
      <c r="O57" s="43">
        <f>'44'!V$27</f>
        <v>0</v>
      </c>
      <c r="P57" s="43">
        <f>'44'!W$27</f>
        <v>0</v>
      </c>
      <c r="Q57" s="43">
        <f>'44'!X$27</f>
        <v>0</v>
      </c>
      <c r="R57" s="43">
        <f>'44'!Y$27</f>
        <v>0</v>
      </c>
      <c r="S57" s="43">
        <f>'44'!Z$27</f>
        <v>0</v>
      </c>
      <c r="T57" s="43">
        <f>'44'!AA$27</f>
        <v>0</v>
      </c>
      <c r="U57" s="43">
        <f>'44'!AB$27</f>
        <v>0</v>
      </c>
      <c r="V57" s="43">
        <f>'44'!AC$27</f>
        <v>0</v>
      </c>
      <c r="W57" s="238">
        <f>'44'!AD$27</f>
        <v>0</v>
      </c>
      <c r="AA57" s="232">
        <f>'44'!M$28</f>
        <v>0</v>
      </c>
      <c r="AB57" s="232">
        <f>'44'!N$28</f>
        <v>0</v>
      </c>
      <c r="AC57" s="232">
        <f>'44'!O$28</f>
        <v>0</v>
      </c>
      <c r="AD57" s="232">
        <f>'44'!P$28</f>
        <v>0</v>
      </c>
      <c r="AE57" s="232">
        <f>'44'!Q$28</f>
        <v>0</v>
      </c>
      <c r="AF57" s="232">
        <f>'44'!R$28</f>
        <v>0</v>
      </c>
      <c r="AG57" s="232">
        <f>'44'!S$28</f>
        <v>0</v>
      </c>
      <c r="AH57" s="232">
        <f>'44'!T$28</f>
        <v>0</v>
      </c>
      <c r="AI57" s="232">
        <f>'44'!U$28</f>
        <v>0</v>
      </c>
      <c r="AJ57" s="232">
        <f>'44'!V$28</f>
        <v>0</v>
      </c>
      <c r="AK57" s="232">
        <f>'44'!W$28</f>
        <v>0</v>
      </c>
      <c r="AL57" s="232">
        <f>'44'!X$28</f>
        <v>0</v>
      </c>
      <c r="AM57" s="232">
        <f>'44'!Y$28</f>
        <v>0</v>
      </c>
      <c r="AN57" s="232">
        <f>'44'!Z$28</f>
        <v>0</v>
      </c>
      <c r="AO57" s="232">
        <f>'44'!AA$28</f>
        <v>0</v>
      </c>
      <c r="AP57" s="232">
        <f>'44'!AB$28</f>
        <v>0</v>
      </c>
      <c r="AQ57" s="232">
        <f>'44'!AC$28</f>
        <v>0</v>
      </c>
      <c r="AR57" s="232">
        <f>'44'!AD$28</f>
        <v>0</v>
      </c>
      <c r="AS57" s="262">
        <f t="shared" si="0"/>
        <v>9</v>
      </c>
      <c r="AT57" s="285">
        <f t="shared" si="1"/>
        <v>41575</v>
      </c>
      <c r="AU57" s="264" t="str">
        <f t="shared" si="2"/>
        <v>-</v>
      </c>
      <c r="AV57" s="264">
        <f t="shared" si="3"/>
        <v>41581</v>
      </c>
      <c r="AW57" s="266">
        <f t="shared" si="4"/>
        <v>44</v>
      </c>
    </row>
    <row r="58" spans="1:54" s="261" customFormat="1" ht="12.75" customHeight="1" thickBot="1" x14ac:dyDescent="0.25">
      <c r="A58" s="94">
        <v>10</v>
      </c>
      <c r="B58" s="268">
        <f t="shared" si="5"/>
        <v>41582</v>
      </c>
      <c r="C58" s="269" t="s">
        <v>26</v>
      </c>
      <c r="D58" s="269">
        <f t="shared" si="6"/>
        <v>41588</v>
      </c>
      <c r="E58" s="260">
        <f>Overview!F27</f>
        <v>45</v>
      </c>
      <c r="F58" s="42">
        <f>'45'!M$27</f>
        <v>0</v>
      </c>
      <c r="G58" s="42">
        <f>'45'!N$27</f>
        <v>0</v>
      </c>
      <c r="H58" s="42">
        <f>'45'!O$27</f>
        <v>0</v>
      </c>
      <c r="I58" s="42">
        <f>'45'!P$27</f>
        <v>0</v>
      </c>
      <c r="J58" s="42">
        <f>'45'!Q$27</f>
        <v>0</v>
      </c>
      <c r="K58" s="42">
        <f>'45'!R$27</f>
        <v>0</v>
      </c>
      <c r="L58" s="42">
        <f>'45'!S$27</f>
        <v>0</v>
      </c>
      <c r="M58" s="42">
        <f>'45'!T$27</f>
        <v>0</v>
      </c>
      <c r="N58" s="42">
        <f>'45'!U$27</f>
        <v>0</v>
      </c>
      <c r="O58" s="42">
        <f>'45'!V$27</f>
        <v>0</v>
      </c>
      <c r="P58" s="42">
        <f>'45'!W$27</f>
        <v>0</v>
      </c>
      <c r="Q58" s="42">
        <f>'45'!X$27</f>
        <v>0</v>
      </c>
      <c r="R58" s="42">
        <f>'45'!Y$27</f>
        <v>0</v>
      </c>
      <c r="S58" s="42">
        <f>'45'!Z$27</f>
        <v>0</v>
      </c>
      <c r="T58" s="42">
        <f>'45'!AA$27</f>
        <v>0</v>
      </c>
      <c r="U58" s="42">
        <f>'45'!AB$27</f>
        <v>0</v>
      </c>
      <c r="V58" s="42">
        <f>'45'!AC$27</f>
        <v>0</v>
      </c>
      <c r="W58" s="236">
        <f>'45'!AD$27</f>
        <v>0</v>
      </c>
      <c r="AA58" s="231">
        <f>'45'!M$28</f>
        <v>0</v>
      </c>
      <c r="AB58" s="231">
        <f>'45'!N$28</f>
        <v>0</v>
      </c>
      <c r="AC58" s="231">
        <f>'45'!O$28</f>
        <v>0</v>
      </c>
      <c r="AD58" s="231">
        <f>'45'!P$28</f>
        <v>0</v>
      </c>
      <c r="AE58" s="231">
        <f>'45'!Q$28</f>
        <v>0</v>
      </c>
      <c r="AF58" s="231">
        <f>'45'!R$28</f>
        <v>0</v>
      </c>
      <c r="AG58" s="231">
        <f>'45'!S$28</f>
        <v>0</v>
      </c>
      <c r="AH58" s="231">
        <f>'45'!T$28</f>
        <v>0</v>
      </c>
      <c r="AI58" s="231">
        <f>'45'!U$28</f>
        <v>0</v>
      </c>
      <c r="AJ58" s="231">
        <f>'45'!V$28</f>
        <v>0</v>
      </c>
      <c r="AK58" s="231">
        <f>'45'!W$28</f>
        <v>0</v>
      </c>
      <c r="AL58" s="231">
        <f>'45'!X$28</f>
        <v>0</v>
      </c>
      <c r="AM58" s="231">
        <f>'45'!Y$28</f>
        <v>0</v>
      </c>
      <c r="AN58" s="231">
        <f>'45'!Z$28</f>
        <v>0</v>
      </c>
      <c r="AO58" s="231">
        <f>'45'!AA$28</f>
        <v>0</v>
      </c>
      <c r="AP58" s="231">
        <f>'45'!AB$28</f>
        <v>0</v>
      </c>
      <c r="AQ58" s="231">
        <f>'45'!AC$28</f>
        <v>0</v>
      </c>
      <c r="AR58" s="231">
        <f>'45'!AD$28</f>
        <v>0</v>
      </c>
      <c r="AS58" s="270">
        <f t="shared" si="0"/>
        <v>10</v>
      </c>
      <c r="AT58" s="271">
        <f t="shared" si="1"/>
        <v>41582</v>
      </c>
      <c r="AU58" s="272" t="str">
        <f t="shared" si="2"/>
        <v>-</v>
      </c>
      <c r="AV58" s="272">
        <f t="shared" si="3"/>
        <v>41588</v>
      </c>
      <c r="AW58" s="266">
        <f t="shared" si="4"/>
        <v>45</v>
      </c>
    </row>
    <row r="59" spans="1:54" s="261" customFormat="1" ht="12.75" customHeight="1" thickBot="1" x14ac:dyDescent="0.25">
      <c r="A59" s="2">
        <v>11</v>
      </c>
      <c r="B59" s="284">
        <f t="shared" si="5"/>
        <v>41589</v>
      </c>
      <c r="C59" s="274" t="s">
        <v>26</v>
      </c>
      <c r="D59" s="274">
        <f t="shared" si="6"/>
        <v>41595</v>
      </c>
      <c r="E59" s="260">
        <f>Overview!F28</f>
        <v>46</v>
      </c>
      <c r="F59" s="43">
        <f>'46'!M$27</f>
        <v>0</v>
      </c>
      <c r="G59" s="43">
        <f>'46'!N$27</f>
        <v>0</v>
      </c>
      <c r="H59" s="43">
        <f>'46'!O$27</f>
        <v>0</v>
      </c>
      <c r="I59" s="43">
        <f>'46'!P$27</f>
        <v>0</v>
      </c>
      <c r="J59" s="43">
        <f>'46'!Q$27</f>
        <v>0</v>
      </c>
      <c r="K59" s="43">
        <f>'46'!R$27</f>
        <v>0</v>
      </c>
      <c r="L59" s="43">
        <f>'46'!S$27</f>
        <v>0</v>
      </c>
      <c r="M59" s="43">
        <f>'46'!T$27</f>
        <v>0</v>
      </c>
      <c r="N59" s="43">
        <f>'46'!U$27</f>
        <v>0</v>
      </c>
      <c r="O59" s="43">
        <f>'46'!V$27</f>
        <v>0</v>
      </c>
      <c r="P59" s="43">
        <f>'46'!W$27</f>
        <v>0</v>
      </c>
      <c r="Q59" s="43">
        <f>'46'!X$27</f>
        <v>0</v>
      </c>
      <c r="R59" s="43">
        <f>'46'!Y$27</f>
        <v>0</v>
      </c>
      <c r="S59" s="43">
        <f>'46'!Z$27</f>
        <v>0</v>
      </c>
      <c r="T59" s="43">
        <f>'46'!AA$27</f>
        <v>0</v>
      </c>
      <c r="U59" s="43">
        <f>'46'!AB$27</f>
        <v>0</v>
      </c>
      <c r="V59" s="43">
        <f>'46'!AC$27</f>
        <v>0</v>
      </c>
      <c r="W59" s="238">
        <f>'46'!AD$27</f>
        <v>0</v>
      </c>
      <c r="AA59" s="232">
        <f>'46'!M$28</f>
        <v>0</v>
      </c>
      <c r="AB59" s="232">
        <f>'46'!N$28</f>
        <v>0</v>
      </c>
      <c r="AC59" s="232">
        <f>'46'!O$28</f>
        <v>0</v>
      </c>
      <c r="AD59" s="232">
        <f>'46'!P$28</f>
        <v>0</v>
      </c>
      <c r="AE59" s="232">
        <f>'46'!Q$28</f>
        <v>0</v>
      </c>
      <c r="AF59" s="232">
        <f>'46'!R$28</f>
        <v>0</v>
      </c>
      <c r="AG59" s="232">
        <f>'46'!S$28</f>
        <v>0</v>
      </c>
      <c r="AH59" s="232">
        <f>'46'!T$28</f>
        <v>0</v>
      </c>
      <c r="AI59" s="232">
        <f>'46'!U$28</f>
        <v>0</v>
      </c>
      <c r="AJ59" s="232">
        <f>'46'!V$28</f>
        <v>0</v>
      </c>
      <c r="AK59" s="232">
        <f>'46'!W$28</f>
        <v>0</v>
      </c>
      <c r="AL59" s="232">
        <f>'46'!X$28</f>
        <v>0</v>
      </c>
      <c r="AM59" s="232">
        <f>'46'!Y$28</f>
        <v>0</v>
      </c>
      <c r="AN59" s="232">
        <f>'46'!Z$28</f>
        <v>0</v>
      </c>
      <c r="AO59" s="232">
        <f>'46'!AA$28</f>
        <v>0</v>
      </c>
      <c r="AP59" s="232">
        <f>'46'!AB$28</f>
        <v>0</v>
      </c>
      <c r="AQ59" s="232">
        <f>'46'!AC$28</f>
        <v>0</v>
      </c>
      <c r="AR59" s="232">
        <f>'46'!AD$28</f>
        <v>0</v>
      </c>
      <c r="AS59" s="262">
        <f t="shared" si="0"/>
        <v>11</v>
      </c>
      <c r="AT59" s="285">
        <f t="shared" si="1"/>
        <v>41589</v>
      </c>
      <c r="AU59" s="264" t="str">
        <f t="shared" si="2"/>
        <v>-</v>
      </c>
      <c r="AV59" s="264">
        <f t="shared" si="3"/>
        <v>41595</v>
      </c>
      <c r="AW59" s="266">
        <f t="shared" si="4"/>
        <v>46</v>
      </c>
    </row>
    <row r="60" spans="1:54" s="261" customFormat="1" ht="12.75" customHeight="1" thickBot="1" x14ac:dyDescent="0.25">
      <c r="A60" s="94">
        <v>12</v>
      </c>
      <c r="B60" s="268">
        <f t="shared" si="5"/>
        <v>41596</v>
      </c>
      <c r="C60" s="269" t="s">
        <v>26</v>
      </c>
      <c r="D60" s="269">
        <f t="shared" si="6"/>
        <v>41602</v>
      </c>
      <c r="E60" s="260">
        <f>Overview!F29</f>
        <v>47</v>
      </c>
      <c r="F60" s="42">
        <f>'47'!M$27</f>
        <v>0</v>
      </c>
      <c r="G60" s="42">
        <f>'47'!N$27</f>
        <v>0</v>
      </c>
      <c r="H60" s="42">
        <f>'47'!O$27</f>
        <v>0</v>
      </c>
      <c r="I60" s="42">
        <f>'47'!P$27</f>
        <v>0</v>
      </c>
      <c r="J60" s="42">
        <f>'47'!Q$27</f>
        <v>0</v>
      </c>
      <c r="K60" s="42">
        <f>'47'!R$27</f>
        <v>0</v>
      </c>
      <c r="L60" s="42">
        <f>'47'!S$27</f>
        <v>0</v>
      </c>
      <c r="M60" s="42">
        <f>'47'!T$27</f>
        <v>0</v>
      </c>
      <c r="N60" s="42">
        <f>'47'!U$27</f>
        <v>0</v>
      </c>
      <c r="O60" s="42">
        <f>'47'!V$27</f>
        <v>0</v>
      </c>
      <c r="P60" s="42">
        <f>'47'!W$27</f>
        <v>0</v>
      </c>
      <c r="Q60" s="42">
        <f>'47'!X$27</f>
        <v>0</v>
      </c>
      <c r="R60" s="42">
        <f>'47'!Y$27</f>
        <v>0</v>
      </c>
      <c r="S60" s="42">
        <f>'47'!Z$27</f>
        <v>0</v>
      </c>
      <c r="T60" s="42">
        <f>'47'!AA$27</f>
        <v>0</v>
      </c>
      <c r="U60" s="42">
        <f>'47'!AB$27</f>
        <v>0</v>
      </c>
      <c r="V60" s="42">
        <f>'47'!AC$27</f>
        <v>0</v>
      </c>
      <c r="W60" s="236">
        <f>'47'!AD$27</f>
        <v>0</v>
      </c>
      <c r="AA60" s="231">
        <f>'47'!M$28</f>
        <v>0</v>
      </c>
      <c r="AB60" s="231">
        <f>'47'!N$28</f>
        <v>0</v>
      </c>
      <c r="AC60" s="231">
        <f>'47'!O$28</f>
        <v>0</v>
      </c>
      <c r="AD60" s="231">
        <f>'47'!P$28</f>
        <v>0</v>
      </c>
      <c r="AE60" s="231">
        <f>'47'!Q$28</f>
        <v>0</v>
      </c>
      <c r="AF60" s="231">
        <f>'47'!R$28</f>
        <v>0</v>
      </c>
      <c r="AG60" s="231">
        <f>'47'!S$28</f>
        <v>0</v>
      </c>
      <c r="AH60" s="231">
        <f>'47'!T$28</f>
        <v>0</v>
      </c>
      <c r="AI60" s="231">
        <f>'47'!U$28</f>
        <v>0</v>
      </c>
      <c r="AJ60" s="231">
        <f>'47'!V$28</f>
        <v>0</v>
      </c>
      <c r="AK60" s="231">
        <f>'47'!W$28</f>
        <v>0</v>
      </c>
      <c r="AL60" s="231">
        <f>'47'!X$28</f>
        <v>0</v>
      </c>
      <c r="AM60" s="231">
        <f>'47'!Y$28</f>
        <v>0</v>
      </c>
      <c r="AN60" s="231">
        <f>'47'!Z$28</f>
        <v>0</v>
      </c>
      <c r="AO60" s="231">
        <f>'47'!AA$28</f>
        <v>0</v>
      </c>
      <c r="AP60" s="231">
        <f>'47'!AB$28</f>
        <v>0</v>
      </c>
      <c r="AQ60" s="231">
        <f>'47'!AC$28</f>
        <v>0</v>
      </c>
      <c r="AR60" s="231">
        <f>'47'!AD$28</f>
        <v>0</v>
      </c>
      <c r="AS60" s="270">
        <f t="shared" si="0"/>
        <v>12</v>
      </c>
      <c r="AT60" s="271">
        <f t="shared" si="1"/>
        <v>41596</v>
      </c>
      <c r="AU60" s="272" t="str">
        <f t="shared" si="2"/>
        <v>-</v>
      </c>
      <c r="AV60" s="272">
        <f t="shared" si="3"/>
        <v>41602</v>
      </c>
      <c r="AW60" s="266">
        <f t="shared" si="4"/>
        <v>47</v>
      </c>
    </row>
    <row r="61" spans="1:54" s="261" customFormat="1" ht="12.75" customHeight="1" thickBot="1" x14ac:dyDescent="0.25">
      <c r="A61" s="2">
        <v>13</v>
      </c>
      <c r="B61" s="284">
        <f t="shared" si="5"/>
        <v>41603</v>
      </c>
      <c r="C61" s="274" t="s">
        <v>26</v>
      </c>
      <c r="D61" s="274">
        <f t="shared" si="6"/>
        <v>41609</v>
      </c>
      <c r="E61" s="260">
        <f>Overview!F30</f>
        <v>48</v>
      </c>
      <c r="F61" s="43">
        <f>'48'!M$27</f>
        <v>0</v>
      </c>
      <c r="G61" s="43">
        <f>'48'!N$27</f>
        <v>0</v>
      </c>
      <c r="H61" s="43">
        <f>'48'!O$27</f>
        <v>0</v>
      </c>
      <c r="I61" s="43">
        <f>'48'!P$27</f>
        <v>0</v>
      </c>
      <c r="J61" s="43">
        <f>'48'!Q$27</f>
        <v>0</v>
      </c>
      <c r="K61" s="43">
        <f>'48'!R$27</f>
        <v>0</v>
      </c>
      <c r="L61" s="43">
        <f>'48'!S$27</f>
        <v>0</v>
      </c>
      <c r="M61" s="43">
        <f>'48'!T$27</f>
        <v>0</v>
      </c>
      <c r="N61" s="43">
        <f>'48'!U$27</f>
        <v>0</v>
      </c>
      <c r="O61" s="43">
        <f>'48'!V$27</f>
        <v>0</v>
      </c>
      <c r="P61" s="43">
        <f>'48'!W$27</f>
        <v>0</v>
      </c>
      <c r="Q61" s="43">
        <f>'48'!X$27</f>
        <v>0</v>
      </c>
      <c r="R61" s="43">
        <f>'48'!Y$27</f>
        <v>0</v>
      </c>
      <c r="S61" s="43">
        <f>'48'!Z$27</f>
        <v>0</v>
      </c>
      <c r="T61" s="43">
        <f>'48'!AA$27</f>
        <v>0</v>
      </c>
      <c r="U61" s="43">
        <f>'48'!AB$27</f>
        <v>0</v>
      </c>
      <c r="V61" s="43">
        <f>'48'!AC$27</f>
        <v>0</v>
      </c>
      <c r="W61" s="238">
        <f>'48'!AD$27</f>
        <v>0</v>
      </c>
      <c r="AA61" s="232">
        <f>'48'!M$28</f>
        <v>0</v>
      </c>
      <c r="AB61" s="232">
        <f>'48'!N$28</f>
        <v>0</v>
      </c>
      <c r="AC61" s="232">
        <f>'48'!O$28</f>
        <v>0</v>
      </c>
      <c r="AD61" s="232">
        <f>'48'!P$28</f>
        <v>0</v>
      </c>
      <c r="AE61" s="232">
        <f>'48'!Q$28</f>
        <v>0</v>
      </c>
      <c r="AF61" s="232">
        <f>'48'!R$28</f>
        <v>0</v>
      </c>
      <c r="AG61" s="232">
        <f>'48'!S$28</f>
        <v>0</v>
      </c>
      <c r="AH61" s="232">
        <f>'48'!T$28</f>
        <v>0</v>
      </c>
      <c r="AI61" s="232">
        <f>'48'!U$28</f>
        <v>0</v>
      </c>
      <c r="AJ61" s="232">
        <f>'48'!V$28</f>
        <v>0</v>
      </c>
      <c r="AK61" s="232">
        <f>'48'!W$28</f>
        <v>0</v>
      </c>
      <c r="AL61" s="232">
        <f>'48'!X$28</f>
        <v>0</v>
      </c>
      <c r="AM61" s="232">
        <f>'48'!Y$28</f>
        <v>0</v>
      </c>
      <c r="AN61" s="232">
        <f>'48'!Z$28</f>
        <v>0</v>
      </c>
      <c r="AO61" s="232">
        <f>'48'!AA$28</f>
        <v>0</v>
      </c>
      <c r="AP61" s="232">
        <f>'48'!AB$28</f>
        <v>0</v>
      </c>
      <c r="AQ61" s="232">
        <f>'48'!AC$28</f>
        <v>0</v>
      </c>
      <c r="AR61" s="232">
        <f>'48'!AD$28</f>
        <v>0</v>
      </c>
      <c r="AS61" s="262">
        <f t="shared" si="0"/>
        <v>13</v>
      </c>
      <c r="AT61" s="285">
        <f t="shared" si="1"/>
        <v>41603</v>
      </c>
      <c r="AU61" s="264" t="str">
        <f t="shared" si="2"/>
        <v>-</v>
      </c>
      <c r="AV61" s="264">
        <f t="shared" si="3"/>
        <v>41609</v>
      </c>
      <c r="AW61" s="266">
        <f t="shared" si="4"/>
        <v>48</v>
      </c>
    </row>
    <row r="62" spans="1:54" s="261" customFormat="1" ht="12.75" customHeight="1" thickBot="1" x14ac:dyDescent="0.25">
      <c r="A62" s="94">
        <v>14</v>
      </c>
      <c r="B62" s="268">
        <f t="shared" si="5"/>
        <v>41610</v>
      </c>
      <c r="C62" s="269" t="s">
        <v>26</v>
      </c>
      <c r="D62" s="269">
        <f t="shared" si="6"/>
        <v>41616</v>
      </c>
      <c r="E62" s="260">
        <f>Overview!F31</f>
        <v>49</v>
      </c>
      <c r="F62" s="42">
        <f>'49'!M$27</f>
        <v>0</v>
      </c>
      <c r="G62" s="42">
        <f>'49'!N$27</f>
        <v>0</v>
      </c>
      <c r="H62" s="42">
        <f>'49'!O$27</f>
        <v>0</v>
      </c>
      <c r="I62" s="42">
        <f>'49'!P$27</f>
        <v>0</v>
      </c>
      <c r="J62" s="42">
        <f>'49'!Q$27</f>
        <v>0</v>
      </c>
      <c r="K62" s="42">
        <f>'49'!R$27</f>
        <v>0</v>
      </c>
      <c r="L62" s="42">
        <f>'49'!S$27</f>
        <v>0</v>
      </c>
      <c r="M62" s="42">
        <f>'49'!T$27</f>
        <v>0</v>
      </c>
      <c r="N62" s="42">
        <f>'49'!U$27</f>
        <v>0</v>
      </c>
      <c r="O62" s="42">
        <f>'49'!V$27</f>
        <v>0</v>
      </c>
      <c r="P62" s="42">
        <f>'49'!W$27</f>
        <v>0</v>
      </c>
      <c r="Q62" s="42">
        <f>'49'!X$27</f>
        <v>0</v>
      </c>
      <c r="R62" s="42">
        <f>'49'!Y$27</f>
        <v>0</v>
      </c>
      <c r="S62" s="42">
        <f>'49'!Z$27</f>
        <v>0</v>
      </c>
      <c r="T62" s="42">
        <f>'49'!AA$27</f>
        <v>0</v>
      </c>
      <c r="U62" s="42">
        <f>'49'!AB$27</f>
        <v>0</v>
      </c>
      <c r="V62" s="42">
        <f>'49'!AC$27</f>
        <v>0</v>
      </c>
      <c r="W62" s="236">
        <f>'49'!AD$27</f>
        <v>0</v>
      </c>
      <c r="AA62" s="231">
        <f>'49'!M$28</f>
        <v>0</v>
      </c>
      <c r="AB62" s="231">
        <f>'49'!N$28</f>
        <v>0</v>
      </c>
      <c r="AC62" s="231">
        <f>'49'!O$28</f>
        <v>0</v>
      </c>
      <c r="AD62" s="231">
        <f>'49'!P$28</f>
        <v>0</v>
      </c>
      <c r="AE62" s="231">
        <f>'49'!Q$28</f>
        <v>0</v>
      </c>
      <c r="AF62" s="231">
        <f>'49'!R$28</f>
        <v>0</v>
      </c>
      <c r="AG62" s="231">
        <f>'49'!S$28</f>
        <v>0</v>
      </c>
      <c r="AH62" s="231">
        <f>'49'!T$28</f>
        <v>0</v>
      </c>
      <c r="AI62" s="231">
        <f>'49'!U$28</f>
        <v>0</v>
      </c>
      <c r="AJ62" s="231">
        <f>'49'!V$28</f>
        <v>0</v>
      </c>
      <c r="AK62" s="231">
        <f>'49'!W$28</f>
        <v>0</v>
      </c>
      <c r="AL62" s="231">
        <f>'49'!X$28</f>
        <v>0</v>
      </c>
      <c r="AM62" s="231">
        <f>'49'!Y$28</f>
        <v>0</v>
      </c>
      <c r="AN62" s="231">
        <f>'49'!Z$28</f>
        <v>0</v>
      </c>
      <c r="AO62" s="231">
        <f>'49'!AA$28</f>
        <v>0</v>
      </c>
      <c r="AP62" s="231">
        <f>'49'!AB$28</f>
        <v>0</v>
      </c>
      <c r="AQ62" s="231">
        <f>'49'!AC$28</f>
        <v>0</v>
      </c>
      <c r="AR62" s="231">
        <f>'49'!AD$28</f>
        <v>0</v>
      </c>
      <c r="AS62" s="270">
        <f t="shared" si="0"/>
        <v>14</v>
      </c>
      <c r="AT62" s="271">
        <f t="shared" si="1"/>
        <v>41610</v>
      </c>
      <c r="AU62" s="272" t="str">
        <f t="shared" si="2"/>
        <v>-</v>
      </c>
      <c r="AV62" s="272">
        <f t="shared" si="3"/>
        <v>41616</v>
      </c>
      <c r="AW62" s="266">
        <f t="shared" si="4"/>
        <v>49</v>
      </c>
    </row>
    <row r="63" spans="1:54" s="261" customFormat="1" ht="12.75" customHeight="1" thickBot="1" x14ac:dyDescent="0.25">
      <c r="A63" s="2">
        <v>15</v>
      </c>
      <c r="B63" s="284">
        <f t="shared" si="5"/>
        <v>41617</v>
      </c>
      <c r="C63" s="274" t="s">
        <v>26</v>
      </c>
      <c r="D63" s="274">
        <f t="shared" si="6"/>
        <v>41623</v>
      </c>
      <c r="E63" s="260">
        <f>Overview!F32</f>
        <v>50</v>
      </c>
      <c r="F63" s="43">
        <f>'50'!M$27</f>
        <v>0</v>
      </c>
      <c r="G63" s="43">
        <f>'50'!N$27</f>
        <v>0</v>
      </c>
      <c r="H63" s="43">
        <f>'50'!O$27</f>
        <v>0</v>
      </c>
      <c r="I63" s="43">
        <f>'50'!P$27</f>
        <v>0</v>
      </c>
      <c r="J63" s="43">
        <f>'50'!Q$27</f>
        <v>0</v>
      </c>
      <c r="K63" s="43">
        <f>'50'!R$27</f>
        <v>0</v>
      </c>
      <c r="L63" s="43">
        <f>'50'!S$27</f>
        <v>0</v>
      </c>
      <c r="M63" s="43">
        <f>'50'!T$27</f>
        <v>0</v>
      </c>
      <c r="N63" s="43">
        <f>'50'!U$27</f>
        <v>0</v>
      </c>
      <c r="O63" s="43">
        <f>'50'!V$27</f>
        <v>0</v>
      </c>
      <c r="P63" s="43">
        <f>'50'!W$27</f>
        <v>0</v>
      </c>
      <c r="Q63" s="43">
        <f>'50'!X$27</f>
        <v>0</v>
      </c>
      <c r="R63" s="43">
        <f>'50'!Y$27</f>
        <v>0</v>
      </c>
      <c r="S63" s="43">
        <f>'50'!Z$27</f>
        <v>0</v>
      </c>
      <c r="T63" s="43">
        <f>'50'!AA$27</f>
        <v>0</v>
      </c>
      <c r="U63" s="43">
        <f>'50'!AB$27</f>
        <v>0</v>
      </c>
      <c r="V63" s="43">
        <f>'50'!AC$27</f>
        <v>0</v>
      </c>
      <c r="W63" s="238">
        <f>'50'!AD$27</f>
        <v>0</v>
      </c>
      <c r="AA63" s="232">
        <f>'50'!M$28</f>
        <v>0</v>
      </c>
      <c r="AB63" s="232">
        <f>'50'!N$28</f>
        <v>0</v>
      </c>
      <c r="AC63" s="232">
        <f>'50'!O$28</f>
        <v>0</v>
      </c>
      <c r="AD63" s="232">
        <f>'50'!P$28</f>
        <v>0</v>
      </c>
      <c r="AE63" s="232">
        <f>'50'!Q$28</f>
        <v>0</v>
      </c>
      <c r="AF63" s="232">
        <f>'50'!R$28</f>
        <v>0</v>
      </c>
      <c r="AG63" s="232">
        <f>'50'!S$28</f>
        <v>0</v>
      </c>
      <c r="AH63" s="232">
        <f>'50'!T$28</f>
        <v>0</v>
      </c>
      <c r="AI63" s="232">
        <f>'50'!U$28</f>
        <v>0</v>
      </c>
      <c r="AJ63" s="232">
        <f>'50'!V$28</f>
        <v>0</v>
      </c>
      <c r="AK63" s="232">
        <f>'50'!W$28</f>
        <v>0</v>
      </c>
      <c r="AL63" s="232">
        <f>'50'!X$28</f>
        <v>0</v>
      </c>
      <c r="AM63" s="232">
        <f>'50'!Y$28</f>
        <v>0</v>
      </c>
      <c r="AN63" s="232">
        <f>'50'!Z$28</f>
        <v>0</v>
      </c>
      <c r="AO63" s="232">
        <f>'50'!AA$28</f>
        <v>0</v>
      </c>
      <c r="AP63" s="232">
        <f>'50'!AB$28</f>
        <v>0</v>
      </c>
      <c r="AQ63" s="232">
        <f>'50'!AC$28</f>
        <v>0</v>
      </c>
      <c r="AR63" s="232">
        <f>'50'!AD$28</f>
        <v>0</v>
      </c>
      <c r="AS63" s="262">
        <f t="shared" si="0"/>
        <v>15</v>
      </c>
      <c r="AT63" s="285">
        <f t="shared" si="1"/>
        <v>41617</v>
      </c>
      <c r="AU63" s="264" t="str">
        <f t="shared" si="2"/>
        <v>-</v>
      </c>
      <c r="AV63" s="264">
        <f t="shared" si="3"/>
        <v>41623</v>
      </c>
      <c r="AW63" s="266">
        <f t="shared" si="4"/>
        <v>50</v>
      </c>
    </row>
    <row r="64" spans="1:54" s="261" customFormat="1" ht="12.75" customHeight="1" thickBot="1" x14ac:dyDescent="0.25">
      <c r="A64" s="94">
        <v>16</v>
      </c>
      <c r="B64" s="268">
        <f t="shared" si="5"/>
        <v>41624</v>
      </c>
      <c r="C64" s="269" t="s">
        <v>26</v>
      </c>
      <c r="D64" s="269">
        <f t="shared" si="6"/>
        <v>41630</v>
      </c>
      <c r="E64" s="260">
        <f>Overview!F33</f>
        <v>51</v>
      </c>
      <c r="F64" s="42">
        <f>'51'!M$27</f>
        <v>0</v>
      </c>
      <c r="G64" s="42">
        <f>'51'!N$27</f>
        <v>0</v>
      </c>
      <c r="H64" s="42">
        <f>'51'!O$27</f>
        <v>0</v>
      </c>
      <c r="I64" s="42">
        <f>'51'!P$27</f>
        <v>0</v>
      </c>
      <c r="J64" s="42">
        <f>'51'!Q$27</f>
        <v>0</v>
      </c>
      <c r="K64" s="42">
        <f>'51'!R$27</f>
        <v>0</v>
      </c>
      <c r="L64" s="42">
        <f>'51'!S$27</f>
        <v>0</v>
      </c>
      <c r="M64" s="42">
        <f>'51'!T$27</f>
        <v>0</v>
      </c>
      <c r="N64" s="42">
        <f>'51'!U$27</f>
        <v>0</v>
      </c>
      <c r="O64" s="42">
        <f>'51'!V$27</f>
        <v>0</v>
      </c>
      <c r="P64" s="42">
        <f>'51'!W$27</f>
        <v>0</v>
      </c>
      <c r="Q64" s="42">
        <f>'51'!X$27</f>
        <v>0</v>
      </c>
      <c r="R64" s="42">
        <f>'51'!Y$27</f>
        <v>0</v>
      </c>
      <c r="S64" s="42">
        <f>'51'!Z$27</f>
        <v>0</v>
      </c>
      <c r="T64" s="42">
        <f>'51'!AA$27</f>
        <v>0</v>
      </c>
      <c r="U64" s="42">
        <f>'51'!AB$27</f>
        <v>0</v>
      </c>
      <c r="V64" s="42">
        <f>'51'!AC$27</f>
        <v>0</v>
      </c>
      <c r="W64" s="236">
        <f>'51'!AD$27</f>
        <v>0</v>
      </c>
      <c r="AA64" s="231">
        <f>'51'!M$28</f>
        <v>0</v>
      </c>
      <c r="AB64" s="231">
        <f>'51'!N$28</f>
        <v>0</v>
      </c>
      <c r="AC64" s="231">
        <f>'51'!O$28</f>
        <v>0</v>
      </c>
      <c r="AD64" s="231">
        <f>'51'!P$28</f>
        <v>0</v>
      </c>
      <c r="AE64" s="231">
        <f>'51'!Q$28</f>
        <v>0</v>
      </c>
      <c r="AF64" s="231">
        <f>'51'!R$28</f>
        <v>0</v>
      </c>
      <c r="AG64" s="231">
        <f>'51'!S$28</f>
        <v>0</v>
      </c>
      <c r="AH64" s="231">
        <f>'51'!T$28</f>
        <v>0</v>
      </c>
      <c r="AI64" s="231">
        <f>'51'!U$28</f>
        <v>0</v>
      </c>
      <c r="AJ64" s="231">
        <f>'51'!V$28</f>
        <v>0</v>
      </c>
      <c r="AK64" s="231">
        <f>'51'!W$28</f>
        <v>0</v>
      </c>
      <c r="AL64" s="231">
        <f>'51'!X$28</f>
        <v>0</v>
      </c>
      <c r="AM64" s="231">
        <f>'51'!Y$28</f>
        <v>0</v>
      </c>
      <c r="AN64" s="231">
        <f>'51'!Z$28</f>
        <v>0</v>
      </c>
      <c r="AO64" s="231">
        <f>'51'!AA$28</f>
        <v>0</v>
      </c>
      <c r="AP64" s="231">
        <f>'51'!AB$28</f>
        <v>0</v>
      </c>
      <c r="AQ64" s="231">
        <f>'51'!AC$28</f>
        <v>0</v>
      </c>
      <c r="AR64" s="231">
        <f>'51'!AD$28</f>
        <v>0</v>
      </c>
      <c r="AS64" s="270">
        <f t="shared" si="0"/>
        <v>16</v>
      </c>
      <c r="AT64" s="271">
        <f t="shared" si="1"/>
        <v>41624</v>
      </c>
      <c r="AU64" s="272" t="str">
        <f t="shared" si="2"/>
        <v>-</v>
      </c>
      <c r="AV64" s="272">
        <f t="shared" si="3"/>
        <v>41630</v>
      </c>
      <c r="AW64" s="266">
        <f t="shared" si="4"/>
        <v>51</v>
      </c>
    </row>
    <row r="65" spans="1:49" s="261" customFormat="1" ht="12.75" customHeight="1" thickBot="1" x14ac:dyDescent="0.25">
      <c r="A65" s="2">
        <v>17</v>
      </c>
      <c r="B65" s="284">
        <f t="shared" si="5"/>
        <v>41631</v>
      </c>
      <c r="C65" s="274" t="s">
        <v>26</v>
      </c>
      <c r="D65" s="274">
        <f t="shared" si="6"/>
        <v>41637</v>
      </c>
      <c r="E65" s="260">
        <f>Overview!F34</f>
        <v>52</v>
      </c>
      <c r="F65" s="43">
        <f>'52'!M$27</f>
        <v>0</v>
      </c>
      <c r="G65" s="43">
        <f>'52'!N$27</f>
        <v>0</v>
      </c>
      <c r="H65" s="43">
        <f>'52'!O$27</f>
        <v>0</v>
      </c>
      <c r="I65" s="43">
        <f>'52'!P$27</f>
        <v>0</v>
      </c>
      <c r="J65" s="43">
        <f>'52'!Q$27</f>
        <v>0</v>
      </c>
      <c r="K65" s="43">
        <f>'52'!R$27</f>
        <v>0</v>
      </c>
      <c r="L65" s="43">
        <f>'52'!S$27</f>
        <v>0</v>
      </c>
      <c r="M65" s="43">
        <f>'52'!T$27</f>
        <v>0</v>
      </c>
      <c r="N65" s="43">
        <f>'52'!U$27</f>
        <v>0</v>
      </c>
      <c r="O65" s="43">
        <f>'52'!V$27</f>
        <v>0</v>
      </c>
      <c r="P65" s="43">
        <f>'52'!W$27</f>
        <v>0</v>
      </c>
      <c r="Q65" s="43">
        <f>'52'!X$27</f>
        <v>0</v>
      </c>
      <c r="R65" s="43">
        <f>'52'!Y$27</f>
        <v>0</v>
      </c>
      <c r="S65" s="43">
        <f>'52'!Z$27</f>
        <v>0</v>
      </c>
      <c r="T65" s="43">
        <f>'52'!AA$27</f>
        <v>0</v>
      </c>
      <c r="U65" s="43">
        <f>'52'!AB$27</f>
        <v>0</v>
      </c>
      <c r="V65" s="43">
        <f>'52'!AC$27</f>
        <v>0</v>
      </c>
      <c r="W65" s="238">
        <f>'52'!AD$27</f>
        <v>0</v>
      </c>
      <c r="AA65" s="232">
        <f>'52'!M$28</f>
        <v>0</v>
      </c>
      <c r="AB65" s="232">
        <f>'52'!N$28</f>
        <v>0</v>
      </c>
      <c r="AC65" s="232">
        <f>'52'!O$28</f>
        <v>0</v>
      </c>
      <c r="AD65" s="232">
        <f>'52'!P$28</f>
        <v>0</v>
      </c>
      <c r="AE65" s="232">
        <f>'52'!Q$28</f>
        <v>0</v>
      </c>
      <c r="AF65" s="232">
        <f>'52'!R$28</f>
        <v>0</v>
      </c>
      <c r="AG65" s="232">
        <f>'52'!S$28</f>
        <v>0</v>
      </c>
      <c r="AH65" s="232">
        <f>'52'!T$28</f>
        <v>0</v>
      </c>
      <c r="AI65" s="232">
        <f>'52'!U$28</f>
        <v>0</v>
      </c>
      <c r="AJ65" s="232">
        <f>'52'!V$28</f>
        <v>0</v>
      </c>
      <c r="AK65" s="232">
        <f>'52'!W$28</f>
        <v>0</v>
      </c>
      <c r="AL65" s="232">
        <f>'52'!X$28</f>
        <v>0</v>
      </c>
      <c r="AM65" s="232">
        <f>'52'!Y$28</f>
        <v>0</v>
      </c>
      <c r="AN65" s="232">
        <f>'52'!Z$28</f>
        <v>0</v>
      </c>
      <c r="AO65" s="232">
        <f>'52'!AA$28</f>
        <v>0</v>
      </c>
      <c r="AP65" s="232">
        <f>'52'!AB$28</f>
        <v>0</v>
      </c>
      <c r="AQ65" s="232">
        <f>'52'!AC$28</f>
        <v>0</v>
      </c>
      <c r="AR65" s="232">
        <f>'52'!AD$28</f>
        <v>0</v>
      </c>
      <c r="AS65" s="262">
        <f t="shared" si="0"/>
        <v>17</v>
      </c>
      <c r="AT65" s="285">
        <f t="shared" si="1"/>
        <v>41631</v>
      </c>
      <c r="AU65" s="264" t="str">
        <f t="shared" si="2"/>
        <v>-</v>
      </c>
      <c r="AV65" s="264">
        <f t="shared" si="3"/>
        <v>41637</v>
      </c>
      <c r="AW65" s="281">
        <f t="shared" si="4"/>
        <v>52</v>
      </c>
    </row>
    <row r="66" spans="1:49" s="261" customFormat="1" ht="12.75" customHeight="1" thickBot="1" x14ac:dyDescent="0.25">
      <c r="A66" s="94">
        <v>18</v>
      </c>
      <c r="B66" s="268">
        <f t="shared" si="5"/>
        <v>41638</v>
      </c>
      <c r="C66" s="269" t="s">
        <v>26</v>
      </c>
      <c r="D66" s="269">
        <f t="shared" si="6"/>
        <v>41644</v>
      </c>
      <c r="E66" s="260">
        <f>Overview!F35</f>
        <v>1</v>
      </c>
      <c r="F66" s="42">
        <f>'1'!M$27</f>
        <v>0</v>
      </c>
      <c r="G66" s="42">
        <f>'1'!N$27</f>
        <v>0</v>
      </c>
      <c r="H66" s="42">
        <f>'1'!O$27</f>
        <v>0</v>
      </c>
      <c r="I66" s="42">
        <f>'1'!P$27</f>
        <v>0</v>
      </c>
      <c r="J66" s="42">
        <f>'1'!Q$27</f>
        <v>0</v>
      </c>
      <c r="K66" s="42">
        <f>'1'!R$27</f>
        <v>0</v>
      </c>
      <c r="L66" s="42">
        <f>'1'!S$27</f>
        <v>0</v>
      </c>
      <c r="M66" s="42">
        <f>'1'!T$27</f>
        <v>0</v>
      </c>
      <c r="N66" s="42">
        <f>'1'!U$27</f>
        <v>0</v>
      </c>
      <c r="O66" s="42">
        <f>'1'!V$27</f>
        <v>0</v>
      </c>
      <c r="P66" s="42">
        <f>'1'!W$27</f>
        <v>0</v>
      </c>
      <c r="Q66" s="42">
        <f>'1'!X$27</f>
        <v>0</v>
      </c>
      <c r="R66" s="42">
        <f>'1'!Y$27</f>
        <v>0</v>
      </c>
      <c r="S66" s="42">
        <f>'1'!Z$27</f>
        <v>0</v>
      </c>
      <c r="T66" s="42">
        <f>'1'!AA$27</f>
        <v>0</v>
      </c>
      <c r="U66" s="42">
        <f>'1'!AB$27</f>
        <v>0</v>
      </c>
      <c r="V66" s="42">
        <f>'1'!AC$27</f>
        <v>0</v>
      </c>
      <c r="W66" s="236">
        <f>'1'!AD$27</f>
        <v>0</v>
      </c>
      <c r="AA66" s="233">
        <f>'1'!M$28</f>
        <v>0</v>
      </c>
      <c r="AB66" s="233">
        <f>'1'!N$28</f>
        <v>0</v>
      </c>
      <c r="AC66" s="233">
        <f>'1'!O$28</f>
        <v>0</v>
      </c>
      <c r="AD66" s="233">
        <f>'1'!P$28</f>
        <v>0</v>
      </c>
      <c r="AE66" s="233">
        <f>'1'!Q$28</f>
        <v>0</v>
      </c>
      <c r="AF66" s="233">
        <f>'1'!R$28</f>
        <v>0</v>
      </c>
      <c r="AG66" s="233">
        <f>'1'!S$28</f>
        <v>0</v>
      </c>
      <c r="AH66" s="233">
        <f>'1'!T$28</f>
        <v>0</v>
      </c>
      <c r="AI66" s="233">
        <f>'1'!U$28</f>
        <v>0</v>
      </c>
      <c r="AJ66" s="233">
        <f>'1'!V$28</f>
        <v>0</v>
      </c>
      <c r="AK66" s="233">
        <f>'1'!W$28</f>
        <v>0</v>
      </c>
      <c r="AL66" s="233">
        <f>'1'!X$28</f>
        <v>0</v>
      </c>
      <c r="AM66" s="233">
        <f>'1'!Y$28</f>
        <v>0</v>
      </c>
      <c r="AN66" s="233">
        <f>'1'!Z$28</f>
        <v>0</v>
      </c>
      <c r="AO66" s="233">
        <f>'1'!AA$28</f>
        <v>0</v>
      </c>
      <c r="AP66" s="233">
        <f>'1'!AB$28</f>
        <v>0</v>
      </c>
      <c r="AQ66" s="233">
        <f>'1'!AC$28</f>
        <v>0</v>
      </c>
      <c r="AR66" s="233">
        <f>'1'!AD$28</f>
        <v>0</v>
      </c>
      <c r="AS66" s="270">
        <f t="shared" si="0"/>
        <v>18</v>
      </c>
      <c r="AT66" s="271">
        <f t="shared" si="1"/>
        <v>41638</v>
      </c>
      <c r="AU66" s="272" t="str">
        <f t="shared" si="2"/>
        <v>-</v>
      </c>
      <c r="AV66" s="272">
        <f t="shared" si="3"/>
        <v>41644</v>
      </c>
      <c r="AW66" s="266">
        <f t="shared" si="4"/>
        <v>1</v>
      </c>
    </row>
    <row r="67" spans="1:49" s="261" customFormat="1" ht="12.75" customHeight="1" thickBot="1" x14ac:dyDescent="0.25">
      <c r="A67" s="2">
        <v>19</v>
      </c>
      <c r="B67" s="284">
        <f t="shared" si="5"/>
        <v>41645</v>
      </c>
      <c r="C67" s="274" t="s">
        <v>26</v>
      </c>
      <c r="D67" s="274">
        <f t="shared" si="6"/>
        <v>41651</v>
      </c>
      <c r="E67" s="260">
        <f>Overview!F36</f>
        <v>2</v>
      </c>
      <c r="F67" s="43">
        <f>'2'!M$27</f>
        <v>0</v>
      </c>
      <c r="G67" s="43">
        <f>'2'!N$27</f>
        <v>0</v>
      </c>
      <c r="H67" s="43">
        <f>'2'!O$27</f>
        <v>0</v>
      </c>
      <c r="I67" s="43">
        <f>'2'!P$27</f>
        <v>0</v>
      </c>
      <c r="J67" s="43">
        <f>'2'!Q$27</f>
        <v>0</v>
      </c>
      <c r="K67" s="43">
        <f>'2'!R$27</f>
        <v>0</v>
      </c>
      <c r="L67" s="43">
        <f>'2'!S$27</f>
        <v>0</v>
      </c>
      <c r="M67" s="43">
        <f>'2'!T$27</f>
        <v>0</v>
      </c>
      <c r="N67" s="43">
        <f>'2'!U$27</f>
        <v>0</v>
      </c>
      <c r="O67" s="43">
        <f>'2'!V$27</f>
        <v>0</v>
      </c>
      <c r="P67" s="43">
        <f>'2'!W$27</f>
        <v>0</v>
      </c>
      <c r="Q67" s="43">
        <f>'2'!X$27</f>
        <v>0</v>
      </c>
      <c r="R67" s="43">
        <f>'2'!Y$27</f>
        <v>0</v>
      </c>
      <c r="S67" s="43">
        <f>'2'!Z$27</f>
        <v>0</v>
      </c>
      <c r="T67" s="43">
        <f>'2'!AA$27</f>
        <v>0</v>
      </c>
      <c r="U67" s="43">
        <f>'2'!AB$27</f>
        <v>0</v>
      </c>
      <c r="V67" s="43">
        <f>'2'!AC$27</f>
        <v>0</v>
      </c>
      <c r="W67" s="238">
        <f>'2'!AD$27</f>
        <v>0</v>
      </c>
      <c r="AA67" s="232">
        <f>'2'!M$28</f>
        <v>0</v>
      </c>
      <c r="AB67" s="232">
        <f>'2'!N$28</f>
        <v>0</v>
      </c>
      <c r="AC67" s="232">
        <f>'2'!O$28</f>
        <v>0</v>
      </c>
      <c r="AD67" s="232">
        <f>'2'!P$28</f>
        <v>0</v>
      </c>
      <c r="AE67" s="232">
        <f>'2'!Q$28</f>
        <v>0</v>
      </c>
      <c r="AF67" s="232">
        <f>'2'!R$28</f>
        <v>0</v>
      </c>
      <c r="AG67" s="232">
        <f>'2'!S$28</f>
        <v>0</v>
      </c>
      <c r="AH67" s="232">
        <f>'2'!T$28</f>
        <v>0</v>
      </c>
      <c r="AI67" s="232">
        <f>'2'!U$28</f>
        <v>0</v>
      </c>
      <c r="AJ67" s="232">
        <f>'2'!V$28</f>
        <v>0</v>
      </c>
      <c r="AK67" s="232">
        <f>'2'!W$28</f>
        <v>0</v>
      </c>
      <c r="AL67" s="232">
        <f>'2'!X$28</f>
        <v>0</v>
      </c>
      <c r="AM67" s="232">
        <f>'2'!Y$28</f>
        <v>0</v>
      </c>
      <c r="AN67" s="232">
        <f>'2'!Z$28</f>
        <v>0</v>
      </c>
      <c r="AO67" s="232">
        <f>'2'!AA$28</f>
        <v>0</v>
      </c>
      <c r="AP67" s="232">
        <f>'2'!AB$28</f>
        <v>0</v>
      </c>
      <c r="AQ67" s="232">
        <f>'2'!AC$28</f>
        <v>0</v>
      </c>
      <c r="AR67" s="232">
        <f>'2'!AD$28</f>
        <v>0</v>
      </c>
      <c r="AS67" s="262">
        <f t="shared" si="0"/>
        <v>19</v>
      </c>
      <c r="AT67" s="285">
        <f t="shared" si="1"/>
        <v>41645</v>
      </c>
      <c r="AU67" s="264" t="str">
        <f t="shared" si="2"/>
        <v>-</v>
      </c>
      <c r="AV67" s="264">
        <f t="shared" si="3"/>
        <v>41651</v>
      </c>
      <c r="AW67" s="266">
        <f t="shared" si="4"/>
        <v>2</v>
      </c>
    </row>
    <row r="68" spans="1:49" s="261" customFormat="1" ht="12.75" customHeight="1" thickBot="1" x14ac:dyDescent="0.25">
      <c r="A68" s="94">
        <v>20</v>
      </c>
      <c r="B68" s="268">
        <f t="shared" si="5"/>
        <v>41652</v>
      </c>
      <c r="C68" s="269" t="s">
        <v>26</v>
      </c>
      <c r="D68" s="269">
        <f t="shared" si="6"/>
        <v>41658</v>
      </c>
      <c r="E68" s="260">
        <f>Overview!F37</f>
        <v>3</v>
      </c>
      <c r="F68" s="42">
        <f>'3'!M$27</f>
        <v>0</v>
      </c>
      <c r="G68" s="42">
        <f>'3'!N$27</f>
        <v>0</v>
      </c>
      <c r="H68" s="42">
        <f>'3'!O$27</f>
        <v>0</v>
      </c>
      <c r="I68" s="42">
        <f>'3'!P$27</f>
        <v>0</v>
      </c>
      <c r="J68" s="42">
        <f>'3'!Q$27</f>
        <v>0</v>
      </c>
      <c r="K68" s="42">
        <f>'3'!R$27</f>
        <v>0</v>
      </c>
      <c r="L68" s="42">
        <f>'3'!S$27</f>
        <v>0</v>
      </c>
      <c r="M68" s="42">
        <f>'3'!T$27</f>
        <v>0</v>
      </c>
      <c r="N68" s="42">
        <f>'3'!U$27</f>
        <v>0</v>
      </c>
      <c r="O68" s="42">
        <f>'3'!V$27</f>
        <v>0</v>
      </c>
      <c r="P68" s="42">
        <f>'3'!W$27</f>
        <v>0</v>
      </c>
      <c r="Q68" s="42">
        <f>'3'!X$27</f>
        <v>0</v>
      </c>
      <c r="R68" s="42">
        <f>'3'!Y$27</f>
        <v>0</v>
      </c>
      <c r="S68" s="42">
        <f>'3'!Z$27</f>
        <v>0</v>
      </c>
      <c r="T68" s="42">
        <f>'3'!AA$27</f>
        <v>0</v>
      </c>
      <c r="U68" s="42">
        <f>'3'!AB$27</f>
        <v>0</v>
      </c>
      <c r="V68" s="42">
        <f>'3'!AC$27</f>
        <v>0</v>
      </c>
      <c r="W68" s="236">
        <f>'3'!AD$27</f>
        <v>0</v>
      </c>
      <c r="AA68" s="231">
        <f>'3'!M$28</f>
        <v>0</v>
      </c>
      <c r="AB68" s="231">
        <f>'3'!N$28</f>
        <v>0</v>
      </c>
      <c r="AC68" s="231">
        <f>'3'!O$28</f>
        <v>0</v>
      </c>
      <c r="AD68" s="231">
        <f>'3'!P$28</f>
        <v>0</v>
      </c>
      <c r="AE68" s="231">
        <f>'3'!Q$28</f>
        <v>0</v>
      </c>
      <c r="AF68" s="231">
        <f>'3'!R$28</f>
        <v>0</v>
      </c>
      <c r="AG68" s="231">
        <f>'3'!S$28</f>
        <v>0</v>
      </c>
      <c r="AH68" s="231">
        <f>'3'!T$28</f>
        <v>0</v>
      </c>
      <c r="AI68" s="231">
        <f>'3'!U$28</f>
        <v>0</v>
      </c>
      <c r="AJ68" s="231">
        <f>'3'!V$28</f>
        <v>0</v>
      </c>
      <c r="AK68" s="231">
        <f>'3'!W$28</f>
        <v>0</v>
      </c>
      <c r="AL68" s="231">
        <f>'3'!X$28</f>
        <v>0</v>
      </c>
      <c r="AM68" s="231">
        <f>'3'!Y$28</f>
        <v>0</v>
      </c>
      <c r="AN68" s="231">
        <f>'3'!Z$28</f>
        <v>0</v>
      </c>
      <c r="AO68" s="231">
        <f>'3'!AA$28</f>
        <v>0</v>
      </c>
      <c r="AP68" s="231">
        <f>'3'!AB$28</f>
        <v>0</v>
      </c>
      <c r="AQ68" s="231">
        <f>'3'!AC$28</f>
        <v>0</v>
      </c>
      <c r="AR68" s="231">
        <f>'3'!AD$28</f>
        <v>0</v>
      </c>
      <c r="AS68" s="270">
        <f t="shared" si="0"/>
        <v>20</v>
      </c>
      <c r="AT68" s="271">
        <f t="shared" si="1"/>
        <v>41652</v>
      </c>
      <c r="AU68" s="272" t="str">
        <f t="shared" si="2"/>
        <v>-</v>
      </c>
      <c r="AV68" s="272">
        <f t="shared" si="3"/>
        <v>41658</v>
      </c>
      <c r="AW68" s="266">
        <f t="shared" si="4"/>
        <v>3</v>
      </c>
    </row>
    <row r="69" spans="1:49" s="261" customFormat="1" ht="12.75" customHeight="1" thickBot="1" x14ac:dyDescent="0.25">
      <c r="A69" s="2">
        <v>21</v>
      </c>
      <c r="B69" s="284">
        <f t="shared" si="5"/>
        <v>41659</v>
      </c>
      <c r="C69" s="274" t="s">
        <v>26</v>
      </c>
      <c r="D69" s="274">
        <f t="shared" si="6"/>
        <v>41665</v>
      </c>
      <c r="E69" s="260">
        <f>Overview!F38</f>
        <v>4</v>
      </c>
      <c r="F69" s="43">
        <f>'4'!M$27</f>
        <v>0</v>
      </c>
      <c r="G69" s="43">
        <f>'4'!N$27</f>
        <v>0</v>
      </c>
      <c r="H69" s="43">
        <f>'4'!O$27</f>
        <v>0</v>
      </c>
      <c r="I69" s="43">
        <f>'4'!P$27</f>
        <v>0</v>
      </c>
      <c r="J69" s="43">
        <f>'4'!Q$27</f>
        <v>0</v>
      </c>
      <c r="K69" s="43">
        <f>'4'!R$27</f>
        <v>0</v>
      </c>
      <c r="L69" s="43">
        <f>'4'!S$27</f>
        <v>0</v>
      </c>
      <c r="M69" s="43">
        <f>'4'!T$27</f>
        <v>0</v>
      </c>
      <c r="N69" s="43">
        <f>'4'!U$27</f>
        <v>0</v>
      </c>
      <c r="O69" s="43">
        <f>'4'!V$27</f>
        <v>0</v>
      </c>
      <c r="P69" s="43">
        <f>'4'!W$27</f>
        <v>0</v>
      </c>
      <c r="Q69" s="43">
        <f>'4'!X$27</f>
        <v>0</v>
      </c>
      <c r="R69" s="43">
        <f>'4'!Y$27</f>
        <v>0</v>
      </c>
      <c r="S69" s="43">
        <f>'4'!Z$27</f>
        <v>0</v>
      </c>
      <c r="T69" s="43">
        <f>'4'!AA$27</f>
        <v>0</v>
      </c>
      <c r="U69" s="43">
        <f>'4'!AB$27</f>
        <v>0</v>
      </c>
      <c r="V69" s="43">
        <f>'4'!AC$27</f>
        <v>0</v>
      </c>
      <c r="W69" s="238">
        <f>'4'!AD$27</f>
        <v>0</v>
      </c>
      <c r="AA69" s="232">
        <f>'4'!M$28</f>
        <v>0</v>
      </c>
      <c r="AB69" s="232">
        <f>'4'!N$28</f>
        <v>0</v>
      </c>
      <c r="AC69" s="232">
        <f>'4'!O$28</f>
        <v>0</v>
      </c>
      <c r="AD69" s="232">
        <f>'4'!P$28</f>
        <v>0</v>
      </c>
      <c r="AE69" s="232">
        <f>'4'!Q$28</f>
        <v>0</v>
      </c>
      <c r="AF69" s="232">
        <f>'4'!R$28</f>
        <v>0</v>
      </c>
      <c r="AG69" s="232">
        <f>'4'!S$28</f>
        <v>0</v>
      </c>
      <c r="AH69" s="232">
        <f>'4'!T$28</f>
        <v>0</v>
      </c>
      <c r="AI69" s="232">
        <f>'4'!U$28</f>
        <v>0</v>
      </c>
      <c r="AJ69" s="232">
        <f>'4'!V$28</f>
        <v>0</v>
      </c>
      <c r="AK69" s="232">
        <f>'4'!W$28</f>
        <v>0</v>
      </c>
      <c r="AL69" s="232">
        <f>'4'!X$28</f>
        <v>0</v>
      </c>
      <c r="AM69" s="232">
        <f>'4'!Y$28</f>
        <v>0</v>
      </c>
      <c r="AN69" s="232">
        <f>'4'!Z$28</f>
        <v>0</v>
      </c>
      <c r="AO69" s="232">
        <f>'4'!AA$28</f>
        <v>0</v>
      </c>
      <c r="AP69" s="232">
        <f>'4'!AB$28</f>
        <v>0</v>
      </c>
      <c r="AQ69" s="232">
        <f>'4'!AC$28</f>
        <v>0</v>
      </c>
      <c r="AR69" s="232">
        <f>'4'!AD$28</f>
        <v>0</v>
      </c>
      <c r="AS69" s="262">
        <f t="shared" si="0"/>
        <v>21</v>
      </c>
      <c r="AT69" s="285">
        <f t="shared" si="1"/>
        <v>41659</v>
      </c>
      <c r="AU69" s="264" t="str">
        <f t="shared" si="2"/>
        <v>-</v>
      </c>
      <c r="AV69" s="264">
        <f t="shared" si="3"/>
        <v>41665</v>
      </c>
      <c r="AW69" s="266">
        <f t="shared" si="4"/>
        <v>4</v>
      </c>
    </row>
    <row r="70" spans="1:49" s="261" customFormat="1" ht="12.75" customHeight="1" thickBot="1" x14ac:dyDescent="0.25">
      <c r="A70" s="94">
        <v>22</v>
      </c>
      <c r="B70" s="268">
        <f t="shared" si="5"/>
        <v>41666</v>
      </c>
      <c r="C70" s="269" t="s">
        <v>26</v>
      </c>
      <c r="D70" s="269">
        <f t="shared" si="6"/>
        <v>41672</v>
      </c>
      <c r="E70" s="260">
        <f>Overview!F39</f>
        <v>5</v>
      </c>
      <c r="F70" s="42">
        <f>'5'!M$27</f>
        <v>0</v>
      </c>
      <c r="G70" s="42">
        <f>'5'!N$27</f>
        <v>0</v>
      </c>
      <c r="H70" s="42">
        <f>'5'!O$27</f>
        <v>0</v>
      </c>
      <c r="I70" s="42">
        <f>'5'!P$27</f>
        <v>0</v>
      </c>
      <c r="J70" s="42">
        <f>'5'!Q$27</f>
        <v>0</v>
      </c>
      <c r="K70" s="42">
        <f>'5'!R$27</f>
        <v>0</v>
      </c>
      <c r="L70" s="42">
        <f>'5'!S$27</f>
        <v>0</v>
      </c>
      <c r="M70" s="42">
        <f>'5'!T$27</f>
        <v>0</v>
      </c>
      <c r="N70" s="42">
        <f>'5'!U$27</f>
        <v>0</v>
      </c>
      <c r="O70" s="42">
        <f>'5'!V$27</f>
        <v>0</v>
      </c>
      <c r="P70" s="42">
        <f>'5'!W$27</f>
        <v>0</v>
      </c>
      <c r="Q70" s="42">
        <f>'5'!X$27</f>
        <v>0</v>
      </c>
      <c r="R70" s="42">
        <f>'5'!Y$27</f>
        <v>0</v>
      </c>
      <c r="S70" s="42">
        <f>'5'!Z$27</f>
        <v>0</v>
      </c>
      <c r="T70" s="42">
        <f>'5'!AA$27</f>
        <v>0</v>
      </c>
      <c r="U70" s="42">
        <f>'5'!AB$27</f>
        <v>0</v>
      </c>
      <c r="V70" s="42">
        <f>'5'!AC$27</f>
        <v>0</v>
      </c>
      <c r="W70" s="236">
        <f>'5'!AD$27</f>
        <v>0</v>
      </c>
      <c r="AA70" s="231">
        <f>'5'!M$28</f>
        <v>0</v>
      </c>
      <c r="AB70" s="231">
        <f>'5'!N$28</f>
        <v>0</v>
      </c>
      <c r="AC70" s="231">
        <f>'5'!O$28</f>
        <v>0</v>
      </c>
      <c r="AD70" s="231">
        <f>'5'!P$28</f>
        <v>0</v>
      </c>
      <c r="AE70" s="231">
        <f>'5'!Q$28</f>
        <v>0</v>
      </c>
      <c r="AF70" s="231">
        <f>'5'!R$28</f>
        <v>0</v>
      </c>
      <c r="AG70" s="231">
        <f>'5'!S$28</f>
        <v>0</v>
      </c>
      <c r="AH70" s="231">
        <f>'5'!T$28</f>
        <v>0</v>
      </c>
      <c r="AI70" s="231">
        <f>'5'!U$28</f>
        <v>0</v>
      </c>
      <c r="AJ70" s="231">
        <f>'5'!V$28</f>
        <v>0</v>
      </c>
      <c r="AK70" s="231">
        <f>'5'!W$28</f>
        <v>0</v>
      </c>
      <c r="AL70" s="231">
        <f>'5'!X$28</f>
        <v>0</v>
      </c>
      <c r="AM70" s="231">
        <f>'5'!Y$28</f>
        <v>0</v>
      </c>
      <c r="AN70" s="231">
        <f>'5'!Z$28</f>
        <v>0</v>
      </c>
      <c r="AO70" s="231">
        <f>'5'!AA$28</f>
        <v>0</v>
      </c>
      <c r="AP70" s="231">
        <f>'5'!AB$28</f>
        <v>0</v>
      </c>
      <c r="AQ70" s="231">
        <f>'5'!AC$28</f>
        <v>0</v>
      </c>
      <c r="AR70" s="231">
        <f>'5'!AD$28</f>
        <v>0</v>
      </c>
      <c r="AS70" s="270">
        <f t="shared" si="0"/>
        <v>22</v>
      </c>
      <c r="AT70" s="271">
        <f t="shared" si="1"/>
        <v>41666</v>
      </c>
      <c r="AU70" s="272" t="str">
        <f t="shared" si="2"/>
        <v>-</v>
      </c>
      <c r="AV70" s="272">
        <f t="shared" si="3"/>
        <v>41672</v>
      </c>
      <c r="AW70" s="266">
        <f t="shared" si="4"/>
        <v>5</v>
      </c>
    </row>
    <row r="71" spans="1:49" s="261" customFormat="1" ht="12.75" customHeight="1" thickBot="1" x14ac:dyDescent="0.25">
      <c r="A71" s="2">
        <v>23</v>
      </c>
      <c r="B71" s="284">
        <f t="shared" si="5"/>
        <v>41673</v>
      </c>
      <c r="C71" s="274" t="s">
        <v>26</v>
      </c>
      <c r="D71" s="274">
        <f t="shared" si="6"/>
        <v>41679</v>
      </c>
      <c r="E71" s="260">
        <f>Overview!F40</f>
        <v>6</v>
      </c>
      <c r="F71" s="43">
        <f>'6'!M$27</f>
        <v>0</v>
      </c>
      <c r="G71" s="43">
        <f>'6'!N$27</f>
        <v>0</v>
      </c>
      <c r="H71" s="43">
        <f>'6'!O$27</f>
        <v>0</v>
      </c>
      <c r="I71" s="43">
        <f>'6'!P$27</f>
        <v>0</v>
      </c>
      <c r="J71" s="43">
        <f>'6'!Q$27</f>
        <v>0</v>
      </c>
      <c r="K71" s="43">
        <f>'6'!R$27</f>
        <v>0</v>
      </c>
      <c r="L71" s="43">
        <f>'6'!S$27</f>
        <v>0</v>
      </c>
      <c r="M71" s="43">
        <f>'6'!T$27</f>
        <v>0</v>
      </c>
      <c r="N71" s="43">
        <f>'6'!U$27</f>
        <v>0</v>
      </c>
      <c r="O71" s="43">
        <f>'6'!V$27</f>
        <v>0</v>
      </c>
      <c r="P71" s="43">
        <f>'6'!W$27</f>
        <v>0</v>
      </c>
      <c r="Q71" s="43">
        <f>'6'!X$27</f>
        <v>0</v>
      </c>
      <c r="R71" s="43">
        <f>'6'!Y$27</f>
        <v>0</v>
      </c>
      <c r="S71" s="43">
        <f>'6'!Z$27</f>
        <v>0</v>
      </c>
      <c r="T71" s="43">
        <f>'6'!AA$27</f>
        <v>0</v>
      </c>
      <c r="U71" s="43">
        <f>'6'!AB$27</f>
        <v>0</v>
      </c>
      <c r="V71" s="43">
        <f>'6'!AC$27</f>
        <v>0</v>
      </c>
      <c r="W71" s="238">
        <f>'6'!AD$27</f>
        <v>0</v>
      </c>
      <c r="AA71" s="232">
        <f>'6'!M$28</f>
        <v>0</v>
      </c>
      <c r="AB71" s="232">
        <f>'6'!N$28</f>
        <v>0</v>
      </c>
      <c r="AC71" s="232">
        <f>'6'!O$28</f>
        <v>0</v>
      </c>
      <c r="AD71" s="232">
        <f>'6'!P$28</f>
        <v>0</v>
      </c>
      <c r="AE71" s="232">
        <f>'6'!Q$28</f>
        <v>0</v>
      </c>
      <c r="AF71" s="232">
        <f>'6'!R$28</f>
        <v>0</v>
      </c>
      <c r="AG71" s="232">
        <f>'6'!S$28</f>
        <v>0</v>
      </c>
      <c r="AH71" s="232">
        <f>'6'!T$28</f>
        <v>0</v>
      </c>
      <c r="AI71" s="232">
        <f>'6'!U$28</f>
        <v>0</v>
      </c>
      <c r="AJ71" s="232">
        <f>'6'!V$28</f>
        <v>0</v>
      </c>
      <c r="AK71" s="232">
        <f>'6'!W$28</f>
        <v>0</v>
      </c>
      <c r="AL71" s="232">
        <f>'6'!X$28</f>
        <v>0</v>
      </c>
      <c r="AM71" s="232">
        <f>'6'!Y$28</f>
        <v>0</v>
      </c>
      <c r="AN71" s="232">
        <f>'6'!Z$28</f>
        <v>0</v>
      </c>
      <c r="AO71" s="232">
        <f>'6'!AA$28</f>
        <v>0</v>
      </c>
      <c r="AP71" s="232">
        <f>'6'!AB$28</f>
        <v>0</v>
      </c>
      <c r="AQ71" s="232">
        <f>'6'!AC$28</f>
        <v>0</v>
      </c>
      <c r="AR71" s="232">
        <f>'6'!AD$28</f>
        <v>0</v>
      </c>
      <c r="AS71" s="262">
        <f t="shared" si="0"/>
        <v>23</v>
      </c>
      <c r="AT71" s="285">
        <f t="shared" si="1"/>
        <v>41673</v>
      </c>
      <c r="AU71" s="264" t="str">
        <f t="shared" si="2"/>
        <v>-</v>
      </c>
      <c r="AV71" s="264">
        <f t="shared" si="3"/>
        <v>41679</v>
      </c>
      <c r="AW71" s="266">
        <f t="shared" si="4"/>
        <v>6</v>
      </c>
    </row>
    <row r="72" spans="1:49" s="261" customFormat="1" ht="12.75" customHeight="1" thickBot="1" x14ac:dyDescent="0.25">
      <c r="A72" s="94">
        <v>24</v>
      </c>
      <c r="B72" s="268">
        <f t="shared" si="5"/>
        <v>41680</v>
      </c>
      <c r="C72" s="269" t="s">
        <v>26</v>
      </c>
      <c r="D72" s="269">
        <f t="shared" si="6"/>
        <v>41686</v>
      </c>
      <c r="E72" s="260">
        <f>Overview!F41</f>
        <v>7</v>
      </c>
      <c r="F72" s="42">
        <f>'7'!M$27</f>
        <v>0</v>
      </c>
      <c r="G72" s="42">
        <f>'7'!N$27</f>
        <v>0</v>
      </c>
      <c r="H72" s="42">
        <f>'7'!O$27</f>
        <v>0</v>
      </c>
      <c r="I72" s="42">
        <f>'7'!P$27</f>
        <v>0</v>
      </c>
      <c r="J72" s="42">
        <f>'7'!Q$27</f>
        <v>0</v>
      </c>
      <c r="K72" s="42">
        <f>'7'!R$27</f>
        <v>0</v>
      </c>
      <c r="L72" s="42">
        <f>'7'!S$27</f>
        <v>0</v>
      </c>
      <c r="M72" s="42">
        <f>'7'!T$27</f>
        <v>0</v>
      </c>
      <c r="N72" s="42">
        <f>'7'!U$27</f>
        <v>0</v>
      </c>
      <c r="O72" s="42">
        <f>'7'!V$27</f>
        <v>0</v>
      </c>
      <c r="P72" s="42">
        <f>'7'!W$27</f>
        <v>0</v>
      </c>
      <c r="Q72" s="42">
        <f>'7'!X$27</f>
        <v>0</v>
      </c>
      <c r="R72" s="42">
        <f>'7'!Y$27</f>
        <v>0</v>
      </c>
      <c r="S72" s="42">
        <f>'7'!Z$27</f>
        <v>0</v>
      </c>
      <c r="T72" s="42">
        <f>'7'!AA$27</f>
        <v>0</v>
      </c>
      <c r="U72" s="42">
        <f>'7'!AB$27</f>
        <v>0</v>
      </c>
      <c r="V72" s="42">
        <f>'7'!AC$27</f>
        <v>0</v>
      </c>
      <c r="W72" s="236">
        <f>'7'!AD$27</f>
        <v>0</v>
      </c>
      <c r="Y72" s="290"/>
      <c r="AA72" s="231">
        <f>'7'!M$28</f>
        <v>0</v>
      </c>
      <c r="AB72" s="231">
        <f>'7'!N$28</f>
        <v>0</v>
      </c>
      <c r="AC72" s="231">
        <f>'7'!O$28</f>
        <v>0</v>
      </c>
      <c r="AD72" s="231">
        <f>'7'!P$28</f>
        <v>0</v>
      </c>
      <c r="AE72" s="231">
        <f>'7'!Q$28</f>
        <v>0</v>
      </c>
      <c r="AF72" s="231">
        <f>'7'!R$28</f>
        <v>0</v>
      </c>
      <c r="AG72" s="231">
        <f>'7'!S$28</f>
        <v>0</v>
      </c>
      <c r="AH72" s="231">
        <f>'7'!T$28</f>
        <v>0</v>
      </c>
      <c r="AI72" s="231">
        <f>'7'!U$28</f>
        <v>0</v>
      </c>
      <c r="AJ72" s="231">
        <f>'7'!V$28</f>
        <v>0</v>
      </c>
      <c r="AK72" s="231">
        <f>'7'!W$28</f>
        <v>0</v>
      </c>
      <c r="AL72" s="231">
        <f>'7'!X$28</f>
        <v>0</v>
      </c>
      <c r="AM72" s="231">
        <f>'7'!Y$28</f>
        <v>0</v>
      </c>
      <c r="AN72" s="231">
        <f>'7'!Z$28</f>
        <v>0</v>
      </c>
      <c r="AO72" s="231">
        <f>'7'!AA$28</f>
        <v>0</v>
      </c>
      <c r="AP72" s="231">
        <f>'7'!AB$28</f>
        <v>0</v>
      </c>
      <c r="AQ72" s="231">
        <f>'7'!AC$28</f>
        <v>0</v>
      </c>
      <c r="AR72" s="231">
        <f>'7'!AD$28</f>
        <v>0</v>
      </c>
      <c r="AS72" s="270">
        <f t="shared" si="0"/>
        <v>24</v>
      </c>
      <c r="AT72" s="271">
        <f t="shared" si="1"/>
        <v>41680</v>
      </c>
      <c r="AU72" s="272" t="str">
        <f t="shared" si="2"/>
        <v>-</v>
      </c>
      <c r="AV72" s="272">
        <f t="shared" si="3"/>
        <v>41686</v>
      </c>
      <c r="AW72" s="266">
        <f t="shared" si="4"/>
        <v>7</v>
      </c>
    </row>
    <row r="73" spans="1:49" s="261" customFormat="1" ht="12.75" customHeight="1" thickBot="1" x14ac:dyDescent="0.25">
      <c r="A73" s="2">
        <v>25</v>
      </c>
      <c r="B73" s="284">
        <f t="shared" si="5"/>
        <v>41687</v>
      </c>
      <c r="C73" s="274" t="s">
        <v>26</v>
      </c>
      <c r="D73" s="274">
        <f t="shared" si="6"/>
        <v>41693</v>
      </c>
      <c r="E73" s="260">
        <f>Overview!F42</f>
        <v>8</v>
      </c>
      <c r="F73" s="43">
        <f>'8'!M$27</f>
        <v>0</v>
      </c>
      <c r="G73" s="43">
        <f>'8'!N$27</f>
        <v>0</v>
      </c>
      <c r="H73" s="43">
        <f>'8'!O$27</f>
        <v>0</v>
      </c>
      <c r="I73" s="43">
        <f>'8'!P$27</f>
        <v>0</v>
      </c>
      <c r="J73" s="43">
        <f>'8'!Q$27</f>
        <v>0</v>
      </c>
      <c r="K73" s="43">
        <f>'8'!R$27</f>
        <v>0</v>
      </c>
      <c r="L73" s="43">
        <f>'8'!S$27</f>
        <v>0</v>
      </c>
      <c r="M73" s="43">
        <f>'8'!T$27</f>
        <v>0</v>
      </c>
      <c r="N73" s="43">
        <f>'8'!U$27</f>
        <v>0</v>
      </c>
      <c r="O73" s="43">
        <f>'8'!V$27</f>
        <v>0</v>
      </c>
      <c r="P73" s="43">
        <f>'8'!W$27</f>
        <v>0</v>
      </c>
      <c r="Q73" s="43">
        <f>'8'!X$27</f>
        <v>0</v>
      </c>
      <c r="R73" s="43">
        <f>'8'!Y$27</f>
        <v>0</v>
      </c>
      <c r="S73" s="43">
        <f>'8'!Z$27</f>
        <v>0</v>
      </c>
      <c r="T73" s="43">
        <f>'8'!AA$27</f>
        <v>0</v>
      </c>
      <c r="U73" s="43">
        <f>'8'!AB$27</f>
        <v>0</v>
      </c>
      <c r="V73" s="43">
        <f>'8'!AC$27</f>
        <v>0</v>
      </c>
      <c r="W73" s="238">
        <f>'8'!AD$27</f>
        <v>0</v>
      </c>
      <c r="Y73" s="290"/>
      <c r="AA73" s="232">
        <f>'8'!M$28</f>
        <v>0</v>
      </c>
      <c r="AB73" s="232">
        <f>'8'!N$28</f>
        <v>0</v>
      </c>
      <c r="AC73" s="232">
        <f>'8'!O$28</f>
        <v>0</v>
      </c>
      <c r="AD73" s="232">
        <f>'8'!P$28</f>
        <v>0</v>
      </c>
      <c r="AE73" s="232">
        <f>'8'!Q$28</f>
        <v>0</v>
      </c>
      <c r="AF73" s="232">
        <f>'8'!R$28</f>
        <v>0</v>
      </c>
      <c r="AG73" s="232">
        <f>'8'!S$28</f>
        <v>0</v>
      </c>
      <c r="AH73" s="232">
        <f>'8'!T$28</f>
        <v>0</v>
      </c>
      <c r="AI73" s="232">
        <f>'8'!U$28</f>
        <v>0</v>
      </c>
      <c r="AJ73" s="232">
        <f>'8'!V$28</f>
        <v>0</v>
      </c>
      <c r="AK73" s="232">
        <f>'8'!W$28</f>
        <v>0</v>
      </c>
      <c r="AL73" s="232">
        <f>'8'!X$28</f>
        <v>0</v>
      </c>
      <c r="AM73" s="232">
        <f>'8'!Y$28</f>
        <v>0</v>
      </c>
      <c r="AN73" s="232">
        <f>'8'!Z$28</f>
        <v>0</v>
      </c>
      <c r="AO73" s="232">
        <f>'8'!AA$28</f>
        <v>0</v>
      </c>
      <c r="AP73" s="232">
        <f>'8'!AB$28</f>
        <v>0</v>
      </c>
      <c r="AQ73" s="232">
        <f>'8'!AC$28</f>
        <v>0</v>
      </c>
      <c r="AR73" s="232">
        <f>'8'!AD$28</f>
        <v>0</v>
      </c>
      <c r="AS73" s="262">
        <f t="shared" si="0"/>
        <v>25</v>
      </c>
      <c r="AT73" s="285">
        <f t="shared" si="1"/>
        <v>41687</v>
      </c>
      <c r="AU73" s="264" t="str">
        <f t="shared" si="2"/>
        <v>-</v>
      </c>
      <c r="AV73" s="264">
        <f t="shared" si="3"/>
        <v>41693</v>
      </c>
      <c r="AW73" s="266">
        <f t="shared" si="4"/>
        <v>8</v>
      </c>
    </row>
    <row r="74" spans="1:49" s="261" customFormat="1" ht="12.75" customHeight="1" thickBot="1" x14ac:dyDescent="0.25">
      <c r="A74" s="94">
        <v>26</v>
      </c>
      <c r="B74" s="268">
        <f t="shared" si="5"/>
        <v>41694</v>
      </c>
      <c r="C74" s="269" t="s">
        <v>26</v>
      </c>
      <c r="D74" s="269">
        <f t="shared" si="6"/>
        <v>41700</v>
      </c>
      <c r="E74" s="260">
        <f>Overview!F43</f>
        <v>9</v>
      </c>
      <c r="F74" s="42">
        <f>'9'!M$27</f>
        <v>0</v>
      </c>
      <c r="G74" s="42">
        <f>'9'!N$27</f>
        <v>0</v>
      </c>
      <c r="H74" s="42">
        <f>'9'!O$27</f>
        <v>0</v>
      </c>
      <c r="I74" s="42">
        <f>'9'!P$27</f>
        <v>0</v>
      </c>
      <c r="J74" s="42">
        <f>'9'!Q$27</f>
        <v>0</v>
      </c>
      <c r="K74" s="42">
        <f>'9'!R$27</f>
        <v>0</v>
      </c>
      <c r="L74" s="42">
        <f>'9'!S$27</f>
        <v>0</v>
      </c>
      <c r="M74" s="42">
        <f>'9'!T$27</f>
        <v>0</v>
      </c>
      <c r="N74" s="42">
        <f>'9'!U$27</f>
        <v>0</v>
      </c>
      <c r="O74" s="42">
        <f>'9'!V$27</f>
        <v>0</v>
      </c>
      <c r="P74" s="42">
        <f>'9'!W$27</f>
        <v>0</v>
      </c>
      <c r="Q74" s="42">
        <f>'9'!X$27</f>
        <v>0</v>
      </c>
      <c r="R74" s="42">
        <f>'9'!Y$27</f>
        <v>0</v>
      </c>
      <c r="S74" s="42">
        <f>'9'!Z$27</f>
        <v>0</v>
      </c>
      <c r="T74" s="42">
        <f>'9'!AA$27</f>
        <v>0</v>
      </c>
      <c r="U74" s="42">
        <f>'9'!AB$27</f>
        <v>0</v>
      </c>
      <c r="V74" s="42">
        <f>'9'!AC$27</f>
        <v>0</v>
      </c>
      <c r="W74" s="236">
        <f>'9'!AD$27</f>
        <v>0</v>
      </c>
      <c r="AA74" s="231">
        <f>'9'!M$28</f>
        <v>0</v>
      </c>
      <c r="AB74" s="231">
        <f>'9'!N$28</f>
        <v>0</v>
      </c>
      <c r="AC74" s="231">
        <f>'9'!O$28</f>
        <v>0</v>
      </c>
      <c r="AD74" s="231">
        <f>'9'!P$28</f>
        <v>0</v>
      </c>
      <c r="AE74" s="231">
        <f>'9'!Q$28</f>
        <v>0</v>
      </c>
      <c r="AF74" s="231">
        <f>'9'!R$28</f>
        <v>0</v>
      </c>
      <c r="AG74" s="231">
        <f>'9'!S$28</f>
        <v>0</v>
      </c>
      <c r="AH74" s="231">
        <f>'9'!T$28</f>
        <v>0</v>
      </c>
      <c r="AI74" s="231">
        <f>'9'!U$28</f>
        <v>0</v>
      </c>
      <c r="AJ74" s="231">
        <f>'9'!V$28</f>
        <v>0</v>
      </c>
      <c r="AK74" s="231">
        <f>'9'!W$28</f>
        <v>0</v>
      </c>
      <c r="AL74" s="231">
        <f>'9'!X$28</f>
        <v>0</v>
      </c>
      <c r="AM74" s="231">
        <f>'9'!Y$28</f>
        <v>0</v>
      </c>
      <c r="AN74" s="231">
        <f>'9'!Z$28</f>
        <v>0</v>
      </c>
      <c r="AO74" s="231">
        <f>'9'!AA$28</f>
        <v>0</v>
      </c>
      <c r="AP74" s="231">
        <f>'9'!AB$28</f>
        <v>0</v>
      </c>
      <c r="AQ74" s="231">
        <f>'9'!AC$28</f>
        <v>0</v>
      </c>
      <c r="AR74" s="231">
        <f>'9'!AD$28</f>
        <v>0</v>
      </c>
      <c r="AS74" s="270">
        <f t="shared" si="0"/>
        <v>26</v>
      </c>
      <c r="AT74" s="271">
        <f t="shared" si="1"/>
        <v>41694</v>
      </c>
      <c r="AU74" s="272" t="str">
        <f t="shared" si="2"/>
        <v>-</v>
      </c>
      <c r="AV74" s="272">
        <f t="shared" si="3"/>
        <v>41700</v>
      </c>
      <c r="AW74" s="266">
        <f t="shared" si="4"/>
        <v>9</v>
      </c>
    </row>
    <row r="75" spans="1:49" s="261" customFormat="1" ht="12.75" customHeight="1" thickBot="1" x14ac:dyDescent="0.25">
      <c r="A75" s="2">
        <v>27</v>
      </c>
      <c r="B75" s="273">
        <f t="shared" si="5"/>
        <v>41701</v>
      </c>
      <c r="C75" s="274" t="s">
        <v>26</v>
      </c>
      <c r="D75" s="275">
        <f t="shared" si="6"/>
        <v>41707</v>
      </c>
      <c r="E75" s="260">
        <f>Overview!F44</f>
        <v>10</v>
      </c>
      <c r="F75" s="41">
        <f>'10'!M$27</f>
        <v>0</v>
      </c>
      <c r="G75" s="41">
        <f>'10'!N$27</f>
        <v>0</v>
      </c>
      <c r="H75" s="41">
        <f>'10'!O$27</f>
        <v>0</v>
      </c>
      <c r="I75" s="41">
        <f>'10'!P$27</f>
        <v>0</v>
      </c>
      <c r="J75" s="41">
        <f>'10'!Q$27</f>
        <v>0</v>
      </c>
      <c r="K75" s="41">
        <f>'10'!R$27</f>
        <v>0</v>
      </c>
      <c r="L75" s="41">
        <f>'10'!S$27</f>
        <v>0</v>
      </c>
      <c r="M75" s="41">
        <f>'10'!T$27</f>
        <v>0</v>
      </c>
      <c r="N75" s="41">
        <f>'10'!U$27</f>
        <v>0</v>
      </c>
      <c r="O75" s="41">
        <f>'10'!V$27</f>
        <v>0</v>
      </c>
      <c r="P75" s="41">
        <f>'10'!W$27</f>
        <v>0</v>
      </c>
      <c r="Q75" s="41">
        <f>'10'!X$27</f>
        <v>0</v>
      </c>
      <c r="R75" s="41">
        <f>'10'!Y$27</f>
        <v>0</v>
      </c>
      <c r="S75" s="41">
        <f>'10'!Z$27</f>
        <v>0</v>
      </c>
      <c r="T75" s="41">
        <f>'10'!AA$27</f>
        <v>0</v>
      </c>
      <c r="U75" s="41">
        <f>'10'!AB$27</f>
        <v>0</v>
      </c>
      <c r="V75" s="41">
        <f>'10'!AC$27</f>
        <v>0</v>
      </c>
      <c r="W75" s="237">
        <f>'10'!AD$27</f>
        <v>0</v>
      </c>
      <c r="AA75" s="230">
        <f>'10'!M$28</f>
        <v>0</v>
      </c>
      <c r="AB75" s="230">
        <f>'10'!N$28</f>
        <v>0</v>
      </c>
      <c r="AC75" s="230">
        <f>'10'!O$28</f>
        <v>0</v>
      </c>
      <c r="AD75" s="230">
        <f>'10'!P$28</f>
        <v>0</v>
      </c>
      <c r="AE75" s="230">
        <f>'10'!Q$28</f>
        <v>0</v>
      </c>
      <c r="AF75" s="230">
        <f>'10'!R$28</f>
        <v>0</v>
      </c>
      <c r="AG75" s="230">
        <f>'10'!S$28</f>
        <v>0</v>
      </c>
      <c r="AH75" s="230">
        <f>'10'!T$28</f>
        <v>0</v>
      </c>
      <c r="AI75" s="230">
        <f>'10'!U$28</f>
        <v>0</v>
      </c>
      <c r="AJ75" s="230">
        <f>'10'!V$28</f>
        <v>0</v>
      </c>
      <c r="AK75" s="230">
        <f>'10'!W$28</f>
        <v>0</v>
      </c>
      <c r="AL75" s="230">
        <f>'10'!X$28</f>
        <v>0</v>
      </c>
      <c r="AM75" s="230">
        <f>'10'!Y$28</f>
        <v>0</v>
      </c>
      <c r="AN75" s="230">
        <f>'10'!Z$28</f>
        <v>0</v>
      </c>
      <c r="AO75" s="230">
        <f>'10'!AA$28</f>
        <v>0</v>
      </c>
      <c r="AP75" s="230">
        <f>'10'!AB$28</f>
        <v>0</v>
      </c>
      <c r="AQ75" s="230">
        <f>'10'!AC$28</f>
        <v>0</v>
      </c>
      <c r="AR75" s="230">
        <f>'10'!AD$28</f>
        <v>0</v>
      </c>
      <c r="AS75" s="262">
        <f t="shared" si="0"/>
        <v>27</v>
      </c>
      <c r="AT75" s="263">
        <f t="shared" si="1"/>
        <v>41701</v>
      </c>
      <c r="AU75" s="264" t="str">
        <f t="shared" si="2"/>
        <v>-</v>
      </c>
      <c r="AV75" s="265">
        <f t="shared" si="3"/>
        <v>41707</v>
      </c>
      <c r="AW75" s="266">
        <f t="shared" si="4"/>
        <v>10</v>
      </c>
    </row>
    <row r="76" spans="1:49" s="261" customFormat="1" ht="12.75" customHeight="1" thickBot="1" x14ac:dyDescent="0.25">
      <c r="A76" s="94">
        <v>28</v>
      </c>
      <c r="B76" s="268">
        <f t="shared" si="5"/>
        <v>41708</v>
      </c>
      <c r="C76" s="269" t="s">
        <v>26</v>
      </c>
      <c r="D76" s="269">
        <f t="shared" si="6"/>
        <v>41714</v>
      </c>
      <c r="E76" s="260">
        <f>Overview!F45</f>
        <v>11</v>
      </c>
      <c r="F76" s="42">
        <f>'11'!M$27</f>
        <v>0</v>
      </c>
      <c r="G76" s="42">
        <f>'11'!N$27</f>
        <v>0</v>
      </c>
      <c r="H76" s="42">
        <f>'11'!O$27</f>
        <v>0</v>
      </c>
      <c r="I76" s="42">
        <f>'11'!P$27</f>
        <v>0</v>
      </c>
      <c r="J76" s="42">
        <f>'11'!Q$27</f>
        <v>0</v>
      </c>
      <c r="K76" s="42">
        <f>'11'!R$27</f>
        <v>0</v>
      </c>
      <c r="L76" s="42">
        <f>'11'!S$27</f>
        <v>0</v>
      </c>
      <c r="M76" s="42">
        <f>'11'!T$27</f>
        <v>0</v>
      </c>
      <c r="N76" s="42">
        <f>'11'!U$27</f>
        <v>0</v>
      </c>
      <c r="O76" s="42">
        <f>'11'!V$27</f>
        <v>0</v>
      </c>
      <c r="P76" s="42">
        <f>'11'!W$27</f>
        <v>0</v>
      </c>
      <c r="Q76" s="42">
        <f>'11'!X$27</f>
        <v>0</v>
      </c>
      <c r="R76" s="42">
        <f>'11'!Y$27</f>
        <v>0</v>
      </c>
      <c r="S76" s="42">
        <f>'11'!Z$27</f>
        <v>0</v>
      </c>
      <c r="T76" s="42">
        <f>'11'!AA$27</f>
        <v>0</v>
      </c>
      <c r="U76" s="42">
        <f>'11'!AB$27</f>
        <v>0</v>
      </c>
      <c r="V76" s="42">
        <f>'11'!AC$27</f>
        <v>0</v>
      </c>
      <c r="W76" s="236">
        <f>'11'!AD$27</f>
        <v>0</v>
      </c>
      <c r="AA76" s="231">
        <f>'11'!M$28</f>
        <v>0</v>
      </c>
      <c r="AB76" s="231">
        <f>'11'!N$28</f>
        <v>0</v>
      </c>
      <c r="AC76" s="231">
        <f>'11'!O$28</f>
        <v>0</v>
      </c>
      <c r="AD76" s="231">
        <f>'11'!P$28</f>
        <v>0</v>
      </c>
      <c r="AE76" s="231">
        <f>'11'!Q$28</f>
        <v>0</v>
      </c>
      <c r="AF76" s="231">
        <f>'11'!R$28</f>
        <v>0</v>
      </c>
      <c r="AG76" s="231">
        <f>'11'!S$28</f>
        <v>0</v>
      </c>
      <c r="AH76" s="231">
        <f>'11'!T$28</f>
        <v>0</v>
      </c>
      <c r="AI76" s="231">
        <f>'11'!U$28</f>
        <v>0</v>
      </c>
      <c r="AJ76" s="231">
        <f>'11'!V$28</f>
        <v>0</v>
      </c>
      <c r="AK76" s="231">
        <f>'11'!W$28</f>
        <v>0</v>
      </c>
      <c r="AL76" s="231">
        <f>'11'!X$28</f>
        <v>0</v>
      </c>
      <c r="AM76" s="231">
        <f>'11'!Y$28</f>
        <v>0</v>
      </c>
      <c r="AN76" s="231">
        <f>'11'!Z$28</f>
        <v>0</v>
      </c>
      <c r="AO76" s="231">
        <f>'11'!AA$28</f>
        <v>0</v>
      </c>
      <c r="AP76" s="231">
        <f>'11'!AB$28</f>
        <v>0</v>
      </c>
      <c r="AQ76" s="231">
        <f>'11'!AC$28</f>
        <v>0</v>
      </c>
      <c r="AR76" s="231">
        <f>'11'!AD$28</f>
        <v>0</v>
      </c>
      <c r="AS76" s="270">
        <f t="shared" si="0"/>
        <v>28</v>
      </c>
      <c r="AT76" s="271">
        <f t="shared" si="1"/>
        <v>41708</v>
      </c>
      <c r="AU76" s="272" t="str">
        <f t="shared" si="2"/>
        <v>-</v>
      </c>
      <c r="AV76" s="272">
        <f t="shared" si="3"/>
        <v>41714</v>
      </c>
      <c r="AW76" s="266">
        <f t="shared" si="4"/>
        <v>11</v>
      </c>
    </row>
    <row r="77" spans="1:49" s="261" customFormat="1" ht="12.75" customHeight="1" thickBot="1" x14ac:dyDescent="0.25">
      <c r="A77" s="2">
        <v>29</v>
      </c>
      <c r="B77" s="273">
        <f t="shared" si="5"/>
        <v>41715</v>
      </c>
      <c r="C77" s="274" t="s">
        <v>26</v>
      </c>
      <c r="D77" s="275">
        <f t="shared" si="6"/>
        <v>41721</v>
      </c>
      <c r="E77" s="260">
        <f>Overview!F46</f>
        <v>12</v>
      </c>
      <c r="F77" s="41">
        <f>'12'!M$27</f>
        <v>0</v>
      </c>
      <c r="G77" s="41">
        <f>'12'!N$27</f>
        <v>0</v>
      </c>
      <c r="H77" s="41">
        <f>'12'!O$27</f>
        <v>0</v>
      </c>
      <c r="I77" s="41">
        <f>'12'!P$27</f>
        <v>0</v>
      </c>
      <c r="J77" s="41">
        <f>'12'!Q$27</f>
        <v>0</v>
      </c>
      <c r="K77" s="41">
        <f>'12'!R$27</f>
        <v>0</v>
      </c>
      <c r="L77" s="41">
        <f>'12'!S$27</f>
        <v>0</v>
      </c>
      <c r="M77" s="41">
        <f>'12'!T$27</f>
        <v>0</v>
      </c>
      <c r="N77" s="41">
        <f>'12'!U$27</f>
        <v>0</v>
      </c>
      <c r="O77" s="41">
        <f>'12'!V$27</f>
        <v>0</v>
      </c>
      <c r="P77" s="41">
        <f>'12'!W$27</f>
        <v>0</v>
      </c>
      <c r="Q77" s="41">
        <f>'12'!X$27</f>
        <v>0</v>
      </c>
      <c r="R77" s="41">
        <f>'12'!Y$27</f>
        <v>0</v>
      </c>
      <c r="S77" s="41">
        <f>'12'!Z$27</f>
        <v>0</v>
      </c>
      <c r="T77" s="41">
        <f>'12'!AA$27</f>
        <v>0</v>
      </c>
      <c r="U77" s="41">
        <f>'12'!AB$27</f>
        <v>0</v>
      </c>
      <c r="V77" s="41">
        <f>'12'!AC$27</f>
        <v>0</v>
      </c>
      <c r="W77" s="237">
        <f>'12'!AD$27</f>
        <v>0</v>
      </c>
      <c r="AA77" s="230">
        <f>'12'!M$28</f>
        <v>0</v>
      </c>
      <c r="AB77" s="230">
        <f>'12'!N$28</f>
        <v>0</v>
      </c>
      <c r="AC77" s="230">
        <f>'12'!O$28</f>
        <v>0</v>
      </c>
      <c r="AD77" s="230">
        <f>'12'!P$28</f>
        <v>0</v>
      </c>
      <c r="AE77" s="230">
        <f>'12'!Q$28</f>
        <v>0</v>
      </c>
      <c r="AF77" s="230">
        <f>'12'!R$28</f>
        <v>0</v>
      </c>
      <c r="AG77" s="230">
        <f>'12'!S$28</f>
        <v>0</v>
      </c>
      <c r="AH77" s="230">
        <f>'12'!T$28</f>
        <v>0</v>
      </c>
      <c r="AI77" s="230">
        <f>'12'!U$28</f>
        <v>0</v>
      </c>
      <c r="AJ77" s="230">
        <f>'12'!V$28</f>
        <v>0</v>
      </c>
      <c r="AK77" s="230">
        <f>'12'!W$28</f>
        <v>0</v>
      </c>
      <c r="AL77" s="230">
        <f>'12'!X$28</f>
        <v>0</v>
      </c>
      <c r="AM77" s="230">
        <f>'12'!Y$28</f>
        <v>0</v>
      </c>
      <c r="AN77" s="230">
        <f>'12'!Z$28</f>
        <v>0</v>
      </c>
      <c r="AO77" s="230">
        <f>'12'!AA$28</f>
        <v>0</v>
      </c>
      <c r="AP77" s="230">
        <f>'12'!AB$28</f>
        <v>0</v>
      </c>
      <c r="AQ77" s="230">
        <f>'12'!AC$28</f>
        <v>0</v>
      </c>
      <c r="AR77" s="230">
        <f>'12'!AD$28</f>
        <v>0</v>
      </c>
      <c r="AS77" s="262">
        <f t="shared" si="0"/>
        <v>29</v>
      </c>
      <c r="AT77" s="263">
        <f t="shared" si="1"/>
        <v>41715</v>
      </c>
      <c r="AU77" s="264" t="str">
        <f t="shared" si="2"/>
        <v>-</v>
      </c>
      <c r="AV77" s="265">
        <f t="shared" si="3"/>
        <v>41721</v>
      </c>
      <c r="AW77" s="266">
        <f t="shared" si="4"/>
        <v>12</v>
      </c>
    </row>
    <row r="78" spans="1:49" s="261" customFormat="1" ht="12.75" customHeight="1" thickBot="1" x14ac:dyDescent="0.25">
      <c r="A78" s="94">
        <v>30</v>
      </c>
      <c r="B78" s="268">
        <f t="shared" si="5"/>
        <v>41722</v>
      </c>
      <c r="C78" s="269" t="s">
        <v>26</v>
      </c>
      <c r="D78" s="269">
        <f t="shared" si="6"/>
        <v>41728</v>
      </c>
      <c r="E78" s="260">
        <f>Overview!F47</f>
        <v>13</v>
      </c>
      <c r="F78" s="42">
        <f>'13'!M$27</f>
        <v>0</v>
      </c>
      <c r="G78" s="42">
        <f>'13'!N$27</f>
        <v>0</v>
      </c>
      <c r="H78" s="42">
        <f>'13'!O$27</f>
        <v>0</v>
      </c>
      <c r="I78" s="42">
        <f>'13'!P$27</f>
        <v>0</v>
      </c>
      <c r="J78" s="42">
        <f>'13'!Q$27</f>
        <v>0</v>
      </c>
      <c r="K78" s="42">
        <f>'13'!R$27</f>
        <v>0</v>
      </c>
      <c r="L78" s="42">
        <f>'13'!S$27</f>
        <v>0</v>
      </c>
      <c r="M78" s="42">
        <f>'13'!T$27</f>
        <v>0</v>
      </c>
      <c r="N78" s="42">
        <f>'13'!U$27</f>
        <v>0</v>
      </c>
      <c r="O78" s="42">
        <f>'13'!V$27</f>
        <v>0</v>
      </c>
      <c r="P78" s="42">
        <f>'13'!W$27</f>
        <v>0</v>
      </c>
      <c r="Q78" s="42">
        <f>'13'!X$27</f>
        <v>0</v>
      </c>
      <c r="R78" s="42">
        <f>'13'!Y$27</f>
        <v>0</v>
      </c>
      <c r="S78" s="42">
        <f>'13'!Z$27</f>
        <v>0</v>
      </c>
      <c r="T78" s="42">
        <f>'13'!AA$27</f>
        <v>0</v>
      </c>
      <c r="U78" s="42">
        <f>'13'!AB$27</f>
        <v>0</v>
      </c>
      <c r="V78" s="42">
        <f>'13'!AC$27</f>
        <v>0</v>
      </c>
      <c r="W78" s="236">
        <f>'13'!AD$27</f>
        <v>0</v>
      </c>
      <c r="AA78" s="231">
        <f>'13'!M$28</f>
        <v>0</v>
      </c>
      <c r="AB78" s="231">
        <f>'13'!N$28</f>
        <v>0</v>
      </c>
      <c r="AC78" s="231">
        <f>'13'!O$28</f>
        <v>0</v>
      </c>
      <c r="AD78" s="231">
        <f>'13'!P$28</f>
        <v>0</v>
      </c>
      <c r="AE78" s="231">
        <f>'13'!Q$28</f>
        <v>0</v>
      </c>
      <c r="AF78" s="231">
        <f>'13'!R$28</f>
        <v>0</v>
      </c>
      <c r="AG78" s="231">
        <f>'13'!S$28</f>
        <v>0</v>
      </c>
      <c r="AH78" s="231">
        <f>'13'!T$28</f>
        <v>0</v>
      </c>
      <c r="AI78" s="231">
        <f>'13'!U$28</f>
        <v>0</v>
      </c>
      <c r="AJ78" s="231">
        <f>'13'!V$28</f>
        <v>0</v>
      </c>
      <c r="AK78" s="231">
        <f>'13'!W$28</f>
        <v>0</v>
      </c>
      <c r="AL78" s="231">
        <f>'13'!X$28</f>
        <v>0</v>
      </c>
      <c r="AM78" s="231">
        <f>'13'!Y$28</f>
        <v>0</v>
      </c>
      <c r="AN78" s="231">
        <f>'13'!Z$28</f>
        <v>0</v>
      </c>
      <c r="AO78" s="231">
        <f>'13'!AA$28</f>
        <v>0</v>
      </c>
      <c r="AP78" s="231">
        <f>'13'!AB$28</f>
        <v>0</v>
      </c>
      <c r="AQ78" s="231">
        <f>'13'!AC$28</f>
        <v>0</v>
      </c>
      <c r="AR78" s="231">
        <f>'13'!AD$28</f>
        <v>0</v>
      </c>
      <c r="AS78" s="270">
        <f t="shared" si="0"/>
        <v>30</v>
      </c>
      <c r="AT78" s="271">
        <f t="shared" si="1"/>
        <v>41722</v>
      </c>
      <c r="AU78" s="272" t="str">
        <f t="shared" si="2"/>
        <v>-</v>
      </c>
      <c r="AV78" s="272">
        <f t="shared" si="3"/>
        <v>41728</v>
      </c>
      <c r="AW78" s="266">
        <f t="shared" si="4"/>
        <v>13</v>
      </c>
    </row>
    <row r="79" spans="1:49" s="261" customFormat="1" ht="12.75" customHeight="1" thickBot="1" x14ac:dyDescent="0.25">
      <c r="A79" s="2">
        <v>31</v>
      </c>
      <c r="B79" s="273">
        <f t="shared" si="5"/>
        <v>41729</v>
      </c>
      <c r="C79" s="274" t="s">
        <v>26</v>
      </c>
      <c r="D79" s="275">
        <f t="shared" si="6"/>
        <v>41735</v>
      </c>
      <c r="E79" s="260">
        <f>Overview!F48</f>
        <v>14</v>
      </c>
      <c r="F79" s="41">
        <f>'14'!M$27</f>
        <v>0</v>
      </c>
      <c r="G79" s="41">
        <f>'14'!N$27</f>
        <v>0</v>
      </c>
      <c r="H79" s="41">
        <f>'14'!O$27</f>
        <v>0</v>
      </c>
      <c r="I79" s="41">
        <f>'14'!P$27</f>
        <v>0</v>
      </c>
      <c r="J79" s="41">
        <f>'14'!Q$27</f>
        <v>0</v>
      </c>
      <c r="K79" s="41">
        <f>'14'!R$27</f>
        <v>0</v>
      </c>
      <c r="L79" s="41">
        <f>'14'!S$27</f>
        <v>0</v>
      </c>
      <c r="M79" s="41">
        <f>'14'!T$27</f>
        <v>0</v>
      </c>
      <c r="N79" s="41">
        <f>'14'!U$27</f>
        <v>0</v>
      </c>
      <c r="O79" s="41">
        <f>'14'!V$27</f>
        <v>0</v>
      </c>
      <c r="P79" s="41">
        <f>'14'!W$27</f>
        <v>0</v>
      </c>
      <c r="Q79" s="41">
        <f>'14'!X$27</f>
        <v>0</v>
      </c>
      <c r="R79" s="41">
        <f>'14'!Y$27</f>
        <v>0</v>
      </c>
      <c r="S79" s="41">
        <f>'14'!Z$27</f>
        <v>0</v>
      </c>
      <c r="T79" s="41">
        <f>'14'!AA$27</f>
        <v>0</v>
      </c>
      <c r="U79" s="41">
        <f>'14'!AB$27</f>
        <v>0</v>
      </c>
      <c r="V79" s="41">
        <f>'14'!AC$27</f>
        <v>0</v>
      </c>
      <c r="W79" s="237">
        <f>'14'!AD$27</f>
        <v>0</v>
      </c>
      <c r="AA79" s="230">
        <f>'14'!M$28</f>
        <v>0</v>
      </c>
      <c r="AB79" s="230">
        <f>'14'!N$28</f>
        <v>0</v>
      </c>
      <c r="AC79" s="230">
        <f>'14'!O$28</f>
        <v>0</v>
      </c>
      <c r="AD79" s="230">
        <f>'14'!P$28</f>
        <v>0</v>
      </c>
      <c r="AE79" s="230">
        <f>'14'!Q$28</f>
        <v>0</v>
      </c>
      <c r="AF79" s="230">
        <f>'14'!R$28</f>
        <v>0</v>
      </c>
      <c r="AG79" s="230">
        <f>'14'!S$28</f>
        <v>0</v>
      </c>
      <c r="AH79" s="230">
        <f>'14'!T$28</f>
        <v>0</v>
      </c>
      <c r="AI79" s="230">
        <f>'14'!U$28</f>
        <v>0</v>
      </c>
      <c r="AJ79" s="230">
        <f>'14'!V$28</f>
        <v>0</v>
      </c>
      <c r="AK79" s="230">
        <f>'14'!W$28</f>
        <v>0</v>
      </c>
      <c r="AL79" s="230">
        <f>'14'!X$28</f>
        <v>0</v>
      </c>
      <c r="AM79" s="230">
        <f>'14'!Y$28</f>
        <v>0</v>
      </c>
      <c r="AN79" s="230">
        <f>'14'!Z$28</f>
        <v>0</v>
      </c>
      <c r="AO79" s="230">
        <f>'14'!AA$28</f>
        <v>0</v>
      </c>
      <c r="AP79" s="230">
        <f>'14'!AB$28</f>
        <v>0</v>
      </c>
      <c r="AQ79" s="230">
        <f>'14'!AC$28</f>
        <v>0</v>
      </c>
      <c r="AR79" s="230">
        <f>'14'!AD$28</f>
        <v>0</v>
      </c>
      <c r="AS79" s="262">
        <f t="shared" si="0"/>
        <v>31</v>
      </c>
      <c r="AT79" s="263">
        <f t="shared" si="1"/>
        <v>41729</v>
      </c>
      <c r="AU79" s="264" t="str">
        <f t="shared" si="2"/>
        <v>-</v>
      </c>
      <c r="AV79" s="265">
        <f t="shared" si="3"/>
        <v>41735</v>
      </c>
      <c r="AW79" s="266">
        <f t="shared" si="4"/>
        <v>14</v>
      </c>
    </row>
    <row r="80" spans="1:49" s="261" customFormat="1" ht="12.75" customHeight="1" thickBot="1" x14ac:dyDescent="0.25">
      <c r="A80" s="94">
        <v>32</v>
      </c>
      <c r="B80" s="268">
        <f t="shared" si="5"/>
        <v>41736</v>
      </c>
      <c r="C80" s="269" t="s">
        <v>26</v>
      </c>
      <c r="D80" s="269">
        <f t="shared" si="6"/>
        <v>41742</v>
      </c>
      <c r="E80" s="260">
        <f>Overview!F49</f>
        <v>15</v>
      </c>
      <c r="F80" s="42">
        <f>'15'!M$27</f>
        <v>0</v>
      </c>
      <c r="G80" s="42">
        <f>'15'!N$27</f>
        <v>0</v>
      </c>
      <c r="H80" s="42">
        <f>'15'!O$27</f>
        <v>0</v>
      </c>
      <c r="I80" s="42">
        <f>'15'!P$27</f>
        <v>0</v>
      </c>
      <c r="J80" s="42">
        <f>'15'!Q$27</f>
        <v>0</v>
      </c>
      <c r="K80" s="42">
        <f>'15'!R$27</f>
        <v>0</v>
      </c>
      <c r="L80" s="42">
        <f>'15'!S$27</f>
        <v>0</v>
      </c>
      <c r="M80" s="42">
        <f>'15'!T$27</f>
        <v>0</v>
      </c>
      <c r="N80" s="42">
        <f>'15'!U$27</f>
        <v>0</v>
      </c>
      <c r="O80" s="42">
        <f>'15'!V$27</f>
        <v>0</v>
      </c>
      <c r="P80" s="42">
        <f>'15'!W$27</f>
        <v>0</v>
      </c>
      <c r="Q80" s="42">
        <f>'15'!X$27</f>
        <v>0</v>
      </c>
      <c r="R80" s="42">
        <f>'15'!Y$27</f>
        <v>0</v>
      </c>
      <c r="S80" s="42">
        <f>'15'!Z$27</f>
        <v>0</v>
      </c>
      <c r="T80" s="42">
        <f>'15'!AA$27</f>
        <v>0</v>
      </c>
      <c r="U80" s="42">
        <f>'15'!AB$27</f>
        <v>0</v>
      </c>
      <c r="V80" s="42">
        <f>'15'!AC$27</f>
        <v>0</v>
      </c>
      <c r="W80" s="236">
        <f>'15'!AD$27</f>
        <v>0</v>
      </c>
      <c r="AA80" s="231">
        <f>'15'!M$28</f>
        <v>0</v>
      </c>
      <c r="AB80" s="231">
        <f>'15'!N$28</f>
        <v>0</v>
      </c>
      <c r="AC80" s="231">
        <f>'15'!O$28</f>
        <v>0</v>
      </c>
      <c r="AD80" s="231">
        <f>'15'!P$28</f>
        <v>0</v>
      </c>
      <c r="AE80" s="231">
        <f>'15'!Q$28</f>
        <v>0</v>
      </c>
      <c r="AF80" s="231">
        <f>'15'!R$28</f>
        <v>0</v>
      </c>
      <c r="AG80" s="231">
        <f>'15'!S$28</f>
        <v>0</v>
      </c>
      <c r="AH80" s="231">
        <f>'15'!T$28</f>
        <v>0</v>
      </c>
      <c r="AI80" s="231">
        <f>'15'!U$28</f>
        <v>0</v>
      </c>
      <c r="AJ80" s="231">
        <f>'15'!V$28</f>
        <v>0</v>
      </c>
      <c r="AK80" s="231">
        <f>'15'!W$28</f>
        <v>0</v>
      </c>
      <c r="AL80" s="231">
        <f>'15'!X$28</f>
        <v>0</v>
      </c>
      <c r="AM80" s="231">
        <f>'15'!Y$28</f>
        <v>0</v>
      </c>
      <c r="AN80" s="231">
        <f>'15'!Z$28</f>
        <v>0</v>
      </c>
      <c r="AO80" s="231">
        <f>'15'!AA$28</f>
        <v>0</v>
      </c>
      <c r="AP80" s="231">
        <f>'15'!AB$28</f>
        <v>0</v>
      </c>
      <c r="AQ80" s="231">
        <f>'15'!AC$28</f>
        <v>0</v>
      </c>
      <c r="AR80" s="231">
        <f>'15'!AD$28</f>
        <v>0</v>
      </c>
      <c r="AS80" s="270">
        <f t="shared" si="0"/>
        <v>32</v>
      </c>
      <c r="AT80" s="271">
        <f t="shared" ref="AT80:AT100" si="7">B80</f>
        <v>41736</v>
      </c>
      <c r="AU80" s="272" t="str">
        <f t="shared" ref="AU80:AU100" si="8">C80</f>
        <v>-</v>
      </c>
      <c r="AV80" s="272">
        <f t="shared" ref="AV80:AV100" si="9">D80</f>
        <v>41742</v>
      </c>
      <c r="AW80" s="266">
        <f t="shared" ref="AW80:AW100" si="10">E80</f>
        <v>15</v>
      </c>
    </row>
    <row r="81" spans="1:49" s="261" customFormat="1" ht="12.75" customHeight="1" thickBot="1" x14ac:dyDescent="0.25">
      <c r="A81" s="2">
        <v>33</v>
      </c>
      <c r="B81" s="273">
        <f t="shared" si="5"/>
        <v>41743</v>
      </c>
      <c r="C81" s="274" t="s">
        <v>26</v>
      </c>
      <c r="D81" s="275">
        <f t="shared" si="6"/>
        <v>41749</v>
      </c>
      <c r="E81" s="260">
        <f>Overview!F50</f>
        <v>16</v>
      </c>
      <c r="F81" s="41">
        <f>'16'!M$27</f>
        <v>0</v>
      </c>
      <c r="G81" s="41">
        <f>'16'!N$27</f>
        <v>0</v>
      </c>
      <c r="H81" s="41">
        <f>'16'!O$27</f>
        <v>0</v>
      </c>
      <c r="I81" s="41">
        <f>'16'!P$27</f>
        <v>0</v>
      </c>
      <c r="J81" s="41">
        <f>'16'!Q$27</f>
        <v>0</v>
      </c>
      <c r="K81" s="41">
        <f>'16'!R$27</f>
        <v>0</v>
      </c>
      <c r="L81" s="41">
        <f>'16'!S$27</f>
        <v>0</v>
      </c>
      <c r="M81" s="41">
        <f>'16'!T$27</f>
        <v>0</v>
      </c>
      <c r="N81" s="41">
        <f>'16'!U$27</f>
        <v>0</v>
      </c>
      <c r="O81" s="41">
        <f>'16'!V$27</f>
        <v>0</v>
      </c>
      <c r="P81" s="41">
        <f>'16'!W$27</f>
        <v>0</v>
      </c>
      <c r="Q81" s="41">
        <f>'16'!X$27</f>
        <v>0</v>
      </c>
      <c r="R81" s="41">
        <f>'16'!Y$27</f>
        <v>0</v>
      </c>
      <c r="S81" s="41">
        <f>'16'!Z$27</f>
        <v>0</v>
      </c>
      <c r="T81" s="41">
        <f>'16'!AA$27</f>
        <v>0</v>
      </c>
      <c r="U81" s="41">
        <f>'16'!AB$27</f>
        <v>0</v>
      </c>
      <c r="V81" s="41">
        <f>'16'!AC$27</f>
        <v>0</v>
      </c>
      <c r="W81" s="237">
        <f>'16'!AD$27</f>
        <v>0</v>
      </c>
      <c r="AA81" s="230">
        <f>'16'!M$28</f>
        <v>0</v>
      </c>
      <c r="AB81" s="230">
        <f>'16'!N$28</f>
        <v>0</v>
      </c>
      <c r="AC81" s="230">
        <f>'16'!O$28</f>
        <v>0</v>
      </c>
      <c r="AD81" s="230">
        <f>'16'!P$28</f>
        <v>0</v>
      </c>
      <c r="AE81" s="230">
        <f>'16'!Q$28</f>
        <v>0</v>
      </c>
      <c r="AF81" s="230">
        <f>'16'!R$28</f>
        <v>0</v>
      </c>
      <c r="AG81" s="230">
        <f>'16'!S$28</f>
        <v>0</v>
      </c>
      <c r="AH81" s="230">
        <f>'16'!T$28</f>
        <v>0</v>
      </c>
      <c r="AI81" s="230">
        <f>'16'!U$28</f>
        <v>0</v>
      </c>
      <c r="AJ81" s="230">
        <f>'16'!V$28</f>
        <v>0</v>
      </c>
      <c r="AK81" s="230">
        <f>'16'!W$28</f>
        <v>0</v>
      </c>
      <c r="AL81" s="230">
        <f>'16'!X$28</f>
        <v>0</v>
      </c>
      <c r="AM81" s="230">
        <f>'16'!Y$28</f>
        <v>0</v>
      </c>
      <c r="AN81" s="230">
        <f>'16'!Z$28</f>
        <v>0</v>
      </c>
      <c r="AO81" s="230">
        <f>'16'!AA$28</f>
        <v>0</v>
      </c>
      <c r="AP81" s="230">
        <f>'16'!AB$28</f>
        <v>0</v>
      </c>
      <c r="AQ81" s="230">
        <f>'16'!AC$28</f>
        <v>0</v>
      </c>
      <c r="AR81" s="230">
        <f>'16'!AD$28</f>
        <v>0</v>
      </c>
      <c r="AS81" s="262">
        <f t="shared" si="0"/>
        <v>33</v>
      </c>
      <c r="AT81" s="263">
        <f t="shared" si="7"/>
        <v>41743</v>
      </c>
      <c r="AU81" s="264" t="str">
        <f t="shared" si="8"/>
        <v>-</v>
      </c>
      <c r="AV81" s="265">
        <f t="shared" si="9"/>
        <v>41749</v>
      </c>
      <c r="AW81" s="266">
        <f t="shared" si="10"/>
        <v>16</v>
      </c>
    </row>
    <row r="82" spans="1:49" s="261" customFormat="1" ht="12.75" customHeight="1" thickBot="1" x14ac:dyDescent="0.25">
      <c r="A82" s="94">
        <v>34</v>
      </c>
      <c r="B82" s="268">
        <f t="shared" si="5"/>
        <v>41750</v>
      </c>
      <c r="C82" s="269" t="s">
        <v>26</v>
      </c>
      <c r="D82" s="269">
        <f t="shared" si="6"/>
        <v>41756</v>
      </c>
      <c r="E82" s="260">
        <f>Overview!F51</f>
        <v>17</v>
      </c>
      <c r="F82" s="42">
        <f>'17'!M$27</f>
        <v>0</v>
      </c>
      <c r="G82" s="42">
        <f>'17'!N$27</f>
        <v>0</v>
      </c>
      <c r="H82" s="42">
        <f>'17'!O$27</f>
        <v>0</v>
      </c>
      <c r="I82" s="42">
        <f>'17'!P$27</f>
        <v>0</v>
      </c>
      <c r="J82" s="42">
        <f>'17'!Q$27</f>
        <v>0</v>
      </c>
      <c r="K82" s="42">
        <f>'17'!R$27</f>
        <v>0</v>
      </c>
      <c r="L82" s="42">
        <f>'17'!S$27</f>
        <v>0</v>
      </c>
      <c r="M82" s="42">
        <f>'17'!T$27</f>
        <v>0</v>
      </c>
      <c r="N82" s="42">
        <f>'17'!U$27</f>
        <v>0</v>
      </c>
      <c r="O82" s="42">
        <f>'17'!V$27</f>
        <v>0</v>
      </c>
      <c r="P82" s="42">
        <f>'17'!W$27</f>
        <v>0</v>
      </c>
      <c r="Q82" s="42">
        <f>'17'!X$27</f>
        <v>0</v>
      </c>
      <c r="R82" s="42">
        <f>'17'!Y$27</f>
        <v>0</v>
      </c>
      <c r="S82" s="42">
        <f>'17'!Z$27</f>
        <v>0</v>
      </c>
      <c r="T82" s="42">
        <f>'17'!AA$27</f>
        <v>0</v>
      </c>
      <c r="U82" s="42">
        <f>'17'!AB$27</f>
        <v>0</v>
      </c>
      <c r="V82" s="42">
        <f>'17'!AC$27</f>
        <v>0</v>
      </c>
      <c r="W82" s="236">
        <f>'17'!AD$27</f>
        <v>0</v>
      </c>
      <c r="AA82" s="231">
        <f>'17'!M$28</f>
        <v>0</v>
      </c>
      <c r="AB82" s="231">
        <f>'17'!N$28</f>
        <v>0</v>
      </c>
      <c r="AC82" s="231">
        <f>'17'!O$28</f>
        <v>0</v>
      </c>
      <c r="AD82" s="231">
        <f>'17'!P$28</f>
        <v>0</v>
      </c>
      <c r="AE82" s="231">
        <f>'17'!Q$28</f>
        <v>0</v>
      </c>
      <c r="AF82" s="231">
        <f>'17'!R$28</f>
        <v>0</v>
      </c>
      <c r="AG82" s="231">
        <f>'17'!S$28</f>
        <v>0</v>
      </c>
      <c r="AH82" s="231">
        <f>'17'!T$28</f>
        <v>0</v>
      </c>
      <c r="AI82" s="231">
        <f>'17'!U$28</f>
        <v>0</v>
      </c>
      <c r="AJ82" s="231">
        <f>'17'!V$28</f>
        <v>0</v>
      </c>
      <c r="AK82" s="231">
        <f>'17'!W$28</f>
        <v>0</v>
      </c>
      <c r="AL82" s="231">
        <f>'17'!X$28</f>
        <v>0</v>
      </c>
      <c r="AM82" s="231">
        <f>'17'!Y$28</f>
        <v>0</v>
      </c>
      <c r="AN82" s="231">
        <f>'17'!Z$28</f>
        <v>0</v>
      </c>
      <c r="AO82" s="231">
        <f>'17'!AA$28</f>
        <v>0</v>
      </c>
      <c r="AP82" s="231">
        <f>'17'!AB$28</f>
        <v>0</v>
      </c>
      <c r="AQ82" s="231">
        <f>'17'!AC$28</f>
        <v>0</v>
      </c>
      <c r="AR82" s="231">
        <f>'17'!AD$28</f>
        <v>0</v>
      </c>
      <c r="AS82" s="270">
        <f t="shared" si="0"/>
        <v>34</v>
      </c>
      <c r="AT82" s="271">
        <f t="shared" si="7"/>
        <v>41750</v>
      </c>
      <c r="AU82" s="272" t="str">
        <f t="shared" si="8"/>
        <v>-</v>
      </c>
      <c r="AV82" s="272">
        <f t="shared" si="9"/>
        <v>41756</v>
      </c>
      <c r="AW82" s="266">
        <f t="shared" si="10"/>
        <v>17</v>
      </c>
    </row>
    <row r="83" spans="1:49" s="261" customFormat="1" ht="12.75" customHeight="1" thickBot="1" x14ac:dyDescent="0.25">
      <c r="A83" s="2">
        <v>35</v>
      </c>
      <c r="B83" s="273">
        <f t="shared" si="5"/>
        <v>41757</v>
      </c>
      <c r="C83" s="274" t="s">
        <v>26</v>
      </c>
      <c r="D83" s="275">
        <f t="shared" si="6"/>
        <v>41763</v>
      </c>
      <c r="E83" s="260">
        <f>Overview!F52</f>
        <v>18</v>
      </c>
      <c r="F83" s="41">
        <f>'18'!M$27</f>
        <v>0</v>
      </c>
      <c r="G83" s="41">
        <f>'18'!N$27</f>
        <v>0</v>
      </c>
      <c r="H83" s="41">
        <f>'18'!O$27</f>
        <v>0</v>
      </c>
      <c r="I83" s="41">
        <f>'18'!P$27</f>
        <v>0</v>
      </c>
      <c r="J83" s="41">
        <f>'18'!Q$27</f>
        <v>0</v>
      </c>
      <c r="K83" s="41">
        <f>'18'!R$27</f>
        <v>0</v>
      </c>
      <c r="L83" s="41">
        <f>'18'!S$27</f>
        <v>0</v>
      </c>
      <c r="M83" s="41">
        <f>'18'!T$27</f>
        <v>0</v>
      </c>
      <c r="N83" s="41">
        <f>'18'!U$27</f>
        <v>0</v>
      </c>
      <c r="O83" s="41">
        <f>'18'!V$27</f>
        <v>0</v>
      </c>
      <c r="P83" s="41">
        <f>'18'!W$27</f>
        <v>0</v>
      </c>
      <c r="Q83" s="41">
        <f>'18'!X$27</f>
        <v>0</v>
      </c>
      <c r="R83" s="41">
        <f>'18'!Y$27</f>
        <v>0</v>
      </c>
      <c r="S83" s="41">
        <f>'18'!Z$27</f>
        <v>0</v>
      </c>
      <c r="T83" s="41">
        <f>'18'!AA$27</f>
        <v>0</v>
      </c>
      <c r="U83" s="41">
        <f>'18'!AB$27</f>
        <v>0</v>
      </c>
      <c r="V83" s="41">
        <f>'18'!AC$27</f>
        <v>0</v>
      </c>
      <c r="W83" s="237">
        <f>'18'!AD$27</f>
        <v>0</v>
      </c>
      <c r="AA83" s="230">
        <f>'18'!M$28</f>
        <v>0</v>
      </c>
      <c r="AB83" s="230">
        <f>'18'!N$28</f>
        <v>0</v>
      </c>
      <c r="AC83" s="230">
        <f>'18'!O$28</f>
        <v>0</v>
      </c>
      <c r="AD83" s="230">
        <f>'18'!P$28</f>
        <v>0</v>
      </c>
      <c r="AE83" s="230">
        <f>'18'!Q$28</f>
        <v>0</v>
      </c>
      <c r="AF83" s="230">
        <f>'18'!R$28</f>
        <v>0</v>
      </c>
      <c r="AG83" s="230">
        <f>'18'!S$28</f>
        <v>0</v>
      </c>
      <c r="AH83" s="230">
        <f>'18'!T$28</f>
        <v>0</v>
      </c>
      <c r="AI83" s="230">
        <f>'18'!U$28</f>
        <v>0</v>
      </c>
      <c r="AJ83" s="230">
        <f>'18'!V$28</f>
        <v>0</v>
      </c>
      <c r="AK83" s="230">
        <f>'18'!W$28</f>
        <v>0</v>
      </c>
      <c r="AL83" s="230">
        <f>'18'!X$28</f>
        <v>0</v>
      </c>
      <c r="AM83" s="230">
        <f>'18'!Y$28</f>
        <v>0</v>
      </c>
      <c r="AN83" s="230">
        <f>'18'!Z$28</f>
        <v>0</v>
      </c>
      <c r="AO83" s="230">
        <f>'18'!AA$28</f>
        <v>0</v>
      </c>
      <c r="AP83" s="230">
        <f>'18'!AB$28</f>
        <v>0</v>
      </c>
      <c r="AQ83" s="230">
        <f>'18'!AC$28</f>
        <v>0</v>
      </c>
      <c r="AR83" s="230">
        <f>'18'!AD$28</f>
        <v>0</v>
      </c>
      <c r="AS83" s="262">
        <f t="shared" si="0"/>
        <v>35</v>
      </c>
      <c r="AT83" s="263">
        <f t="shared" si="7"/>
        <v>41757</v>
      </c>
      <c r="AU83" s="264" t="str">
        <f t="shared" si="8"/>
        <v>-</v>
      </c>
      <c r="AV83" s="265">
        <f t="shared" si="9"/>
        <v>41763</v>
      </c>
      <c r="AW83" s="266">
        <f t="shared" si="10"/>
        <v>18</v>
      </c>
    </row>
    <row r="84" spans="1:49" s="261" customFormat="1" ht="12.75" customHeight="1" thickBot="1" x14ac:dyDescent="0.25">
      <c r="A84" s="94">
        <v>36</v>
      </c>
      <c r="B84" s="268">
        <f t="shared" si="5"/>
        <v>41764</v>
      </c>
      <c r="C84" s="269" t="s">
        <v>26</v>
      </c>
      <c r="D84" s="269">
        <f t="shared" si="6"/>
        <v>41770</v>
      </c>
      <c r="E84" s="260">
        <f>Overview!F53</f>
        <v>19</v>
      </c>
      <c r="F84" s="42">
        <f>'19'!M$27</f>
        <v>0</v>
      </c>
      <c r="G84" s="42">
        <f>'19'!N$27</f>
        <v>0</v>
      </c>
      <c r="H84" s="42">
        <f>'19'!O$27</f>
        <v>0</v>
      </c>
      <c r="I84" s="42">
        <f>'19'!P$27</f>
        <v>0</v>
      </c>
      <c r="J84" s="42">
        <f>'19'!Q$27</f>
        <v>0</v>
      </c>
      <c r="K84" s="42">
        <f>'19'!R$27</f>
        <v>0</v>
      </c>
      <c r="L84" s="42">
        <f>'19'!S$27</f>
        <v>0</v>
      </c>
      <c r="M84" s="42">
        <f>'19'!T$27</f>
        <v>0</v>
      </c>
      <c r="N84" s="42">
        <f>'19'!U$27</f>
        <v>0</v>
      </c>
      <c r="O84" s="42">
        <f>'19'!V$27</f>
        <v>0</v>
      </c>
      <c r="P84" s="42">
        <f>'19'!W$27</f>
        <v>0</v>
      </c>
      <c r="Q84" s="42">
        <f>'19'!X$27</f>
        <v>0</v>
      </c>
      <c r="R84" s="42">
        <f>'19'!Y$27</f>
        <v>0</v>
      </c>
      <c r="S84" s="42">
        <f>'19'!Z$27</f>
        <v>0</v>
      </c>
      <c r="T84" s="42">
        <f>'19'!AA$27</f>
        <v>0</v>
      </c>
      <c r="U84" s="42">
        <f>'19'!AB$27</f>
        <v>0</v>
      </c>
      <c r="V84" s="42">
        <f>'19'!AC$27</f>
        <v>0</v>
      </c>
      <c r="W84" s="236">
        <f>'19'!AD$27</f>
        <v>0</v>
      </c>
      <c r="AA84" s="231">
        <f>'19'!M$28</f>
        <v>0</v>
      </c>
      <c r="AB84" s="231">
        <f>'19'!N$28</f>
        <v>0</v>
      </c>
      <c r="AC84" s="231">
        <f>'19'!O$28</f>
        <v>0</v>
      </c>
      <c r="AD84" s="231">
        <f>'19'!P$28</f>
        <v>0</v>
      </c>
      <c r="AE84" s="231">
        <f>'19'!Q$28</f>
        <v>0</v>
      </c>
      <c r="AF84" s="231">
        <f>'19'!R$28</f>
        <v>0</v>
      </c>
      <c r="AG84" s="231">
        <f>'19'!S$28</f>
        <v>0</v>
      </c>
      <c r="AH84" s="231">
        <f>'19'!T$28</f>
        <v>0</v>
      </c>
      <c r="AI84" s="231">
        <f>'19'!U$28</f>
        <v>0</v>
      </c>
      <c r="AJ84" s="231">
        <f>'19'!V$28</f>
        <v>0</v>
      </c>
      <c r="AK84" s="231">
        <f>'19'!W$28</f>
        <v>0</v>
      </c>
      <c r="AL84" s="231">
        <f>'19'!X$28</f>
        <v>0</v>
      </c>
      <c r="AM84" s="231">
        <f>'19'!Y$28</f>
        <v>0</v>
      </c>
      <c r="AN84" s="231">
        <f>'19'!Z$28</f>
        <v>0</v>
      </c>
      <c r="AO84" s="231">
        <f>'19'!AA$28</f>
        <v>0</v>
      </c>
      <c r="AP84" s="231">
        <f>'19'!AB$28</f>
        <v>0</v>
      </c>
      <c r="AQ84" s="231">
        <f>'19'!AC$28</f>
        <v>0</v>
      </c>
      <c r="AR84" s="231">
        <f>'19'!AD$28</f>
        <v>0</v>
      </c>
      <c r="AS84" s="270">
        <f t="shared" si="0"/>
        <v>36</v>
      </c>
      <c r="AT84" s="271">
        <f t="shared" si="7"/>
        <v>41764</v>
      </c>
      <c r="AU84" s="272" t="str">
        <f t="shared" si="8"/>
        <v>-</v>
      </c>
      <c r="AV84" s="272">
        <f t="shared" si="9"/>
        <v>41770</v>
      </c>
      <c r="AW84" s="266">
        <f t="shared" si="10"/>
        <v>19</v>
      </c>
    </row>
    <row r="85" spans="1:49" s="261" customFormat="1" ht="12.75" customHeight="1" thickBot="1" x14ac:dyDescent="0.25">
      <c r="A85" s="2">
        <v>37</v>
      </c>
      <c r="B85" s="273">
        <f t="shared" si="5"/>
        <v>41771</v>
      </c>
      <c r="C85" s="274" t="s">
        <v>26</v>
      </c>
      <c r="D85" s="275">
        <f t="shared" si="6"/>
        <v>41777</v>
      </c>
      <c r="E85" s="260">
        <f>Overview!F54</f>
        <v>20</v>
      </c>
      <c r="F85" s="41">
        <f>'20'!M$27</f>
        <v>0</v>
      </c>
      <c r="G85" s="41">
        <f>'20'!N$27</f>
        <v>0</v>
      </c>
      <c r="H85" s="41">
        <f>'20'!O$27</f>
        <v>0</v>
      </c>
      <c r="I85" s="41">
        <f>'20'!P$27</f>
        <v>0</v>
      </c>
      <c r="J85" s="41">
        <f>'20'!Q$27</f>
        <v>0</v>
      </c>
      <c r="K85" s="41">
        <f>'20'!R$27</f>
        <v>0</v>
      </c>
      <c r="L85" s="41">
        <f>'20'!S$27</f>
        <v>0</v>
      </c>
      <c r="M85" s="41">
        <f>'20'!T$27</f>
        <v>0</v>
      </c>
      <c r="N85" s="41">
        <f>'20'!U$27</f>
        <v>0</v>
      </c>
      <c r="O85" s="41">
        <f>'20'!V$27</f>
        <v>0</v>
      </c>
      <c r="P85" s="41">
        <f>'20'!W$27</f>
        <v>0</v>
      </c>
      <c r="Q85" s="41">
        <f>'20'!X$27</f>
        <v>0</v>
      </c>
      <c r="R85" s="41">
        <f>'20'!Y$27</f>
        <v>0</v>
      </c>
      <c r="S85" s="41">
        <f>'20'!Z$27</f>
        <v>0</v>
      </c>
      <c r="T85" s="41">
        <f>'20'!AA$27</f>
        <v>0</v>
      </c>
      <c r="U85" s="41">
        <f>'20'!AB$27</f>
        <v>0</v>
      </c>
      <c r="V85" s="41">
        <f>'20'!AC$27</f>
        <v>0</v>
      </c>
      <c r="W85" s="237">
        <f>'20'!AD$27</f>
        <v>0</v>
      </c>
      <c r="AA85" s="230">
        <f>'20'!M$28</f>
        <v>0</v>
      </c>
      <c r="AB85" s="230">
        <f>'20'!N$28</f>
        <v>0</v>
      </c>
      <c r="AC85" s="230">
        <f>'20'!O$28</f>
        <v>0</v>
      </c>
      <c r="AD85" s="230">
        <f>'20'!P$28</f>
        <v>0</v>
      </c>
      <c r="AE85" s="230">
        <f>'20'!Q$28</f>
        <v>0</v>
      </c>
      <c r="AF85" s="230">
        <f>'20'!R$28</f>
        <v>0</v>
      </c>
      <c r="AG85" s="230">
        <f>'20'!S$28</f>
        <v>0</v>
      </c>
      <c r="AH85" s="230">
        <f>'20'!T$28</f>
        <v>0</v>
      </c>
      <c r="AI85" s="230">
        <f>'20'!U$28</f>
        <v>0</v>
      </c>
      <c r="AJ85" s="230">
        <f>'20'!V$28</f>
        <v>0</v>
      </c>
      <c r="AK85" s="230">
        <f>'20'!W$28</f>
        <v>0</v>
      </c>
      <c r="AL85" s="230">
        <f>'20'!X$28</f>
        <v>0</v>
      </c>
      <c r="AM85" s="230">
        <f>'20'!Y$28</f>
        <v>0</v>
      </c>
      <c r="AN85" s="230">
        <f>'20'!Z$28</f>
        <v>0</v>
      </c>
      <c r="AO85" s="230">
        <f>'20'!AA$28</f>
        <v>0</v>
      </c>
      <c r="AP85" s="230">
        <f>'20'!AB$28</f>
        <v>0</v>
      </c>
      <c r="AQ85" s="230">
        <f>'20'!AC$28</f>
        <v>0</v>
      </c>
      <c r="AR85" s="230">
        <f>'20'!AD$28</f>
        <v>0</v>
      </c>
      <c r="AS85" s="262">
        <f t="shared" si="0"/>
        <v>37</v>
      </c>
      <c r="AT85" s="263">
        <f t="shared" si="7"/>
        <v>41771</v>
      </c>
      <c r="AU85" s="264" t="str">
        <f t="shared" si="8"/>
        <v>-</v>
      </c>
      <c r="AV85" s="265">
        <f t="shared" si="9"/>
        <v>41777</v>
      </c>
      <c r="AW85" s="266">
        <f t="shared" si="10"/>
        <v>20</v>
      </c>
    </row>
    <row r="86" spans="1:49" s="261" customFormat="1" ht="12.75" customHeight="1" thickBot="1" x14ac:dyDescent="0.25">
      <c r="A86" s="94">
        <v>38</v>
      </c>
      <c r="B86" s="268">
        <f t="shared" si="5"/>
        <v>41778</v>
      </c>
      <c r="C86" s="269" t="s">
        <v>26</v>
      </c>
      <c r="D86" s="269">
        <f t="shared" si="6"/>
        <v>41784</v>
      </c>
      <c r="E86" s="260">
        <f>Overview!F55</f>
        <v>21</v>
      </c>
      <c r="F86" s="42">
        <f>'21'!M$27</f>
        <v>0</v>
      </c>
      <c r="G86" s="42">
        <f>'21'!N$27</f>
        <v>0</v>
      </c>
      <c r="H86" s="42">
        <f>'21'!O$27</f>
        <v>0</v>
      </c>
      <c r="I86" s="42">
        <f>'21'!P$27</f>
        <v>0</v>
      </c>
      <c r="J86" s="42">
        <f>'21'!Q$27</f>
        <v>0</v>
      </c>
      <c r="K86" s="42">
        <f>'21'!R$27</f>
        <v>0</v>
      </c>
      <c r="L86" s="42">
        <f>'21'!S$27</f>
        <v>0</v>
      </c>
      <c r="M86" s="42">
        <f>'21'!T$27</f>
        <v>0</v>
      </c>
      <c r="N86" s="42">
        <f>'21'!U$27</f>
        <v>0</v>
      </c>
      <c r="O86" s="42">
        <f>'21'!V$27</f>
        <v>0</v>
      </c>
      <c r="P86" s="42">
        <f>'21'!W$27</f>
        <v>0</v>
      </c>
      <c r="Q86" s="42">
        <f>'21'!X$27</f>
        <v>0</v>
      </c>
      <c r="R86" s="42">
        <f>'21'!Y$27</f>
        <v>0</v>
      </c>
      <c r="S86" s="42">
        <f>'21'!Z$27</f>
        <v>0</v>
      </c>
      <c r="T86" s="42">
        <f>'21'!AA$27</f>
        <v>0</v>
      </c>
      <c r="U86" s="42">
        <f>'21'!AB$27</f>
        <v>0</v>
      </c>
      <c r="V86" s="42">
        <f>'21'!AC$27</f>
        <v>0</v>
      </c>
      <c r="W86" s="236">
        <f>'21'!AD$27</f>
        <v>0</v>
      </c>
      <c r="AA86" s="231">
        <f>'21'!M$28</f>
        <v>0</v>
      </c>
      <c r="AB86" s="231">
        <f>'21'!N$28</f>
        <v>0</v>
      </c>
      <c r="AC86" s="231">
        <f>'21'!O$28</f>
        <v>0</v>
      </c>
      <c r="AD86" s="231">
        <f>'21'!P$28</f>
        <v>0</v>
      </c>
      <c r="AE86" s="231">
        <f>'21'!Q$28</f>
        <v>0</v>
      </c>
      <c r="AF86" s="231">
        <f>'21'!R$28</f>
        <v>0</v>
      </c>
      <c r="AG86" s="231">
        <f>'21'!S$28</f>
        <v>0</v>
      </c>
      <c r="AH86" s="231">
        <f>'21'!T$28</f>
        <v>0</v>
      </c>
      <c r="AI86" s="231">
        <f>'21'!U$28</f>
        <v>0</v>
      </c>
      <c r="AJ86" s="231">
        <f>'21'!V$28</f>
        <v>0</v>
      </c>
      <c r="AK86" s="231">
        <f>'21'!W$28</f>
        <v>0</v>
      </c>
      <c r="AL86" s="231">
        <f>'21'!X$28</f>
        <v>0</v>
      </c>
      <c r="AM86" s="231">
        <f>'21'!Y$28</f>
        <v>0</v>
      </c>
      <c r="AN86" s="231">
        <f>'21'!Z$28</f>
        <v>0</v>
      </c>
      <c r="AO86" s="231">
        <f>'21'!AA$28</f>
        <v>0</v>
      </c>
      <c r="AP86" s="231">
        <f>'21'!AB$28</f>
        <v>0</v>
      </c>
      <c r="AQ86" s="231">
        <f>'21'!AC$28</f>
        <v>0</v>
      </c>
      <c r="AR86" s="231">
        <f>'21'!AD$28</f>
        <v>0</v>
      </c>
      <c r="AS86" s="270">
        <f t="shared" si="0"/>
        <v>38</v>
      </c>
      <c r="AT86" s="271">
        <f t="shared" si="7"/>
        <v>41778</v>
      </c>
      <c r="AU86" s="272" t="str">
        <f t="shared" si="8"/>
        <v>-</v>
      </c>
      <c r="AV86" s="272">
        <f t="shared" si="9"/>
        <v>41784</v>
      </c>
      <c r="AW86" s="266">
        <f t="shared" si="10"/>
        <v>21</v>
      </c>
    </row>
    <row r="87" spans="1:49" s="261" customFormat="1" ht="12.75" customHeight="1" thickBot="1" x14ac:dyDescent="0.25">
      <c r="A87" s="2">
        <v>39</v>
      </c>
      <c r="B87" s="273">
        <f t="shared" si="5"/>
        <v>41785</v>
      </c>
      <c r="C87" s="274" t="s">
        <v>26</v>
      </c>
      <c r="D87" s="275">
        <f t="shared" si="6"/>
        <v>41791</v>
      </c>
      <c r="E87" s="260">
        <f>Overview!F56</f>
        <v>22</v>
      </c>
      <c r="F87" s="41">
        <f>'22'!M$27</f>
        <v>0</v>
      </c>
      <c r="G87" s="41">
        <f>'22'!N$27</f>
        <v>0</v>
      </c>
      <c r="H87" s="41">
        <f>'22'!O$27</f>
        <v>0</v>
      </c>
      <c r="I87" s="41">
        <f>'22'!P$27</f>
        <v>0</v>
      </c>
      <c r="J87" s="41">
        <f>'22'!Q$27</f>
        <v>0</v>
      </c>
      <c r="K87" s="41">
        <f>'22'!R$27</f>
        <v>0</v>
      </c>
      <c r="L87" s="41">
        <f>'22'!S$27</f>
        <v>0</v>
      </c>
      <c r="M87" s="41">
        <f>'22'!T$27</f>
        <v>0</v>
      </c>
      <c r="N87" s="41">
        <f>'22'!U$27</f>
        <v>0</v>
      </c>
      <c r="O87" s="41">
        <f>'22'!V$27</f>
        <v>0</v>
      </c>
      <c r="P87" s="41">
        <f>'22'!W$27</f>
        <v>0</v>
      </c>
      <c r="Q87" s="41">
        <f>'22'!X$27</f>
        <v>0</v>
      </c>
      <c r="R87" s="41">
        <f>'22'!Y$27</f>
        <v>0</v>
      </c>
      <c r="S87" s="41">
        <f>'22'!Z$27</f>
        <v>0</v>
      </c>
      <c r="T87" s="41">
        <f>'22'!AA$27</f>
        <v>0</v>
      </c>
      <c r="U87" s="41">
        <f>'22'!AB$27</f>
        <v>0</v>
      </c>
      <c r="V87" s="41">
        <f>'22'!AC$27</f>
        <v>0</v>
      </c>
      <c r="W87" s="237">
        <f>'22'!AD$27</f>
        <v>0</v>
      </c>
      <c r="AA87" s="230">
        <f>'22'!M$28</f>
        <v>0</v>
      </c>
      <c r="AB87" s="230">
        <f>'22'!N$28</f>
        <v>0</v>
      </c>
      <c r="AC87" s="230">
        <f>'22'!O$28</f>
        <v>0</v>
      </c>
      <c r="AD87" s="230">
        <f>'22'!P$28</f>
        <v>0</v>
      </c>
      <c r="AE87" s="230">
        <f>'22'!Q$28</f>
        <v>0</v>
      </c>
      <c r="AF87" s="230">
        <f>'22'!R$28</f>
        <v>0</v>
      </c>
      <c r="AG87" s="230">
        <f>'22'!S$28</f>
        <v>0</v>
      </c>
      <c r="AH87" s="230">
        <f>'22'!T$28</f>
        <v>0</v>
      </c>
      <c r="AI87" s="230">
        <f>'22'!U$28</f>
        <v>0</v>
      </c>
      <c r="AJ87" s="230">
        <f>'22'!V$28</f>
        <v>0</v>
      </c>
      <c r="AK87" s="230">
        <f>'22'!W$28</f>
        <v>0</v>
      </c>
      <c r="AL87" s="230">
        <f>'22'!X$28</f>
        <v>0</v>
      </c>
      <c r="AM87" s="230">
        <f>'22'!Y$28</f>
        <v>0</v>
      </c>
      <c r="AN87" s="230">
        <f>'22'!Z$28</f>
        <v>0</v>
      </c>
      <c r="AO87" s="230">
        <f>'22'!AA$28</f>
        <v>0</v>
      </c>
      <c r="AP87" s="230">
        <f>'22'!AB$28</f>
        <v>0</v>
      </c>
      <c r="AQ87" s="230">
        <f>'22'!AC$28</f>
        <v>0</v>
      </c>
      <c r="AR87" s="230">
        <f>'22'!AD$28</f>
        <v>0</v>
      </c>
      <c r="AS87" s="262">
        <f t="shared" si="0"/>
        <v>39</v>
      </c>
      <c r="AT87" s="263">
        <f t="shared" si="7"/>
        <v>41785</v>
      </c>
      <c r="AU87" s="264" t="str">
        <f t="shared" si="8"/>
        <v>-</v>
      </c>
      <c r="AV87" s="265">
        <f t="shared" si="9"/>
        <v>41791</v>
      </c>
      <c r="AW87" s="266">
        <f t="shared" si="10"/>
        <v>22</v>
      </c>
    </row>
    <row r="88" spans="1:49" s="261" customFormat="1" ht="12.75" customHeight="1" thickBot="1" x14ac:dyDescent="0.25">
      <c r="A88" s="94">
        <v>40</v>
      </c>
      <c r="B88" s="268">
        <f t="shared" si="5"/>
        <v>41792</v>
      </c>
      <c r="C88" s="269" t="s">
        <v>26</v>
      </c>
      <c r="D88" s="269">
        <f t="shared" si="6"/>
        <v>41798</v>
      </c>
      <c r="E88" s="260">
        <f>Overview!F57</f>
        <v>23</v>
      </c>
      <c r="F88" s="42">
        <f>'23'!M$27</f>
        <v>0</v>
      </c>
      <c r="G88" s="42">
        <f>'23'!N$27</f>
        <v>0</v>
      </c>
      <c r="H88" s="42">
        <f>'23'!O$27</f>
        <v>0</v>
      </c>
      <c r="I88" s="42">
        <f>'23'!P$27</f>
        <v>0</v>
      </c>
      <c r="J88" s="42">
        <f>'23'!Q$27</f>
        <v>0</v>
      </c>
      <c r="K88" s="42">
        <f>'23'!R$27</f>
        <v>0</v>
      </c>
      <c r="L88" s="42">
        <f>'23'!S$27</f>
        <v>0</v>
      </c>
      <c r="M88" s="42">
        <f>'23'!T$27</f>
        <v>0</v>
      </c>
      <c r="N88" s="42">
        <f>'23'!U$27</f>
        <v>0</v>
      </c>
      <c r="O88" s="42">
        <f>'23'!V$27</f>
        <v>0</v>
      </c>
      <c r="P88" s="42">
        <f>'23'!W$27</f>
        <v>0</v>
      </c>
      <c r="Q88" s="42">
        <f>'23'!X$27</f>
        <v>0</v>
      </c>
      <c r="R88" s="42">
        <f>'23'!Y$27</f>
        <v>0</v>
      </c>
      <c r="S88" s="42">
        <f>'23'!Z$27</f>
        <v>0</v>
      </c>
      <c r="T88" s="42">
        <f>'23'!AA$27</f>
        <v>0</v>
      </c>
      <c r="U88" s="42">
        <f>'23'!AB$27</f>
        <v>0</v>
      </c>
      <c r="V88" s="42">
        <f>'23'!AC$27</f>
        <v>0</v>
      </c>
      <c r="W88" s="236">
        <f>'23'!AD$27</f>
        <v>0</v>
      </c>
      <c r="AA88" s="231">
        <f>'23'!M$28</f>
        <v>0</v>
      </c>
      <c r="AB88" s="231">
        <f>'23'!N$28</f>
        <v>0</v>
      </c>
      <c r="AC88" s="231">
        <f>'23'!O$28</f>
        <v>0</v>
      </c>
      <c r="AD88" s="231">
        <f>'23'!P$28</f>
        <v>0</v>
      </c>
      <c r="AE88" s="231">
        <f>'23'!Q$28</f>
        <v>0</v>
      </c>
      <c r="AF88" s="231">
        <f>'23'!R$28</f>
        <v>0</v>
      </c>
      <c r="AG88" s="231">
        <f>'23'!S$28</f>
        <v>0</v>
      </c>
      <c r="AH88" s="231">
        <f>'23'!T$28</f>
        <v>0</v>
      </c>
      <c r="AI88" s="231">
        <f>'23'!U$28</f>
        <v>0</v>
      </c>
      <c r="AJ88" s="231">
        <f>'23'!V$28</f>
        <v>0</v>
      </c>
      <c r="AK88" s="231">
        <f>'23'!W$28</f>
        <v>0</v>
      </c>
      <c r="AL88" s="231">
        <f>'23'!X$28</f>
        <v>0</v>
      </c>
      <c r="AM88" s="231">
        <f>'23'!Y$28</f>
        <v>0</v>
      </c>
      <c r="AN88" s="231">
        <f>'23'!Z$28</f>
        <v>0</v>
      </c>
      <c r="AO88" s="231">
        <f>'23'!AA$28</f>
        <v>0</v>
      </c>
      <c r="AP88" s="231">
        <f>'23'!AB$28</f>
        <v>0</v>
      </c>
      <c r="AQ88" s="231">
        <f>'23'!AC$28</f>
        <v>0</v>
      </c>
      <c r="AR88" s="231">
        <f>'23'!AD$28</f>
        <v>0</v>
      </c>
      <c r="AS88" s="270">
        <f t="shared" si="0"/>
        <v>40</v>
      </c>
      <c r="AT88" s="271">
        <f t="shared" si="7"/>
        <v>41792</v>
      </c>
      <c r="AU88" s="272" t="str">
        <f t="shared" si="8"/>
        <v>-</v>
      </c>
      <c r="AV88" s="272">
        <f t="shared" si="9"/>
        <v>41798</v>
      </c>
      <c r="AW88" s="266">
        <f t="shared" si="10"/>
        <v>23</v>
      </c>
    </row>
    <row r="89" spans="1:49" s="261" customFormat="1" ht="12.75" customHeight="1" thickBot="1" x14ac:dyDescent="0.25">
      <c r="A89" s="2">
        <v>41</v>
      </c>
      <c r="B89" s="273">
        <f t="shared" si="5"/>
        <v>41799</v>
      </c>
      <c r="C89" s="274" t="s">
        <v>26</v>
      </c>
      <c r="D89" s="275">
        <f t="shared" si="6"/>
        <v>41805</v>
      </c>
      <c r="E89" s="260">
        <f>Overview!F58</f>
        <v>24</v>
      </c>
      <c r="F89" s="41">
        <f>'24'!M$27</f>
        <v>0</v>
      </c>
      <c r="G89" s="41">
        <f>'24'!N$27</f>
        <v>0</v>
      </c>
      <c r="H89" s="41">
        <f>'24'!O$27</f>
        <v>0</v>
      </c>
      <c r="I89" s="41">
        <f>'24'!P$27</f>
        <v>0</v>
      </c>
      <c r="J89" s="41">
        <f>'24'!Q$27</f>
        <v>0</v>
      </c>
      <c r="K89" s="41">
        <f>'24'!R$27</f>
        <v>0</v>
      </c>
      <c r="L89" s="41">
        <f>'24'!S$27</f>
        <v>0</v>
      </c>
      <c r="M89" s="41">
        <f>'24'!T$27</f>
        <v>0</v>
      </c>
      <c r="N89" s="41">
        <f>'24'!U$27</f>
        <v>0</v>
      </c>
      <c r="O89" s="41">
        <f>'24'!V$27</f>
        <v>0</v>
      </c>
      <c r="P89" s="41">
        <f>'24'!W$27</f>
        <v>0</v>
      </c>
      <c r="Q89" s="41">
        <f>'24'!X$27</f>
        <v>0</v>
      </c>
      <c r="R89" s="41">
        <f>'24'!Y$27</f>
        <v>0</v>
      </c>
      <c r="S89" s="41">
        <f>'24'!Z$27</f>
        <v>0</v>
      </c>
      <c r="T89" s="41">
        <f>'24'!AA$27</f>
        <v>0</v>
      </c>
      <c r="U89" s="41">
        <f>'24'!AB$27</f>
        <v>0</v>
      </c>
      <c r="V89" s="41">
        <f>'24'!AC$27</f>
        <v>0</v>
      </c>
      <c r="W89" s="237">
        <f>'24'!AD$27</f>
        <v>0</v>
      </c>
      <c r="Y89" s="290"/>
      <c r="AA89" s="230">
        <f>'24'!M$28</f>
        <v>0</v>
      </c>
      <c r="AB89" s="230">
        <f>'24'!N$28</f>
        <v>0</v>
      </c>
      <c r="AC89" s="230">
        <f>'24'!O$28</f>
        <v>0</v>
      </c>
      <c r="AD89" s="230">
        <f>'24'!P$28</f>
        <v>0</v>
      </c>
      <c r="AE89" s="230">
        <f>'24'!Q$28</f>
        <v>0</v>
      </c>
      <c r="AF89" s="230">
        <f>'24'!R$28</f>
        <v>0</v>
      </c>
      <c r="AG89" s="230">
        <f>'24'!S$28</f>
        <v>0</v>
      </c>
      <c r="AH89" s="230">
        <f>'24'!T$28</f>
        <v>0</v>
      </c>
      <c r="AI89" s="230">
        <f>'24'!U$28</f>
        <v>0</v>
      </c>
      <c r="AJ89" s="230">
        <f>'24'!V$28</f>
        <v>0</v>
      </c>
      <c r="AK89" s="230">
        <f>'24'!W$28</f>
        <v>0</v>
      </c>
      <c r="AL89" s="230">
        <f>'24'!X$28</f>
        <v>0</v>
      </c>
      <c r="AM89" s="230">
        <f>'24'!Y$28</f>
        <v>0</v>
      </c>
      <c r="AN89" s="230">
        <f>'24'!Z$28</f>
        <v>0</v>
      </c>
      <c r="AO89" s="230">
        <f>'24'!AA$28</f>
        <v>0</v>
      </c>
      <c r="AP89" s="230">
        <f>'24'!AB$28</f>
        <v>0</v>
      </c>
      <c r="AQ89" s="230">
        <f>'24'!AC$28</f>
        <v>0</v>
      </c>
      <c r="AR89" s="230">
        <f>'24'!AD$28</f>
        <v>0</v>
      </c>
      <c r="AS89" s="262">
        <f t="shared" si="0"/>
        <v>41</v>
      </c>
      <c r="AT89" s="263">
        <f t="shared" si="7"/>
        <v>41799</v>
      </c>
      <c r="AU89" s="264" t="str">
        <f t="shared" si="8"/>
        <v>-</v>
      </c>
      <c r="AV89" s="265">
        <f t="shared" si="9"/>
        <v>41805</v>
      </c>
      <c r="AW89" s="266">
        <f t="shared" si="10"/>
        <v>24</v>
      </c>
    </row>
    <row r="90" spans="1:49" s="261" customFormat="1" ht="12.75" customHeight="1" thickBot="1" x14ac:dyDescent="0.25">
      <c r="A90" s="94">
        <v>42</v>
      </c>
      <c r="B90" s="268">
        <f t="shared" si="5"/>
        <v>41806</v>
      </c>
      <c r="C90" s="269" t="s">
        <v>26</v>
      </c>
      <c r="D90" s="269">
        <f t="shared" si="6"/>
        <v>41812</v>
      </c>
      <c r="E90" s="260">
        <f>Overview!F59</f>
        <v>25</v>
      </c>
      <c r="F90" s="42">
        <f>'25'!M$27</f>
        <v>0</v>
      </c>
      <c r="G90" s="42">
        <f>'25'!N$27</f>
        <v>0</v>
      </c>
      <c r="H90" s="42">
        <f>'25'!O$27</f>
        <v>0</v>
      </c>
      <c r="I90" s="42">
        <f>'25'!P$27</f>
        <v>0</v>
      </c>
      <c r="J90" s="42">
        <f>'25'!Q$27</f>
        <v>0</v>
      </c>
      <c r="K90" s="42">
        <f>'25'!R$27</f>
        <v>0</v>
      </c>
      <c r="L90" s="42">
        <f>'25'!S$27</f>
        <v>0</v>
      </c>
      <c r="M90" s="42">
        <f>'25'!T$27</f>
        <v>0</v>
      </c>
      <c r="N90" s="42">
        <f>'25'!U$27</f>
        <v>0</v>
      </c>
      <c r="O90" s="42">
        <f>'25'!V$27</f>
        <v>0</v>
      </c>
      <c r="P90" s="42">
        <f>'25'!W$27</f>
        <v>0</v>
      </c>
      <c r="Q90" s="42">
        <f>'25'!X$27</f>
        <v>0</v>
      </c>
      <c r="R90" s="42">
        <f>'25'!Y$27</f>
        <v>0</v>
      </c>
      <c r="S90" s="42">
        <f>'25'!Z$27</f>
        <v>0</v>
      </c>
      <c r="T90" s="42">
        <f>'25'!AA$27</f>
        <v>0</v>
      </c>
      <c r="U90" s="42">
        <f>'25'!AB$27</f>
        <v>0</v>
      </c>
      <c r="V90" s="42">
        <f>'25'!AC$27</f>
        <v>0</v>
      </c>
      <c r="W90" s="236">
        <f>'25'!AD$27</f>
        <v>0</v>
      </c>
      <c r="Y90" s="290"/>
      <c r="Z90" s="277"/>
      <c r="AA90" s="231">
        <f>'25'!M$28</f>
        <v>0</v>
      </c>
      <c r="AB90" s="231">
        <f>'25'!N$28</f>
        <v>0</v>
      </c>
      <c r="AC90" s="231">
        <f>'25'!O$28</f>
        <v>0</v>
      </c>
      <c r="AD90" s="231">
        <f>'25'!P$28</f>
        <v>0</v>
      </c>
      <c r="AE90" s="231">
        <f>'25'!Q$28</f>
        <v>0</v>
      </c>
      <c r="AF90" s="231">
        <f>'25'!R$28</f>
        <v>0</v>
      </c>
      <c r="AG90" s="231">
        <f>'25'!S$28</f>
        <v>0</v>
      </c>
      <c r="AH90" s="231">
        <f>'25'!T$28</f>
        <v>0</v>
      </c>
      <c r="AI90" s="231">
        <f>'25'!U$28</f>
        <v>0</v>
      </c>
      <c r="AJ90" s="231">
        <f>'25'!V$28</f>
        <v>0</v>
      </c>
      <c r="AK90" s="231">
        <f>'25'!W$28</f>
        <v>0</v>
      </c>
      <c r="AL90" s="231">
        <f>'25'!X$28</f>
        <v>0</v>
      </c>
      <c r="AM90" s="231">
        <f>'25'!Y$28</f>
        <v>0</v>
      </c>
      <c r="AN90" s="231">
        <f>'25'!Z$28</f>
        <v>0</v>
      </c>
      <c r="AO90" s="231">
        <f>'25'!AA$28</f>
        <v>0</v>
      </c>
      <c r="AP90" s="231">
        <f>'25'!AB$28</f>
        <v>0</v>
      </c>
      <c r="AQ90" s="231">
        <f>'25'!AC$28</f>
        <v>0</v>
      </c>
      <c r="AR90" s="231">
        <f>'25'!AD$28</f>
        <v>0</v>
      </c>
      <c r="AS90" s="270">
        <f t="shared" si="0"/>
        <v>42</v>
      </c>
      <c r="AT90" s="271">
        <f t="shared" si="7"/>
        <v>41806</v>
      </c>
      <c r="AU90" s="272" t="str">
        <f t="shared" si="8"/>
        <v>-</v>
      </c>
      <c r="AV90" s="272">
        <f t="shared" si="9"/>
        <v>41812</v>
      </c>
      <c r="AW90" s="266">
        <f t="shared" si="10"/>
        <v>25</v>
      </c>
    </row>
    <row r="91" spans="1:49" s="261" customFormat="1" ht="12.75" customHeight="1" thickBot="1" x14ac:dyDescent="0.25">
      <c r="A91" s="2">
        <v>43</v>
      </c>
      <c r="B91" s="273">
        <f t="shared" si="5"/>
        <v>41813</v>
      </c>
      <c r="C91" s="274" t="s">
        <v>26</v>
      </c>
      <c r="D91" s="275">
        <f t="shared" si="6"/>
        <v>41819</v>
      </c>
      <c r="E91" s="260">
        <f>Overview!F60</f>
        <v>26</v>
      </c>
      <c r="F91" s="41">
        <f>'26'!M$27</f>
        <v>0</v>
      </c>
      <c r="G91" s="41">
        <f>'26'!N$27</f>
        <v>0</v>
      </c>
      <c r="H91" s="41">
        <f>'26'!O$27</f>
        <v>0</v>
      </c>
      <c r="I91" s="41">
        <f>'26'!P$27</f>
        <v>0</v>
      </c>
      <c r="J91" s="41">
        <f>'26'!Q$27</f>
        <v>0</v>
      </c>
      <c r="K91" s="41">
        <f>'26'!R$27</f>
        <v>0</v>
      </c>
      <c r="L91" s="41">
        <f>'26'!S$27</f>
        <v>0</v>
      </c>
      <c r="M91" s="41">
        <f>'26'!T$27</f>
        <v>0</v>
      </c>
      <c r="N91" s="41">
        <f>'26'!U$27</f>
        <v>0</v>
      </c>
      <c r="O91" s="41">
        <f>'26'!V$27</f>
        <v>0</v>
      </c>
      <c r="P91" s="41">
        <f>'26'!W$27</f>
        <v>0</v>
      </c>
      <c r="Q91" s="41">
        <f>'26'!X$27</f>
        <v>0</v>
      </c>
      <c r="R91" s="41">
        <f>'26'!Y$27</f>
        <v>0</v>
      </c>
      <c r="S91" s="41">
        <f>'26'!Z$27</f>
        <v>0</v>
      </c>
      <c r="T91" s="41">
        <f>'26'!AA$27</f>
        <v>0</v>
      </c>
      <c r="U91" s="41">
        <f>'26'!AB$27</f>
        <v>0</v>
      </c>
      <c r="V91" s="41">
        <f>'26'!AC$27</f>
        <v>0</v>
      </c>
      <c r="W91" s="237">
        <f>'26'!AD$27</f>
        <v>0</v>
      </c>
      <c r="Z91" s="277"/>
      <c r="AA91" s="230">
        <f>'26'!M$28</f>
        <v>0</v>
      </c>
      <c r="AB91" s="230">
        <f>'26'!N$28</f>
        <v>0</v>
      </c>
      <c r="AC91" s="230">
        <f>'26'!O$28</f>
        <v>0</v>
      </c>
      <c r="AD91" s="230">
        <f>'26'!P$28</f>
        <v>0</v>
      </c>
      <c r="AE91" s="230">
        <f>'26'!Q$28</f>
        <v>0</v>
      </c>
      <c r="AF91" s="230">
        <f>'26'!R$28</f>
        <v>0</v>
      </c>
      <c r="AG91" s="230">
        <f>'26'!S$28</f>
        <v>0</v>
      </c>
      <c r="AH91" s="230">
        <f>'26'!T$28</f>
        <v>0</v>
      </c>
      <c r="AI91" s="230">
        <f>'26'!U$28</f>
        <v>0</v>
      </c>
      <c r="AJ91" s="230">
        <f>'26'!V$28</f>
        <v>0</v>
      </c>
      <c r="AK91" s="230">
        <f>'26'!W$28</f>
        <v>0</v>
      </c>
      <c r="AL91" s="230">
        <f>'26'!X$28</f>
        <v>0</v>
      </c>
      <c r="AM91" s="230">
        <f>'26'!Y$28</f>
        <v>0</v>
      </c>
      <c r="AN91" s="230">
        <f>'26'!Z$28</f>
        <v>0</v>
      </c>
      <c r="AO91" s="230">
        <f>'26'!AA$28</f>
        <v>0</v>
      </c>
      <c r="AP91" s="230">
        <f>'26'!AB$28</f>
        <v>0</v>
      </c>
      <c r="AQ91" s="230">
        <f>'26'!AC$28</f>
        <v>0</v>
      </c>
      <c r="AR91" s="230">
        <f>'26'!AD$28</f>
        <v>0</v>
      </c>
      <c r="AS91" s="262">
        <f t="shared" si="0"/>
        <v>43</v>
      </c>
      <c r="AT91" s="263">
        <f t="shared" si="7"/>
        <v>41813</v>
      </c>
      <c r="AU91" s="264" t="str">
        <f t="shared" si="8"/>
        <v>-</v>
      </c>
      <c r="AV91" s="265">
        <f t="shared" si="9"/>
        <v>41819</v>
      </c>
      <c r="AW91" s="266">
        <f t="shared" si="10"/>
        <v>26</v>
      </c>
    </row>
    <row r="92" spans="1:49" s="261" customFormat="1" ht="12.75" customHeight="1" thickBot="1" x14ac:dyDescent="0.25">
      <c r="A92" s="94">
        <v>44</v>
      </c>
      <c r="B92" s="268">
        <f t="shared" si="5"/>
        <v>41820</v>
      </c>
      <c r="C92" s="269" t="s">
        <v>26</v>
      </c>
      <c r="D92" s="269">
        <f t="shared" si="6"/>
        <v>41826</v>
      </c>
      <c r="E92" s="260">
        <f>Overview!F61</f>
        <v>27</v>
      </c>
      <c r="F92" s="42">
        <f>'27'!M$27</f>
        <v>0</v>
      </c>
      <c r="G92" s="42">
        <f>'27'!N$27</f>
        <v>0</v>
      </c>
      <c r="H92" s="42">
        <f>'27'!O$27</f>
        <v>0</v>
      </c>
      <c r="I92" s="42">
        <f>'27'!P$27</f>
        <v>0</v>
      </c>
      <c r="J92" s="42">
        <f>'27'!Q$27</f>
        <v>0</v>
      </c>
      <c r="K92" s="42">
        <f>'27'!R$27</f>
        <v>0</v>
      </c>
      <c r="L92" s="42">
        <f>'27'!S$27</f>
        <v>0</v>
      </c>
      <c r="M92" s="42">
        <f>'27'!T$27</f>
        <v>0</v>
      </c>
      <c r="N92" s="42">
        <f>'27'!U$27</f>
        <v>0</v>
      </c>
      <c r="O92" s="42">
        <f>'27'!V$27</f>
        <v>0</v>
      </c>
      <c r="P92" s="42">
        <f>'27'!W$27</f>
        <v>0</v>
      </c>
      <c r="Q92" s="42">
        <f>'27'!X$27</f>
        <v>0</v>
      </c>
      <c r="R92" s="42">
        <f>'27'!Y$27</f>
        <v>0</v>
      </c>
      <c r="S92" s="42">
        <f>'27'!Z$27</f>
        <v>0</v>
      </c>
      <c r="T92" s="42">
        <f>'27'!AA$27</f>
        <v>0</v>
      </c>
      <c r="U92" s="42">
        <f>'27'!AB$27</f>
        <v>0</v>
      </c>
      <c r="V92" s="42">
        <f>'27'!AC$27</f>
        <v>0</v>
      </c>
      <c r="W92" s="236">
        <f>'27'!AD$27</f>
        <v>0</v>
      </c>
      <c r="X92" s="44"/>
      <c r="Y92" s="44"/>
      <c r="Z92" s="277"/>
      <c r="AA92" s="231">
        <f>'27'!M$28</f>
        <v>0</v>
      </c>
      <c r="AB92" s="231">
        <f>'27'!N$28</f>
        <v>0</v>
      </c>
      <c r="AC92" s="231">
        <f>'27'!O$28</f>
        <v>0</v>
      </c>
      <c r="AD92" s="231">
        <f>'27'!P$28</f>
        <v>0</v>
      </c>
      <c r="AE92" s="231">
        <f>'27'!Q$28</f>
        <v>0</v>
      </c>
      <c r="AF92" s="231">
        <f>'27'!R$28</f>
        <v>0</v>
      </c>
      <c r="AG92" s="231">
        <f>'27'!S$28</f>
        <v>0</v>
      </c>
      <c r="AH92" s="231">
        <f>'27'!T$28</f>
        <v>0</v>
      </c>
      <c r="AI92" s="231">
        <f>'27'!U$28</f>
        <v>0</v>
      </c>
      <c r="AJ92" s="231">
        <f>'27'!V$28</f>
        <v>0</v>
      </c>
      <c r="AK92" s="231">
        <f>'27'!W$28</f>
        <v>0</v>
      </c>
      <c r="AL92" s="231">
        <f>'27'!X$28</f>
        <v>0</v>
      </c>
      <c r="AM92" s="231">
        <f>'27'!Y$28</f>
        <v>0</v>
      </c>
      <c r="AN92" s="231">
        <f>'27'!Z$28</f>
        <v>0</v>
      </c>
      <c r="AO92" s="231">
        <f>'27'!AA$28</f>
        <v>0</v>
      </c>
      <c r="AP92" s="231">
        <f>'27'!AB$28</f>
        <v>0</v>
      </c>
      <c r="AQ92" s="231">
        <f>'27'!AC$28</f>
        <v>0</v>
      </c>
      <c r="AR92" s="231">
        <f>'27'!AD$28</f>
        <v>0</v>
      </c>
      <c r="AS92" s="270">
        <f t="shared" si="0"/>
        <v>44</v>
      </c>
      <c r="AT92" s="271">
        <f t="shared" si="7"/>
        <v>41820</v>
      </c>
      <c r="AU92" s="272" t="str">
        <f t="shared" si="8"/>
        <v>-</v>
      </c>
      <c r="AV92" s="272">
        <f t="shared" si="9"/>
        <v>41826</v>
      </c>
      <c r="AW92" s="266">
        <f t="shared" si="10"/>
        <v>27</v>
      </c>
    </row>
    <row r="93" spans="1:49" s="261" customFormat="1" ht="12.75" customHeight="1" thickBot="1" x14ac:dyDescent="0.25">
      <c r="A93" s="2">
        <v>45</v>
      </c>
      <c r="B93" s="273">
        <f t="shared" si="5"/>
        <v>41827</v>
      </c>
      <c r="C93" s="274" t="s">
        <v>26</v>
      </c>
      <c r="D93" s="274">
        <f t="shared" si="6"/>
        <v>41833</v>
      </c>
      <c r="E93" s="260">
        <f>Overview!F62</f>
        <v>28</v>
      </c>
      <c r="F93" s="41">
        <f>'28'!M$27</f>
        <v>0</v>
      </c>
      <c r="G93" s="41">
        <f>'28'!N$27</f>
        <v>0</v>
      </c>
      <c r="H93" s="41">
        <f>'28'!O$27</f>
        <v>0</v>
      </c>
      <c r="I93" s="41">
        <f>'28'!P$27</f>
        <v>0</v>
      </c>
      <c r="J93" s="41">
        <f>'28'!Q$27</f>
        <v>0</v>
      </c>
      <c r="K93" s="41">
        <f>'28'!R$27</f>
        <v>0</v>
      </c>
      <c r="L93" s="41">
        <f>'28'!S$27</f>
        <v>0</v>
      </c>
      <c r="M93" s="41">
        <f>'28'!T$27</f>
        <v>0</v>
      </c>
      <c r="N93" s="41">
        <f>'28'!U$27</f>
        <v>0</v>
      </c>
      <c r="O93" s="41">
        <f>'28'!V$27</f>
        <v>0</v>
      </c>
      <c r="P93" s="41">
        <f>'28'!W$27</f>
        <v>0</v>
      </c>
      <c r="Q93" s="41">
        <f>'28'!X$27</f>
        <v>0</v>
      </c>
      <c r="R93" s="41">
        <f>'28'!Y$27</f>
        <v>0</v>
      </c>
      <c r="S93" s="41">
        <f>'28'!Z$27</f>
        <v>0</v>
      </c>
      <c r="T93" s="41">
        <f>'28'!AA$27</f>
        <v>0</v>
      </c>
      <c r="U93" s="41">
        <f>'28'!AB$27</f>
        <v>0</v>
      </c>
      <c r="V93" s="41">
        <f>'28'!AC$27</f>
        <v>0</v>
      </c>
      <c r="W93" s="237">
        <f>'28'!AD$27</f>
        <v>0</v>
      </c>
      <c r="AA93" s="230">
        <f>'28'!M$28</f>
        <v>0</v>
      </c>
      <c r="AB93" s="230">
        <f>'28'!N$28</f>
        <v>0</v>
      </c>
      <c r="AC93" s="230">
        <f>'28'!O$28</f>
        <v>0</v>
      </c>
      <c r="AD93" s="230">
        <f>'28'!P$28</f>
        <v>0</v>
      </c>
      <c r="AE93" s="230">
        <f>'28'!Q$28</f>
        <v>0</v>
      </c>
      <c r="AF93" s="230">
        <f>'28'!R$28</f>
        <v>0</v>
      </c>
      <c r="AG93" s="230">
        <f>'28'!S$28</f>
        <v>0</v>
      </c>
      <c r="AH93" s="230">
        <f>'28'!T$28</f>
        <v>0</v>
      </c>
      <c r="AI93" s="230">
        <f>'28'!U$28</f>
        <v>0</v>
      </c>
      <c r="AJ93" s="230">
        <f>'28'!V$28</f>
        <v>0</v>
      </c>
      <c r="AK93" s="230">
        <f>'28'!W$28</f>
        <v>0</v>
      </c>
      <c r="AL93" s="230">
        <f>'28'!X$28</f>
        <v>0</v>
      </c>
      <c r="AM93" s="230">
        <f>'28'!Y$28</f>
        <v>0</v>
      </c>
      <c r="AN93" s="230">
        <f>'28'!Z$28</f>
        <v>0</v>
      </c>
      <c r="AO93" s="230">
        <f>'28'!AA$28</f>
        <v>0</v>
      </c>
      <c r="AP93" s="230">
        <f>'28'!AB$28</f>
        <v>0</v>
      </c>
      <c r="AQ93" s="230">
        <f>'28'!AC$28</f>
        <v>0</v>
      </c>
      <c r="AR93" s="230">
        <f>'28'!AD$28</f>
        <v>0</v>
      </c>
      <c r="AS93" s="262">
        <f t="shared" si="0"/>
        <v>45</v>
      </c>
      <c r="AT93" s="263">
        <f t="shared" si="7"/>
        <v>41827</v>
      </c>
      <c r="AU93" s="264" t="str">
        <f t="shared" si="8"/>
        <v>-</v>
      </c>
      <c r="AV93" s="264">
        <f t="shared" si="9"/>
        <v>41833</v>
      </c>
      <c r="AW93" s="266">
        <f t="shared" si="10"/>
        <v>28</v>
      </c>
    </row>
    <row r="94" spans="1:49" s="261" customFormat="1" ht="12.75" customHeight="1" thickBot="1" x14ac:dyDescent="0.25">
      <c r="A94" s="94">
        <v>46</v>
      </c>
      <c r="B94" s="268">
        <f t="shared" si="5"/>
        <v>41834</v>
      </c>
      <c r="C94" s="269" t="s">
        <v>26</v>
      </c>
      <c r="D94" s="269">
        <f t="shared" si="6"/>
        <v>41840</v>
      </c>
      <c r="E94" s="260">
        <f>Overview!F63</f>
        <v>29</v>
      </c>
      <c r="F94" s="42">
        <f>'29'!M$27</f>
        <v>0</v>
      </c>
      <c r="G94" s="42">
        <f>'29'!N$27</f>
        <v>0</v>
      </c>
      <c r="H94" s="42">
        <f>'29'!O$27</f>
        <v>0</v>
      </c>
      <c r="I94" s="42">
        <f>'29'!P$27</f>
        <v>0</v>
      </c>
      <c r="J94" s="42">
        <f>'29'!Q$27</f>
        <v>0</v>
      </c>
      <c r="K94" s="42">
        <f>'29'!R$27</f>
        <v>0</v>
      </c>
      <c r="L94" s="42">
        <f>'29'!S$27</f>
        <v>0</v>
      </c>
      <c r="M94" s="42">
        <f>'29'!T$27</f>
        <v>0</v>
      </c>
      <c r="N94" s="42">
        <f>'29'!U$27</f>
        <v>0</v>
      </c>
      <c r="O94" s="42">
        <f>'29'!V$27</f>
        <v>0</v>
      </c>
      <c r="P94" s="42">
        <f>'29'!W$27</f>
        <v>0</v>
      </c>
      <c r="Q94" s="42">
        <f>'29'!X$27</f>
        <v>0</v>
      </c>
      <c r="R94" s="42">
        <f>'29'!Y$27</f>
        <v>0</v>
      </c>
      <c r="S94" s="42">
        <f>'29'!Z$27</f>
        <v>0</v>
      </c>
      <c r="T94" s="42">
        <f>'29'!AA$27</f>
        <v>0</v>
      </c>
      <c r="U94" s="42">
        <f>'29'!AB$27</f>
        <v>0</v>
      </c>
      <c r="V94" s="42">
        <f>'29'!AC$27</f>
        <v>0</v>
      </c>
      <c r="W94" s="236">
        <f>'29'!AD$27</f>
        <v>0</v>
      </c>
      <c r="AA94" s="231">
        <f>'29'!M$28</f>
        <v>0</v>
      </c>
      <c r="AB94" s="231">
        <f>'29'!N$28</f>
        <v>0</v>
      </c>
      <c r="AC94" s="231">
        <f>'29'!O$28</f>
        <v>0</v>
      </c>
      <c r="AD94" s="231">
        <f>'29'!P$28</f>
        <v>0</v>
      </c>
      <c r="AE94" s="231">
        <f>'29'!Q$28</f>
        <v>0</v>
      </c>
      <c r="AF94" s="231">
        <f>'29'!R$28</f>
        <v>0</v>
      </c>
      <c r="AG94" s="231">
        <f>'29'!S$28</f>
        <v>0</v>
      </c>
      <c r="AH94" s="231">
        <f>'29'!T$28</f>
        <v>0</v>
      </c>
      <c r="AI94" s="231">
        <f>'29'!U$28</f>
        <v>0</v>
      </c>
      <c r="AJ94" s="231">
        <f>'29'!V$28</f>
        <v>0</v>
      </c>
      <c r="AK94" s="231">
        <f>'29'!W$28</f>
        <v>0</v>
      </c>
      <c r="AL94" s="231">
        <f>'29'!X$28</f>
        <v>0</v>
      </c>
      <c r="AM94" s="231">
        <f>'29'!Y$28</f>
        <v>0</v>
      </c>
      <c r="AN94" s="231">
        <f>'29'!Z$28</f>
        <v>0</v>
      </c>
      <c r="AO94" s="231">
        <f>'29'!AA$28</f>
        <v>0</v>
      </c>
      <c r="AP94" s="231">
        <f>'29'!AB$28</f>
        <v>0</v>
      </c>
      <c r="AQ94" s="231">
        <f>'29'!AC$28</f>
        <v>0</v>
      </c>
      <c r="AR94" s="231">
        <f>'29'!AD$28</f>
        <v>0</v>
      </c>
      <c r="AS94" s="270">
        <f t="shared" si="0"/>
        <v>46</v>
      </c>
      <c r="AT94" s="271">
        <f t="shared" si="7"/>
        <v>41834</v>
      </c>
      <c r="AU94" s="272" t="str">
        <f t="shared" si="8"/>
        <v>-</v>
      </c>
      <c r="AV94" s="272">
        <f t="shared" si="9"/>
        <v>41840</v>
      </c>
      <c r="AW94" s="266">
        <f t="shared" si="10"/>
        <v>29</v>
      </c>
    </row>
    <row r="95" spans="1:49" s="261" customFormat="1" ht="12.75" customHeight="1" thickBot="1" x14ac:dyDescent="0.25">
      <c r="A95" s="2">
        <v>47</v>
      </c>
      <c r="B95" s="273">
        <f t="shared" si="5"/>
        <v>41841</v>
      </c>
      <c r="C95" s="274" t="s">
        <v>26</v>
      </c>
      <c r="D95" s="275">
        <f t="shared" si="6"/>
        <v>41847</v>
      </c>
      <c r="E95" s="260">
        <f>Overview!F64</f>
        <v>30</v>
      </c>
      <c r="F95" s="41">
        <f>'30'!M$27</f>
        <v>0</v>
      </c>
      <c r="G95" s="41">
        <f>'30'!N$27</f>
        <v>0</v>
      </c>
      <c r="H95" s="41">
        <f>'30'!O$27</f>
        <v>0</v>
      </c>
      <c r="I95" s="41">
        <f>'30'!P$27</f>
        <v>0</v>
      </c>
      <c r="J95" s="41">
        <f>'30'!Q$27</f>
        <v>0</v>
      </c>
      <c r="K95" s="41">
        <f>'30'!R$27</f>
        <v>0</v>
      </c>
      <c r="L95" s="41">
        <f>'30'!S$27</f>
        <v>0</v>
      </c>
      <c r="M95" s="41">
        <f>'30'!T$27</f>
        <v>0</v>
      </c>
      <c r="N95" s="41">
        <f>'30'!U$27</f>
        <v>0</v>
      </c>
      <c r="O95" s="41">
        <f>'30'!V$27</f>
        <v>0</v>
      </c>
      <c r="P95" s="41">
        <f>'30'!W$27</f>
        <v>0</v>
      </c>
      <c r="Q95" s="41">
        <f>'30'!X$27</f>
        <v>0</v>
      </c>
      <c r="R95" s="41">
        <f>'30'!Y$27</f>
        <v>0</v>
      </c>
      <c r="S95" s="41">
        <f>'30'!Z$27</f>
        <v>0</v>
      </c>
      <c r="T95" s="41">
        <f>'30'!AA$27</f>
        <v>0</v>
      </c>
      <c r="U95" s="41">
        <f>'30'!AB$27</f>
        <v>0</v>
      </c>
      <c r="V95" s="41">
        <f>'30'!AC$27</f>
        <v>0</v>
      </c>
      <c r="W95" s="237">
        <f>'30'!AD$27</f>
        <v>0</v>
      </c>
      <c r="AA95" s="230">
        <f>'30'!M$28</f>
        <v>0</v>
      </c>
      <c r="AB95" s="230">
        <f>'30'!N$28</f>
        <v>0</v>
      </c>
      <c r="AC95" s="230">
        <f>'30'!O$28</f>
        <v>0</v>
      </c>
      <c r="AD95" s="230">
        <f>'30'!P$28</f>
        <v>0</v>
      </c>
      <c r="AE95" s="230">
        <f>'30'!Q$28</f>
        <v>0</v>
      </c>
      <c r="AF95" s="230">
        <f>'30'!R$28</f>
        <v>0</v>
      </c>
      <c r="AG95" s="230">
        <f>'30'!S$28</f>
        <v>0</v>
      </c>
      <c r="AH95" s="230">
        <f>'30'!T$28</f>
        <v>0</v>
      </c>
      <c r="AI95" s="230">
        <f>'30'!U$28</f>
        <v>0</v>
      </c>
      <c r="AJ95" s="230">
        <f>'30'!V$28</f>
        <v>0</v>
      </c>
      <c r="AK95" s="230">
        <f>'30'!W$28</f>
        <v>0</v>
      </c>
      <c r="AL95" s="230">
        <f>'30'!X$28</f>
        <v>0</v>
      </c>
      <c r="AM95" s="230">
        <f>'30'!Y$28</f>
        <v>0</v>
      </c>
      <c r="AN95" s="230">
        <f>'30'!Z$28</f>
        <v>0</v>
      </c>
      <c r="AO95" s="230">
        <f>'30'!AA$28</f>
        <v>0</v>
      </c>
      <c r="AP95" s="230">
        <f>'30'!AB$28</f>
        <v>0</v>
      </c>
      <c r="AQ95" s="230">
        <f>'30'!AC$28</f>
        <v>0</v>
      </c>
      <c r="AR95" s="230">
        <f>'30'!AD$28</f>
        <v>0</v>
      </c>
      <c r="AS95" s="262">
        <f t="shared" si="0"/>
        <v>47</v>
      </c>
      <c r="AT95" s="263">
        <f t="shared" si="7"/>
        <v>41841</v>
      </c>
      <c r="AU95" s="264" t="str">
        <f t="shared" si="8"/>
        <v>-</v>
      </c>
      <c r="AV95" s="265">
        <f t="shared" si="9"/>
        <v>41847</v>
      </c>
      <c r="AW95" s="266">
        <f t="shared" si="10"/>
        <v>30</v>
      </c>
    </row>
    <row r="96" spans="1:49" s="261" customFormat="1" ht="12.75" customHeight="1" thickBot="1" x14ac:dyDescent="0.25">
      <c r="A96" s="94">
        <v>48</v>
      </c>
      <c r="B96" s="268">
        <f t="shared" si="5"/>
        <v>41848</v>
      </c>
      <c r="C96" s="269" t="s">
        <v>26</v>
      </c>
      <c r="D96" s="269">
        <f t="shared" si="6"/>
        <v>41854</v>
      </c>
      <c r="E96" s="260">
        <f>Overview!F65</f>
        <v>31</v>
      </c>
      <c r="F96" s="42">
        <f>'31'!M$27</f>
        <v>0</v>
      </c>
      <c r="G96" s="42">
        <f>'31'!N$27</f>
        <v>0</v>
      </c>
      <c r="H96" s="42">
        <f>'31'!O$27</f>
        <v>0</v>
      </c>
      <c r="I96" s="42">
        <f>'31'!P$27</f>
        <v>0</v>
      </c>
      <c r="J96" s="42">
        <f>'31'!Q$27</f>
        <v>0</v>
      </c>
      <c r="K96" s="42">
        <f>'31'!R$27</f>
        <v>0</v>
      </c>
      <c r="L96" s="42">
        <f>'31'!S$27</f>
        <v>0</v>
      </c>
      <c r="M96" s="42">
        <f>'31'!T$27</f>
        <v>0</v>
      </c>
      <c r="N96" s="42">
        <f>'31'!U$27</f>
        <v>0</v>
      </c>
      <c r="O96" s="42">
        <f>'31'!V$27</f>
        <v>0</v>
      </c>
      <c r="P96" s="42">
        <f>'31'!W$27</f>
        <v>0</v>
      </c>
      <c r="Q96" s="42">
        <f>'31'!X$27</f>
        <v>0</v>
      </c>
      <c r="R96" s="42">
        <f>'31'!Y$27</f>
        <v>0</v>
      </c>
      <c r="S96" s="42">
        <f>'31'!Z$27</f>
        <v>0</v>
      </c>
      <c r="T96" s="42">
        <f>'31'!AA$27</f>
        <v>0</v>
      </c>
      <c r="U96" s="42">
        <f>'31'!AB$27</f>
        <v>0</v>
      </c>
      <c r="V96" s="42">
        <f>'31'!AC$27</f>
        <v>0</v>
      </c>
      <c r="W96" s="236">
        <f>'31'!AD$27</f>
        <v>0</v>
      </c>
      <c r="AA96" s="231">
        <f>'31'!M$28</f>
        <v>0</v>
      </c>
      <c r="AB96" s="231">
        <f>'31'!N$28</f>
        <v>0</v>
      </c>
      <c r="AC96" s="231">
        <f>'31'!O$28</f>
        <v>0</v>
      </c>
      <c r="AD96" s="231">
        <f>'31'!P$28</f>
        <v>0</v>
      </c>
      <c r="AE96" s="231">
        <f>'31'!Q$28</f>
        <v>0</v>
      </c>
      <c r="AF96" s="231">
        <f>'31'!R$28</f>
        <v>0</v>
      </c>
      <c r="AG96" s="231">
        <f>'31'!S$28</f>
        <v>0</v>
      </c>
      <c r="AH96" s="231">
        <f>'31'!T$28</f>
        <v>0</v>
      </c>
      <c r="AI96" s="231">
        <f>'31'!U$28</f>
        <v>0</v>
      </c>
      <c r="AJ96" s="231">
        <f>'31'!V$28</f>
        <v>0</v>
      </c>
      <c r="AK96" s="231">
        <f>'31'!W$28</f>
        <v>0</v>
      </c>
      <c r="AL96" s="231">
        <f>'31'!X$28</f>
        <v>0</v>
      </c>
      <c r="AM96" s="231">
        <f>'31'!Y$28</f>
        <v>0</v>
      </c>
      <c r="AN96" s="231">
        <f>'31'!Z$28</f>
        <v>0</v>
      </c>
      <c r="AO96" s="231">
        <f>'31'!AA$28</f>
        <v>0</v>
      </c>
      <c r="AP96" s="231">
        <f>'31'!AB$28</f>
        <v>0</v>
      </c>
      <c r="AQ96" s="231">
        <f>'31'!AC$28</f>
        <v>0</v>
      </c>
      <c r="AR96" s="231">
        <f>'31'!AD$28</f>
        <v>0</v>
      </c>
      <c r="AS96" s="270">
        <f t="shared" si="0"/>
        <v>48</v>
      </c>
      <c r="AT96" s="271">
        <f t="shared" si="7"/>
        <v>41848</v>
      </c>
      <c r="AU96" s="272" t="str">
        <f t="shared" si="8"/>
        <v>-</v>
      </c>
      <c r="AV96" s="272">
        <f t="shared" si="9"/>
        <v>41854</v>
      </c>
      <c r="AW96" s="266">
        <f t="shared" si="10"/>
        <v>31</v>
      </c>
    </row>
    <row r="97" spans="1:60" s="261" customFormat="1" ht="12.75" customHeight="1" thickBot="1" x14ac:dyDescent="0.25">
      <c r="A97" s="2">
        <v>49</v>
      </c>
      <c r="B97" s="273">
        <f t="shared" si="5"/>
        <v>41855</v>
      </c>
      <c r="C97" s="274" t="s">
        <v>26</v>
      </c>
      <c r="D97" s="275">
        <f t="shared" si="6"/>
        <v>41861</v>
      </c>
      <c r="E97" s="260">
        <f>Overview!F66</f>
        <v>32</v>
      </c>
      <c r="F97" s="41">
        <f>'32'!M$27</f>
        <v>0</v>
      </c>
      <c r="G97" s="41">
        <f>'32'!N$27</f>
        <v>0</v>
      </c>
      <c r="H97" s="41">
        <f>'32'!O$27</f>
        <v>0</v>
      </c>
      <c r="I97" s="41">
        <f>'32'!P$27</f>
        <v>0</v>
      </c>
      <c r="J97" s="41">
        <f>'32'!Q$27</f>
        <v>0</v>
      </c>
      <c r="K97" s="41">
        <f>'32'!R$27</f>
        <v>0</v>
      </c>
      <c r="L97" s="41">
        <f>'32'!S$27</f>
        <v>0</v>
      </c>
      <c r="M97" s="41">
        <f>'32'!T$27</f>
        <v>0</v>
      </c>
      <c r="N97" s="41">
        <f>'32'!U$27</f>
        <v>0</v>
      </c>
      <c r="O97" s="41">
        <f>'32'!V$27</f>
        <v>0</v>
      </c>
      <c r="P97" s="41">
        <f>'32'!W$27</f>
        <v>0</v>
      </c>
      <c r="Q97" s="41">
        <f>'32'!X$27</f>
        <v>0</v>
      </c>
      <c r="R97" s="41">
        <f>'32'!Y$27</f>
        <v>0</v>
      </c>
      <c r="S97" s="41">
        <f>'32'!Z$27</f>
        <v>0</v>
      </c>
      <c r="T97" s="41">
        <f>'32'!AA$27</f>
        <v>0</v>
      </c>
      <c r="U97" s="41">
        <f>'32'!AB$27</f>
        <v>0</v>
      </c>
      <c r="V97" s="41">
        <f>'32'!AC$27</f>
        <v>0</v>
      </c>
      <c r="W97" s="237">
        <f>'32'!AD$27</f>
        <v>0</v>
      </c>
      <c r="Z97" s="526"/>
      <c r="AA97" s="230">
        <f>'32'!M$28</f>
        <v>0</v>
      </c>
      <c r="AB97" s="230">
        <f>'32'!N$28</f>
        <v>0</v>
      </c>
      <c r="AC97" s="230">
        <f>'32'!O$28</f>
        <v>0</v>
      </c>
      <c r="AD97" s="230">
        <f>'32'!P$28</f>
        <v>0</v>
      </c>
      <c r="AE97" s="230">
        <f>'32'!Q$28</f>
        <v>0</v>
      </c>
      <c r="AF97" s="230">
        <f>'32'!R$28</f>
        <v>0</v>
      </c>
      <c r="AG97" s="230">
        <f>'32'!S$28</f>
        <v>0</v>
      </c>
      <c r="AH97" s="230">
        <f>'32'!T$28</f>
        <v>0</v>
      </c>
      <c r="AI97" s="230">
        <f>'32'!U$28</f>
        <v>0</v>
      </c>
      <c r="AJ97" s="230">
        <f>'32'!V$28</f>
        <v>0</v>
      </c>
      <c r="AK97" s="230">
        <f>'32'!W$28</f>
        <v>0</v>
      </c>
      <c r="AL97" s="230">
        <f>'32'!X$28</f>
        <v>0</v>
      </c>
      <c r="AM97" s="230">
        <f>'32'!Y$28</f>
        <v>0</v>
      </c>
      <c r="AN97" s="230">
        <f>'32'!Z$28</f>
        <v>0</v>
      </c>
      <c r="AO97" s="230">
        <f>'32'!AA$28</f>
        <v>0</v>
      </c>
      <c r="AP97" s="230">
        <f>'32'!AB$28</f>
        <v>0</v>
      </c>
      <c r="AQ97" s="230">
        <f>'32'!AC$28</f>
        <v>0</v>
      </c>
      <c r="AR97" s="230">
        <f>'32'!AD$28</f>
        <v>0</v>
      </c>
      <c r="AS97" s="262">
        <f t="shared" si="0"/>
        <v>49</v>
      </c>
      <c r="AT97" s="263">
        <f t="shared" si="7"/>
        <v>41855</v>
      </c>
      <c r="AU97" s="264" t="str">
        <f t="shared" si="8"/>
        <v>-</v>
      </c>
      <c r="AV97" s="265">
        <f t="shared" si="9"/>
        <v>41861</v>
      </c>
      <c r="AW97" s="266">
        <f t="shared" si="10"/>
        <v>32</v>
      </c>
    </row>
    <row r="98" spans="1:60" s="261" customFormat="1" ht="12.75" customHeight="1" thickBot="1" x14ac:dyDescent="0.25">
      <c r="A98" s="94">
        <v>50</v>
      </c>
      <c r="B98" s="268">
        <f t="shared" si="5"/>
        <v>41862</v>
      </c>
      <c r="C98" s="269" t="s">
        <v>26</v>
      </c>
      <c r="D98" s="269">
        <f t="shared" si="6"/>
        <v>41868</v>
      </c>
      <c r="E98" s="260">
        <f>Overview!F67</f>
        <v>33</v>
      </c>
      <c r="F98" s="42">
        <f>'33'!M$27</f>
        <v>0</v>
      </c>
      <c r="G98" s="42">
        <f>'33'!N$27</f>
        <v>0</v>
      </c>
      <c r="H98" s="42">
        <f>'33'!O$27</f>
        <v>0</v>
      </c>
      <c r="I98" s="42">
        <f>'33'!P$27</f>
        <v>0</v>
      </c>
      <c r="J98" s="42">
        <f>'33'!Q$27</f>
        <v>0</v>
      </c>
      <c r="K98" s="42">
        <f>'33'!R$27</f>
        <v>0</v>
      </c>
      <c r="L98" s="42">
        <f>'33'!S$27</f>
        <v>0</v>
      </c>
      <c r="M98" s="42">
        <f>'33'!T$27</f>
        <v>0</v>
      </c>
      <c r="N98" s="42">
        <f>'33'!U$27</f>
        <v>0</v>
      </c>
      <c r="O98" s="42">
        <f>'33'!V$27</f>
        <v>0</v>
      </c>
      <c r="P98" s="42">
        <f>'33'!W$27</f>
        <v>0</v>
      </c>
      <c r="Q98" s="42">
        <f>'33'!X$27</f>
        <v>0</v>
      </c>
      <c r="R98" s="42">
        <f>'33'!Y$27</f>
        <v>0</v>
      </c>
      <c r="S98" s="42">
        <f>'33'!Z$27</f>
        <v>0</v>
      </c>
      <c r="T98" s="42">
        <f>'33'!AA$27</f>
        <v>0</v>
      </c>
      <c r="U98" s="42">
        <f>'33'!AB$27</f>
        <v>0</v>
      </c>
      <c r="V98" s="42">
        <f>'33'!AC$27</f>
        <v>0</v>
      </c>
      <c r="W98" s="236">
        <f>'33'!AD$27</f>
        <v>0</v>
      </c>
      <c r="Z98" s="526"/>
      <c r="AA98" s="231">
        <f>'33'!M$28</f>
        <v>0</v>
      </c>
      <c r="AB98" s="231">
        <f>'33'!N$28</f>
        <v>0</v>
      </c>
      <c r="AC98" s="231">
        <f>'33'!O$28</f>
        <v>0</v>
      </c>
      <c r="AD98" s="231">
        <f>'33'!P$28</f>
        <v>0</v>
      </c>
      <c r="AE98" s="231">
        <f>'33'!Q$28</f>
        <v>0</v>
      </c>
      <c r="AF98" s="231">
        <f>'33'!R$28</f>
        <v>0</v>
      </c>
      <c r="AG98" s="231">
        <f>'33'!S$28</f>
        <v>0</v>
      </c>
      <c r="AH98" s="231">
        <f>'33'!T$28</f>
        <v>0</v>
      </c>
      <c r="AI98" s="231">
        <f>'33'!U$28</f>
        <v>0</v>
      </c>
      <c r="AJ98" s="231">
        <f>'33'!V$28</f>
        <v>0</v>
      </c>
      <c r="AK98" s="231">
        <f>'33'!W$28</f>
        <v>0</v>
      </c>
      <c r="AL98" s="231">
        <f>'33'!X$28</f>
        <v>0</v>
      </c>
      <c r="AM98" s="231">
        <f>'33'!Y$28</f>
        <v>0</v>
      </c>
      <c r="AN98" s="231">
        <f>'33'!Z$28</f>
        <v>0</v>
      </c>
      <c r="AO98" s="231">
        <f>'33'!AA$28</f>
        <v>0</v>
      </c>
      <c r="AP98" s="231">
        <f>'33'!AB$28</f>
        <v>0</v>
      </c>
      <c r="AQ98" s="231">
        <f>'33'!AC$28</f>
        <v>0</v>
      </c>
      <c r="AR98" s="231">
        <f>'33'!AD$28</f>
        <v>0</v>
      </c>
      <c r="AS98" s="270">
        <f t="shared" si="0"/>
        <v>50</v>
      </c>
      <c r="AT98" s="271">
        <f t="shared" si="7"/>
        <v>41862</v>
      </c>
      <c r="AU98" s="272" t="str">
        <f t="shared" si="8"/>
        <v>-</v>
      </c>
      <c r="AV98" s="272">
        <f t="shared" si="9"/>
        <v>41868</v>
      </c>
      <c r="AW98" s="266">
        <f t="shared" si="10"/>
        <v>33</v>
      </c>
    </row>
    <row r="99" spans="1:60" s="261" customFormat="1" ht="12.75" customHeight="1" thickBot="1" x14ac:dyDescent="0.25">
      <c r="A99" s="2">
        <v>51</v>
      </c>
      <c r="B99" s="273">
        <f t="shared" si="5"/>
        <v>41869</v>
      </c>
      <c r="C99" s="274" t="s">
        <v>26</v>
      </c>
      <c r="D99" s="275">
        <f t="shared" si="6"/>
        <v>41875</v>
      </c>
      <c r="E99" s="260">
        <f>Overview!F68</f>
        <v>34</v>
      </c>
      <c r="F99" s="41">
        <f>'34'!M$27</f>
        <v>0</v>
      </c>
      <c r="G99" s="41">
        <f>'34'!N$27</f>
        <v>0</v>
      </c>
      <c r="H99" s="41">
        <f>'34'!O$27</f>
        <v>0</v>
      </c>
      <c r="I99" s="41">
        <f>'34'!P$27</f>
        <v>0</v>
      </c>
      <c r="J99" s="41">
        <f>'34'!Q$27</f>
        <v>0</v>
      </c>
      <c r="K99" s="41">
        <f>'34'!R$27</f>
        <v>0</v>
      </c>
      <c r="L99" s="41">
        <f>'34'!S$27</f>
        <v>0</v>
      </c>
      <c r="M99" s="41">
        <f>'34'!T$27</f>
        <v>0</v>
      </c>
      <c r="N99" s="41">
        <f>'34'!U$27</f>
        <v>0</v>
      </c>
      <c r="O99" s="41">
        <f>'34'!V$27</f>
        <v>0</v>
      </c>
      <c r="P99" s="41">
        <f>'34'!W$27</f>
        <v>0</v>
      </c>
      <c r="Q99" s="41">
        <f>'34'!X$27</f>
        <v>0</v>
      </c>
      <c r="R99" s="41">
        <f>'34'!Y$27</f>
        <v>0</v>
      </c>
      <c r="S99" s="41">
        <f>'34'!Z$27</f>
        <v>0</v>
      </c>
      <c r="T99" s="41">
        <f>'34'!AA$27</f>
        <v>0</v>
      </c>
      <c r="U99" s="41">
        <f>'34'!AB$27</f>
        <v>0</v>
      </c>
      <c r="V99" s="41">
        <f>'34'!AC$27</f>
        <v>0</v>
      </c>
      <c r="W99" s="237">
        <f>'34'!AD$27</f>
        <v>0</v>
      </c>
      <c r="Z99" s="526"/>
      <c r="AA99" s="230">
        <f>'34'!M$28</f>
        <v>0</v>
      </c>
      <c r="AB99" s="230">
        <f>'34'!N$28</f>
        <v>0</v>
      </c>
      <c r="AC99" s="230">
        <f>'34'!O$28</f>
        <v>0</v>
      </c>
      <c r="AD99" s="230">
        <f>'34'!P$28</f>
        <v>0</v>
      </c>
      <c r="AE99" s="230">
        <f>'34'!Q$28</f>
        <v>0</v>
      </c>
      <c r="AF99" s="230">
        <f>'34'!R$28</f>
        <v>0</v>
      </c>
      <c r="AG99" s="230">
        <f>'34'!S$28</f>
        <v>0</v>
      </c>
      <c r="AH99" s="230">
        <f>'34'!T$28</f>
        <v>0</v>
      </c>
      <c r="AI99" s="230">
        <f>'34'!U$28</f>
        <v>0</v>
      </c>
      <c r="AJ99" s="230">
        <f>'34'!V$28</f>
        <v>0</v>
      </c>
      <c r="AK99" s="230">
        <f>'34'!W$28</f>
        <v>0</v>
      </c>
      <c r="AL99" s="230">
        <f>'34'!X$28</f>
        <v>0</v>
      </c>
      <c r="AM99" s="230">
        <f>'34'!Y$28</f>
        <v>0</v>
      </c>
      <c r="AN99" s="230">
        <f>'34'!Z$28</f>
        <v>0</v>
      </c>
      <c r="AO99" s="230">
        <f>'34'!AA$28</f>
        <v>0</v>
      </c>
      <c r="AP99" s="230">
        <f>'34'!AB$28</f>
        <v>0</v>
      </c>
      <c r="AQ99" s="230">
        <f>'34'!AC$28</f>
        <v>0</v>
      </c>
      <c r="AR99" s="230">
        <f>'34'!AD$28</f>
        <v>0</v>
      </c>
      <c r="AS99" s="262">
        <f t="shared" si="0"/>
        <v>51</v>
      </c>
      <c r="AT99" s="263">
        <f t="shared" si="7"/>
        <v>41869</v>
      </c>
      <c r="AU99" s="264" t="str">
        <f t="shared" si="8"/>
        <v>-</v>
      </c>
      <c r="AV99" s="265">
        <f t="shared" si="9"/>
        <v>41875</v>
      </c>
      <c r="AW99" s="266">
        <f t="shared" si="10"/>
        <v>34</v>
      </c>
    </row>
    <row r="100" spans="1:60" s="261" customFormat="1" ht="12.75" customHeight="1" thickBot="1" x14ac:dyDescent="0.25">
      <c r="A100" s="94">
        <v>52</v>
      </c>
      <c r="B100" s="286">
        <f t="shared" si="5"/>
        <v>41876</v>
      </c>
      <c r="C100" s="287" t="s">
        <v>26</v>
      </c>
      <c r="D100" s="287">
        <f t="shared" si="6"/>
        <v>41882</v>
      </c>
      <c r="E100" s="260">
        <f>Overview!F69</f>
        <v>35</v>
      </c>
      <c r="F100" s="239">
        <f>'35'!M$27</f>
        <v>0</v>
      </c>
      <c r="G100" s="239">
        <f>'35'!N$27</f>
        <v>0</v>
      </c>
      <c r="H100" s="239">
        <f>'35'!O$27</f>
        <v>0</v>
      </c>
      <c r="I100" s="239">
        <f>'35'!P$27</f>
        <v>0</v>
      </c>
      <c r="J100" s="239">
        <f>'35'!Q$27</f>
        <v>0</v>
      </c>
      <c r="K100" s="239">
        <f>'35'!R$27</f>
        <v>0</v>
      </c>
      <c r="L100" s="239">
        <f>'35'!S$27</f>
        <v>0</v>
      </c>
      <c r="M100" s="239">
        <f>'35'!T$27</f>
        <v>0</v>
      </c>
      <c r="N100" s="239">
        <f>'35'!U$27</f>
        <v>0</v>
      </c>
      <c r="O100" s="239">
        <f>'35'!V$27</f>
        <v>0</v>
      </c>
      <c r="P100" s="239">
        <f>'35'!W$27</f>
        <v>0</v>
      </c>
      <c r="Q100" s="239">
        <f>'35'!X$27</f>
        <v>0</v>
      </c>
      <c r="R100" s="239">
        <f>'35'!Y$27</f>
        <v>0</v>
      </c>
      <c r="S100" s="239">
        <f>'35'!Z$27</f>
        <v>0</v>
      </c>
      <c r="T100" s="239">
        <f>'35'!AA$27</f>
        <v>0</v>
      </c>
      <c r="U100" s="239">
        <f>'35'!AB$27</f>
        <v>0</v>
      </c>
      <c r="V100" s="239">
        <f>'35'!AC$27</f>
        <v>0</v>
      </c>
      <c r="W100" s="240">
        <f>'35'!AD$27</f>
        <v>0</v>
      </c>
      <c r="AA100" s="231">
        <f>'35'!M$28</f>
        <v>0</v>
      </c>
      <c r="AB100" s="231">
        <f>'35'!N$28</f>
        <v>0</v>
      </c>
      <c r="AC100" s="231">
        <f>'35'!O$28</f>
        <v>0</v>
      </c>
      <c r="AD100" s="231">
        <f>'35'!P$28</f>
        <v>0</v>
      </c>
      <c r="AE100" s="231">
        <f>'35'!Q$28</f>
        <v>0</v>
      </c>
      <c r="AF100" s="231">
        <f>'35'!R$28</f>
        <v>0</v>
      </c>
      <c r="AG100" s="231">
        <f>'35'!S$28</f>
        <v>0</v>
      </c>
      <c r="AH100" s="231">
        <f>'35'!T$28</f>
        <v>0</v>
      </c>
      <c r="AI100" s="231">
        <f>'35'!U$28</f>
        <v>0</v>
      </c>
      <c r="AJ100" s="231">
        <f>'35'!V$28</f>
        <v>0</v>
      </c>
      <c r="AK100" s="231">
        <f>'35'!W$28</f>
        <v>0</v>
      </c>
      <c r="AL100" s="231">
        <f>'35'!X$28</f>
        <v>0</v>
      </c>
      <c r="AM100" s="231">
        <f>'35'!Y$28</f>
        <v>0</v>
      </c>
      <c r="AN100" s="231">
        <f>'35'!Z$28</f>
        <v>0</v>
      </c>
      <c r="AO100" s="231">
        <f>'35'!AA$28</f>
        <v>0</v>
      </c>
      <c r="AP100" s="231">
        <f>'35'!AB$28</f>
        <v>0</v>
      </c>
      <c r="AQ100" s="231">
        <f>'35'!AC$28</f>
        <v>0</v>
      </c>
      <c r="AR100" s="231">
        <f>'35'!AD$28</f>
        <v>0</v>
      </c>
      <c r="AS100" s="270">
        <f t="shared" si="0"/>
        <v>52</v>
      </c>
      <c r="AT100" s="288">
        <f t="shared" si="7"/>
        <v>41876</v>
      </c>
      <c r="AU100" s="289" t="str">
        <f t="shared" si="8"/>
        <v>-</v>
      </c>
      <c r="AV100" s="289">
        <f t="shared" si="9"/>
        <v>41882</v>
      </c>
      <c r="AW100" s="281">
        <f t="shared" si="10"/>
        <v>35</v>
      </c>
    </row>
    <row r="101" spans="1:60" ht="13.5" thickBot="1" x14ac:dyDescent="0.25">
      <c r="A101" s="29"/>
      <c r="C101" s="169"/>
      <c r="D101" s="169"/>
      <c r="E101" s="169" t="s">
        <v>46</v>
      </c>
      <c r="F101" s="45">
        <f>DSUM($A$45:H100,F46,$A$45:$B$46)</f>
        <v>0</v>
      </c>
      <c r="G101" s="46">
        <f>DSUM($A$45:I100,G46,$A$45:$B$46)</f>
        <v>0</v>
      </c>
      <c r="H101" s="47">
        <f>DSUM($A$45:J100,H46,$A$45:$B$46)</f>
        <v>0</v>
      </c>
      <c r="I101" s="48">
        <f>DSUM($A$45:K100,I46,$A$45:$B$46)</f>
        <v>0</v>
      </c>
      <c r="J101" s="48">
        <f>DSUM($A$45:L100,J46,$A$45:$B$46)</f>
        <v>0</v>
      </c>
      <c r="K101" s="49">
        <f>DSUM($A$45:M100,K46,$A$45:$B$46)</f>
        <v>0</v>
      </c>
      <c r="L101" s="50">
        <f>DSUM($A$45:N100,L46,$A$45:$B$46)</f>
        <v>0</v>
      </c>
      <c r="M101" s="50">
        <f>DSUM($A$45:O100,M46,$A$45:$B$46)</f>
        <v>0</v>
      </c>
      <c r="N101" s="51">
        <f>DSUM($A$45:P100,N46,$A$45:$B$46)</f>
        <v>0</v>
      </c>
      <c r="O101" s="52">
        <f>DSUM($A$45:Q100,O46,$A$45:$B$46)</f>
        <v>0</v>
      </c>
      <c r="P101" s="52">
        <f>DSUM($A$45:R100,P46,$A$45:$B$46)</f>
        <v>0</v>
      </c>
      <c r="Q101" s="53">
        <f>DSUM($A$45:S100,Q46,$A$45:$B$46)</f>
        <v>0</v>
      </c>
      <c r="R101" s="54">
        <f>DSUM($A$45:T100,R46,$A$45:$B$46)</f>
        <v>0</v>
      </c>
      <c r="S101" s="54">
        <f>DSUM($A$45:U100,S46,$A$45:$B$46)</f>
        <v>0</v>
      </c>
      <c r="T101" s="55">
        <f>DSUM($A$45:V100,T46,$A$45:$B$46)</f>
        <v>0</v>
      </c>
      <c r="U101" s="56">
        <f>DSUM($A$45:W100,U46,$A$45:$B$46)</f>
        <v>0</v>
      </c>
      <c r="V101" s="56">
        <f>DSUM($A$45:X100,V46,$A$45:$B$46)</f>
        <v>0</v>
      </c>
      <c r="W101" s="57">
        <f>DSUM($A$45:Z100,W46,$A$45:$B$46)</f>
        <v>0</v>
      </c>
      <c r="X101" s="354"/>
      <c r="Y101" s="354"/>
      <c r="Z101" s="354" t="s">
        <v>52</v>
      </c>
      <c r="AA101" s="244">
        <f>DSUM($AA$45:AT100,AA46,$AS$45:$AT$46)/60</f>
        <v>0</v>
      </c>
      <c r="AB101" s="245">
        <f>DSUM($AA$45:AU100,AB46,$AS$45:$AT$46)/60</f>
        <v>0</v>
      </c>
      <c r="AC101" s="246">
        <f>DSUM($AA$45:AV100,AC46,$AS$45:$AT$46)/60</f>
        <v>0</v>
      </c>
      <c r="AD101" s="247">
        <f>DSUM($AA$45:AW100,AD46,$AS$45:$AT$46)/60</f>
        <v>0</v>
      </c>
      <c r="AE101" s="247">
        <f>DSUM($AA$45:AW100,AE46,$AS$45:$AT$46)/60</f>
        <v>0</v>
      </c>
      <c r="AF101" s="248">
        <f>DSUM($AA$45:AW100,AF46,$AS$45:$AT$46)/60</f>
        <v>0</v>
      </c>
      <c r="AG101" s="249">
        <f>DSUM($AA$45:AW100,AG46,$AS$45:$AT$46)/60</f>
        <v>0</v>
      </c>
      <c r="AH101" s="249">
        <f>DSUM($AA$45:AW100,AH46,$AS$45:$AT$46)/60</f>
        <v>0</v>
      </c>
      <c r="AI101" s="250">
        <f>DSUM($AA$45:AW100,AI46,$AS$45:$AT$46)/60</f>
        <v>0</v>
      </c>
      <c r="AJ101" s="251">
        <f>DSUM($AA$45:AW100,AJ46,$AS$45:$AT$46)/60</f>
        <v>0</v>
      </c>
      <c r="AK101" s="251">
        <f>DSUM($AA$45:AW100,AK46,$AS$45:$AT$46)/60</f>
        <v>0</v>
      </c>
      <c r="AL101" s="252">
        <f>DSUM($AA$45:AW100,AL46,$AS$45:$AT$46)/60</f>
        <v>0</v>
      </c>
      <c r="AM101" s="253">
        <f>DSUM($AA$45:AW100,AM46,$AS$45:$AT$46)/60</f>
        <v>0</v>
      </c>
      <c r="AN101" s="253">
        <f>DSUM($AA$45:AW100,AN46,$AS$45:$AT$46)/60</f>
        <v>0</v>
      </c>
      <c r="AO101" s="254">
        <f>DSUM($AA$45:AW100,AO46,$AS$45:$AT$46)/60</f>
        <v>0</v>
      </c>
      <c r="AP101" s="255">
        <f>DSUM($AA$45:AW100,AP46,$AS$45:$AT$46)/60</f>
        <v>0</v>
      </c>
      <c r="AQ101" s="255">
        <f>DSUM($AA$45:AW100,AQ46,$AS$45:$AT$46)/60</f>
        <v>0</v>
      </c>
      <c r="AR101" s="256">
        <f>DSUM($AA$45:AW100,AR46,$AS$45:$AT$46)/60</f>
        <v>0</v>
      </c>
    </row>
    <row r="102" spans="1:60" ht="13.5" thickBot="1" x14ac:dyDescent="0.25">
      <c r="A102" s="29"/>
      <c r="B102" s="3"/>
      <c r="D102" s="58"/>
      <c r="E102" s="58" t="s">
        <v>47</v>
      </c>
      <c r="F102" s="59" t="e">
        <f>SUM(F101:H101)/(SUM($F$101:$W$101))</f>
        <v>#DIV/0!</v>
      </c>
      <c r="G102" s="60"/>
      <c r="H102" s="61"/>
      <c r="I102" s="59" t="e">
        <f>SUM(I101:K101)/(SUM($F$101:$W$101))</f>
        <v>#DIV/0!</v>
      </c>
      <c r="J102" s="60"/>
      <c r="K102" s="61"/>
      <c r="L102" s="59" t="e">
        <f>SUM(L101:N101)/(SUM($F$101:$W$101))</f>
        <v>#DIV/0!</v>
      </c>
      <c r="M102" s="60"/>
      <c r="N102" s="61"/>
      <c r="O102" s="59" t="e">
        <f>SUM(O101:Q101)/(SUM($F$101:$W$101))</f>
        <v>#DIV/0!</v>
      </c>
      <c r="P102" s="60"/>
      <c r="Q102" s="61"/>
      <c r="R102" s="59" t="e">
        <f>SUM(R101:T101)/(SUM($F$101:$W$101))</f>
        <v>#DIV/0!</v>
      </c>
      <c r="S102" s="60"/>
      <c r="T102" s="61"/>
      <c r="U102" s="59" t="e">
        <f>SUM(U101:W101)/(SUM($F$101:$W$101))</f>
        <v>#DIV/0!</v>
      </c>
      <c r="V102" s="60"/>
      <c r="W102" s="61"/>
      <c r="X102" s="354"/>
      <c r="Y102" s="354"/>
      <c r="Z102" s="354" t="s">
        <v>47</v>
      </c>
      <c r="AA102" s="59" t="e">
        <f>SUM(AA101:AC101)/(SUM($AA$101:$AR$101))</f>
        <v>#DIV/0!</v>
      </c>
      <c r="AB102" s="60"/>
      <c r="AC102" s="61"/>
      <c r="AD102" s="59" t="e">
        <f>SUM(AD101:AF101)/(SUM($AA$101:$AR$101))</f>
        <v>#DIV/0!</v>
      </c>
      <c r="AE102" s="60"/>
      <c r="AF102" s="61"/>
      <c r="AG102" s="59" t="e">
        <f>SUM(AG101:AI101)/(SUM($AA$101:$AR$101))</f>
        <v>#DIV/0!</v>
      </c>
      <c r="AH102" s="60"/>
      <c r="AI102" s="61"/>
      <c r="AJ102" s="59" t="e">
        <f>SUM(AJ101:AL101)/(SUM($AA$101:$AR$101))</f>
        <v>#DIV/0!</v>
      </c>
      <c r="AK102" s="60"/>
      <c r="AL102" s="61"/>
      <c r="AM102" s="59" t="e">
        <f>SUM(AM101:AO101)/(SUM($AA$101:$AR$101))</f>
        <v>#DIV/0!</v>
      </c>
      <c r="AN102" s="60"/>
      <c r="AO102" s="61"/>
      <c r="AP102" s="59" t="e">
        <f>SUM(AP101:AR101)/(SUM($AA$101:$AR$101))</f>
        <v>#DIV/0!</v>
      </c>
      <c r="AQ102" s="60"/>
      <c r="AR102" s="61"/>
    </row>
    <row r="103" spans="1:60" ht="13.5" thickBot="1" x14ac:dyDescent="0.25">
      <c r="A103" s="29"/>
      <c r="C103" s="58"/>
      <c r="D103" s="58"/>
      <c r="E103" s="58" t="s">
        <v>49</v>
      </c>
      <c r="F103" s="355" t="e">
        <f>SUM(F101,I101,L101,O101,R101,U101)/SUM($F$101:$W$101)</f>
        <v>#DIV/0!</v>
      </c>
      <c r="G103" s="356" t="e">
        <f>SUM(G101,J101,M101,P101,S101,V101)/SUM($F$101:$W$101)</f>
        <v>#DIV/0!</v>
      </c>
      <c r="H103" s="357" t="e">
        <f>SUM(H101,K101,N101,Q101,T101,W101)/SUM($F$101:$W$101)</f>
        <v>#DIV/0!</v>
      </c>
      <c r="I103" s="358"/>
      <c r="J103" s="358"/>
      <c r="K103" s="359"/>
      <c r="L103" s="358"/>
      <c r="M103" s="358"/>
      <c r="N103" s="359"/>
      <c r="O103" s="358"/>
      <c r="P103" s="358"/>
      <c r="Q103" s="359"/>
      <c r="R103" s="358"/>
      <c r="S103" s="358"/>
      <c r="T103" s="359"/>
      <c r="U103" s="358"/>
      <c r="V103" s="358"/>
      <c r="W103" s="359"/>
      <c r="X103" s="354"/>
      <c r="Y103" s="354"/>
      <c r="Z103" s="354" t="s">
        <v>49</v>
      </c>
      <c r="AA103" s="355" t="e">
        <f>SUM(AA101,AD101,AG101,AJ101,AM101,AP101)/SUM($AA$101:$AR$101)</f>
        <v>#DIV/0!</v>
      </c>
      <c r="AB103" s="360" t="e">
        <f>SUM(AB101,AE101,AH101,AK101,AN101,AQ101)/SUM($AA$101:$AR$101)</f>
        <v>#DIV/0!</v>
      </c>
      <c r="AC103" s="361" t="e">
        <f>SUM(AC101,AF101,AI101,AL101,AO101,AR101)/SUM($AA$101:$AR$101)</f>
        <v>#DIV/0!</v>
      </c>
      <c r="AD103" s="358"/>
      <c r="AE103" s="358"/>
      <c r="AF103" s="359"/>
      <c r="AG103" s="358"/>
      <c r="AH103" s="358"/>
      <c r="AI103" s="359"/>
      <c r="AJ103" s="358"/>
      <c r="AK103" s="358"/>
      <c r="AL103" s="359"/>
      <c r="AM103" s="358"/>
      <c r="AN103" s="358"/>
      <c r="AO103" s="359"/>
      <c r="AP103" s="358"/>
      <c r="AQ103" s="358"/>
      <c r="AR103" s="359"/>
    </row>
    <row r="104" spans="1:60" ht="13.5" thickBot="1" x14ac:dyDescent="0.25">
      <c r="B104" s="58"/>
      <c r="C104" s="58"/>
      <c r="D104" s="58"/>
      <c r="E104" s="58" t="s">
        <v>50</v>
      </c>
      <c r="F104" s="362" t="e">
        <f>F101/SUM($F$101:$H$101)</f>
        <v>#DIV/0!</v>
      </c>
      <c r="G104" s="363" t="e">
        <f>G101/SUM($F$101:$H$101)</f>
        <v>#DIV/0!</v>
      </c>
      <c r="H104" s="357" t="e">
        <f>H101/SUM($F$101:$H$101)</f>
        <v>#DIV/0!</v>
      </c>
      <c r="I104" s="362" t="e">
        <f>I101/SUM($I$101:$K$101)</f>
        <v>#DIV/0!</v>
      </c>
      <c r="J104" s="363" t="e">
        <f>J101/SUM($I$101:$K$101)</f>
        <v>#DIV/0!</v>
      </c>
      <c r="K104" s="357" t="e">
        <f>K101/SUM($I$101:$K$101)</f>
        <v>#DIV/0!</v>
      </c>
      <c r="L104" s="362" t="e">
        <f>L101/SUM($L$101:$N$101)</f>
        <v>#DIV/0!</v>
      </c>
      <c r="M104" s="363" t="e">
        <f>M101/SUM($L$101:$N$101)</f>
        <v>#DIV/0!</v>
      </c>
      <c r="N104" s="357" t="e">
        <f>N101/SUM($L$101:$N$101)</f>
        <v>#DIV/0!</v>
      </c>
      <c r="O104" s="362" t="e">
        <f>O101/SUM($O$101:$Q$101)</f>
        <v>#DIV/0!</v>
      </c>
      <c r="P104" s="363" t="e">
        <f>P101/SUM($O$101:$Q$101)</f>
        <v>#DIV/0!</v>
      </c>
      <c r="Q104" s="357" t="e">
        <f>Q101/SUM($O$101:$Q$101)</f>
        <v>#DIV/0!</v>
      </c>
      <c r="R104" s="362" t="e">
        <f>R101/SUM($R$101:$T$101)</f>
        <v>#DIV/0!</v>
      </c>
      <c r="S104" s="363" t="e">
        <f>S101/SUM($R$101:$T$101)</f>
        <v>#DIV/0!</v>
      </c>
      <c r="T104" s="357" t="e">
        <f>T101/SUM($R$101:$T$101)</f>
        <v>#DIV/0!</v>
      </c>
      <c r="U104" s="362" t="e">
        <f>U101/SUM($U$101:$W$101)</f>
        <v>#DIV/0!</v>
      </c>
      <c r="V104" s="363" t="e">
        <f>V101/SUM($U$101:$W$101)</f>
        <v>#DIV/0!</v>
      </c>
      <c r="W104" s="357" t="e">
        <f>W101/SUM($U$101:$W$101)</f>
        <v>#DIV/0!</v>
      </c>
      <c r="X104" s="354"/>
      <c r="Y104" s="354"/>
      <c r="Z104" s="354" t="s">
        <v>48</v>
      </c>
      <c r="AA104" s="362" t="e">
        <f>AA101/SUM($AA$101:$AC$101)</f>
        <v>#DIV/0!</v>
      </c>
      <c r="AB104" s="363" t="e">
        <f>AB101/SUM($AA$101:$AC$101)</f>
        <v>#DIV/0!</v>
      </c>
      <c r="AC104" s="357" t="e">
        <f>AC101/SUM($AA$101:$AC$101)</f>
        <v>#DIV/0!</v>
      </c>
      <c r="AD104" s="362" t="e">
        <f>AD101/SUM($AD$101:$AF$101)</f>
        <v>#DIV/0!</v>
      </c>
      <c r="AE104" s="363" t="e">
        <f>AE101/SUM($AD$101:$AF$101)</f>
        <v>#DIV/0!</v>
      </c>
      <c r="AF104" s="357" t="e">
        <f>AF101/SUM($AD$101:$AF$101)</f>
        <v>#DIV/0!</v>
      </c>
      <c r="AG104" s="362" t="e">
        <f>AG101/SUM($AG$101:$AI$101)</f>
        <v>#DIV/0!</v>
      </c>
      <c r="AH104" s="363" t="e">
        <f>AH101/SUM($AG$101:$AI$101)</f>
        <v>#DIV/0!</v>
      </c>
      <c r="AI104" s="357" t="e">
        <f>AI101/SUM($AG$101:$AI$101)</f>
        <v>#DIV/0!</v>
      </c>
      <c r="AJ104" s="362" t="e">
        <f>AJ101/SUM($AJ$101:$AL$101)</f>
        <v>#DIV/0!</v>
      </c>
      <c r="AK104" s="363" t="e">
        <f>AK101/SUM($AJ$101:$AL$101)</f>
        <v>#DIV/0!</v>
      </c>
      <c r="AL104" s="357" t="e">
        <f>AL101/SUM($AJ$101:$AL$101)</f>
        <v>#DIV/0!</v>
      </c>
      <c r="AM104" s="362" t="e">
        <f>AM101/SUM($AM$101:$AO$101)</f>
        <v>#DIV/0!</v>
      </c>
      <c r="AN104" s="363" t="e">
        <f>AN101/SUM($AM$101:$AO$101)</f>
        <v>#DIV/0!</v>
      </c>
      <c r="AO104" s="357" t="e">
        <f>AO101/SUM($AM$101:$AO$101)</f>
        <v>#DIV/0!</v>
      </c>
      <c r="AP104" s="362" t="e">
        <f>AP101/SUM($AP$101:$AR$101)</f>
        <v>#DIV/0!</v>
      </c>
      <c r="AQ104" s="363" t="e">
        <f>AQ101/SUM($AP$101:$AR$101)</f>
        <v>#DIV/0!</v>
      </c>
      <c r="AR104" s="357" t="e">
        <f>AR101/SUM($AP$101:$AR$101)</f>
        <v>#DIV/0!</v>
      </c>
    </row>
    <row r="105" spans="1:60" x14ac:dyDescent="0.2">
      <c r="A105" s="29"/>
      <c r="B105" s="8"/>
      <c r="C105" s="8"/>
      <c r="D105" s="8"/>
      <c r="E105" s="1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29"/>
      <c r="Y105" s="29"/>
      <c r="Z105" s="29"/>
      <c r="AE105" s="62"/>
    </row>
    <row r="106" spans="1:60" x14ac:dyDescent="0.2">
      <c r="A106" s="29"/>
      <c r="B106" s="8"/>
      <c r="C106" s="8"/>
      <c r="E106" s="1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65"/>
      <c r="Y106" s="29"/>
      <c r="Z106" s="29"/>
    </row>
    <row r="107" spans="1:60" ht="26.25" customHeight="1" x14ac:dyDescent="0.2">
      <c r="A107" s="29"/>
      <c r="B107" s="65"/>
      <c r="C107" s="29"/>
      <c r="E107" s="1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65"/>
      <c r="Y107" s="29"/>
      <c r="Z107" s="29"/>
    </row>
    <row r="108" spans="1:60" s="29" customFormat="1" x14ac:dyDescent="0.2">
      <c r="C108" s="72"/>
      <c r="D108"/>
      <c r="E108" s="1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65"/>
      <c r="AT108" s="96"/>
      <c r="AU108" s="100"/>
      <c r="AV108" s="98"/>
      <c r="BC108"/>
      <c r="BD108"/>
      <c r="BE108"/>
      <c r="BF108"/>
      <c r="BG108"/>
      <c r="BH108"/>
    </row>
    <row r="109" spans="1:60" s="29" customFormat="1" x14ac:dyDescent="0.2">
      <c r="B109" s="65"/>
      <c r="D109" s="8"/>
      <c r="E109" s="11"/>
      <c r="F109" s="8"/>
      <c r="G109" s="8"/>
      <c r="H109" s="8"/>
      <c r="I109" s="8"/>
      <c r="J109" s="8"/>
      <c r="K109" s="65"/>
      <c r="L109" s="58"/>
      <c r="M109" s="74"/>
      <c r="N109" s="65"/>
      <c r="O109" s="8"/>
      <c r="P109" s="8"/>
      <c r="Q109" s="8"/>
      <c r="R109" s="8"/>
      <c r="S109" s="8"/>
      <c r="T109" s="8"/>
      <c r="U109" s="8"/>
      <c r="V109" s="8"/>
      <c r="W109" s="8"/>
      <c r="X109" s="65"/>
      <c r="AT109" s="96"/>
      <c r="AU109" s="100"/>
      <c r="AV109" s="98"/>
      <c r="BC109"/>
      <c r="BD109"/>
      <c r="BE109"/>
      <c r="BF109"/>
      <c r="BG109"/>
      <c r="BH109"/>
    </row>
    <row r="110" spans="1:60" s="29" customFormat="1" x14ac:dyDescent="0.2">
      <c r="B110" s="65"/>
      <c r="C110" s="65"/>
      <c r="D110" s="8"/>
      <c r="E110" s="11"/>
      <c r="F110" s="65"/>
      <c r="G110" s="65"/>
      <c r="H110" s="65"/>
      <c r="I110" s="65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AT110" s="96"/>
      <c r="AU110" s="100"/>
      <c r="AV110" s="98"/>
      <c r="BC110"/>
      <c r="BD110"/>
      <c r="BE110"/>
      <c r="BF110"/>
      <c r="BG110"/>
      <c r="BH110"/>
    </row>
    <row r="111" spans="1:60" s="29" customFormat="1" x14ac:dyDescent="0.2">
      <c r="B111" s="8"/>
      <c r="C111" s="8"/>
      <c r="D111" s="8"/>
      <c r="E111" s="11"/>
      <c r="F111" s="65"/>
      <c r="H111" s="65"/>
      <c r="I111" s="65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AT111" s="96"/>
      <c r="AU111" s="100"/>
      <c r="AV111" s="98"/>
      <c r="BC111"/>
      <c r="BD111"/>
      <c r="BE111"/>
      <c r="BF111"/>
      <c r="BG111"/>
      <c r="BH111"/>
    </row>
    <row r="112" spans="1:60" s="29" customFormat="1" x14ac:dyDescent="0.2">
      <c r="B112" s="8"/>
      <c r="C112" s="8"/>
      <c r="D112" s="8"/>
      <c r="E112" s="11"/>
      <c r="F112" s="65"/>
      <c r="H112" s="65"/>
      <c r="I112" s="65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AT112" s="96"/>
      <c r="AU112" s="100"/>
      <c r="AV112" s="98"/>
      <c r="BC112"/>
      <c r="BD112"/>
      <c r="BE112"/>
      <c r="BF112"/>
      <c r="BG112"/>
      <c r="BH112"/>
    </row>
    <row r="113" spans="2:60" s="29" customFormat="1" x14ac:dyDescent="0.2">
      <c r="B113" s="8"/>
      <c r="C113" s="8"/>
      <c r="D113" s="8"/>
      <c r="E113" s="11"/>
      <c r="F113" s="65"/>
      <c r="H113" s="65"/>
      <c r="I113" s="65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AT113" s="96"/>
      <c r="AU113" s="100"/>
      <c r="AV113" s="98"/>
      <c r="BC113"/>
      <c r="BD113"/>
      <c r="BE113"/>
      <c r="BF113"/>
      <c r="BG113"/>
      <c r="BH113"/>
    </row>
    <row r="114" spans="2:60" s="29" customFormat="1" x14ac:dyDescent="0.2">
      <c r="B114" s="8"/>
      <c r="C114" s="8"/>
      <c r="D114" s="8"/>
      <c r="E114" s="11"/>
      <c r="F114" s="65"/>
      <c r="H114" s="65"/>
      <c r="I114" s="65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AT114" s="96"/>
      <c r="AU114" s="100"/>
      <c r="AV114" s="98"/>
      <c r="BC114"/>
      <c r="BD114"/>
      <c r="BE114"/>
      <c r="BF114"/>
      <c r="BG114"/>
      <c r="BH114"/>
    </row>
    <row r="115" spans="2:60" s="29" customFormat="1" x14ac:dyDescent="0.2">
      <c r="B115" s="8"/>
      <c r="C115" s="8"/>
      <c r="D115" s="8"/>
      <c r="E115" s="11"/>
      <c r="F115" s="65"/>
      <c r="H115" s="65"/>
      <c r="I115" s="65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AT115" s="96"/>
      <c r="AU115" s="100"/>
      <c r="AV115" s="98"/>
    </row>
    <row r="116" spans="2:60" s="29" customFormat="1" x14ac:dyDescent="0.2">
      <c r="B116" s="8"/>
      <c r="C116" s="8"/>
      <c r="D116" s="8"/>
      <c r="E116" s="11"/>
      <c r="F116" s="65"/>
      <c r="H116" s="65"/>
      <c r="I116" s="65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AT116" s="96"/>
      <c r="AU116" s="100"/>
      <c r="AV116" s="98"/>
    </row>
    <row r="117" spans="2:60" s="29" customFormat="1" x14ac:dyDescent="0.2">
      <c r="B117" s="8"/>
      <c r="C117" s="8"/>
      <c r="D117" s="8"/>
      <c r="E117" s="11"/>
      <c r="F117" s="65"/>
      <c r="H117" s="65"/>
      <c r="I117" s="65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AT117" s="96"/>
      <c r="AU117" s="100"/>
      <c r="AV117" s="98"/>
    </row>
    <row r="118" spans="2:60" s="29" customFormat="1" x14ac:dyDescent="0.2">
      <c r="B118" s="8"/>
      <c r="C118" s="8"/>
      <c r="D118" s="8"/>
      <c r="E118" s="1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AT118" s="96"/>
      <c r="AU118" s="100"/>
      <c r="AV118" s="98"/>
    </row>
    <row r="119" spans="2:60" s="29" customFormat="1" x14ac:dyDescent="0.2">
      <c r="B119" s="8"/>
      <c r="C119" s="8"/>
      <c r="D119" s="8"/>
      <c r="E119" s="1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AT119" s="96"/>
      <c r="AU119" s="100"/>
      <c r="AV119" s="98"/>
    </row>
    <row r="120" spans="2:60" s="29" customFormat="1" x14ac:dyDescent="0.2">
      <c r="B120" s="8"/>
      <c r="C120" s="8"/>
      <c r="D120" s="8"/>
      <c r="E120" s="1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AT120" s="96"/>
      <c r="AU120" s="100"/>
      <c r="AV120" s="98"/>
    </row>
    <row r="121" spans="2:60" s="29" customFormat="1" x14ac:dyDescent="0.2">
      <c r="B121" s="8"/>
      <c r="C121" s="8"/>
      <c r="D121" s="8"/>
      <c r="E121" s="1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AT121" s="96"/>
      <c r="AU121" s="100"/>
      <c r="AV121" s="98"/>
    </row>
    <row r="122" spans="2:60" s="29" customFormat="1" x14ac:dyDescent="0.2">
      <c r="B122" s="8"/>
      <c r="C122" s="8"/>
      <c r="D122" s="8"/>
      <c r="E122" s="1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AT122" s="96"/>
      <c r="AU122" s="100"/>
      <c r="AV122" s="98"/>
    </row>
    <row r="123" spans="2:60" s="29" customFormat="1" x14ac:dyDescent="0.2">
      <c r="B123" s="8"/>
      <c r="C123" s="8"/>
      <c r="D123" s="8"/>
      <c r="E123" s="1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AT123" s="96"/>
      <c r="AU123" s="100"/>
      <c r="AV123" s="98"/>
    </row>
    <row r="124" spans="2:60" s="29" customFormat="1" x14ac:dyDescent="0.2">
      <c r="B124" s="8"/>
      <c r="C124" s="8"/>
      <c r="D124" s="8"/>
      <c r="E124" s="1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AT124" s="96"/>
      <c r="AU124" s="100"/>
      <c r="AV124" s="98"/>
    </row>
    <row r="125" spans="2:60" s="29" customFormat="1" x14ac:dyDescent="0.2">
      <c r="B125" s="8"/>
      <c r="C125" s="8"/>
      <c r="D125" s="8"/>
      <c r="E125" s="1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AT125" s="96"/>
      <c r="AU125" s="100"/>
      <c r="AV125" s="98"/>
    </row>
    <row r="126" spans="2:60" s="29" customFormat="1" x14ac:dyDescent="0.2">
      <c r="B126"/>
      <c r="C126"/>
      <c r="D126"/>
      <c r="E126" s="1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AT126" s="96"/>
      <c r="AU126" s="100"/>
      <c r="AV126" s="98"/>
    </row>
    <row r="127" spans="2:60" s="29" customFormat="1" x14ac:dyDescent="0.2">
      <c r="B127"/>
      <c r="C127"/>
      <c r="D127"/>
      <c r="E127" s="1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AT127" s="96"/>
      <c r="AU127" s="100"/>
      <c r="AV127" s="98"/>
    </row>
    <row r="128" spans="2:60" s="29" customFormat="1" x14ac:dyDescent="0.2">
      <c r="B128"/>
      <c r="C128"/>
      <c r="D128"/>
      <c r="E128" s="1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AT128" s="96"/>
      <c r="AU128" s="100"/>
      <c r="AV128" s="98"/>
    </row>
    <row r="129" spans="2:48" s="29" customFormat="1" x14ac:dyDescent="0.2">
      <c r="B129"/>
      <c r="C129"/>
      <c r="D129"/>
      <c r="E129" s="1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AT129" s="96"/>
      <c r="AU129" s="100"/>
      <c r="AV129" s="98"/>
    </row>
    <row r="130" spans="2:48" s="29" customFormat="1" x14ac:dyDescent="0.2">
      <c r="B130"/>
      <c r="C130"/>
      <c r="D130"/>
      <c r="E130" s="1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AT130" s="96"/>
      <c r="AU130" s="100"/>
      <c r="AV130" s="98"/>
    </row>
    <row r="131" spans="2:48" s="29" customFormat="1" x14ac:dyDescent="0.2">
      <c r="B131"/>
      <c r="C131"/>
      <c r="D131"/>
      <c r="E131" s="1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AT131" s="96"/>
      <c r="AU131" s="100"/>
      <c r="AV131" s="98"/>
    </row>
    <row r="132" spans="2:48" s="29" customFormat="1" x14ac:dyDescent="0.2">
      <c r="B132"/>
      <c r="C132"/>
      <c r="D132"/>
      <c r="E132" s="1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AT132" s="96"/>
      <c r="AU132" s="100"/>
      <c r="AV132" s="98"/>
    </row>
    <row r="133" spans="2:48" s="29" customFormat="1" x14ac:dyDescent="0.2">
      <c r="B133"/>
      <c r="C133"/>
      <c r="D133"/>
      <c r="E133" s="1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AT133" s="96"/>
      <c r="AU133" s="100"/>
      <c r="AV133" s="98"/>
    </row>
    <row r="134" spans="2:48" s="29" customFormat="1" x14ac:dyDescent="0.2">
      <c r="B134"/>
      <c r="C134"/>
      <c r="D134"/>
      <c r="E134" s="1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AT134" s="96"/>
      <c r="AU134" s="100"/>
      <c r="AV134" s="98"/>
    </row>
    <row r="135" spans="2:48" s="29" customFormat="1" x14ac:dyDescent="0.2">
      <c r="B135"/>
      <c r="C135"/>
      <c r="D135"/>
      <c r="E135" s="1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AT135" s="96"/>
      <c r="AU135" s="100"/>
      <c r="AV135" s="98"/>
    </row>
    <row r="136" spans="2:48" s="29" customFormat="1" x14ac:dyDescent="0.2">
      <c r="B136"/>
      <c r="C136"/>
      <c r="D136"/>
      <c r="E136" s="1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AT136" s="96"/>
      <c r="AU136" s="100"/>
      <c r="AV136" s="98"/>
    </row>
    <row r="137" spans="2:48" s="29" customFormat="1" x14ac:dyDescent="0.2">
      <c r="B137"/>
      <c r="C137"/>
      <c r="D137"/>
      <c r="E137" s="1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AT137" s="96"/>
      <c r="AU137" s="100"/>
      <c r="AV137" s="98"/>
    </row>
    <row r="138" spans="2:48" s="29" customFormat="1" x14ac:dyDescent="0.2">
      <c r="B138"/>
      <c r="C138"/>
      <c r="D138"/>
      <c r="E138" s="1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AT138" s="96"/>
      <c r="AU138" s="100"/>
      <c r="AV138" s="98"/>
    </row>
    <row r="139" spans="2:48" s="29" customFormat="1" x14ac:dyDescent="0.2">
      <c r="B139"/>
      <c r="C139"/>
      <c r="D139"/>
      <c r="E139" s="1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AT139" s="96"/>
      <c r="AU139" s="100"/>
      <c r="AV139" s="98"/>
    </row>
    <row r="140" spans="2:48" s="29" customFormat="1" x14ac:dyDescent="0.2">
      <c r="B140"/>
      <c r="C140"/>
      <c r="D140"/>
      <c r="E140" s="1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AT140" s="96"/>
      <c r="AU140" s="100"/>
      <c r="AV140" s="98"/>
    </row>
    <row r="141" spans="2:48" s="29" customFormat="1" x14ac:dyDescent="0.2">
      <c r="B141"/>
      <c r="C141"/>
      <c r="D141"/>
      <c r="E141" s="1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AT141" s="96"/>
      <c r="AU141" s="100"/>
      <c r="AV141" s="98"/>
    </row>
    <row r="142" spans="2:48" s="29" customFormat="1" x14ac:dyDescent="0.2">
      <c r="B142"/>
      <c r="C142"/>
      <c r="D142"/>
      <c r="E142" s="1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AT142" s="96"/>
      <c r="AU142" s="100"/>
      <c r="AV142" s="98"/>
    </row>
    <row r="143" spans="2:48" s="29" customFormat="1" x14ac:dyDescent="0.2">
      <c r="B143"/>
      <c r="C143"/>
      <c r="D143"/>
      <c r="E143" s="1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AT143" s="96"/>
      <c r="AU143" s="100"/>
      <c r="AV143" s="98"/>
    </row>
    <row r="144" spans="2:48" s="29" customFormat="1" x14ac:dyDescent="0.2">
      <c r="B144"/>
      <c r="C144"/>
      <c r="D144"/>
      <c r="E144" s="1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AT144" s="96"/>
      <c r="AU144" s="100"/>
      <c r="AV144" s="98"/>
    </row>
    <row r="145" spans="2:48" s="29" customFormat="1" x14ac:dyDescent="0.2">
      <c r="B145"/>
      <c r="C145"/>
      <c r="D145"/>
      <c r="E145" s="1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AT145" s="96"/>
      <c r="AU145" s="100"/>
      <c r="AV145" s="98"/>
    </row>
    <row r="146" spans="2:48" s="29" customFormat="1" x14ac:dyDescent="0.2">
      <c r="B146"/>
      <c r="C146"/>
      <c r="D146"/>
      <c r="E146" s="1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AT146" s="96"/>
      <c r="AU146" s="100"/>
      <c r="AV146" s="98"/>
    </row>
    <row r="147" spans="2:48" s="29" customFormat="1" x14ac:dyDescent="0.2">
      <c r="B147"/>
      <c r="C147"/>
      <c r="D147"/>
      <c r="E147" s="1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AT147" s="96"/>
      <c r="AU147" s="100"/>
      <c r="AV147" s="98"/>
    </row>
    <row r="148" spans="2:48" s="29" customFormat="1" x14ac:dyDescent="0.2">
      <c r="B148"/>
      <c r="C148"/>
      <c r="D148"/>
      <c r="E148" s="1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AT148" s="96"/>
      <c r="AU148" s="100"/>
      <c r="AV148" s="98"/>
    </row>
    <row r="149" spans="2:48" s="29" customFormat="1" x14ac:dyDescent="0.2">
      <c r="B149"/>
      <c r="C149"/>
      <c r="D149"/>
      <c r="E149" s="1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AT149" s="96"/>
      <c r="AU149" s="100"/>
      <c r="AV149" s="98"/>
    </row>
    <row r="150" spans="2:48" s="29" customFormat="1" x14ac:dyDescent="0.2">
      <c r="B150"/>
      <c r="C150"/>
      <c r="D150"/>
      <c r="E150" s="1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AT150" s="96"/>
      <c r="AU150" s="100"/>
      <c r="AV150" s="98"/>
    </row>
    <row r="151" spans="2:48" s="29" customFormat="1" x14ac:dyDescent="0.2">
      <c r="B151"/>
      <c r="C151"/>
      <c r="D151"/>
      <c r="E151" s="1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AT151" s="96"/>
      <c r="AU151" s="100"/>
      <c r="AV151" s="98"/>
    </row>
    <row r="152" spans="2:48" s="29" customFormat="1" x14ac:dyDescent="0.2">
      <c r="B152"/>
      <c r="C152"/>
      <c r="D152"/>
      <c r="E152" s="1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AT152" s="96"/>
      <c r="AU152" s="100"/>
      <c r="AV152" s="98"/>
    </row>
    <row r="153" spans="2:48" s="29" customFormat="1" x14ac:dyDescent="0.2">
      <c r="B153"/>
      <c r="C153"/>
      <c r="D153"/>
      <c r="E153" s="1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AT153" s="96"/>
      <c r="AU153" s="100"/>
      <c r="AV153" s="98"/>
    </row>
    <row r="154" spans="2:48" s="29" customFormat="1" x14ac:dyDescent="0.2">
      <c r="B154"/>
      <c r="C154"/>
      <c r="D154"/>
      <c r="E154" s="1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AT154" s="96"/>
      <c r="AU154" s="100"/>
      <c r="AV154" s="98"/>
    </row>
    <row r="155" spans="2:48" s="29" customFormat="1" x14ac:dyDescent="0.2">
      <c r="B155"/>
      <c r="C155"/>
      <c r="D155"/>
      <c r="E155" s="1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AT155" s="96"/>
      <c r="AU155" s="100"/>
      <c r="AV155" s="98"/>
    </row>
    <row r="156" spans="2:48" s="29" customFormat="1" x14ac:dyDescent="0.2">
      <c r="B156"/>
      <c r="C156"/>
      <c r="D156"/>
      <c r="E156" s="1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AT156" s="96"/>
      <c r="AU156" s="100"/>
      <c r="AV156" s="98"/>
    </row>
    <row r="157" spans="2:48" s="29" customFormat="1" x14ac:dyDescent="0.2">
      <c r="B157"/>
      <c r="C157"/>
      <c r="D157"/>
      <c r="E157" s="1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AT157" s="96"/>
      <c r="AU157" s="100"/>
      <c r="AV157" s="98"/>
    </row>
    <row r="158" spans="2:48" s="29" customFormat="1" x14ac:dyDescent="0.2">
      <c r="B158"/>
      <c r="C158"/>
      <c r="D158"/>
      <c r="E158" s="1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AT158" s="96"/>
      <c r="AU158" s="100"/>
      <c r="AV158" s="98"/>
    </row>
    <row r="159" spans="2:48" s="29" customFormat="1" x14ac:dyDescent="0.2">
      <c r="B159"/>
      <c r="C159"/>
      <c r="D159"/>
      <c r="E159" s="1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AT159" s="96"/>
      <c r="AU159" s="100"/>
      <c r="AV159" s="98"/>
    </row>
    <row r="160" spans="2:48" s="29" customFormat="1" x14ac:dyDescent="0.2">
      <c r="B160"/>
      <c r="C160"/>
      <c r="D160"/>
      <c r="E160" s="1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AT160" s="96"/>
      <c r="AU160" s="100"/>
      <c r="AV160" s="98"/>
    </row>
    <row r="161" spans="2:48" s="29" customFormat="1" x14ac:dyDescent="0.2">
      <c r="B161"/>
      <c r="C161"/>
      <c r="D161"/>
      <c r="E161" s="1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AT161" s="96"/>
      <c r="AU161" s="100"/>
      <c r="AV161" s="98"/>
    </row>
    <row r="162" spans="2:48" s="29" customFormat="1" x14ac:dyDescent="0.2">
      <c r="B162"/>
      <c r="C162"/>
      <c r="D162"/>
      <c r="E162" s="1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AT162" s="96"/>
      <c r="AU162" s="100"/>
      <c r="AV162" s="98"/>
    </row>
    <row r="163" spans="2:48" s="29" customFormat="1" x14ac:dyDescent="0.2">
      <c r="B163"/>
      <c r="C163"/>
      <c r="D163"/>
      <c r="E163" s="1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AT163" s="96"/>
      <c r="AU163" s="100"/>
      <c r="AV163" s="98"/>
    </row>
    <row r="164" spans="2:48" s="29" customFormat="1" x14ac:dyDescent="0.2">
      <c r="B164"/>
      <c r="C164"/>
      <c r="D164"/>
      <c r="E164" s="1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AT164" s="96"/>
      <c r="AU164" s="100"/>
      <c r="AV164" s="98"/>
    </row>
    <row r="165" spans="2:48" s="29" customFormat="1" x14ac:dyDescent="0.2">
      <c r="B165"/>
      <c r="C165"/>
      <c r="D165"/>
      <c r="E165" s="1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AT165" s="96"/>
      <c r="AU165" s="100"/>
      <c r="AV165" s="98"/>
    </row>
    <row r="166" spans="2:48" s="29" customFormat="1" x14ac:dyDescent="0.2">
      <c r="B166"/>
      <c r="C166"/>
      <c r="D166"/>
      <c r="E166" s="1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AT166" s="96"/>
      <c r="AU166" s="100"/>
      <c r="AV166" s="98"/>
    </row>
    <row r="167" spans="2:48" s="29" customFormat="1" x14ac:dyDescent="0.2">
      <c r="B167"/>
      <c r="C167"/>
      <c r="D167"/>
      <c r="E167" s="1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AT167" s="96"/>
      <c r="AU167" s="100"/>
      <c r="AV167" s="98"/>
    </row>
    <row r="168" spans="2:48" s="29" customFormat="1" x14ac:dyDescent="0.2">
      <c r="B168"/>
      <c r="C168"/>
      <c r="D168"/>
      <c r="E168" s="1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AT168" s="96"/>
      <c r="AU168" s="100"/>
      <c r="AV168" s="98"/>
    </row>
    <row r="169" spans="2:48" s="29" customFormat="1" x14ac:dyDescent="0.2">
      <c r="B169"/>
      <c r="C169"/>
      <c r="D169"/>
      <c r="E169" s="1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AT169" s="96"/>
      <c r="AU169" s="100"/>
      <c r="AV169" s="98"/>
    </row>
    <row r="170" spans="2:48" s="29" customFormat="1" x14ac:dyDescent="0.2">
      <c r="B170"/>
      <c r="C170"/>
      <c r="D170"/>
      <c r="E170" s="299" t="s">
        <v>22</v>
      </c>
      <c r="F170" s="300" t="str">
        <f>F47</f>
        <v>Rowing</v>
      </c>
      <c r="G170" s="300" t="str">
        <f>I47</f>
        <v>Ergometer</v>
      </c>
      <c r="H170" s="300" t="str">
        <f>L47</f>
        <v>Maximal Kraft</v>
      </c>
      <c r="I170" s="300" t="str">
        <f>O47</f>
        <v>Circuit</v>
      </c>
      <c r="J170" s="300" t="str">
        <f>R47</f>
        <v>Alternativ / Endurance</v>
      </c>
      <c r="K170" s="300" t="str">
        <f>U47</f>
        <v>Divers</v>
      </c>
      <c r="L170" s="8"/>
      <c r="M170" s="8"/>
      <c r="AT170" s="96"/>
      <c r="AU170" s="100"/>
      <c r="AV170" s="98"/>
    </row>
    <row r="171" spans="2:48" s="29" customFormat="1" x14ac:dyDescent="0.2">
      <c r="B171"/>
      <c r="C171"/>
      <c r="D171"/>
      <c r="E171" s="1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AT171" s="96"/>
      <c r="AU171" s="100"/>
      <c r="AV171" s="98"/>
    </row>
    <row r="172" spans="2:48" s="29" customFormat="1" x14ac:dyDescent="0.2">
      <c r="B172"/>
      <c r="C172"/>
      <c r="D172"/>
      <c r="E172" s="1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AT172" s="96"/>
      <c r="AU172" s="100"/>
      <c r="AV172" s="98"/>
    </row>
    <row r="173" spans="2:48" s="29" customFormat="1" x14ac:dyDescent="0.2">
      <c r="B173"/>
      <c r="C173"/>
      <c r="D173"/>
      <c r="E173" s="1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AT173" s="96"/>
      <c r="AU173" s="100"/>
      <c r="AV173" s="98"/>
    </row>
    <row r="174" spans="2:48" s="29" customFormat="1" x14ac:dyDescent="0.2">
      <c r="B174"/>
      <c r="C174"/>
      <c r="D174"/>
      <c r="E174" s="1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AT174" s="96"/>
      <c r="AU174" s="100"/>
      <c r="AV174" s="98"/>
    </row>
    <row r="175" spans="2:48" s="29" customFormat="1" x14ac:dyDescent="0.2">
      <c r="B175"/>
      <c r="C175"/>
      <c r="D175"/>
      <c r="E175" s="1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65"/>
      <c r="Y175" s="65"/>
      <c r="Z175" s="65"/>
      <c r="AA175" s="65"/>
      <c r="AB175" s="65"/>
      <c r="AT175" s="96"/>
      <c r="AU175" s="100"/>
      <c r="AV175" s="98"/>
    </row>
    <row r="176" spans="2:48" s="29" customFormat="1" x14ac:dyDescent="0.2">
      <c r="B176"/>
      <c r="C176"/>
      <c r="D176"/>
      <c r="E176" s="1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65"/>
      <c r="Y176" s="65"/>
      <c r="Z176" s="65"/>
      <c r="AA176" s="65"/>
      <c r="AB176" s="65"/>
      <c r="AT176" s="96"/>
      <c r="AU176" s="100"/>
      <c r="AV176" s="98"/>
    </row>
    <row r="177" spans="1:60" s="29" customFormat="1" x14ac:dyDescent="0.2">
      <c r="B177"/>
      <c r="C177"/>
      <c r="D177"/>
      <c r="E177" s="1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65"/>
      <c r="Y177" s="65"/>
      <c r="Z177" s="65"/>
      <c r="AA177" s="65"/>
      <c r="AB177" s="65"/>
      <c r="AT177" s="96"/>
      <c r="AU177" s="100"/>
      <c r="AV177" s="98"/>
    </row>
    <row r="178" spans="1:60" s="29" customFormat="1" x14ac:dyDescent="0.2">
      <c r="B178"/>
      <c r="C178"/>
      <c r="D178"/>
      <c r="E178" s="1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65"/>
      <c r="Y178" s="65"/>
      <c r="Z178" s="65"/>
      <c r="AA178" s="65"/>
      <c r="AB178" s="65"/>
      <c r="AT178" s="96"/>
      <c r="AU178" s="100"/>
      <c r="AV178" s="98"/>
    </row>
    <row r="179" spans="1:60" s="29" customFormat="1" x14ac:dyDescent="0.2">
      <c r="B179"/>
      <c r="C179"/>
      <c r="D179"/>
      <c r="E179" s="1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65"/>
      <c r="Y179" s="65"/>
      <c r="Z179" s="65"/>
      <c r="AA179" s="65"/>
      <c r="AB179" s="65"/>
      <c r="AT179" s="96"/>
      <c r="AU179" s="100"/>
      <c r="AV179" s="98"/>
      <c r="BC179"/>
      <c r="BD179"/>
      <c r="BE179"/>
      <c r="BF179"/>
      <c r="BG179"/>
      <c r="BH179"/>
    </row>
    <row r="180" spans="1:60" s="29" customFormat="1" x14ac:dyDescent="0.2">
      <c r="B180"/>
      <c r="C180"/>
      <c r="D180"/>
      <c r="E180" s="1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65"/>
      <c r="Y180" s="65"/>
      <c r="Z180" s="65"/>
      <c r="AA180" s="65"/>
      <c r="AB180" s="65"/>
      <c r="AT180" s="96"/>
      <c r="AU180" s="100"/>
      <c r="AV180" s="98"/>
      <c r="BC180"/>
      <c r="BD180"/>
      <c r="BE180"/>
      <c r="BF180"/>
      <c r="BG180"/>
      <c r="BH180"/>
    </row>
    <row r="181" spans="1:60" s="29" customFormat="1" x14ac:dyDescent="0.2">
      <c r="B181"/>
      <c r="C181"/>
      <c r="D181"/>
      <c r="E181" s="1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65"/>
      <c r="Y181" s="65"/>
      <c r="Z181" s="65"/>
      <c r="AA181" s="65"/>
      <c r="AB181" s="65"/>
      <c r="AT181" s="96"/>
      <c r="AU181" s="100"/>
      <c r="AV181" s="98"/>
      <c r="BC181"/>
      <c r="BD181"/>
      <c r="BE181"/>
      <c r="BF181"/>
      <c r="BG181"/>
      <c r="BH181"/>
    </row>
    <row r="182" spans="1:60" s="29" customFormat="1" x14ac:dyDescent="0.2">
      <c r="B182"/>
      <c r="C182"/>
      <c r="D182"/>
      <c r="E182" s="1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65"/>
      <c r="Y182" s="65"/>
      <c r="Z182" s="65"/>
      <c r="AA182" s="65"/>
      <c r="AB182" s="65"/>
      <c r="AT182" s="96"/>
      <c r="AU182" s="100"/>
      <c r="AV182" s="98"/>
      <c r="BC182"/>
      <c r="BD182"/>
      <c r="BE182"/>
      <c r="BF182"/>
      <c r="BG182"/>
      <c r="BH182"/>
    </row>
    <row r="183" spans="1:60" s="29" customFormat="1" x14ac:dyDescent="0.2">
      <c r="B183"/>
      <c r="C183"/>
      <c r="D183"/>
      <c r="E183" s="1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65"/>
      <c r="Y183" s="65"/>
      <c r="Z183" s="65"/>
      <c r="AA183" s="65"/>
      <c r="AB183" s="65"/>
      <c r="AT183" s="96"/>
      <c r="AU183" s="100"/>
      <c r="AV183" s="98"/>
      <c r="BC183"/>
      <c r="BD183"/>
      <c r="BE183"/>
      <c r="BF183"/>
      <c r="BG183"/>
      <c r="BH183"/>
    </row>
    <row r="184" spans="1:60" s="29" customFormat="1" x14ac:dyDescent="0.2">
      <c r="B184"/>
      <c r="C184"/>
      <c r="D184"/>
      <c r="E184" s="1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65"/>
      <c r="Y184" s="65"/>
      <c r="Z184" s="65"/>
      <c r="AA184" s="65"/>
      <c r="AB184" s="65"/>
      <c r="AT184" s="96"/>
      <c r="AU184" s="100"/>
      <c r="AV184" s="98"/>
      <c r="BC184"/>
      <c r="BD184"/>
      <c r="BE184"/>
      <c r="BF184"/>
      <c r="BG184"/>
      <c r="BH184"/>
    </row>
    <row r="185" spans="1:60" s="29" customFormat="1" x14ac:dyDescent="0.2">
      <c r="B185"/>
      <c r="C185"/>
      <c r="D185"/>
      <c r="E185" s="1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65"/>
      <c r="Y185" s="65"/>
      <c r="Z185" s="65"/>
      <c r="AA185" s="65"/>
      <c r="AB185" s="65"/>
      <c r="AT185" s="96"/>
      <c r="AU185" s="100"/>
      <c r="AV185" s="98"/>
      <c r="BC185"/>
      <c r="BD185"/>
      <c r="BE185"/>
      <c r="BF185"/>
      <c r="BG185"/>
      <c r="BH185"/>
    </row>
    <row r="186" spans="1:60" s="29" customFormat="1" x14ac:dyDescent="0.2">
      <c r="B186"/>
      <c r="C186"/>
      <c r="D186"/>
      <c r="E186" s="1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65"/>
      <c r="Y186" s="65"/>
      <c r="Z186" s="65"/>
      <c r="AA186" s="65"/>
      <c r="AB186" s="65"/>
      <c r="AT186" s="96"/>
      <c r="AU186" s="100"/>
      <c r="AV186" s="98"/>
      <c r="BC186"/>
      <c r="BD186"/>
      <c r="BE186"/>
      <c r="BF186"/>
      <c r="BG186"/>
      <c r="BH186"/>
    </row>
    <row r="187" spans="1:60" s="29" customFormat="1" x14ac:dyDescent="0.2">
      <c r="B187"/>
      <c r="C187"/>
      <c r="D187"/>
      <c r="E187" s="1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65"/>
      <c r="Y187" s="65"/>
      <c r="Z187" s="65"/>
      <c r="AA187" s="65"/>
      <c r="AB187" s="65"/>
      <c r="AT187" s="96"/>
      <c r="AU187" s="100"/>
      <c r="AV187" s="98"/>
      <c r="BC187"/>
      <c r="BD187"/>
      <c r="BE187"/>
      <c r="BF187"/>
      <c r="BG187"/>
      <c r="BH187"/>
    </row>
    <row r="188" spans="1:60" x14ac:dyDescent="0.2">
      <c r="A188" s="29"/>
      <c r="E188" s="1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65"/>
      <c r="Y188" s="65"/>
      <c r="Z188" s="65"/>
      <c r="AA188" s="65"/>
      <c r="AB188" s="65"/>
    </row>
    <row r="189" spans="1:60" x14ac:dyDescent="0.2">
      <c r="A189" s="29"/>
      <c r="E189" s="1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65"/>
      <c r="Y189" s="65"/>
      <c r="Z189" s="65"/>
      <c r="AA189" s="65"/>
      <c r="AB189" s="65"/>
    </row>
    <row r="190" spans="1:60" x14ac:dyDescent="0.2">
      <c r="A190" s="29"/>
      <c r="E190" s="1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65"/>
      <c r="Y190" s="65"/>
      <c r="Z190" s="65"/>
      <c r="AA190" s="65"/>
      <c r="AB190" s="65"/>
    </row>
    <row r="191" spans="1:60" x14ac:dyDescent="0.2">
      <c r="A191" s="29"/>
      <c r="E191" s="1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65"/>
      <c r="Y191" s="65"/>
      <c r="Z191" s="65"/>
      <c r="AA191" s="65"/>
      <c r="AB191" s="65"/>
    </row>
    <row r="192" spans="1:60" x14ac:dyDescent="0.2">
      <c r="A192" s="29"/>
      <c r="E192" s="1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65"/>
      <c r="Y192" s="65"/>
      <c r="Z192" s="65"/>
      <c r="AA192" s="65"/>
      <c r="AB192" s="65"/>
    </row>
    <row r="193" spans="1:28" x14ac:dyDescent="0.2">
      <c r="A193" s="29"/>
      <c r="E193" s="1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65"/>
      <c r="Y193" s="65"/>
      <c r="Z193" s="65"/>
      <c r="AA193" s="65"/>
      <c r="AB193" s="65"/>
    </row>
    <row r="194" spans="1:28" x14ac:dyDescent="0.2">
      <c r="A194" s="29"/>
      <c r="E194" s="1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65"/>
      <c r="Y194" s="65"/>
      <c r="Z194" s="65"/>
      <c r="AA194" s="65"/>
      <c r="AB194" s="65"/>
    </row>
    <row r="195" spans="1:28" x14ac:dyDescent="0.2">
      <c r="A195" s="29"/>
      <c r="E195" s="1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65"/>
      <c r="Y195" s="65"/>
      <c r="Z195" s="65"/>
      <c r="AA195" s="65"/>
      <c r="AB195" s="65"/>
    </row>
    <row r="196" spans="1:28" x14ac:dyDescent="0.2">
      <c r="A196" s="29"/>
      <c r="E196" s="1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65"/>
      <c r="Y196" s="65"/>
      <c r="Z196" s="65"/>
      <c r="AA196" s="65"/>
      <c r="AB196" s="65"/>
    </row>
    <row r="197" spans="1:28" x14ac:dyDescent="0.2">
      <c r="A197" s="29"/>
      <c r="E197" s="1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65"/>
      <c r="Y197" s="65"/>
      <c r="Z197" s="65"/>
      <c r="AA197" s="65"/>
      <c r="AB197" s="65"/>
    </row>
    <row r="198" spans="1:28" x14ac:dyDescent="0.2">
      <c r="A198" s="29"/>
      <c r="E198" s="1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65"/>
      <c r="Y198" s="65"/>
      <c r="Z198" s="65"/>
      <c r="AA198" s="65"/>
      <c r="AB198" s="65"/>
    </row>
    <row r="199" spans="1:28" x14ac:dyDescent="0.2">
      <c r="A199" s="29"/>
      <c r="E199" s="1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75"/>
      <c r="Y199" s="75"/>
      <c r="Z199" s="75"/>
      <c r="AA199" s="65"/>
      <c r="AB199" s="65"/>
    </row>
    <row r="200" spans="1:28" x14ac:dyDescent="0.2">
      <c r="E200" s="1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75"/>
      <c r="Y200" s="75"/>
      <c r="Z200" s="75"/>
      <c r="AA200" s="65"/>
      <c r="AB200" s="65"/>
    </row>
    <row r="201" spans="1:28" x14ac:dyDescent="0.2">
      <c r="E201" s="1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75"/>
      <c r="Y201" s="75"/>
      <c r="Z201" s="75"/>
      <c r="AA201" s="65"/>
      <c r="AB201" s="65"/>
    </row>
    <row r="202" spans="1:28" x14ac:dyDescent="0.2">
      <c r="E202" s="1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75"/>
      <c r="Y202" s="75"/>
      <c r="Z202" s="75"/>
      <c r="AA202" s="65"/>
      <c r="AB202" s="65"/>
    </row>
    <row r="203" spans="1:28" x14ac:dyDescent="0.2">
      <c r="E203" s="1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75"/>
      <c r="Y203" s="75"/>
      <c r="Z203" s="75"/>
      <c r="AA203" s="65"/>
      <c r="AB203" s="65"/>
    </row>
    <row r="204" spans="1:28" x14ac:dyDescent="0.2">
      <c r="E204" s="1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75"/>
      <c r="Y204" s="75"/>
      <c r="Z204" s="75"/>
      <c r="AA204" s="65"/>
      <c r="AB204" s="65"/>
    </row>
    <row r="205" spans="1:28" x14ac:dyDescent="0.2">
      <c r="E205" s="1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75"/>
      <c r="Y205" s="75"/>
      <c r="Z205" s="75"/>
      <c r="AA205" s="65"/>
      <c r="AB205" s="65"/>
    </row>
    <row r="206" spans="1:28" x14ac:dyDescent="0.2">
      <c r="E206" s="1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75"/>
      <c r="Y206" s="75"/>
      <c r="Z206" s="75"/>
      <c r="AA206" s="65"/>
      <c r="AB206" s="65"/>
    </row>
    <row r="207" spans="1:28" x14ac:dyDescent="0.2">
      <c r="E207" s="1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75"/>
      <c r="Y207" s="75"/>
      <c r="Z207" s="75"/>
      <c r="AA207" s="65"/>
      <c r="AB207" s="65"/>
    </row>
    <row r="208" spans="1:28" x14ac:dyDescent="0.2">
      <c r="E208" s="1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75"/>
      <c r="Y208" s="75"/>
      <c r="Z208" s="75"/>
      <c r="AA208" s="65"/>
      <c r="AB208" s="65"/>
    </row>
    <row r="209" spans="5:28" x14ac:dyDescent="0.2">
      <c r="E209" s="1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75"/>
      <c r="Y209" s="75"/>
      <c r="Z209" s="75"/>
      <c r="AA209" s="65"/>
      <c r="AB209" s="65"/>
    </row>
    <row r="210" spans="5:28" x14ac:dyDescent="0.2">
      <c r="E210" s="1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75"/>
      <c r="Y210" s="75"/>
      <c r="Z210" s="75"/>
      <c r="AA210" s="65"/>
      <c r="AB210" s="65"/>
    </row>
    <row r="211" spans="5:28" x14ac:dyDescent="0.2">
      <c r="E211" s="1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75"/>
      <c r="Y211" s="75"/>
      <c r="Z211" s="75"/>
      <c r="AA211" s="65"/>
      <c r="AB211" s="65"/>
    </row>
    <row r="212" spans="5:28" x14ac:dyDescent="0.2">
      <c r="E212" s="1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75"/>
      <c r="Y212" s="75"/>
      <c r="Z212" s="75"/>
      <c r="AA212" s="65"/>
      <c r="AB212" s="65"/>
    </row>
    <row r="213" spans="5:28" x14ac:dyDescent="0.2">
      <c r="E213" s="1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75"/>
      <c r="Y213" s="75"/>
      <c r="Z213" s="75"/>
      <c r="AA213" s="65"/>
      <c r="AB213" s="65"/>
    </row>
    <row r="214" spans="5:28" x14ac:dyDescent="0.2">
      <c r="E214" s="1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75"/>
      <c r="Y214" s="75"/>
      <c r="Z214" s="75"/>
      <c r="AA214" s="65"/>
      <c r="AB214" s="65"/>
    </row>
    <row r="215" spans="5:28" x14ac:dyDescent="0.2">
      <c r="E215" s="1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75"/>
      <c r="Y215" s="75"/>
      <c r="Z215" s="75"/>
      <c r="AA215" s="65"/>
      <c r="AB215" s="65"/>
    </row>
    <row r="216" spans="5:28" x14ac:dyDescent="0.2">
      <c r="E216" s="1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75"/>
      <c r="Y216" s="75"/>
      <c r="Z216" s="75"/>
      <c r="AA216" s="65"/>
      <c r="AB216" s="65"/>
    </row>
    <row r="217" spans="5:28" x14ac:dyDescent="0.2">
      <c r="E217" s="1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75"/>
      <c r="Y217" s="75"/>
      <c r="Z217" s="75"/>
      <c r="AA217" s="65"/>
      <c r="AB217" s="65"/>
    </row>
    <row r="218" spans="5:28" x14ac:dyDescent="0.2">
      <c r="E218" s="1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75"/>
      <c r="Y218" s="75"/>
      <c r="Z218" s="75"/>
      <c r="AA218" s="65"/>
      <c r="AB218" s="65"/>
    </row>
    <row r="219" spans="5:28" x14ac:dyDescent="0.2">
      <c r="E219" s="1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75"/>
      <c r="Y219" s="75"/>
      <c r="Z219" s="75"/>
      <c r="AA219" s="65"/>
      <c r="AB219" s="65"/>
    </row>
    <row r="220" spans="5:28" x14ac:dyDescent="0.2">
      <c r="E220" s="1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75"/>
      <c r="Y220" s="75"/>
      <c r="Z220" s="75"/>
      <c r="AA220" s="65"/>
      <c r="AB220" s="65"/>
    </row>
    <row r="221" spans="5:28" x14ac:dyDescent="0.2">
      <c r="E221" s="1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75"/>
      <c r="Y221" s="75"/>
      <c r="Z221" s="75"/>
      <c r="AA221" s="65"/>
      <c r="AB221" s="65"/>
    </row>
    <row r="222" spans="5:28" x14ac:dyDescent="0.2">
      <c r="E222" s="1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75"/>
      <c r="Y222" s="75"/>
      <c r="Z222" s="75"/>
      <c r="AA222" s="65"/>
      <c r="AB222" s="65"/>
    </row>
    <row r="223" spans="5:28" x14ac:dyDescent="0.2">
      <c r="E223" s="1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75"/>
      <c r="Y223" s="75"/>
      <c r="Z223" s="75"/>
      <c r="AA223" s="65"/>
      <c r="AB223" s="65"/>
    </row>
    <row r="224" spans="5:28" x14ac:dyDescent="0.2">
      <c r="E224" s="1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75"/>
      <c r="Y224" s="75"/>
      <c r="Z224" s="75"/>
      <c r="AA224" s="65"/>
      <c r="AB224" s="65"/>
    </row>
    <row r="225" spans="5:28" x14ac:dyDescent="0.2">
      <c r="E225" s="1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75"/>
      <c r="Y225" s="75"/>
      <c r="Z225" s="75"/>
      <c r="AA225" s="65"/>
      <c r="AB225" s="65"/>
    </row>
    <row r="226" spans="5:28" x14ac:dyDescent="0.2">
      <c r="E226" s="1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75"/>
      <c r="Y226" s="75"/>
      <c r="Z226" s="75"/>
      <c r="AA226" s="65"/>
      <c r="AB226" s="65"/>
    </row>
    <row r="227" spans="5:28" x14ac:dyDescent="0.2">
      <c r="E227" s="1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75"/>
      <c r="Y227" s="75"/>
      <c r="Z227" s="75"/>
      <c r="AA227" s="65"/>
      <c r="AB227" s="65"/>
    </row>
    <row r="228" spans="5:28" x14ac:dyDescent="0.2">
      <c r="E228" s="1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75"/>
      <c r="Y228" s="75"/>
      <c r="Z228" s="75"/>
      <c r="AA228" s="65"/>
      <c r="AB228" s="65"/>
    </row>
    <row r="229" spans="5:28" x14ac:dyDescent="0.2">
      <c r="E229" s="1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75"/>
      <c r="Y229" s="75"/>
      <c r="Z229" s="75"/>
      <c r="AA229" s="65"/>
      <c r="AB229" s="65"/>
    </row>
    <row r="230" spans="5:28" x14ac:dyDescent="0.2">
      <c r="E230" s="1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75"/>
      <c r="Y230" s="75"/>
      <c r="Z230" s="75"/>
      <c r="AA230" s="65"/>
      <c r="AB230" s="65"/>
    </row>
    <row r="231" spans="5:28" x14ac:dyDescent="0.2">
      <c r="E231" s="1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75"/>
      <c r="Y231" s="75"/>
      <c r="Z231" s="75"/>
      <c r="AA231" s="65"/>
      <c r="AB231" s="65"/>
    </row>
    <row r="232" spans="5:28" x14ac:dyDescent="0.2">
      <c r="E232" s="1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75"/>
      <c r="Y232" s="75"/>
      <c r="Z232" s="75"/>
      <c r="AA232" s="65"/>
      <c r="AB232" s="65"/>
    </row>
    <row r="233" spans="5:28" x14ac:dyDescent="0.2">
      <c r="E233" s="1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75"/>
      <c r="Y233" s="75"/>
      <c r="Z233" s="75"/>
      <c r="AA233" s="65"/>
      <c r="AB233" s="65"/>
    </row>
    <row r="234" spans="5:28" x14ac:dyDescent="0.2">
      <c r="E234" s="1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75"/>
      <c r="Y234" s="75"/>
      <c r="Z234" s="75"/>
      <c r="AA234" s="65"/>
      <c r="AB234" s="65"/>
    </row>
    <row r="235" spans="5:28" x14ac:dyDescent="0.2">
      <c r="E235" s="1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75"/>
      <c r="Y235" s="75"/>
      <c r="Z235" s="75"/>
      <c r="AA235" s="65"/>
      <c r="AB235" s="65"/>
    </row>
    <row r="236" spans="5:28" x14ac:dyDescent="0.2">
      <c r="E236" s="1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75"/>
      <c r="Y236" s="75"/>
      <c r="Z236" s="75"/>
      <c r="AA236" s="65"/>
      <c r="AB236" s="65"/>
    </row>
    <row r="237" spans="5:28" x14ac:dyDescent="0.2">
      <c r="E237" s="1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75"/>
      <c r="Y237" s="75"/>
      <c r="Z237" s="75"/>
      <c r="AA237" s="65"/>
      <c r="AB237" s="65"/>
    </row>
    <row r="238" spans="5:28" x14ac:dyDescent="0.2">
      <c r="E238" s="1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75"/>
      <c r="Y238" s="75"/>
      <c r="Z238" s="75"/>
      <c r="AA238" s="65"/>
      <c r="AB238" s="65"/>
    </row>
    <row r="239" spans="5:28" x14ac:dyDescent="0.2">
      <c r="E239" s="1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75"/>
      <c r="Y239" s="75"/>
      <c r="Z239" s="75"/>
      <c r="AA239" s="65"/>
      <c r="AB239" s="65"/>
    </row>
    <row r="240" spans="5:28" x14ac:dyDescent="0.2">
      <c r="E240" s="1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75"/>
      <c r="Y240" s="75"/>
      <c r="Z240" s="75"/>
      <c r="AA240" s="65"/>
      <c r="AB240" s="65"/>
    </row>
    <row r="241" spans="5:28" x14ac:dyDescent="0.2">
      <c r="E241" s="1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75"/>
      <c r="Y241" s="75"/>
      <c r="Z241" s="75"/>
      <c r="AA241" s="65"/>
      <c r="AB241" s="65"/>
    </row>
    <row r="242" spans="5:28" x14ac:dyDescent="0.2">
      <c r="E242" s="1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75"/>
      <c r="Y242" s="75"/>
      <c r="Z242" s="75"/>
      <c r="AA242" s="65"/>
      <c r="AB242" s="65"/>
    </row>
    <row r="243" spans="5:28" x14ac:dyDescent="0.2">
      <c r="E243" s="1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75"/>
      <c r="Y243" s="75"/>
      <c r="Z243" s="75"/>
      <c r="AA243" s="65"/>
      <c r="AB243" s="65"/>
    </row>
    <row r="244" spans="5:28" x14ac:dyDescent="0.2">
      <c r="E244" s="1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75"/>
      <c r="Y244" s="75"/>
      <c r="Z244" s="75"/>
      <c r="AA244" s="65"/>
      <c r="AB244" s="65"/>
    </row>
    <row r="245" spans="5:28" x14ac:dyDescent="0.2">
      <c r="E245" s="1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75"/>
      <c r="Y245" s="75"/>
      <c r="Z245" s="75"/>
      <c r="AA245" s="65"/>
      <c r="AB245" s="65"/>
    </row>
    <row r="246" spans="5:28" x14ac:dyDescent="0.2">
      <c r="E246" s="1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75"/>
      <c r="Y246" s="75"/>
      <c r="Z246" s="75"/>
      <c r="AA246" s="65"/>
      <c r="AB246" s="65"/>
    </row>
    <row r="247" spans="5:28" x14ac:dyDescent="0.2">
      <c r="E247" s="1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75"/>
      <c r="Y247" s="75"/>
      <c r="Z247" s="75"/>
      <c r="AA247" s="65"/>
      <c r="AB247" s="65"/>
    </row>
    <row r="248" spans="5:28" x14ac:dyDescent="0.2">
      <c r="E248" s="1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75"/>
      <c r="Y248" s="75"/>
      <c r="Z248" s="75"/>
      <c r="AA248" s="65"/>
      <c r="AB248" s="65"/>
    </row>
    <row r="249" spans="5:28" x14ac:dyDescent="0.2">
      <c r="E249" s="1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75"/>
      <c r="Y249" s="75"/>
      <c r="Z249" s="75"/>
      <c r="AA249" s="65"/>
      <c r="AB249" s="65"/>
    </row>
    <row r="250" spans="5:28" x14ac:dyDescent="0.2">
      <c r="E250" s="1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75"/>
      <c r="Y250" s="75"/>
      <c r="Z250" s="75"/>
      <c r="AA250" s="65"/>
      <c r="AB250" s="65"/>
    </row>
    <row r="251" spans="5:28" x14ac:dyDescent="0.2">
      <c r="E251" s="1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75"/>
      <c r="Y251" s="75"/>
      <c r="Z251" s="75"/>
      <c r="AA251" s="65"/>
      <c r="AB251" s="65"/>
    </row>
    <row r="252" spans="5:28" x14ac:dyDescent="0.2">
      <c r="E252" s="1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75"/>
      <c r="Y252" s="75"/>
      <c r="Z252" s="75"/>
      <c r="AA252" s="65"/>
      <c r="AB252" s="65"/>
    </row>
    <row r="253" spans="5:28" x14ac:dyDescent="0.2">
      <c r="E253" s="1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75"/>
      <c r="Y253" s="75"/>
      <c r="Z253" s="75"/>
      <c r="AA253" s="65"/>
      <c r="AB253" s="65"/>
    </row>
    <row r="254" spans="5:28" x14ac:dyDescent="0.2">
      <c r="E254" s="1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75"/>
      <c r="Y254" s="75"/>
      <c r="Z254" s="75"/>
      <c r="AA254" s="65"/>
      <c r="AB254" s="65"/>
    </row>
    <row r="255" spans="5:28" x14ac:dyDescent="0.2">
      <c r="E255" s="1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75"/>
      <c r="Y255" s="75"/>
      <c r="Z255" s="75"/>
      <c r="AA255" s="65"/>
      <c r="AB255" s="65"/>
    </row>
    <row r="256" spans="5:28" x14ac:dyDescent="0.2">
      <c r="E256" s="1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75"/>
      <c r="Y256" s="75"/>
      <c r="Z256" s="75"/>
      <c r="AA256" s="65"/>
      <c r="AB256" s="65"/>
    </row>
    <row r="257" spans="5:28" x14ac:dyDescent="0.2">
      <c r="E257" s="1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75"/>
      <c r="Y257" s="75"/>
      <c r="Z257" s="75"/>
      <c r="AA257" s="65"/>
      <c r="AB257" s="65"/>
    </row>
    <row r="258" spans="5:28" x14ac:dyDescent="0.2">
      <c r="E258" s="1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75"/>
      <c r="Y258" s="75"/>
      <c r="Z258" s="75"/>
      <c r="AA258" s="65"/>
      <c r="AB258" s="65"/>
    </row>
    <row r="259" spans="5:28" x14ac:dyDescent="0.2">
      <c r="E259" s="1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75"/>
      <c r="Y259" s="75"/>
      <c r="Z259" s="75"/>
      <c r="AA259" s="65"/>
      <c r="AB259" s="65"/>
    </row>
    <row r="260" spans="5:28" x14ac:dyDescent="0.2">
      <c r="E260" s="1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75"/>
      <c r="Y260" s="75"/>
      <c r="Z260" s="75"/>
      <c r="AA260" s="65"/>
      <c r="AB260" s="65"/>
    </row>
    <row r="261" spans="5:28" x14ac:dyDescent="0.2">
      <c r="E261" s="1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75"/>
      <c r="Y261" s="75"/>
      <c r="Z261" s="75"/>
      <c r="AA261" s="65"/>
      <c r="AB261" s="65"/>
    </row>
    <row r="262" spans="5:28" x14ac:dyDescent="0.2">
      <c r="E262" s="1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75"/>
      <c r="Y262" s="75"/>
      <c r="Z262" s="75"/>
      <c r="AA262" s="65"/>
      <c r="AB262" s="65"/>
    </row>
    <row r="263" spans="5:28" x14ac:dyDescent="0.2">
      <c r="E263" s="1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75"/>
      <c r="Y263" s="75"/>
      <c r="Z263" s="75"/>
      <c r="AA263" s="65"/>
      <c r="AB263" s="65"/>
    </row>
    <row r="264" spans="5:28" x14ac:dyDescent="0.2">
      <c r="E264" s="1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75"/>
      <c r="Y264" s="75"/>
      <c r="Z264" s="75"/>
      <c r="AA264" s="65"/>
      <c r="AB264" s="65"/>
    </row>
    <row r="265" spans="5:28" x14ac:dyDescent="0.2">
      <c r="E265" s="1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75"/>
      <c r="Y265" s="75"/>
      <c r="Z265" s="75"/>
      <c r="AA265" s="65"/>
      <c r="AB265" s="65"/>
    </row>
    <row r="266" spans="5:28" x14ac:dyDescent="0.2">
      <c r="E266" s="1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75"/>
      <c r="Y266" s="75"/>
      <c r="Z266" s="75"/>
      <c r="AA266" s="65"/>
      <c r="AB266" s="65"/>
    </row>
    <row r="267" spans="5:28" x14ac:dyDescent="0.2">
      <c r="E267" s="1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75"/>
      <c r="Y267" s="75"/>
      <c r="Z267" s="75"/>
      <c r="AA267" s="65"/>
      <c r="AB267" s="65"/>
    </row>
    <row r="268" spans="5:28" x14ac:dyDescent="0.2">
      <c r="E268" s="1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75"/>
      <c r="Y268" s="75"/>
      <c r="Z268" s="75"/>
      <c r="AA268" s="65"/>
      <c r="AB268" s="65"/>
    </row>
    <row r="269" spans="5:28" x14ac:dyDescent="0.2">
      <c r="E269" s="1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75"/>
      <c r="Y269" s="75"/>
      <c r="Z269" s="75"/>
      <c r="AA269" s="65"/>
      <c r="AB269" s="65"/>
    </row>
    <row r="270" spans="5:28" x14ac:dyDescent="0.2">
      <c r="E270" s="1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75"/>
      <c r="Y270" s="75"/>
      <c r="Z270" s="75"/>
      <c r="AA270" s="65"/>
      <c r="AB270" s="65"/>
    </row>
    <row r="271" spans="5:28" x14ac:dyDescent="0.2">
      <c r="E271" s="1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75"/>
      <c r="Y271" s="75"/>
      <c r="Z271" s="75"/>
      <c r="AA271" s="65"/>
      <c r="AB271" s="65"/>
    </row>
    <row r="272" spans="5:28" x14ac:dyDescent="0.2">
      <c r="E272" s="1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75"/>
      <c r="Y272" s="75"/>
      <c r="Z272" s="75"/>
      <c r="AA272" s="65"/>
      <c r="AB272" s="65"/>
    </row>
    <row r="273" spans="5:28" x14ac:dyDescent="0.2">
      <c r="E273" s="1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75"/>
      <c r="Y273" s="75"/>
      <c r="Z273" s="75"/>
      <c r="AA273" s="65"/>
      <c r="AB273" s="65"/>
    </row>
    <row r="274" spans="5:28" x14ac:dyDescent="0.2">
      <c r="E274" s="1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75"/>
      <c r="Y274" s="75"/>
      <c r="Z274" s="75"/>
      <c r="AA274" s="65"/>
      <c r="AB274" s="65"/>
    </row>
    <row r="275" spans="5:28" x14ac:dyDescent="0.2">
      <c r="E275" s="1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75"/>
      <c r="Y275" s="75"/>
      <c r="Z275" s="75"/>
      <c r="AA275" s="65"/>
      <c r="AB275" s="65"/>
    </row>
    <row r="276" spans="5:28" x14ac:dyDescent="0.2">
      <c r="E276" s="1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75"/>
      <c r="Y276" s="75"/>
      <c r="Z276" s="75"/>
      <c r="AA276" s="65"/>
      <c r="AB276" s="65"/>
    </row>
    <row r="277" spans="5:28" x14ac:dyDescent="0.2">
      <c r="E277" s="1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75"/>
      <c r="Y277" s="75"/>
      <c r="Z277" s="75"/>
      <c r="AA277" s="65"/>
      <c r="AB277" s="65"/>
    </row>
    <row r="278" spans="5:28" x14ac:dyDescent="0.2">
      <c r="E278" s="1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75"/>
      <c r="Y278" s="75"/>
      <c r="Z278" s="75"/>
      <c r="AA278" s="65"/>
      <c r="AB278" s="65"/>
    </row>
    <row r="279" spans="5:28" x14ac:dyDescent="0.2">
      <c r="E279" s="1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75"/>
      <c r="Y279" s="75"/>
      <c r="Z279" s="75"/>
      <c r="AA279" s="65"/>
      <c r="AB279" s="65"/>
    </row>
    <row r="280" spans="5:28" x14ac:dyDescent="0.2">
      <c r="E280" s="1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75"/>
      <c r="Y280" s="75"/>
      <c r="Z280" s="75"/>
      <c r="AA280" s="65"/>
      <c r="AB280" s="65"/>
    </row>
    <row r="281" spans="5:28" x14ac:dyDescent="0.2">
      <c r="E281" s="1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75"/>
      <c r="Y281" s="75"/>
      <c r="Z281" s="75"/>
      <c r="AA281" s="65"/>
      <c r="AB281" s="65"/>
    </row>
    <row r="282" spans="5:28" x14ac:dyDescent="0.2">
      <c r="E282" s="1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75"/>
      <c r="Y282" s="75"/>
      <c r="Z282" s="75"/>
      <c r="AA282" s="65"/>
      <c r="AB282" s="65"/>
    </row>
    <row r="283" spans="5:28" x14ac:dyDescent="0.2">
      <c r="E283" s="1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75"/>
      <c r="Y283" s="75"/>
      <c r="Z283" s="75"/>
      <c r="AA283" s="65"/>
      <c r="AB283" s="65"/>
    </row>
    <row r="284" spans="5:28" x14ac:dyDescent="0.2">
      <c r="E284" s="1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75"/>
      <c r="Y284" s="75"/>
      <c r="Z284" s="75"/>
      <c r="AA284" s="65"/>
      <c r="AB284" s="65"/>
    </row>
    <row r="285" spans="5:28" x14ac:dyDescent="0.2">
      <c r="E285" s="1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75"/>
      <c r="Y285" s="75"/>
      <c r="Z285" s="75"/>
      <c r="AA285" s="65"/>
      <c r="AB285" s="65"/>
    </row>
    <row r="286" spans="5:28" x14ac:dyDescent="0.2">
      <c r="E286" s="1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75"/>
      <c r="Y286" s="75"/>
      <c r="Z286" s="75"/>
      <c r="AA286" s="65"/>
      <c r="AB286" s="65"/>
    </row>
    <row r="287" spans="5:28" x14ac:dyDescent="0.2">
      <c r="E287" s="1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75"/>
      <c r="Y287" s="75"/>
      <c r="Z287" s="75"/>
      <c r="AA287" s="65"/>
      <c r="AB287" s="65"/>
    </row>
    <row r="288" spans="5:28" x14ac:dyDescent="0.2">
      <c r="E288" s="1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75"/>
      <c r="Y288" s="75"/>
      <c r="Z288" s="75"/>
      <c r="AA288" s="65"/>
      <c r="AB288" s="65"/>
    </row>
    <row r="289" spans="5:28" x14ac:dyDescent="0.2">
      <c r="E289" s="1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75"/>
      <c r="Y289" s="75"/>
      <c r="Z289" s="75"/>
      <c r="AA289" s="65"/>
      <c r="AB289" s="65"/>
    </row>
    <row r="290" spans="5:28" x14ac:dyDescent="0.2">
      <c r="E290" s="1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75"/>
      <c r="Y290" s="75"/>
      <c r="Z290" s="75"/>
      <c r="AA290" s="65"/>
      <c r="AB290" s="65"/>
    </row>
    <row r="291" spans="5:28" x14ac:dyDescent="0.2">
      <c r="E291" s="1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75"/>
      <c r="Y291" s="75"/>
      <c r="Z291" s="75"/>
      <c r="AA291" s="65"/>
      <c r="AB291" s="65"/>
    </row>
    <row r="292" spans="5:28" x14ac:dyDescent="0.2">
      <c r="E292" s="1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75"/>
      <c r="Y292" s="75"/>
      <c r="Z292" s="75"/>
      <c r="AA292" s="65"/>
      <c r="AB292" s="65"/>
    </row>
    <row r="293" spans="5:28" x14ac:dyDescent="0.2">
      <c r="E293" s="1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75"/>
      <c r="Y293" s="75"/>
      <c r="Z293" s="75"/>
      <c r="AA293" s="65"/>
      <c r="AB293" s="65"/>
    </row>
    <row r="294" spans="5:28" x14ac:dyDescent="0.2">
      <c r="E294" s="1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75"/>
      <c r="Y294" s="75"/>
      <c r="Z294" s="75"/>
      <c r="AA294" s="65"/>
      <c r="AB294" s="65"/>
    </row>
    <row r="295" spans="5:28" x14ac:dyDescent="0.2">
      <c r="E295" s="1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75"/>
      <c r="Y295" s="75"/>
      <c r="Z295" s="75"/>
      <c r="AA295" s="65"/>
      <c r="AB295" s="65"/>
    </row>
    <row r="296" spans="5:28" x14ac:dyDescent="0.2">
      <c r="E296" s="1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75"/>
      <c r="Y296" s="75"/>
      <c r="Z296" s="75"/>
      <c r="AA296" s="65"/>
      <c r="AB296" s="65"/>
    </row>
    <row r="297" spans="5:28" x14ac:dyDescent="0.2">
      <c r="E297" s="1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75"/>
      <c r="Y297" s="75"/>
      <c r="Z297" s="75"/>
      <c r="AA297" s="65"/>
      <c r="AB297" s="65"/>
    </row>
    <row r="298" spans="5:28" x14ac:dyDescent="0.2">
      <c r="E298" s="1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75"/>
      <c r="Y298" s="75"/>
      <c r="Z298" s="75"/>
      <c r="AA298" s="65"/>
      <c r="AB298" s="65"/>
    </row>
    <row r="299" spans="5:28" x14ac:dyDescent="0.2">
      <c r="E299" s="1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75"/>
      <c r="Y299" s="75"/>
      <c r="Z299" s="75"/>
      <c r="AA299" s="65"/>
      <c r="AB299" s="65"/>
    </row>
    <row r="300" spans="5:28" x14ac:dyDescent="0.2">
      <c r="E300" s="1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75"/>
      <c r="Y300" s="75"/>
      <c r="Z300" s="75"/>
      <c r="AA300" s="65"/>
      <c r="AB300" s="65"/>
    </row>
    <row r="301" spans="5:28" x14ac:dyDescent="0.2">
      <c r="E301" s="1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75"/>
      <c r="Y301" s="75"/>
      <c r="Z301" s="75"/>
      <c r="AA301" s="65"/>
      <c r="AB301" s="65"/>
    </row>
    <row r="302" spans="5:28" x14ac:dyDescent="0.2">
      <c r="E302" s="1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75"/>
      <c r="Y302" s="75"/>
      <c r="Z302" s="75"/>
      <c r="AA302" s="65"/>
      <c r="AB302" s="65"/>
    </row>
    <row r="303" spans="5:28" x14ac:dyDescent="0.2">
      <c r="E303" s="1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75"/>
      <c r="Y303" s="75"/>
      <c r="Z303" s="75"/>
      <c r="AA303" s="65"/>
      <c r="AB303" s="65"/>
    </row>
    <row r="304" spans="5:28" x14ac:dyDescent="0.2">
      <c r="E304" s="1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75"/>
      <c r="Y304" s="75"/>
      <c r="Z304" s="75"/>
      <c r="AA304" s="65"/>
      <c r="AB304" s="65"/>
    </row>
    <row r="305" spans="5:28" x14ac:dyDescent="0.2">
      <c r="E305" s="1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75"/>
      <c r="Y305" s="75"/>
      <c r="Z305" s="75"/>
      <c r="AA305" s="65"/>
      <c r="AB305" s="65"/>
    </row>
    <row r="306" spans="5:28" x14ac:dyDescent="0.2">
      <c r="E306" s="1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75"/>
      <c r="Y306" s="75"/>
      <c r="Z306" s="75"/>
      <c r="AA306" s="65"/>
      <c r="AB306" s="65"/>
    </row>
    <row r="307" spans="5:28" x14ac:dyDescent="0.2">
      <c r="E307" s="1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75"/>
      <c r="Y307" s="75"/>
      <c r="Z307" s="75"/>
      <c r="AA307" s="65"/>
      <c r="AB307" s="65"/>
    </row>
    <row r="308" spans="5:28" x14ac:dyDescent="0.2">
      <c r="E308" s="1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75"/>
      <c r="Y308" s="75"/>
      <c r="Z308" s="75"/>
      <c r="AA308" s="65"/>
      <c r="AB308" s="65"/>
    </row>
    <row r="309" spans="5:28" x14ac:dyDescent="0.2">
      <c r="E309" s="1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75"/>
      <c r="Y309" s="75"/>
      <c r="Z309" s="75"/>
      <c r="AA309" s="65"/>
      <c r="AB309" s="65"/>
    </row>
    <row r="310" spans="5:28" x14ac:dyDescent="0.2">
      <c r="E310" s="1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75"/>
      <c r="Y310" s="75"/>
      <c r="Z310" s="75"/>
      <c r="AA310" s="65"/>
      <c r="AB310" s="65"/>
    </row>
    <row r="311" spans="5:28" x14ac:dyDescent="0.2">
      <c r="E311" s="1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75"/>
      <c r="Y311" s="75"/>
      <c r="Z311" s="75"/>
      <c r="AA311" s="65"/>
      <c r="AB311" s="65"/>
    </row>
    <row r="312" spans="5:28" x14ac:dyDescent="0.2">
      <c r="E312" s="1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75"/>
      <c r="Y312" s="75"/>
      <c r="Z312" s="75"/>
      <c r="AA312" s="65"/>
      <c r="AB312" s="65"/>
    </row>
    <row r="313" spans="5:28" x14ac:dyDescent="0.2">
      <c r="E313" s="1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75"/>
      <c r="Y313" s="75"/>
      <c r="Z313" s="75"/>
      <c r="AA313" s="65"/>
      <c r="AB313" s="65"/>
    </row>
    <row r="314" spans="5:28" x14ac:dyDescent="0.2">
      <c r="E314" s="1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75"/>
      <c r="Y314" s="75"/>
      <c r="Z314" s="75"/>
      <c r="AA314" s="65"/>
      <c r="AB314" s="65"/>
    </row>
    <row r="315" spans="5:28" x14ac:dyDescent="0.2">
      <c r="E315" s="1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75"/>
      <c r="Y315" s="75"/>
      <c r="Z315" s="75"/>
      <c r="AA315" s="65"/>
      <c r="AB315" s="65"/>
    </row>
    <row r="316" spans="5:28" x14ac:dyDescent="0.2">
      <c r="E316" s="1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75"/>
      <c r="Y316" s="75"/>
      <c r="Z316" s="75"/>
      <c r="AA316" s="65"/>
      <c r="AB316" s="65"/>
    </row>
    <row r="317" spans="5:28" x14ac:dyDescent="0.2">
      <c r="E317" s="1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75"/>
      <c r="Y317" s="75"/>
      <c r="Z317" s="75"/>
      <c r="AA317" s="65"/>
      <c r="AB317" s="65"/>
    </row>
    <row r="318" spans="5:28" x14ac:dyDescent="0.2">
      <c r="E318" s="1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75"/>
      <c r="Y318" s="75"/>
      <c r="Z318" s="75"/>
      <c r="AA318" s="65"/>
      <c r="AB318" s="65"/>
    </row>
    <row r="319" spans="5:28" x14ac:dyDescent="0.2">
      <c r="E319" s="1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75"/>
      <c r="Y319" s="75"/>
      <c r="Z319" s="75"/>
      <c r="AA319" s="65"/>
      <c r="AB319" s="65"/>
    </row>
    <row r="320" spans="5:28" x14ac:dyDescent="0.2">
      <c r="E320" s="1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75"/>
      <c r="Y320" s="75"/>
      <c r="Z320" s="75"/>
      <c r="AA320" s="65"/>
      <c r="AB320" s="65"/>
    </row>
    <row r="321" spans="5:28" x14ac:dyDescent="0.2">
      <c r="E321" s="1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75"/>
      <c r="Y321" s="75"/>
      <c r="Z321" s="75"/>
      <c r="AA321" s="65"/>
      <c r="AB321" s="65"/>
    </row>
    <row r="322" spans="5:28" x14ac:dyDescent="0.2">
      <c r="E322" s="1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75"/>
      <c r="Y322" s="75"/>
      <c r="Z322" s="75"/>
      <c r="AA322" s="65"/>
      <c r="AB322" s="65"/>
    </row>
    <row r="323" spans="5:28" x14ac:dyDescent="0.2">
      <c r="E323" s="1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75"/>
      <c r="Y323" s="75"/>
      <c r="Z323" s="75"/>
      <c r="AA323" s="65"/>
      <c r="AB323" s="65"/>
    </row>
    <row r="324" spans="5:28" x14ac:dyDescent="0.2">
      <c r="E324" s="1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75"/>
      <c r="Y324" s="75"/>
      <c r="Z324" s="75"/>
      <c r="AA324" s="65"/>
      <c r="AB324" s="65"/>
    </row>
    <row r="325" spans="5:28" x14ac:dyDescent="0.2">
      <c r="E325" s="1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75"/>
      <c r="Y325" s="75"/>
      <c r="Z325" s="75"/>
      <c r="AA325" s="65"/>
      <c r="AB325" s="65"/>
    </row>
    <row r="326" spans="5:28" x14ac:dyDescent="0.2">
      <c r="E326" s="1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75"/>
      <c r="Y326" s="75"/>
      <c r="Z326" s="75"/>
      <c r="AA326" s="65"/>
      <c r="AB326" s="65"/>
    </row>
    <row r="327" spans="5:28" x14ac:dyDescent="0.2">
      <c r="E327" s="1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75"/>
      <c r="Y327" s="75"/>
      <c r="Z327" s="75"/>
      <c r="AA327" s="65"/>
      <c r="AB327" s="65"/>
    </row>
    <row r="328" spans="5:28" x14ac:dyDescent="0.2">
      <c r="E328" s="1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75"/>
      <c r="Y328" s="75"/>
      <c r="Z328" s="75"/>
      <c r="AA328" s="65"/>
      <c r="AB328" s="65"/>
    </row>
    <row r="329" spans="5:28" x14ac:dyDescent="0.2">
      <c r="E329" s="1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75"/>
      <c r="Y329" s="75"/>
      <c r="Z329" s="75"/>
      <c r="AA329" s="65"/>
      <c r="AB329" s="65"/>
    </row>
    <row r="330" spans="5:28" x14ac:dyDescent="0.2">
      <c r="E330" s="1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75"/>
      <c r="Y330" s="75"/>
      <c r="Z330" s="75"/>
      <c r="AA330" s="65"/>
      <c r="AB330" s="65"/>
    </row>
    <row r="331" spans="5:28" x14ac:dyDescent="0.2">
      <c r="E331" s="1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75"/>
      <c r="Y331" s="75"/>
      <c r="Z331" s="75"/>
      <c r="AA331" s="65"/>
      <c r="AB331" s="65"/>
    </row>
    <row r="332" spans="5:28" x14ac:dyDescent="0.2">
      <c r="E332" s="1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75"/>
      <c r="Y332" s="75"/>
      <c r="Z332" s="75"/>
      <c r="AA332" s="65"/>
      <c r="AB332" s="65"/>
    </row>
    <row r="333" spans="5:28" x14ac:dyDescent="0.2">
      <c r="E333" s="1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75"/>
      <c r="Y333" s="75"/>
      <c r="Z333" s="75"/>
      <c r="AA333" s="65"/>
      <c r="AB333" s="65"/>
    </row>
    <row r="334" spans="5:28" x14ac:dyDescent="0.2">
      <c r="E334" s="1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75"/>
      <c r="Y334" s="75"/>
      <c r="Z334" s="75"/>
      <c r="AA334" s="65"/>
      <c r="AB334" s="65"/>
    </row>
    <row r="335" spans="5:28" x14ac:dyDescent="0.2">
      <c r="E335" s="1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75"/>
      <c r="Y335" s="75"/>
      <c r="Z335" s="75"/>
      <c r="AA335" s="65"/>
      <c r="AB335" s="65"/>
    </row>
    <row r="336" spans="5:28" x14ac:dyDescent="0.2">
      <c r="E336" s="1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75"/>
      <c r="Y336" s="75"/>
      <c r="Z336" s="75"/>
      <c r="AA336" s="65"/>
      <c r="AB336" s="65"/>
    </row>
    <row r="337" spans="5:28" x14ac:dyDescent="0.2">
      <c r="E337" s="1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75"/>
      <c r="Y337" s="75"/>
      <c r="Z337" s="75"/>
      <c r="AA337" s="65"/>
      <c r="AB337" s="65"/>
    </row>
    <row r="338" spans="5:28" x14ac:dyDescent="0.2">
      <c r="E338" s="1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75"/>
      <c r="Y338" s="75"/>
      <c r="Z338" s="75"/>
      <c r="AA338" s="65"/>
      <c r="AB338" s="65"/>
    </row>
    <row r="339" spans="5:28" x14ac:dyDescent="0.2">
      <c r="E339" s="1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75"/>
      <c r="Y339" s="75"/>
      <c r="Z339" s="75"/>
      <c r="AA339" s="65"/>
      <c r="AB339" s="65"/>
    </row>
    <row r="340" spans="5:28" x14ac:dyDescent="0.2">
      <c r="E340" s="1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75"/>
      <c r="Y340" s="75"/>
      <c r="Z340" s="75"/>
      <c r="AA340" s="65"/>
      <c r="AB340" s="65"/>
    </row>
    <row r="341" spans="5:28" x14ac:dyDescent="0.2">
      <c r="E341" s="1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75"/>
      <c r="Y341" s="75"/>
      <c r="Z341" s="75"/>
      <c r="AA341" s="65"/>
      <c r="AB341" s="65"/>
    </row>
    <row r="342" spans="5:28" x14ac:dyDescent="0.2">
      <c r="E342" s="1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75"/>
      <c r="Y342" s="75"/>
      <c r="Z342" s="75"/>
      <c r="AA342" s="65"/>
      <c r="AB342" s="65"/>
    </row>
    <row r="343" spans="5:28" x14ac:dyDescent="0.2">
      <c r="E343" s="1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75"/>
      <c r="Y343" s="75"/>
      <c r="Z343" s="75"/>
      <c r="AA343" s="65"/>
      <c r="AB343" s="65"/>
    </row>
    <row r="344" spans="5:28" x14ac:dyDescent="0.2">
      <c r="E344" s="1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75"/>
      <c r="Y344" s="75"/>
      <c r="Z344" s="75"/>
      <c r="AA344" s="65"/>
      <c r="AB344" s="65"/>
    </row>
    <row r="345" spans="5:28" x14ac:dyDescent="0.2">
      <c r="E345" s="1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75"/>
      <c r="Y345" s="75"/>
      <c r="Z345" s="75"/>
      <c r="AA345" s="65"/>
      <c r="AB345" s="65"/>
    </row>
    <row r="346" spans="5:28" x14ac:dyDescent="0.2">
      <c r="E346" s="1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75"/>
      <c r="Y346" s="75"/>
      <c r="Z346" s="75"/>
      <c r="AA346" s="65"/>
      <c r="AB346" s="65"/>
    </row>
    <row r="347" spans="5:28" x14ac:dyDescent="0.2">
      <c r="E347" s="1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75"/>
      <c r="Y347" s="75"/>
      <c r="Z347" s="75"/>
      <c r="AA347" s="65"/>
      <c r="AB347" s="65"/>
    </row>
    <row r="348" spans="5:28" x14ac:dyDescent="0.2">
      <c r="E348" s="1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75"/>
      <c r="Y348" s="75"/>
      <c r="Z348" s="75"/>
      <c r="AA348" s="65"/>
      <c r="AB348" s="65"/>
    </row>
    <row r="349" spans="5:28" x14ac:dyDescent="0.2">
      <c r="E349" s="1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75"/>
      <c r="Y349" s="75"/>
      <c r="Z349" s="75"/>
      <c r="AA349" s="65"/>
      <c r="AB349" s="65"/>
    </row>
    <row r="350" spans="5:28" x14ac:dyDescent="0.2">
      <c r="E350" s="1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75"/>
      <c r="Y350" s="75"/>
      <c r="Z350" s="75"/>
      <c r="AA350" s="65"/>
      <c r="AB350" s="65"/>
    </row>
    <row r="351" spans="5:28" x14ac:dyDescent="0.2">
      <c r="E351" s="1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75"/>
      <c r="Y351" s="75"/>
      <c r="Z351" s="75"/>
      <c r="AA351" s="65"/>
      <c r="AB351" s="65"/>
    </row>
    <row r="352" spans="5:28" x14ac:dyDescent="0.2">
      <c r="E352" s="1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75"/>
      <c r="Y352" s="75"/>
      <c r="Z352" s="75"/>
      <c r="AA352" s="65"/>
      <c r="AB352" s="65"/>
    </row>
    <row r="353" spans="5:28" x14ac:dyDescent="0.2">
      <c r="E353" s="1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75"/>
      <c r="Y353" s="75"/>
      <c r="Z353" s="75"/>
      <c r="AA353" s="65"/>
      <c r="AB353" s="65"/>
    </row>
    <row r="354" spans="5:28" x14ac:dyDescent="0.2">
      <c r="E354" s="1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75"/>
      <c r="Y354" s="75"/>
      <c r="Z354" s="75"/>
      <c r="AA354" s="65"/>
      <c r="AB354" s="65"/>
    </row>
    <row r="355" spans="5:28" x14ac:dyDescent="0.2">
      <c r="E355" s="1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75"/>
      <c r="Y355" s="75"/>
      <c r="Z355" s="75"/>
      <c r="AA355" s="65"/>
      <c r="AB355" s="65"/>
    </row>
    <row r="356" spans="5:28" x14ac:dyDescent="0.2">
      <c r="E356" s="1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75"/>
      <c r="Y356" s="75"/>
      <c r="Z356" s="75"/>
      <c r="AA356" s="65"/>
      <c r="AB356" s="65"/>
    </row>
    <row r="357" spans="5:28" x14ac:dyDescent="0.2">
      <c r="E357" s="1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75"/>
      <c r="Y357" s="75"/>
      <c r="Z357" s="75"/>
      <c r="AA357" s="65"/>
      <c r="AB357" s="65"/>
    </row>
    <row r="358" spans="5:28" x14ac:dyDescent="0.2">
      <c r="E358" s="1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75"/>
      <c r="Y358" s="75"/>
      <c r="Z358" s="75"/>
      <c r="AA358" s="65"/>
      <c r="AB358" s="65"/>
    </row>
    <row r="359" spans="5:28" x14ac:dyDescent="0.2">
      <c r="E359" s="1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75"/>
      <c r="Y359" s="75"/>
      <c r="Z359" s="75"/>
      <c r="AA359" s="65"/>
      <c r="AB359" s="65"/>
    </row>
    <row r="360" spans="5:28" x14ac:dyDescent="0.2">
      <c r="E360" s="1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75"/>
      <c r="Y360" s="75"/>
      <c r="Z360" s="75"/>
      <c r="AA360" s="65"/>
      <c r="AB360" s="65"/>
    </row>
    <row r="361" spans="5:28" x14ac:dyDescent="0.2">
      <c r="E361" s="1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75"/>
      <c r="Y361" s="75"/>
      <c r="Z361" s="75"/>
      <c r="AA361" s="65"/>
      <c r="AB361" s="65"/>
    </row>
    <row r="362" spans="5:28" x14ac:dyDescent="0.2">
      <c r="E362" s="1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75"/>
      <c r="Y362" s="75"/>
      <c r="Z362" s="75"/>
      <c r="AA362" s="65"/>
      <c r="AB362" s="65"/>
    </row>
    <row r="363" spans="5:28" x14ac:dyDescent="0.2">
      <c r="E363" s="1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75"/>
      <c r="Y363" s="75"/>
      <c r="Z363" s="75"/>
      <c r="AA363" s="65"/>
      <c r="AB363" s="65"/>
    </row>
    <row r="364" spans="5:28" x14ac:dyDescent="0.2">
      <c r="E364" s="1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75"/>
      <c r="Y364" s="75"/>
      <c r="Z364" s="75"/>
      <c r="AA364" s="65"/>
      <c r="AB364" s="65"/>
    </row>
    <row r="365" spans="5:28" x14ac:dyDescent="0.2">
      <c r="E365" s="1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75"/>
      <c r="Y365" s="75"/>
      <c r="Z365" s="75"/>
      <c r="AA365" s="65"/>
      <c r="AB365" s="65"/>
    </row>
    <row r="366" spans="5:28" x14ac:dyDescent="0.2">
      <c r="E366" s="1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75"/>
      <c r="Y366" s="75"/>
      <c r="Z366" s="75"/>
      <c r="AA366" s="65"/>
      <c r="AB366" s="65"/>
    </row>
    <row r="367" spans="5:28" x14ac:dyDescent="0.2">
      <c r="E367" s="1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75"/>
      <c r="Y367" s="75"/>
      <c r="Z367" s="75"/>
      <c r="AA367" s="65"/>
      <c r="AB367" s="65"/>
    </row>
    <row r="368" spans="5:28" x14ac:dyDescent="0.2">
      <c r="E368" s="1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75"/>
      <c r="Y368" s="75"/>
      <c r="Z368" s="75"/>
      <c r="AA368" s="65"/>
      <c r="AB368" s="65"/>
    </row>
    <row r="369" spans="5:28" x14ac:dyDescent="0.2">
      <c r="E369" s="1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75"/>
      <c r="Y369" s="75"/>
      <c r="Z369" s="75"/>
      <c r="AA369" s="65"/>
      <c r="AB369" s="65"/>
    </row>
    <row r="370" spans="5:28" x14ac:dyDescent="0.2">
      <c r="E370" s="1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75"/>
      <c r="Y370" s="75"/>
      <c r="Z370" s="75"/>
      <c r="AA370" s="65"/>
      <c r="AB370" s="65"/>
    </row>
    <row r="371" spans="5:28" x14ac:dyDescent="0.2">
      <c r="E371" s="1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75"/>
      <c r="Y371" s="75"/>
      <c r="Z371" s="75"/>
      <c r="AA371" s="65"/>
      <c r="AB371" s="65"/>
    </row>
    <row r="372" spans="5:28" x14ac:dyDescent="0.2">
      <c r="E372" s="1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75"/>
      <c r="Y372" s="75"/>
      <c r="Z372" s="75"/>
      <c r="AA372" s="65"/>
      <c r="AB372" s="65"/>
    </row>
    <row r="373" spans="5:28" x14ac:dyDescent="0.2">
      <c r="E373" s="1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75"/>
      <c r="Y373" s="75"/>
      <c r="Z373" s="75"/>
      <c r="AA373" s="65"/>
      <c r="AB373" s="65"/>
    </row>
    <row r="374" spans="5:28" x14ac:dyDescent="0.2">
      <c r="E374" s="1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75"/>
      <c r="Y374" s="75"/>
      <c r="Z374" s="75"/>
      <c r="AA374" s="65"/>
      <c r="AB374" s="65"/>
    </row>
    <row r="375" spans="5:28" x14ac:dyDescent="0.2">
      <c r="E375" s="1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75"/>
      <c r="Y375" s="75"/>
      <c r="Z375" s="75"/>
      <c r="AA375" s="65"/>
      <c r="AB375" s="65"/>
    </row>
    <row r="376" spans="5:28" x14ac:dyDescent="0.2">
      <c r="E376" s="1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75"/>
      <c r="Y376" s="75"/>
      <c r="Z376" s="75"/>
      <c r="AA376" s="65"/>
      <c r="AB376" s="65"/>
    </row>
    <row r="377" spans="5:28" x14ac:dyDescent="0.2">
      <c r="E377" s="1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75"/>
      <c r="Y377" s="75"/>
      <c r="Z377" s="75"/>
      <c r="AA377" s="65"/>
      <c r="AB377" s="65"/>
    </row>
    <row r="378" spans="5:28" x14ac:dyDescent="0.2">
      <c r="E378" s="1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75"/>
      <c r="Y378" s="75"/>
      <c r="Z378" s="75"/>
      <c r="AA378" s="65"/>
      <c r="AB378" s="65"/>
    </row>
    <row r="379" spans="5:28" x14ac:dyDescent="0.2">
      <c r="E379" s="1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75"/>
      <c r="Y379" s="75"/>
      <c r="Z379" s="75"/>
      <c r="AA379" s="65"/>
      <c r="AB379" s="65"/>
    </row>
    <row r="380" spans="5:28" x14ac:dyDescent="0.2">
      <c r="E380" s="1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75"/>
      <c r="Y380" s="75"/>
      <c r="Z380" s="75"/>
      <c r="AA380" s="65"/>
      <c r="AB380" s="65"/>
    </row>
    <row r="381" spans="5:28" x14ac:dyDescent="0.2">
      <c r="E381" s="1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75"/>
      <c r="Y381" s="75"/>
      <c r="Z381" s="75"/>
      <c r="AA381" s="65"/>
      <c r="AB381" s="65"/>
    </row>
    <row r="382" spans="5:28" x14ac:dyDescent="0.2">
      <c r="E382" s="1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75"/>
      <c r="Y382" s="75"/>
      <c r="Z382" s="75"/>
      <c r="AA382" s="65"/>
      <c r="AB382" s="65"/>
    </row>
    <row r="383" spans="5:28" x14ac:dyDescent="0.2">
      <c r="E383" s="1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75"/>
      <c r="Y383" s="75"/>
      <c r="Z383" s="75"/>
      <c r="AA383" s="65"/>
      <c r="AB383" s="65"/>
    </row>
    <row r="384" spans="5:28" x14ac:dyDescent="0.2">
      <c r="E384" s="1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75"/>
      <c r="Y384" s="75"/>
      <c r="Z384" s="75"/>
      <c r="AA384" s="65"/>
      <c r="AB384" s="65"/>
    </row>
    <row r="385" spans="5:28" x14ac:dyDescent="0.2">
      <c r="E385" s="1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75"/>
      <c r="Y385" s="75"/>
      <c r="Z385" s="75"/>
      <c r="AA385" s="65"/>
      <c r="AB385" s="65"/>
    </row>
    <row r="386" spans="5:28" x14ac:dyDescent="0.2">
      <c r="E386" s="1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75"/>
      <c r="Y386" s="75"/>
      <c r="Z386" s="75"/>
      <c r="AA386" s="65"/>
      <c r="AB386" s="65"/>
    </row>
    <row r="387" spans="5:28" x14ac:dyDescent="0.2">
      <c r="E387" s="1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75"/>
      <c r="Y387" s="75"/>
      <c r="Z387" s="75"/>
      <c r="AA387" s="65"/>
      <c r="AB387" s="65"/>
    </row>
    <row r="388" spans="5:28" x14ac:dyDescent="0.2">
      <c r="E388" s="1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75"/>
      <c r="Y388" s="75"/>
      <c r="Z388" s="75"/>
      <c r="AA388" s="65"/>
      <c r="AB388" s="65"/>
    </row>
    <row r="389" spans="5:28" x14ac:dyDescent="0.2">
      <c r="E389" s="1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75"/>
      <c r="Y389" s="75"/>
      <c r="Z389" s="75"/>
      <c r="AA389" s="65"/>
      <c r="AB389" s="65"/>
    </row>
    <row r="390" spans="5:28" x14ac:dyDescent="0.2">
      <c r="E390" s="1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75"/>
      <c r="Y390" s="75"/>
      <c r="Z390" s="75"/>
      <c r="AA390" s="65"/>
      <c r="AB390" s="65"/>
    </row>
    <row r="391" spans="5:28" x14ac:dyDescent="0.2">
      <c r="E391" s="1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75"/>
      <c r="Y391" s="75"/>
      <c r="Z391" s="75"/>
      <c r="AA391" s="65"/>
      <c r="AB391" s="65"/>
    </row>
    <row r="392" spans="5:28" x14ac:dyDescent="0.2">
      <c r="E392" s="1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75"/>
      <c r="Y392" s="75"/>
      <c r="Z392" s="75"/>
      <c r="AA392" s="65"/>
      <c r="AB392" s="65"/>
    </row>
    <row r="393" spans="5:28" x14ac:dyDescent="0.2">
      <c r="E393" s="1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75"/>
      <c r="Y393" s="75"/>
      <c r="Z393" s="75"/>
      <c r="AA393" s="65"/>
      <c r="AB393" s="65"/>
    </row>
    <row r="394" spans="5:28" x14ac:dyDescent="0.2">
      <c r="E394" s="1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75"/>
      <c r="Y394" s="75"/>
      <c r="Z394" s="75"/>
      <c r="AA394" s="65"/>
      <c r="AB394" s="65"/>
    </row>
    <row r="395" spans="5:28" x14ac:dyDescent="0.2">
      <c r="E395" s="1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75"/>
      <c r="Y395" s="75"/>
      <c r="Z395" s="75"/>
      <c r="AA395" s="65"/>
      <c r="AB395" s="65"/>
    </row>
    <row r="396" spans="5:28" x14ac:dyDescent="0.2">
      <c r="E396" s="1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75"/>
      <c r="Y396" s="75"/>
      <c r="Z396" s="75"/>
      <c r="AA396" s="65"/>
      <c r="AB396" s="65"/>
    </row>
    <row r="397" spans="5:28" x14ac:dyDescent="0.2">
      <c r="E397" s="1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75"/>
      <c r="Y397" s="75"/>
      <c r="Z397" s="75"/>
      <c r="AA397" s="65"/>
      <c r="AB397" s="65"/>
    </row>
    <row r="398" spans="5:28" x14ac:dyDescent="0.2">
      <c r="E398" s="1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75"/>
      <c r="Y398" s="75"/>
      <c r="Z398" s="75"/>
      <c r="AA398" s="65"/>
      <c r="AB398" s="65"/>
    </row>
    <row r="399" spans="5:28" x14ac:dyDescent="0.2">
      <c r="E399" s="1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75"/>
      <c r="Y399" s="75"/>
      <c r="Z399" s="75"/>
      <c r="AA399" s="65"/>
      <c r="AB399" s="65"/>
    </row>
    <row r="400" spans="5:28" x14ac:dyDescent="0.2">
      <c r="E400" s="1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75"/>
      <c r="Y400" s="75"/>
      <c r="Z400" s="75"/>
      <c r="AA400" s="65"/>
      <c r="AB400" s="65"/>
    </row>
    <row r="401" spans="5:28" x14ac:dyDescent="0.2">
      <c r="E401" s="1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75"/>
      <c r="Y401" s="75"/>
      <c r="Z401" s="75"/>
      <c r="AA401" s="65"/>
      <c r="AB401" s="65"/>
    </row>
    <row r="402" spans="5:28" x14ac:dyDescent="0.2">
      <c r="E402" s="1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75"/>
      <c r="Y402" s="75"/>
      <c r="Z402" s="75"/>
      <c r="AA402" s="65"/>
      <c r="AB402" s="65"/>
    </row>
    <row r="403" spans="5:28" x14ac:dyDescent="0.2">
      <c r="E403" s="1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75"/>
      <c r="Y403" s="75"/>
      <c r="Z403" s="75"/>
      <c r="AA403" s="65"/>
      <c r="AB403" s="65"/>
    </row>
    <row r="404" spans="5:28" x14ac:dyDescent="0.2">
      <c r="E404" s="1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75"/>
      <c r="Y404" s="75"/>
      <c r="Z404" s="75"/>
      <c r="AA404" s="65"/>
      <c r="AB404" s="65"/>
    </row>
    <row r="405" spans="5:28" x14ac:dyDescent="0.2">
      <c r="E405" s="1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75"/>
      <c r="Y405" s="75"/>
      <c r="Z405" s="75"/>
      <c r="AA405" s="65"/>
      <c r="AB405" s="65"/>
    </row>
    <row r="406" spans="5:28" x14ac:dyDescent="0.2">
      <c r="E406" s="1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75"/>
      <c r="Y406" s="75"/>
      <c r="Z406" s="75"/>
      <c r="AA406" s="65"/>
      <c r="AB406" s="65"/>
    </row>
    <row r="407" spans="5:28" x14ac:dyDescent="0.2">
      <c r="E407" s="1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75"/>
      <c r="Y407" s="75"/>
      <c r="Z407" s="75"/>
      <c r="AA407" s="65"/>
      <c r="AB407" s="65"/>
    </row>
    <row r="408" spans="5:28" x14ac:dyDescent="0.2">
      <c r="E408" s="1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75"/>
      <c r="Y408" s="75"/>
      <c r="Z408" s="75"/>
      <c r="AA408" s="65"/>
      <c r="AB408" s="65"/>
    </row>
    <row r="409" spans="5:28" x14ac:dyDescent="0.2">
      <c r="E409" s="1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75"/>
      <c r="Y409" s="75"/>
      <c r="Z409" s="75"/>
      <c r="AA409" s="65"/>
      <c r="AB409" s="65"/>
    </row>
    <row r="410" spans="5:28" x14ac:dyDescent="0.2">
      <c r="E410" s="1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75"/>
      <c r="Y410" s="75"/>
      <c r="Z410" s="75"/>
      <c r="AA410" s="65"/>
      <c r="AB410" s="65"/>
    </row>
    <row r="411" spans="5:28" x14ac:dyDescent="0.2">
      <c r="E411" s="1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75"/>
      <c r="Y411" s="75"/>
      <c r="Z411" s="75"/>
      <c r="AA411" s="65"/>
      <c r="AB411" s="65"/>
    </row>
    <row r="412" spans="5:28" x14ac:dyDescent="0.2">
      <c r="E412" s="1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75"/>
      <c r="Y412" s="75"/>
      <c r="Z412" s="75"/>
      <c r="AA412" s="65"/>
      <c r="AB412" s="65"/>
    </row>
    <row r="413" spans="5:28" x14ac:dyDescent="0.2">
      <c r="E413" s="1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75"/>
      <c r="Y413" s="75"/>
      <c r="Z413" s="75"/>
      <c r="AA413" s="65"/>
      <c r="AB413" s="65"/>
    </row>
    <row r="414" spans="5:28" x14ac:dyDescent="0.2">
      <c r="E414" s="1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75"/>
      <c r="Y414" s="75"/>
      <c r="Z414" s="75"/>
      <c r="AA414" s="65"/>
      <c r="AB414" s="65"/>
    </row>
    <row r="415" spans="5:28" x14ac:dyDescent="0.2">
      <c r="E415" s="1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75"/>
      <c r="Y415" s="75"/>
      <c r="Z415" s="75"/>
      <c r="AA415" s="65"/>
      <c r="AB415" s="65"/>
    </row>
    <row r="416" spans="5:28" x14ac:dyDescent="0.2">
      <c r="E416" s="1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75"/>
      <c r="Y416" s="75"/>
      <c r="Z416" s="75"/>
      <c r="AA416" s="65"/>
      <c r="AB416" s="65"/>
    </row>
    <row r="417" spans="5:28" x14ac:dyDescent="0.2">
      <c r="E417" s="1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75"/>
      <c r="Y417" s="75"/>
      <c r="Z417" s="75"/>
      <c r="AA417" s="65"/>
      <c r="AB417" s="65"/>
    </row>
    <row r="418" spans="5:28" x14ac:dyDescent="0.2">
      <c r="E418" s="1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75"/>
      <c r="Y418" s="75"/>
      <c r="Z418" s="75"/>
      <c r="AA418" s="65"/>
      <c r="AB418" s="65"/>
    </row>
    <row r="419" spans="5:28" x14ac:dyDescent="0.2">
      <c r="E419" s="1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75"/>
      <c r="Y419" s="75"/>
      <c r="Z419" s="75"/>
      <c r="AA419" s="65"/>
      <c r="AB419" s="65"/>
    </row>
    <row r="420" spans="5:28" x14ac:dyDescent="0.2">
      <c r="E420" s="1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75"/>
      <c r="Y420" s="75"/>
      <c r="Z420" s="75"/>
      <c r="AA420" s="65"/>
      <c r="AB420" s="65"/>
    </row>
    <row r="421" spans="5:28" x14ac:dyDescent="0.2">
      <c r="E421" s="1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75"/>
      <c r="Y421" s="75"/>
      <c r="Z421" s="75"/>
      <c r="AA421" s="65"/>
      <c r="AB421" s="65"/>
    </row>
    <row r="422" spans="5:28" x14ac:dyDescent="0.2">
      <c r="E422" s="1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75"/>
      <c r="Y422" s="75"/>
      <c r="Z422" s="75"/>
      <c r="AA422" s="65"/>
      <c r="AB422" s="65"/>
    </row>
    <row r="423" spans="5:28" x14ac:dyDescent="0.2">
      <c r="E423" s="1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75"/>
      <c r="Y423" s="75"/>
      <c r="Z423" s="75"/>
      <c r="AA423" s="65"/>
      <c r="AB423" s="65"/>
    </row>
    <row r="424" spans="5:28" x14ac:dyDescent="0.2">
      <c r="E424" s="1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75"/>
      <c r="Y424" s="75"/>
      <c r="Z424" s="75"/>
      <c r="AA424" s="65"/>
      <c r="AB424" s="65"/>
    </row>
    <row r="425" spans="5:28" x14ac:dyDescent="0.2">
      <c r="E425" s="1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75"/>
      <c r="Y425" s="75"/>
      <c r="Z425" s="75"/>
      <c r="AA425" s="65"/>
      <c r="AB425" s="65"/>
    </row>
    <row r="426" spans="5:28" x14ac:dyDescent="0.2">
      <c r="E426" s="1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75"/>
      <c r="Y426" s="75"/>
      <c r="Z426" s="75"/>
      <c r="AA426" s="65"/>
      <c r="AB426" s="65"/>
    </row>
    <row r="427" spans="5:28" x14ac:dyDescent="0.2">
      <c r="E427" s="1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75"/>
      <c r="Y427" s="75"/>
      <c r="Z427" s="75"/>
      <c r="AA427" s="65"/>
      <c r="AB427" s="65"/>
    </row>
    <row r="428" spans="5:28" x14ac:dyDescent="0.2">
      <c r="E428" s="1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75"/>
      <c r="Y428" s="75"/>
      <c r="Z428" s="75"/>
      <c r="AA428" s="65"/>
      <c r="AB428" s="65"/>
    </row>
    <row r="429" spans="5:28" x14ac:dyDescent="0.2">
      <c r="E429" s="1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75"/>
      <c r="Y429" s="75"/>
      <c r="Z429" s="75"/>
      <c r="AA429" s="65"/>
      <c r="AB429" s="65"/>
    </row>
    <row r="430" spans="5:28" x14ac:dyDescent="0.2">
      <c r="E430" s="1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75"/>
      <c r="Y430" s="75"/>
      <c r="Z430" s="75"/>
      <c r="AA430" s="65"/>
      <c r="AB430" s="65"/>
    </row>
    <row r="431" spans="5:28" x14ac:dyDescent="0.2">
      <c r="E431" s="1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75"/>
      <c r="Y431" s="75"/>
      <c r="Z431" s="75"/>
      <c r="AA431" s="65"/>
      <c r="AB431" s="65"/>
    </row>
    <row r="432" spans="5:28" x14ac:dyDescent="0.2">
      <c r="E432" s="1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75"/>
      <c r="Y432" s="75"/>
      <c r="Z432" s="75"/>
      <c r="AA432" s="65"/>
      <c r="AB432" s="65"/>
    </row>
    <row r="433" spans="5:28" x14ac:dyDescent="0.2">
      <c r="E433" s="1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75"/>
      <c r="Y433" s="75"/>
      <c r="Z433" s="75"/>
      <c r="AA433" s="65"/>
      <c r="AB433" s="65"/>
    </row>
    <row r="434" spans="5:28" x14ac:dyDescent="0.2">
      <c r="E434" s="1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75"/>
      <c r="Y434" s="75"/>
      <c r="Z434" s="75"/>
      <c r="AA434" s="65"/>
      <c r="AB434" s="65"/>
    </row>
    <row r="435" spans="5:28" x14ac:dyDescent="0.2">
      <c r="E435" s="1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75"/>
      <c r="Y435" s="75"/>
      <c r="Z435" s="75"/>
      <c r="AA435" s="65"/>
      <c r="AB435" s="65"/>
    </row>
    <row r="436" spans="5:28" x14ac:dyDescent="0.2">
      <c r="E436" s="1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75"/>
      <c r="Y436" s="75"/>
      <c r="Z436" s="75"/>
      <c r="AA436" s="65"/>
      <c r="AB436" s="65"/>
    </row>
    <row r="437" spans="5:28" x14ac:dyDescent="0.2">
      <c r="E437" s="1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75"/>
      <c r="Y437" s="75"/>
      <c r="Z437" s="75"/>
      <c r="AA437" s="65"/>
      <c r="AB437" s="65"/>
    </row>
    <row r="438" spans="5:28" x14ac:dyDescent="0.2">
      <c r="E438" s="1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75"/>
      <c r="Y438" s="75"/>
      <c r="Z438" s="75"/>
      <c r="AA438" s="65"/>
      <c r="AB438" s="65"/>
    </row>
    <row r="439" spans="5:28" x14ac:dyDescent="0.2">
      <c r="E439" s="1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75"/>
      <c r="Y439" s="75"/>
      <c r="Z439" s="75"/>
      <c r="AA439" s="65"/>
      <c r="AB439" s="65"/>
    </row>
    <row r="440" spans="5:28" x14ac:dyDescent="0.2">
      <c r="E440" s="1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75"/>
      <c r="Y440" s="75"/>
      <c r="Z440" s="75"/>
      <c r="AA440" s="65"/>
      <c r="AB440" s="65"/>
    </row>
    <row r="441" spans="5:28" x14ac:dyDescent="0.2">
      <c r="E441" s="1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75"/>
      <c r="Y441" s="75"/>
      <c r="Z441" s="75"/>
      <c r="AA441" s="65"/>
      <c r="AB441" s="65"/>
    </row>
    <row r="442" spans="5:28" x14ac:dyDescent="0.2">
      <c r="E442" s="1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75"/>
      <c r="Y442" s="75"/>
      <c r="Z442" s="75"/>
      <c r="AA442" s="65"/>
      <c r="AB442" s="65"/>
    </row>
    <row r="443" spans="5:28" x14ac:dyDescent="0.2">
      <c r="E443" s="1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75"/>
      <c r="Y443" s="75"/>
      <c r="Z443" s="75"/>
      <c r="AA443" s="65"/>
      <c r="AB443" s="65"/>
    </row>
    <row r="444" spans="5:28" x14ac:dyDescent="0.2">
      <c r="E444" s="1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75"/>
      <c r="Y444" s="75"/>
      <c r="Z444" s="75"/>
      <c r="AA444" s="65"/>
      <c r="AB444" s="65"/>
    </row>
    <row r="445" spans="5:28" x14ac:dyDescent="0.2">
      <c r="E445" s="1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75"/>
      <c r="Y445" s="75"/>
      <c r="Z445" s="75"/>
      <c r="AA445" s="65"/>
      <c r="AB445" s="65"/>
    </row>
    <row r="446" spans="5:28" x14ac:dyDescent="0.2">
      <c r="E446" s="1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75"/>
      <c r="Y446" s="75"/>
      <c r="Z446" s="75"/>
      <c r="AA446" s="65"/>
      <c r="AB446" s="65"/>
    </row>
    <row r="447" spans="5:28" x14ac:dyDescent="0.2">
      <c r="E447" s="1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75"/>
      <c r="Y447" s="75"/>
      <c r="Z447" s="75"/>
      <c r="AA447" s="65"/>
      <c r="AB447" s="65"/>
    </row>
    <row r="448" spans="5:28" x14ac:dyDescent="0.2">
      <c r="E448" s="1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75"/>
      <c r="Y448" s="75"/>
      <c r="Z448" s="75"/>
      <c r="AA448" s="65"/>
      <c r="AB448" s="65"/>
    </row>
    <row r="449" spans="5:28" x14ac:dyDescent="0.2">
      <c r="E449" s="1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75"/>
      <c r="Y449" s="75"/>
      <c r="Z449" s="75"/>
      <c r="AA449" s="65"/>
      <c r="AB449" s="65"/>
    </row>
    <row r="450" spans="5:28" x14ac:dyDescent="0.2">
      <c r="E450" s="1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75"/>
      <c r="Y450" s="75"/>
      <c r="Z450" s="75"/>
      <c r="AA450" s="65"/>
      <c r="AB450" s="65"/>
    </row>
    <row r="451" spans="5:28" x14ac:dyDescent="0.2">
      <c r="E451" s="1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75"/>
      <c r="Y451" s="75"/>
      <c r="Z451" s="75"/>
      <c r="AA451" s="65"/>
      <c r="AB451" s="65"/>
    </row>
    <row r="452" spans="5:28" x14ac:dyDescent="0.2">
      <c r="E452" s="1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75"/>
      <c r="Y452" s="75"/>
      <c r="Z452" s="75"/>
      <c r="AA452" s="65"/>
      <c r="AB452" s="65"/>
    </row>
    <row r="453" spans="5:28" x14ac:dyDescent="0.2">
      <c r="E453" s="1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75"/>
      <c r="Y453" s="75"/>
      <c r="Z453" s="75"/>
      <c r="AA453" s="65"/>
      <c r="AB453" s="65"/>
    </row>
    <row r="454" spans="5:28" x14ac:dyDescent="0.2">
      <c r="E454" s="1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75"/>
      <c r="Y454" s="75"/>
      <c r="Z454" s="75"/>
      <c r="AA454" s="65"/>
      <c r="AB454" s="65"/>
    </row>
    <row r="455" spans="5:28" x14ac:dyDescent="0.2">
      <c r="E455" s="1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75"/>
      <c r="Y455" s="75"/>
      <c r="Z455" s="75"/>
      <c r="AA455" s="65"/>
      <c r="AB455" s="65"/>
    </row>
    <row r="456" spans="5:28" x14ac:dyDescent="0.2">
      <c r="E456" s="1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75"/>
      <c r="Y456" s="75"/>
      <c r="Z456" s="75"/>
      <c r="AA456" s="65"/>
      <c r="AB456" s="65"/>
    </row>
    <row r="457" spans="5:28" x14ac:dyDescent="0.2">
      <c r="E457" s="1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75"/>
      <c r="Y457" s="75"/>
      <c r="Z457" s="75"/>
      <c r="AA457" s="65"/>
      <c r="AB457" s="65"/>
    </row>
    <row r="458" spans="5:28" x14ac:dyDescent="0.2">
      <c r="E458" s="1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75"/>
      <c r="Y458" s="75"/>
      <c r="Z458" s="75"/>
      <c r="AA458" s="65"/>
      <c r="AB458" s="65"/>
    </row>
    <row r="459" spans="5:28" x14ac:dyDescent="0.2">
      <c r="E459" s="1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75"/>
      <c r="Y459" s="75"/>
      <c r="Z459" s="75"/>
      <c r="AA459" s="65"/>
      <c r="AB459" s="65"/>
    </row>
    <row r="460" spans="5:28" x14ac:dyDescent="0.2">
      <c r="E460" s="1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75"/>
      <c r="Y460" s="75"/>
      <c r="Z460" s="75"/>
      <c r="AA460" s="65"/>
      <c r="AB460" s="65"/>
    </row>
    <row r="461" spans="5:28" x14ac:dyDescent="0.2">
      <c r="E461" s="1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75"/>
      <c r="Y461" s="75"/>
      <c r="Z461" s="75"/>
      <c r="AA461" s="65"/>
      <c r="AB461" s="65"/>
    </row>
    <row r="462" spans="5:28" x14ac:dyDescent="0.2">
      <c r="E462" s="1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75"/>
      <c r="Y462" s="75"/>
      <c r="Z462" s="75"/>
      <c r="AA462" s="65"/>
      <c r="AB462" s="65"/>
    </row>
    <row r="463" spans="5:28" x14ac:dyDescent="0.2">
      <c r="E463" s="1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75"/>
      <c r="Y463" s="75"/>
      <c r="Z463" s="75"/>
      <c r="AA463" s="65"/>
      <c r="AB463" s="65"/>
    </row>
    <row r="464" spans="5:28" x14ac:dyDescent="0.2">
      <c r="E464" s="1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75"/>
      <c r="Y464" s="75"/>
      <c r="Z464" s="75"/>
      <c r="AA464" s="65"/>
      <c r="AB464" s="65"/>
    </row>
    <row r="465" spans="5:28" x14ac:dyDescent="0.2">
      <c r="E465" s="1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75"/>
      <c r="Y465" s="75"/>
      <c r="Z465" s="75"/>
      <c r="AA465" s="65"/>
      <c r="AB465" s="65"/>
    </row>
    <row r="466" spans="5:28" x14ac:dyDescent="0.2">
      <c r="E466" s="1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75"/>
      <c r="Y466" s="75"/>
      <c r="Z466" s="75"/>
      <c r="AA466" s="65"/>
      <c r="AB466" s="65"/>
    </row>
    <row r="467" spans="5:28" x14ac:dyDescent="0.2">
      <c r="E467" s="1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75"/>
      <c r="Y467" s="75"/>
      <c r="Z467" s="75"/>
      <c r="AA467" s="65"/>
      <c r="AB467" s="65"/>
    </row>
    <row r="468" spans="5:28" x14ac:dyDescent="0.2">
      <c r="E468" s="1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75"/>
      <c r="Y468" s="75"/>
      <c r="Z468" s="75"/>
      <c r="AA468" s="65"/>
      <c r="AB468" s="65"/>
    </row>
    <row r="469" spans="5:28" x14ac:dyDescent="0.2">
      <c r="E469" s="1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75"/>
      <c r="Y469" s="75"/>
      <c r="Z469" s="75"/>
      <c r="AA469" s="65"/>
      <c r="AB469" s="65"/>
    </row>
    <row r="470" spans="5:28" x14ac:dyDescent="0.2">
      <c r="E470" s="1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75"/>
      <c r="Y470" s="75"/>
      <c r="Z470" s="75"/>
      <c r="AA470" s="65"/>
      <c r="AB470" s="65"/>
    </row>
    <row r="471" spans="5:28" x14ac:dyDescent="0.2">
      <c r="E471" s="1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75"/>
      <c r="Y471" s="75"/>
      <c r="Z471" s="75"/>
      <c r="AA471" s="65"/>
      <c r="AB471" s="65"/>
    </row>
    <row r="472" spans="5:28" x14ac:dyDescent="0.2">
      <c r="E472" s="1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75"/>
      <c r="Y472" s="75"/>
      <c r="Z472" s="75"/>
      <c r="AA472" s="65"/>
      <c r="AB472" s="65"/>
    </row>
    <row r="473" spans="5:28" x14ac:dyDescent="0.2">
      <c r="E473" s="1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75"/>
      <c r="Y473" s="75"/>
      <c r="Z473" s="75"/>
      <c r="AA473" s="65"/>
      <c r="AB473" s="65"/>
    </row>
    <row r="474" spans="5:28" x14ac:dyDescent="0.2">
      <c r="E474" s="1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75"/>
      <c r="Y474" s="75"/>
      <c r="Z474" s="75"/>
      <c r="AA474" s="65"/>
      <c r="AB474" s="65"/>
    </row>
    <row r="475" spans="5:28" x14ac:dyDescent="0.2">
      <c r="E475" s="1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75"/>
      <c r="Y475" s="75"/>
      <c r="Z475" s="75"/>
      <c r="AA475" s="65"/>
      <c r="AB475" s="65"/>
    </row>
    <row r="476" spans="5:28" x14ac:dyDescent="0.2">
      <c r="E476" s="1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75"/>
      <c r="Y476" s="75"/>
      <c r="Z476" s="75"/>
      <c r="AA476" s="65"/>
      <c r="AB476" s="65"/>
    </row>
    <row r="477" spans="5:28" x14ac:dyDescent="0.2">
      <c r="E477" s="1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75"/>
      <c r="Y477" s="75"/>
      <c r="Z477" s="75"/>
      <c r="AA477" s="65"/>
      <c r="AB477" s="65"/>
    </row>
    <row r="478" spans="5:28" x14ac:dyDescent="0.2">
      <c r="E478" s="1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75"/>
      <c r="Y478" s="75"/>
      <c r="Z478" s="75"/>
      <c r="AA478" s="65"/>
      <c r="AB478" s="65"/>
    </row>
    <row r="479" spans="5:28" x14ac:dyDescent="0.2">
      <c r="E479" s="1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75"/>
      <c r="Y479" s="75"/>
      <c r="Z479" s="75"/>
      <c r="AA479" s="65"/>
      <c r="AB479" s="65"/>
    </row>
    <row r="480" spans="5:28" x14ac:dyDescent="0.2">
      <c r="E480" s="1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75"/>
      <c r="Y480" s="75"/>
      <c r="Z480" s="75"/>
      <c r="AA480" s="65"/>
      <c r="AB480" s="65"/>
    </row>
    <row r="481" spans="5:28" x14ac:dyDescent="0.2">
      <c r="E481" s="1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75"/>
      <c r="Y481" s="75"/>
      <c r="Z481" s="75"/>
      <c r="AA481" s="65"/>
      <c r="AB481" s="65"/>
    </row>
    <row r="482" spans="5:28" x14ac:dyDescent="0.2">
      <c r="E482" s="1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75"/>
      <c r="Y482" s="75"/>
      <c r="Z482" s="75"/>
      <c r="AA482" s="65"/>
      <c r="AB482" s="65"/>
    </row>
    <row r="483" spans="5:28" x14ac:dyDescent="0.2">
      <c r="E483" s="1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75"/>
      <c r="Y483" s="75"/>
      <c r="Z483" s="75"/>
      <c r="AA483" s="65"/>
      <c r="AB483" s="65"/>
    </row>
    <row r="484" spans="5:28" x14ac:dyDescent="0.2">
      <c r="E484" s="1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75"/>
      <c r="Y484" s="75"/>
      <c r="Z484" s="75"/>
      <c r="AA484" s="65"/>
      <c r="AB484" s="65"/>
    </row>
    <row r="485" spans="5:28" x14ac:dyDescent="0.2">
      <c r="E485" s="1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75"/>
      <c r="Y485" s="75"/>
      <c r="Z485" s="75"/>
      <c r="AA485" s="65"/>
      <c r="AB485" s="65"/>
    </row>
    <row r="486" spans="5:28" x14ac:dyDescent="0.2">
      <c r="E486" s="1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75"/>
      <c r="Y486" s="75"/>
      <c r="Z486" s="75"/>
      <c r="AA486" s="65"/>
      <c r="AB486" s="65"/>
    </row>
    <row r="487" spans="5:28" x14ac:dyDescent="0.2">
      <c r="E487" s="1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75"/>
      <c r="Y487" s="75"/>
      <c r="Z487" s="75"/>
      <c r="AA487" s="65"/>
      <c r="AB487" s="65"/>
    </row>
    <row r="488" spans="5:28" x14ac:dyDescent="0.2">
      <c r="E488" s="1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75"/>
      <c r="Y488" s="75"/>
      <c r="Z488" s="75"/>
      <c r="AA488" s="65"/>
      <c r="AB488" s="65"/>
    </row>
    <row r="489" spans="5:28" x14ac:dyDescent="0.2">
      <c r="E489" s="1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75"/>
      <c r="Y489" s="75"/>
      <c r="Z489" s="75"/>
      <c r="AA489" s="65"/>
      <c r="AB489" s="65"/>
    </row>
    <row r="490" spans="5:28" x14ac:dyDescent="0.2">
      <c r="E490" s="1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75"/>
      <c r="Y490" s="75"/>
      <c r="Z490" s="75"/>
      <c r="AA490" s="65"/>
      <c r="AB490" s="65"/>
    </row>
    <row r="491" spans="5:28" x14ac:dyDescent="0.2">
      <c r="E491" s="1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75"/>
      <c r="Y491" s="75"/>
      <c r="Z491" s="75"/>
      <c r="AA491" s="65"/>
      <c r="AB491" s="65"/>
    </row>
    <row r="492" spans="5:28" x14ac:dyDescent="0.2">
      <c r="E492" s="1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75"/>
      <c r="Y492" s="75"/>
      <c r="Z492" s="75"/>
      <c r="AA492" s="65"/>
      <c r="AB492" s="65"/>
    </row>
    <row r="493" spans="5:28" x14ac:dyDescent="0.2">
      <c r="E493" s="1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75"/>
      <c r="Y493" s="75"/>
      <c r="Z493" s="75"/>
      <c r="AA493" s="65"/>
      <c r="AB493" s="65"/>
    </row>
    <row r="494" spans="5:28" x14ac:dyDescent="0.2">
      <c r="E494" s="1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75"/>
      <c r="Y494" s="75"/>
      <c r="Z494" s="75"/>
      <c r="AA494" s="65"/>
      <c r="AB494" s="65"/>
    </row>
    <row r="495" spans="5:28" x14ac:dyDescent="0.2">
      <c r="E495" s="1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75"/>
      <c r="Y495" s="75"/>
      <c r="Z495" s="75"/>
      <c r="AA495" s="65"/>
      <c r="AB495" s="65"/>
    </row>
    <row r="496" spans="5:28" x14ac:dyDescent="0.2">
      <c r="E496" s="1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75"/>
      <c r="Y496" s="75"/>
      <c r="Z496" s="75"/>
      <c r="AA496" s="65"/>
      <c r="AB496" s="65"/>
    </row>
    <row r="497" spans="5:28" x14ac:dyDescent="0.2">
      <c r="E497" s="1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75"/>
      <c r="Y497" s="75"/>
      <c r="Z497" s="75"/>
      <c r="AA497" s="65"/>
      <c r="AB497" s="65"/>
    </row>
    <row r="498" spans="5:28" x14ac:dyDescent="0.2">
      <c r="E498" s="1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75"/>
      <c r="Y498" s="75"/>
      <c r="Z498" s="75"/>
      <c r="AA498" s="65"/>
      <c r="AB498" s="65"/>
    </row>
    <row r="499" spans="5:28" x14ac:dyDescent="0.2">
      <c r="E499" s="1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75"/>
      <c r="Y499" s="75"/>
      <c r="Z499" s="75"/>
      <c r="AA499" s="65"/>
      <c r="AB499" s="65"/>
    </row>
    <row r="500" spans="5:28" x14ac:dyDescent="0.2">
      <c r="E500" s="1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75"/>
      <c r="Y500" s="75"/>
      <c r="Z500" s="75"/>
      <c r="AA500" s="65"/>
      <c r="AB500" s="65"/>
    </row>
    <row r="501" spans="5:28" x14ac:dyDescent="0.2">
      <c r="E501" s="1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75"/>
      <c r="Y501" s="75"/>
      <c r="Z501" s="75"/>
      <c r="AA501" s="65"/>
      <c r="AB501" s="65"/>
    </row>
    <row r="502" spans="5:28" x14ac:dyDescent="0.2">
      <c r="E502" s="1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75"/>
      <c r="Y502" s="75"/>
      <c r="Z502" s="75"/>
      <c r="AA502" s="65"/>
      <c r="AB502" s="65"/>
    </row>
    <row r="503" spans="5:28" x14ac:dyDescent="0.2">
      <c r="E503" s="1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75"/>
      <c r="Y503" s="75"/>
      <c r="Z503" s="75"/>
      <c r="AA503" s="65"/>
      <c r="AB503" s="65"/>
    </row>
    <row r="504" spans="5:28" x14ac:dyDescent="0.2">
      <c r="E504" s="1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75"/>
      <c r="Y504" s="75"/>
      <c r="Z504" s="75"/>
      <c r="AA504" s="65"/>
      <c r="AB504" s="65"/>
    </row>
    <row r="505" spans="5:28" x14ac:dyDescent="0.2">
      <c r="E505" s="1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75"/>
      <c r="Y505" s="75"/>
      <c r="Z505" s="75"/>
      <c r="AA505" s="65"/>
      <c r="AB505" s="65"/>
    </row>
    <row r="506" spans="5:28" x14ac:dyDescent="0.2">
      <c r="E506" s="1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75"/>
      <c r="Y506" s="75"/>
      <c r="Z506" s="75"/>
      <c r="AA506" s="65"/>
      <c r="AB506" s="65"/>
    </row>
    <row r="507" spans="5:28" x14ac:dyDescent="0.2">
      <c r="E507" s="1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75"/>
      <c r="Y507" s="75"/>
      <c r="Z507" s="75"/>
      <c r="AA507" s="65"/>
      <c r="AB507" s="65"/>
    </row>
    <row r="508" spans="5:28" x14ac:dyDescent="0.2">
      <c r="E508" s="1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75"/>
      <c r="Y508" s="75"/>
      <c r="Z508" s="75"/>
      <c r="AA508" s="65"/>
      <c r="AB508" s="65"/>
    </row>
    <row r="509" spans="5:28" x14ac:dyDescent="0.2">
      <c r="E509" s="1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75"/>
      <c r="Y509" s="75"/>
      <c r="Z509" s="75"/>
      <c r="AA509" s="65"/>
      <c r="AB509" s="65"/>
    </row>
    <row r="510" spans="5:28" x14ac:dyDescent="0.2">
      <c r="E510" s="1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75"/>
      <c r="Y510" s="75"/>
      <c r="Z510" s="75"/>
      <c r="AA510" s="65"/>
      <c r="AB510" s="65"/>
    </row>
    <row r="511" spans="5:28" x14ac:dyDescent="0.2">
      <c r="E511" s="1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75"/>
      <c r="Y511" s="75"/>
      <c r="Z511" s="75"/>
      <c r="AA511" s="65"/>
      <c r="AB511" s="65"/>
    </row>
    <row r="512" spans="5:28" x14ac:dyDescent="0.2">
      <c r="E512" s="1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75"/>
      <c r="Y512" s="75"/>
      <c r="Z512" s="75"/>
      <c r="AA512" s="65"/>
      <c r="AB512" s="65"/>
    </row>
    <row r="513" spans="5:28" x14ac:dyDescent="0.2">
      <c r="E513" s="1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75"/>
      <c r="Y513" s="75"/>
      <c r="Z513" s="75"/>
      <c r="AA513" s="65"/>
      <c r="AB513" s="65"/>
    </row>
    <row r="514" spans="5:28" x14ac:dyDescent="0.2">
      <c r="E514" s="1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75"/>
      <c r="Y514" s="75"/>
      <c r="Z514" s="75"/>
      <c r="AA514" s="65"/>
      <c r="AB514" s="65"/>
    </row>
    <row r="515" spans="5:28" x14ac:dyDescent="0.2">
      <c r="E515" s="1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75"/>
      <c r="Y515" s="75"/>
      <c r="Z515" s="75"/>
      <c r="AA515" s="65"/>
      <c r="AB515" s="65"/>
    </row>
    <row r="516" spans="5:28" x14ac:dyDescent="0.2">
      <c r="E516" s="1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75"/>
      <c r="Y516" s="75"/>
      <c r="Z516" s="75"/>
      <c r="AA516" s="65"/>
      <c r="AB516" s="65"/>
    </row>
    <row r="517" spans="5:28" x14ac:dyDescent="0.2">
      <c r="E517" s="1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75"/>
      <c r="Y517" s="75"/>
      <c r="Z517" s="75"/>
      <c r="AA517" s="65"/>
      <c r="AB517" s="65"/>
    </row>
    <row r="518" spans="5:28" x14ac:dyDescent="0.2">
      <c r="E518" s="1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75"/>
      <c r="Y518" s="75"/>
      <c r="Z518" s="75"/>
      <c r="AA518" s="65"/>
      <c r="AB518" s="65"/>
    </row>
    <row r="519" spans="5:28" x14ac:dyDescent="0.2">
      <c r="E519" s="1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75"/>
      <c r="Y519" s="75"/>
      <c r="Z519" s="75"/>
      <c r="AA519" s="65"/>
      <c r="AB519" s="65"/>
    </row>
    <row r="520" spans="5:28" x14ac:dyDescent="0.2">
      <c r="E520" s="1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75"/>
      <c r="Y520" s="75"/>
      <c r="Z520" s="75"/>
      <c r="AA520" s="65"/>
      <c r="AB520" s="65"/>
    </row>
    <row r="521" spans="5:28" x14ac:dyDescent="0.2">
      <c r="E521" s="1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75"/>
      <c r="Y521" s="75"/>
      <c r="Z521" s="75"/>
      <c r="AA521" s="65"/>
      <c r="AB521" s="65"/>
    </row>
    <row r="522" spans="5:28" x14ac:dyDescent="0.2">
      <c r="E522" s="1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75"/>
      <c r="Y522" s="75"/>
      <c r="Z522" s="75"/>
      <c r="AA522" s="65"/>
      <c r="AB522" s="65"/>
    </row>
    <row r="523" spans="5:28" x14ac:dyDescent="0.2">
      <c r="E523" s="1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75"/>
      <c r="Y523" s="75"/>
      <c r="Z523" s="75"/>
      <c r="AA523" s="65"/>
      <c r="AB523" s="65"/>
    </row>
    <row r="524" spans="5:28" x14ac:dyDescent="0.2">
      <c r="E524" s="1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75"/>
      <c r="Y524" s="75"/>
      <c r="Z524" s="75"/>
      <c r="AA524" s="65"/>
      <c r="AB524" s="65"/>
    </row>
    <row r="525" spans="5:28" x14ac:dyDescent="0.2">
      <c r="E525" s="1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75"/>
      <c r="Y525" s="75"/>
      <c r="Z525" s="75"/>
      <c r="AA525" s="65"/>
      <c r="AB525" s="65"/>
    </row>
    <row r="526" spans="5:28" x14ac:dyDescent="0.2">
      <c r="E526" s="1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75"/>
      <c r="Y526" s="75"/>
      <c r="Z526" s="75"/>
      <c r="AA526" s="65"/>
      <c r="AB526" s="65"/>
    </row>
    <row r="527" spans="5:28" x14ac:dyDescent="0.2">
      <c r="E527" s="1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75"/>
      <c r="Y527" s="75"/>
      <c r="Z527" s="75"/>
      <c r="AA527" s="65"/>
      <c r="AB527" s="65"/>
    </row>
    <row r="528" spans="5:28" x14ac:dyDescent="0.2">
      <c r="E528" s="1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75"/>
      <c r="Y528" s="75"/>
      <c r="Z528" s="75"/>
      <c r="AA528" s="65"/>
      <c r="AB528" s="65"/>
    </row>
    <row r="529" spans="5:28" x14ac:dyDescent="0.2">
      <c r="E529" s="1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75"/>
      <c r="Y529" s="75"/>
      <c r="Z529" s="75"/>
      <c r="AA529" s="65"/>
      <c r="AB529" s="65"/>
    </row>
    <row r="530" spans="5:28" x14ac:dyDescent="0.2">
      <c r="E530" s="1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75"/>
      <c r="Y530" s="75"/>
      <c r="Z530" s="75"/>
      <c r="AA530" s="65"/>
      <c r="AB530" s="65"/>
    </row>
    <row r="531" spans="5:28" x14ac:dyDescent="0.2">
      <c r="E531" s="1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75"/>
      <c r="Y531" s="75"/>
      <c r="Z531" s="75"/>
      <c r="AA531" s="65"/>
      <c r="AB531" s="65"/>
    </row>
    <row r="532" spans="5:28" x14ac:dyDescent="0.2">
      <c r="E532" s="1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75"/>
      <c r="Y532" s="75"/>
      <c r="Z532" s="75"/>
      <c r="AA532" s="65"/>
      <c r="AB532" s="65"/>
    </row>
    <row r="533" spans="5:28" x14ac:dyDescent="0.2">
      <c r="E533" s="1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75"/>
      <c r="Y533" s="75"/>
      <c r="Z533" s="75"/>
      <c r="AA533" s="65"/>
      <c r="AB533" s="65"/>
    </row>
    <row r="534" spans="5:28" x14ac:dyDescent="0.2">
      <c r="E534" s="1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75"/>
      <c r="Y534" s="75"/>
      <c r="Z534" s="75"/>
      <c r="AA534" s="65"/>
      <c r="AB534" s="65"/>
    </row>
    <row r="535" spans="5:28" x14ac:dyDescent="0.2">
      <c r="E535" s="1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75"/>
      <c r="Y535" s="75"/>
      <c r="Z535" s="75"/>
      <c r="AA535" s="65"/>
      <c r="AB535" s="65"/>
    </row>
    <row r="536" spans="5:28" x14ac:dyDescent="0.2">
      <c r="E536" s="1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75"/>
      <c r="Y536" s="75"/>
      <c r="Z536" s="75"/>
      <c r="AA536" s="65"/>
      <c r="AB536" s="65"/>
    </row>
    <row r="537" spans="5:28" x14ac:dyDescent="0.2">
      <c r="E537" s="1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75"/>
      <c r="Y537" s="75"/>
      <c r="Z537" s="75"/>
      <c r="AA537" s="65"/>
      <c r="AB537" s="65"/>
    </row>
    <row r="538" spans="5:28" x14ac:dyDescent="0.2">
      <c r="E538" s="1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75"/>
      <c r="Y538" s="75"/>
      <c r="Z538" s="75"/>
      <c r="AA538" s="65"/>
      <c r="AB538" s="65"/>
    </row>
    <row r="539" spans="5:28" x14ac:dyDescent="0.2">
      <c r="E539" s="1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75"/>
      <c r="Y539" s="75"/>
      <c r="Z539" s="75"/>
      <c r="AA539" s="65"/>
      <c r="AB539" s="65"/>
    </row>
    <row r="540" spans="5:28" x14ac:dyDescent="0.2">
      <c r="E540" s="1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75"/>
      <c r="Y540" s="75"/>
      <c r="Z540" s="75"/>
      <c r="AA540" s="65"/>
      <c r="AB540" s="65"/>
    </row>
    <row r="541" spans="5:28" x14ac:dyDescent="0.2">
      <c r="E541" s="1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75"/>
      <c r="Y541" s="75"/>
      <c r="Z541" s="75"/>
      <c r="AA541" s="65"/>
      <c r="AB541" s="65"/>
    </row>
    <row r="542" spans="5:28" x14ac:dyDescent="0.2">
      <c r="E542" s="1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75"/>
      <c r="Y542" s="75"/>
      <c r="Z542" s="75"/>
      <c r="AA542" s="65"/>
      <c r="AB542" s="65"/>
    </row>
    <row r="543" spans="5:28" x14ac:dyDescent="0.2">
      <c r="E543" s="1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75"/>
      <c r="Y543" s="75"/>
      <c r="Z543" s="75"/>
      <c r="AA543" s="65"/>
      <c r="AB543" s="65"/>
    </row>
    <row r="544" spans="5:28" x14ac:dyDescent="0.2">
      <c r="E544" s="1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75"/>
      <c r="Y544" s="75"/>
      <c r="Z544" s="75"/>
      <c r="AA544" s="65"/>
      <c r="AB544" s="65"/>
    </row>
    <row r="545" spans="5:28" x14ac:dyDescent="0.2">
      <c r="E545" s="1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75"/>
      <c r="Y545" s="75"/>
      <c r="Z545" s="75"/>
      <c r="AA545" s="65"/>
      <c r="AB545" s="65"/>
    </row>
    <row r="546" spans="5:28" x14ac:dyDescent="0.2">
      <c r="E546" s="1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75"/>
      <c r="Y546" s="75"/>
      <c r="Z546" s="75"/>
      <c r="AA546" s="65"/>
      <c r="AB546" s="65"/>
    </row>
    <row r="547" spans="5:28" x14ac:dyDescent="0.2">
      <c r="E547" s="1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75"/>
      <c r="Y547" s="75"/>
      <c r="Z547" s="75"/>
      <c r="AA547" s="65"/>
      <c r="AB547" s="65"/>
    </row>
    <row r="548" spans="5:28" x14ac:dyDescent="0.2">
      <c r="E548" s="1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75"/>
      <c r="Y548" s="75"/>
      <c r="Z548" s="75"/>
      <c r="AA548" s="65"/>
      <c r="AB548" s="65"/>
    </row>
    <row r="549" spans="5:28" x14ac:dyDescent="0.2">
      <c r="E549" s="1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75"/>
      <c r="Y549" s="75"/>
      <c r="Z549" s="75"/>
      <c r="AA549" s="65"/>
      <c r="AB549" s="65"/>
    </row>
    <row r="550" spans="5:28" x14ac:dyDescent="0.2">
      <c r="E550" s="1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75"/>
      <c r="Y550" s="75"/>
      <c r="Z550" s="75"/>
      <c r="AA550" s="65"/>
      <c r="AB550" s="65"/>
    </row>
    <row r="551" spans="5:28" x14ac:dyDescent="0.2">
      <c r="E551" s="1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75"/>
      <c r="Y551" s="75"/>
      <c r="Z551" s="75"/>
      <c r="AA551" s="65"/>
      <c r="AB551" s="65"/>
    </row>
    <row r="552" spans="5:28" x14ac:dyDescent="0.2">
      <c r="E552" s="1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75"/>
      <c r="Y552" s="75"/>
      <c r="Z552" s="75"/>
      <c r="AA552" s="65"/>
      <c r="AB552" s="65"/>
    </row>
    <row r="553" spans="5:28" x14ac:dyDescent="0.2">
      <c r="E553" s="1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75"/>
      <c r="Y553" s="75"/>
      <c r="Z553" s="75"/>
      <c r="AA553" s="65"/>
      <c r="AB553" s="65"/>
    </row>
    <row r="554" spans="5:28" x14ac:dyDescent="0.2">
      <c r="E554" s="1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75"/>
      <c r="Y554" s="75"/>
      <c r="Z554" s="75"/>
      <c r="AA554" s="65"/>
      <c r="AB554" s="65"/>
    </row>
    <row r="555" spans="5:28" x14ac:dyDescent="0.2">
      <c r="E555" s="1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75"/>
      <c r="Y555" s="75"/>
      <c r="Z555" s="75"/>
      <c r="AA555" s="65"/>
      <c r="AB555" s="65"/>
    </row>
    <row r="556" spans="5:28" x14ac:dyDescent="0.2">
      <c r="E556" s="1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75"/>
      <c r="Y556" s="75"/>
      <c r="Z556" s="75"/>
      <c r="AA556" s="65"/>
      <c r="AB556" s="65"/>
    </row>
    <row r="557" spans="5:28" x14ac:dyDescent="0.2">
      <c r="E557" s="1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75"/>
      <c r="Y557" s="75"/>
      <c r="Z557" s="75"/>
      <c r="AA557" s="65"/>
      <c r="AB557" s="65"/>
    </row>
    <row r="558" spans="5:28" x14ac:dyDescent="0.2">
      <c r="E558" s="1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75"/>
      <c r="Y558" s="75"/>
      <c r="Z558" s="75"/>
      <c r="AA558" s="65"/>
      <c r="AB558" s="65"/>
    </row>
    <row r="559" spans="5:28" x14ac:dyDescent="0.2">
      <c r="E559" s="1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75"/>
      <c r="Y559" s="75"/>
      <c r="Z559" s="75"/>
      <c r="AA559" s="65"/>
      <c r="AB559" s="65"/>
    </row>
    <row r="560" spans="5:28" x14ac:dyDescent="0.2">
      <c r="E560" s="1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75"/>
      <c r="Y560" s="75"/>
      <c r="Z560" s="75"/>
      <c r="AA560" s="65"/>
      <c r="AB560" s="65"/>
    </row>
    <row r="561" spans="5:28" x14ac:dyDescent="0.2">
      <c r="E561" s="1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75"/>
      <c r="Y561" s="75"/>
      <c r="Z561" s="75"/>
      <c r="AA561" s="65"/>
      <c r="AB561" s="65"/>
    </row>
    <row r="562" spans="5:28" x14ac:dyDescent="0.2">
      <c r="E562" s="1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75"/>
      <c r="Y562" s="75"/>
      <c r="Z562" s="75"/>
      <c r="AA562" s="65"/>
      <c r="AB562" s="65"/>
    </row>
    <row r="563" spans="5:28" x14ac:dyDescent="0.2">
      <c r="E563" s="1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75"/>
      <c r="Y563" s="75"/>
      <c r="Z563" s="75"/>
      <c r="AA563" s="65"/>
      <c r="AB563" s="65"/>
    </row>
    <row r="564" spans="5:28" x14ac:dyDescent="0.2">
      <c r="E564" s="1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75"/>
      <c r="Y564" s="75"/>
      <c r="Z564" s="75"/>
      <c r="AA564" s="65"/>
      <c r="AB564" s="65"/>
    </row>
    <row r="565" spans="5:28" x14ac:dyDescent="0.2">
      <c r="E565" s="1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75"/>
      <c r="Y565" s="75"/>
      <c r="Z565" s="75"/>
      <c r="AA565" s="65"/>
      <c r="AB565" s="65"/>
    </row>
    <row r="566" spans="5:28" x14ac:dyDescent="0.2">
      <c r="E566" s="1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75"/>
      <c r="Y566" s="75"/>
      <c r="Z566" s="75"/>
      <c r="AA566" s="65"/>
      <c r="AB566" s="65"/>
    </row>
    <row r="567" spans="5:28" x14ac:dyDescent="0.2">
      <c r="E567" s="1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75"/>
      <c r="Y567" s="75"/>
      <c r="Z567" s="75"/>
      <c r="AA567" s="65"/>
      <c r="AB567" s="65"/>
    </row>
    <row r="568" spans="5:28" x14ac:dyDescent="0.2">
      <c r="E568" s="1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75"/>
      <c r="Y568" s="75"/>
      <c r="Z568" s="75"/>
      <c r="AA568" s="65"/>
      <c r="AB568" s="65"/>
    </row>
    <row r="569" spans="5:28" x14ac:dyDescent="0.2">
      <c r="E569" s="1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75"/>
      <c r="Y569" s="75"/>
      <c r="Z569" s="75"/>
      <c r="AA569" s="65"/>
      <c r="AB569" s="65"/>
    </row>
    <row r="570" spans="5:28" x14ac:dyDescent="0.2">
      <c r="E570" s="1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75"/>
      <c r="Y570" s="75"/>
      <c r="Z570" s="75"/>
      <c r="AA570" s="65"/>
      <c r="AB570" s="65"/>
    </row>
    <row r="571" spans="5:28" x14ac:dyDescent="0.2">
      <c r="E571" s="1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75"/>
      <c r="Y571" s="75"/>
      <c r="Z571" s="75"/>
      <c r="AA571" s="65"/>
      <c r="AB571" s="65"/>
    </row>
    <row r="572" spans="5:28" x14ac:dyDescent="0.2">
      <c r="E572" s="1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75"/>
      <c r="Y572" s="75"/>
      <c r="Z572" s="75"/>
      <c r="AA572" s="65"/>
      <c r="AB572" s="65"/>
    </row>
    <row r="573" spans="5:28" x14ac:dyDescent="0.2">
      <c r="E573" s="1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75"/>
      <c r="Y573" s="75"/>
      <c r="Z573" s="75"/>
      <c r="AA573" s="65"/>
      <c r="AB573" s="65"/>
    </row>
    <row r="574" spans="5:28" x14ac:dyDescent="0.2">
      <c r="E574" s="1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75"/>
      <c r="Y574" s="75"/>
      <c r="Z574" s="75"/>
      <c r="AA574" s="65"/>
      <c r="AB574" s="65"/>
    </row>
    <row r="575" spans="5:28" x14ac:dyDescent="0.2">
      <c r="E575" s="1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75"/>
      <c r="Y575" s="75"/>
      <c r="Z575" s="75"/>
      <c r="AA575" s="65"/>
      <c r="AB575" s="65"/>
    </row>
    <row r="576" spans="5:28" x14ac:dyDescent="0.2">
      <c r="E576" s="1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75"/>
      <c r="Y576" s="75"/>
      <c r="Z576" s="75"/>
      <c r="AA576" s="65"/>
      <c r="AB576" s="65"/>
    </row>
    <row r="577" spans="5:28" x14ac:dyDescent="0.2">
      <c r="E577" s="1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75"/>
      <c r="Y577" s="75"/>
      <c r="Z577" s="75"/>
      <c r="AA577" s="65"/>
      <c r="AB577" s="65"/>
    </row>
    <row r="578" spans="5:28" x14ac:dyDescent="0.2">
      <c r="E578" s="1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75"/>
      <c r="Y578" s="75"/>
      <c r="Z578" s="75"/>
      <c r="AA578" s="65"/>
      <c r="AB578" s="65"/>
    </row>
    <row r="579" spans="5:28" x14ac:dyDescent="0.2">
      <c r="E579" s="1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75"/>
      <c r="Y579" s="75"/>
      <c r="Z579" s="75"/>
      <c r="AA579" s="65"/>
      <c r="AB579" s="65"/>
    </row>
    <row r="580" spans="5:28" x14ac:dyDescent="0.2">
      <c r="E580" s="1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75"/>
      <c r="Y580" s="75"/>
      <c r="Z580" s="75"/>
      <c r="AA580" s="65"/>
      <c r="AB580" s="65"/>
    </row>
    <row r="581" spans="5:28" x14ac:dyDescent="0.2">
      <c r="E581" s="1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75"/>
      <c r="Y581" s="75"/>
      <c r="Z581" s="75"/>
      <c r="AA581" s="65"/>
      <c r="AB581" s="65"/>
    </row>
    <row r="582" spans="5:28" x14ac:dyDescent="0.2">
      <c r="E582" s="1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75"/>
      <c r="Y582" s="75"/>
      <c r="Z582" s="75"/>
      <c r="AA582" s="65"/>
      <c r="AB582" s="65"/>
    </row>
    <row r="583" spans="5:28" x14ac:dyDescent="0.2">
      <c r="E583" s="1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75"/>
      <c r="Y583" s="75"/>
      <c r="Z583" s="75"/>
      <c r="AA583" s="65"/>
      <c r="AB583" s="65"/>
    </row>
    <row r="584" spans="5:28" x14ac:dyDescent="0.2">
      <c r="E584" s="1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75"/>
      <c r="Y584" s="75"/>
      <c r="Z584" s="75"/>
      <c r="AA584" s="65"/>
      <c r="AB584" s="65"/>
    </row>
    <row r="585" spans="5:28" x14ac:dyDescent="0.2">
      <c r="E585" s="1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75"/>
      <c r="Y585" s="75"/>
      <c r="Z585" s="75"/>
      <c r="AA585" s="65"/>
      <c r="AB585" s="65"/>
    </row>
    <row r="586" spans="5:28" x14ac:dyDescent="0.2">
      <c r="E586" s="1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75"/>
      <c r="Y586" s="75"/>
      <c r="Z586" s="75"/>
      <c r="AA586" s="65"/>
      <c r="AB586" s="65"/>
    </row>
    <row r="587" spans="5:28" x14ac:dyDescent="0.2">
      <c r="E587" s="1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75"/>
      <c r="Y587" s="75"/>
      <c r="Z587" s="75"/>
      <c r="AA587" s="65"/>
      <c r="AB587" s="65"/>
    </row>
    <row r="588" spans="5:28" x14ac:dyDescent="0.2">
      <c r="E588" s="1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75"/>
      <c r="Y588" s="75"/>
      <c r="Z588" s="75"/>
      <c r="AA588" s="65"/>
      <c r="AB588" s="65"/>
    </row>
    <row r="589" spans="5:28" x14ac:dyDescent="0.2">
      <c r="E589" s="1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75"/>
      <c r="Y589" s="75"/>
      <c r="Z589" s="75"/>
      <c r="AA589" s="65"/>
      <c r="AB589" s="65"/>
    </row>
    <row r="590" spans="5:28" x14ac:dyDescent="0.2">
      <c r="E590" s="1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75"/>
      <c r="Y590" s="75"/>
      <c r="Z590" s="75"/>
      <c r="AA590" s="65"/>
      <c r="AB590" s="65"/>
    </row>
    <row r="591" spans="5:28" x14ac:dyDescent="0.2">
      <c r="E591" s="1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75"/>
      <c r="Y591" s="75"/>
      <c r="Z591" s="75"/>
      <c r="AA591" s="65"/>
      <c r="AB591" s="65"/>
    </row>
    <row r="592" spans="5:28" x14ac:dyDescent="0.2">
      <c r="E592" s="1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75"/>
      <c r="Y592" s="75"/>
      <c r="Z592" s="75"/>
      <c r="AA592" s="65"/>
      <c r="AB592" s="65"/>
    </row>
    <row r="593" spans="5:28" x14ac:dyDescent="0.2">
      <c r="E593" s="1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75"/>
      <c r="Y593" s="75"/>
      <c r="Z593" s="75"/>
      <c r="AA593" s="65"/>
      <c r="AB593" s="65"/>
    </row>
    <row r="594" spans="5:28" x14ac:dyDescent="0.2">
      <c r="E594" s="1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75"/>
      <c r="Y594" s="75"/>
      <c r="Z594" s="75"/>
      <c r="AA594" s="65"/>
      <c r="AB594" s="65"/>
    </row>
    <row r="595" spans="5:28" x14ac:dyDescent="0.2">
      <c r="E595" s="1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75"/>
      <c r="Y595" s="75"/>
      <c r="Z595" s="75"/>
      <c r="AA595" s="65"/>
      <c r="AB595" s="65"/>
    </row>
    <row r="596" spans="5:28" x14ac:dyDescent="0.2">
      <c r="E596" s="1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75"/>
      <c r="Y596" s="75"/>
      <c r="Z596" s="75"/>
      <c r="AA596" s="65"/>
      <c r="AB596" s="65"/>
    </row>
    <row r="597" spans="5:28" x14ac:dyDescent="0.2">
      <c r="E597" s="1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75"/>
      <c r="Y597" s="75"/>
      <c r="Z597" s="75"/>
      <c r="AA597" s="65"/>
      <c r="AB597" s="65"/>
    </row>
    <row r="598" spans="5:28" x14ac:dyDescent="0.2">
      <c r="E598" s="1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75"/>
      <c r="Y598" s="75"/>
      <c r="Z598" s="75"/>
      <c r="AA598" s="65"/>
      <c r="AB598" s="65"/>
    </row>
    <row r="599" spans="5:28" x14ac:dyDescent="0.2">
      <c r="E599" s="1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75"/>
      <c r="Y599" s="75"/>
      <c r="Z599" s="75"/>
      <c r="AA599" s="65"/>
      <c r="AB599" s="65"/>
    </row>
    <row r="600" spans="5:28" x14ac:dyDescent="0.2">
      <c r="E600" s="1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75"/>
      <c r="Y600" s="75"/>
      <c r="Z600" s="75"/>
      <c r="AA600" s="65"/>
      <c r="AB600" s="65"/>
    </row>
    <row r="601" spans="5:28" x14ac:dyDescent="0.2">
      <c r="E601" s="1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75"/>
      <c r="Y601" s="75"/>
      <c r="Z601" s="75"/>
      <c r="AA601" s="65"/>
      <c r="AB601" s="65"/>
    </row>
    <row r="602" spans="5:28" x14ac:dyDescent="0.2">
      <c r="E602" s="1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75"/>
      <c r="Y602" s="75"/>
      <c r="Z602" s="75"/>
      <c r="AA602" s="65"/>
      <c r="AB602" s="65"/>
    </row>
    <row r="603" spans="5:28" x14ac:dyDescent="0.2">
      <c r="E603" s="1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75"/>
      <c r="Y603" s="75"/>
      <c r="Z603" s="75"/>
      <c r="AA603" s="65"/>
      <c r="AB603" s="65"/>
    </row>
    <row r="604" spans="5:28" x14ac:dyDescent="0.2">
      <c r="E604" s="1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75"/>
      <c r="Y604" s="75"/>
      <c r="Z604" s="75"/>
      <c r="AA604" s="65"/>
      <c r="AB604" s="65"/>
    </row>
    <row r="605" spans="5:28" x14ac:dyDescent="0.2">
      <c r="E605" s="1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75"/>
      <c r="Y605" s="75"/>
      <c r="Z605" s="75"/>
      <c r="AA605" s="65"/>
      <c r="AB605" s="65"/>
    </row>
    <row r="606" spans="5:28" x14ac:dyDescent="0.2">
      <c r="E606" s="1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75"/>
      <c r="Y606" s="75"/>
      <c r="Z606" s="75"/>
      <c r="AA606" s="65"/>
      <c r="AB606" s="65"/>
    </row>
    <row r="607" spans="5:28" x14ac:dyDescent="0.2">
      <c r="E607" s="1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75"/>
      <c r="Y607" s="75"/>
      <c r="Z607" s="75"/>
      <c r="AA607" s="65"/>
      <c r="AB607" s="65"/>
    </row>
    <row r="608" spans="5:28" x14ac:dyDescent="0.2">
      <c r="E608" s="1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75"/>
      <c r="Y608" s="75"/>
      <c r="Z608" s="75"/>
      <c r="AA608" s="65"/>
      <c r="AB608" s="65"/>
    </row>
    <row r="609" spans="5:28" x14ac:dyDescent="0.2">
      <c r="E609" s="1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75"/>
      <c r="Y609" s="75"/>
      <c r="Z609" s="75"/>
      <c r="AA609" s="65"/>
      <c r="AB609" s="65"/>
    </row>
    <row r="610" spans="5:28" x14ac:dyDescent="0.2">
      <c r="E610" s="1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75"/>
      <c r="Y610" s="75"/>
      <c r="Z610" s="75"/>
      <c r="AA610" s="65"/>
      <c r="AB610" s="65"/>
    </row>
    <row r="611" spans="5:28" x14ac:dyDescent="0.2">
      <c r="E611" s="1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75"/>
      <c r="Y611" s="75"/>
      <c r="Z611" s="75"/>
      <c r="AA611" s="65"/>
      <c r="AB611" s="65"/>
    </row>
    <row r="612" spans="5:28" x14ac:dyDescent="0.2">
      <c r="E612" s="1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75"/>
      <c r="Y612" s="75"/>
      <c r="Z612" s="75"/>
      <c r="AA612" s="65"/>
      <c r="AB612" s="65"/>
    </row>
    <row r="613" spans="5:28" x14ac:dyDescent="0.2">
      <c r="E613" s="1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75"/>
      <c r="Y613" s="75"/>
      <c r="Z613" s="75"/>
      <c r="AA613" s="65"/>
      <c r="AB613" s="65"/>
    </row>
    <row r="614" spans="5:28" x14ac:dyDescent="0.2">
      <c r="E614" s="1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75"/>
      <c r="Y614" s="75"/>
      <c r="Z614" s="75"/>
      <c r="AA614" s="65"/>
      <c r="AB614" s="65"/>
    </row>
    <row r="615" spans="5:28" x14ac:dyDescent="0.2">
      <c r="E615" s="1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75"/>
      <c r="Y615" s="75"/>
      <c r="Z615" s="75"/>
      <c r="AA615" s="65"/>
      <c r="AB615" s="65"/>
    </row>
    <row r="616" spans="5:28" x14ac:dyDescent="0.2">
      <c r="E616" s="1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75"/>
      <c r="Y616" s="75"/>
      <c r="Z616" s="75"/>
      <c r="AA616" s="65"/>
      <c r="AB616" s="65"/>
    </row>
    <row r="617" spans="5:28" x14ac:dyDescent="0.2">
      <c r="E617" s="1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75"/>
      <c r="Y617" s="75"/>
      <c r="Z617" s="75"/>
      <c r="AA617" s="65"/>
      <c r="AB617" s="65"/>
    </row>
    <row r="618" spans="5:28" x14ac:dyDescent="0.2">
      <c r="E618" s="1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75"/>
      <c r="Y618" s="75"/>
      <c r="Z618" s="75"/>
      <c r="AA618" s="65"/>
      <c r="AB618" s="65"/>
    </row>
    <row r="619" spans="5:28" x14ac:dyDescent="0.2">
      <c r="E619" s="1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75"/>
      <c r="Y619" s="75"/>
      <c r="Z619" s="75"/>
      <c r="AA619" s="65"/>
      <c r="AB619" s="65"/>
    </row>
    <row r="620" spans="5:28" x14ac:dyDescent="0.2">
      <c r="E620" s="1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75"/>
      <c r="Y620" s="75"/>
      <c r="Z620" s="75"/>
      <c r="AA620" s="65"/>
      <c r="AB620" s="65"/>
    </row>
    <row r="621" spans="5:28" x14ac:dyDescent="0.2">
      <c r="E621" s="1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75"/>
      <c r="Y621" s="75"/>
      <c r="Z621" s="75"/>
      <c r="AA621" s="65"/>
      <c r="AB621" s="65"/>
    </row>
    <row r="622" spans="5:28" x14ac:dyDescent="0.2">
      <c r="E622" s="1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75"/>
      <c r="Y622" s="75"/>
      <c r="Z622" s="75"/>
      <c r="AA622" s="65"/>
      <c r="AB622" s="65"/>
    </row>
    <row r="623" spans="5:28" x14ac:dyDescent="0.2">
      <c r="E623" s="1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75"/>
      <c r="Y623" s="75"/>
      <c r="Z623" s="75"/>
      <c r="AA623" s="65"/>
      <c r="AB623" s="65"/>
    </row>
    <row r="624" spans="5:28" x14ac:dyDescent="0.2">
      <c r="E624" s="1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75"/>
      <c r="Y624" s="75"/>
      <c r="Z624" s="75"/>
      <c r="AA624" s="65"/>
      <c r="AB624" s="65"/>
    </row>
    <row r="625" spans="5:28" x14ac:dyDescent="0.2">
      <c r="E625" s="1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75"/>
      <c r="Y625" s="75"/>
      <c r="Z625" s="75"/>
      <c r="AA625" s="65"/>
      <c r="AB625" s="65"/>
    </row>
    <row r="626" spans="5:28" x14ac:dyDescent="0.2">
      <c r="E626" s="1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75"/>
      <c r="Y626" s="75"/>
      <c r="Z626" s="75"/>
      <c r="AA626" s="65"/>
      <c r="AB626" s="65"/>
    </row>
    <row r="627" spans="5:28" x14ac:dyDescent="0.2">
      <c r="E627" s="1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75"/>
      <c r="Y627" s="75"/>
      <c r="Z627" s="75"/>
      <c r="AA627" s="65"/>
      <c r="AB627" s="65"/>
    </row>
    <row r="628" spans="5:28" x14ac:dyDescent="0.2">
      <c r="E628" s="1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75"/>
      <c r="Y628" s="75"/>
      <c r="Z628" s="75"/>
      <c r="AA628" s="65"/>
      <c r="AB628" s="65"/>
    </row>
    <row r="629" spans="5:28" x14ac:dyDescent="0.2">
      <c r="E629" s="1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75"/>
      <c r="Y629" s="75"/>
      <c r="Z629" s="75"/>
      <c r="AA629" s="65"/>
      <c r="AB629" s="65"/>
    </row>
    <row r="630" spans="5:28" x14ac:dyDescent="0.2">
      <c r="E630" s="1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75"/>
      <c r="Y630" s="75"/>
      <c r="Z630" s="75"/>
      <c r="AA630" s="65"/>
      <c r="AB630" s="65"/>
    </row>
    <row r="631" spans="5:28" x14ac:dyDescent="0.2">
      <c r="E631" s="1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75"/>
      <c r="Y631" s="75"/>
      <c r="Z631" s="75"/>
      <c r="AA631" s="65"/>
      <c r="AB631" s="65"/>
    </row>
    <row r="632" spans="5:28" x14ac:dyDescent="0.2">
      <c r="E632" s="1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75"/>
      <c r="Y632" s="75"/>
      <c r="Z632" s="75"/>
      <c r="AA632" s="65"/>
      <c r="AB632" s="65"/>
    </row>
    <row r="633" spans="5:28" x14ac:dyDescent="0.2">
      <c r="E633" s="1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75"/>
      <c r="Y633" s="75"/>
      <c r="Z633" s="75"/>
      <c r="AA633" s="65"/>
      <c r="AB633" s="65"/>
    </row>
    <row r="634" spans="5:28" x14ac:dyDescent="0.2">
      <c r="E634" s="1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75"/>
      <c r="Y634" s="75"/>
      <c r="Z634" s="75"/>
      <c r="AA634" s="65"/>
      <c r="AB634" s="65"/>
    </row>
    <row r="635" spans="5:28" x14ac:dyDescent="0.2">
      <c r="E635" s="1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75"/>
      <c r="Y635" s="75"/>
      <c r="Z635" s="75"/>
      <c r="AA635" s="65"/>
      <c r="AB635" s="65"/>
    </row>
    <row r="636" spans="5:28" x14ac:dyDescent="0.2">
      <c r="E636" s="1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75"/>
      <c r="Y636" s="75"/>
      <c r="Z636" s="75"/>
      <c r="AA636" s="65"/>
      <c r="AB636" s="65"/>
    </row>
    <row r="637" spans="5:28" x14ac:dyDescent="0.2">
      <c r="E637" s="1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75"/>
      <c r="Y637" s="75"/>
      <c r="Z637" s="75"/>
      <c r="AA637" s="65"/>
      <c r="AB637" s="65"/>
    </row>
    <row r="638" spans="5:28" x14ac:dyDescent="0.2">
      <c r="E638" s="1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75"/>
      <c r="Y638" s="75"/>
      <c r="Z638" s="75"/>
      <c r="AA638" s="65"/>
      <c r="AB638" s="65"/>
    </row>
    <row r="639" spans="5:28" x14ac:dyDescent="0.2">
      <c r="E639" s="1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75"/>
      <c r="Y639" s="75"/>
      <c r="Z639" s="75"/>
      <c r="AA639" s="65"/>
      <c r="AB639" s="65"/>
    </row>
    <row r="640" spans="5:28" x14ac:dyDescent="0.2">
      <c r="E640" s="1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75"/>
      <c r="Y640" s="75"/>
      <c r="Z640" s="75"/>
      <c r="AA640" s="65"/>
      <c r="AB640" s="65"/>
    </row>
    <row r="641" spans="5:28" x14ac:dyDescent="0.2">
      <c r="E641" s="1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75"/>
      <c r="Y641" s="75"/>
      <c r="Z641" s="75"/>
      <c r="AA641" s="65"/>
      <c r="AB641" s="65"/>
    </row>
    <row r="642" spans="5:28" x14ac:dyDescent="0.2">
      <c r="E642" s="1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75"/>
      <c r="Y642" s="75"/>
      <c r="Z642" s="75"/>
      <c r="AA642" s="65"/>
      <c r="AB642" s="65"/>
    </row>
    <row r="643" spans="5:28" x14ac:dyDescent="0.2">
      <c r="E643" s="1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75"/>
      <c r="Y643" s="75"/>
      <c r="Z643" s="75"/>
      <c r="AA643" s="65"/>
      <c r="AB643" s="65"/>
    </row>
    <row r="644" spans="5:28" x14ac:dyDescent="0.2">
      <c r="E644" s="1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75"/>
      <c r="Y644" s="75"/>
      <c r="Z644" s="75"/>
      <c r="AA644" s="65"/>
      <c r="AB644" s="65"/>
    </row>
    <row r="645" spans="5:28" x14ac:dyDescent="0.2">
      <c r="E645" s="1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75"/>
      <c r="Y645" s="75"/>
      <c r="Z645" s="75"/>
      <c r="AA645" s="65"/>
      <c r="AB645" s="65"/>
    </row>
    <row r="646" spans="5:28" x14ac:dyDescent="0.2">
      <c r="E646" s="1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75"/>
      <c r="Y646" s="75"/>
      <c r="Z646" s="75"/>
      <c r="AA646" s="65"/>
      <c r="AB646" s="65"/>
    </row>
    <row r="647" spans="5:28" x14ac:dyDescent="0.2">
      <c r="E647" s="1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75"/>
      <c r="Y647" s="75"/>
      <c r="Z647" s="75"/>
      <c r="AA647" s="65"/>
      <c r="AB647" s="65"/>
    </row>
    <row r="648" spans="5:28" x14ac:dyDescent="0.2">
      <c r="E648" s="1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75"/>
      <c r="Y648" s="75"/>
      <c r="Z648" s="75"/>
      <c r="AA648" s="65"/>
      <c r="AB648" s="65"/>
    </row>
    <row r="649" spans="5:28" x14ac:dyDescent="0.2">
      <c r="E649" s="1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75"/>
      <c r="Y649" s="75"/>
      <c r="Z649" s="75"/>
      <c r="AA649" s="65"/>
      <c r="AB649" s="65"/>
    </row>
    <row r="650" spans="5:28" x14ac:dyDescent="0.2">
      <c r="E650" s="1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75"/>
      <c r="Y650" s="75"/>
      <c r="Z650" s="75"/>
      <c r="AA650" s="65"/>
      <c r="AB650" s="65"/>
    </row>
    <row r="651" spans="5:28" x14ac:dyDescent="0.2">
      <c r="E651" s="1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75"/>
      <c r="Y651" s="75"/>
      <c r="Z651" s="75"/>
      <c r="AA651" s="65"/>
      <c r="AB651" s="65"/>
    </row>
    <row r="652" spans="5:28" x14ac:dyDescent="0.2">
      <c r="E652" s="1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75"/>
      <c r="Y652" s="75"/>
      <c r="Z652" s="75"/>
      <c r="AA652" s="65"/>
      <c r="AB652" s="65"/>
    </row>
    <row r="653" spans="5:28" x14ac:dyDescent="0.2">
      <c r="E653" s="1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75"/>
      <c r="Y653" s="75"/>
      <c r="Z653" s="75"/>
      <c r="AA653" s="65"/>
      <c r="AB653" s="65"/>
    </row>
    <row r="654" spans="5:28" x14ac:dyDescent="0.2">
      <c r="E654" s="1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75"/>
      <c r="Y654" s="75"/>
      <c r="Z654" s="75"/>
      <c r="AA654" s="65"/>
      <c r="AB654" s="65"/>
    </row>
    <row r="655" spans="5:28" x14ac:dyDescent="0.2">
      <c r="E655" s="1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75"/>
      <c r="Y655" s="75"/>
      <c r="Z655" s="75"/>
      <c r="AA655" s="65"/>
      <c r="AB655" s="65"/>
    </row>
    <row r="656" spans="5:28" x14ac:dyDescent="0.2">
      <c r="E656" s="1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75"/>
      <c r="Y656" s="75"/>
      <c r="Z656" s="75"/>
      <c r="AA656" s="65"/>
      <c r="AB656" s="65"/>
    </row>
    <row r="657" spans="5:28" x14ac:dyDescent="0.2">
      <c r="E657" s="1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75"/>
      <c r="Y657" s="75"/>
      <c r="Z657" s="75"/>
      <c r="AA657" s="65"/>
      <c r="AB657" s="65"/>
    </row>
    <row r="658" spans="5:28" x14ac:dyDescent="0.2">
      <c r="E658" s="1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75"/>
      <c r="Y658" s="75"/>
      <c r="Z658" s="75"/>
      <c r="AA658" s="65"/>
      <c r="AB658" s="65"/>
    </row>
    <row r="659" spans="5:28" x14ac:dyDescent="0.2">
      <c r="E659" s="1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75"/>
      <c r="Y659" s="75"/>
      <c r="Z659" s="75"/>
      <c r="AA659" s="65"/>
      <c r="AB659" s="65"/>
    </row>
    <row r="660" spans="5:28" x14ac:dyDescent="0.2">
      <c r="E660" s="1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75"/>
      <c r="Y660" s="75"/>
      <c r="Z660" s="75"/>
      <c r="AA660" s="65"/>
      <c r="AB660" s="65"/>
    </row>
    <row r="661" spans="5:28" x14ac:dyDescent="0.2">
      <c r="E661" s="1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75"/>
      <c r="Y661" s="75"/>
      <c r="Z661" s="75"/>
      <c r="AA661" s="65"/>
      <c r="AB661" s="65"/>
    </row>
    <row r="662" spans="5:28" x14ac:dyDescent="0.2">
      <c r="E662" s="1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75"/>
      <c r="Y662" s="75"/>
      <c r="Z662" s="75"/>
      <c r="AA662" s="65"/>
      <c r="AB662" s="65"/>
    </row>
    <row r="663" spans="5:28" x14ac:dyDescent="0.2">
      <c r="E663" s="1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75"/>
      <c r="Y663" s="75"/>
      <c r="Z663" s="75"/>
      <c r="AA663" s="65"/>
      <c r="AB663" s="65"/>
    </row>
    <row r="664" spans="5:28" x14ac:dyDescent="0.2">
      <c r="E664" s="1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75"/>
      <c r="Y664" s="75"/>
      <c r="Z664" s="75"/>
      <c r="AA664" s="65"/>
      <c r="AB664" s="65"/>
    </row>
    <row r="665" spans="5:28" x14ac:dyDescent="0.2">
      <c r="E665" s="1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75"/>
      <c r="Y665" s="75"/>
      <c r="Z665" s="75"/>
      <c r="AA665" s="65"/>
      <c r="AB665" s="65"/>
    </row>
    <row r="666" spans="5:28" x14ac:dyDescent="0.2">
      <c r="E666" s="1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75"/>
      <c r="Y666" s="75"/>
      <c r="Z666" s="75"/>
      <c r="AA666" s="65"/>
      <c r="AB666" s="65"/>
    </row>
    <row r="667" spans="5:28" x14ac:dyDescent="0.2">
      <c r="E667" s="1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75"/>
      <c r="Y667" s="75"/>
      <c r="Z667" s="75"/>
      <c r="AA667" s="65"/>
      <c r="AB667" s="65"/>
    </row>
    <row r="668" spans="5:28" x14ac:dyDescent="0.2">
      <c r="E668" s="1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75"/>
      <c r="Y668" s="75"/>
      <c r="Z668" s="75"/>
      <c r="AA668" s="65"/>
      <c r="AB668" s="65"/>
    </row>
    <row r="669" spans="5:28" x14ac:dyDescent="0.2">
      <c r="E669" s="1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75"/>
      <c r="Y669" s="75"/>
      <c r="Z669" s="75"/>
      <c r="AA669" s="65"/>
      <c r="AB669" s="65"/>
    </row>
    <row r="670" spans="5:28" x14ac:dyDescent="0.2">
      <c r="E670" s="1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75"/>
      <c r="Y670" s="75"/>
      <c r="Z670" s="75"/>
      <c r="AA670" s="65"/>
      <c r="AB670" s="65"/>
    </row>
    <row r="671" spans="5:28" x14ac:dyDescent="0.2">
      <c r="E671" s="1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75"/>
      <c r="Y671" s="75"/>
      <c r="Z671" s="75"/>
      <c r="AA671" s="65"/>
      <c r="AB671" s="65"/>
    </row>
    <row r="672" spans="5:28" x14ac:dyDescent="0.2">
      <c r="E672" s="1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75"/>
      <c r="Y672" s="75"/>
      <c r="Z672" s="75"/>
      <c r="AA672" s="65"/>
      <c r="AB672" s="65"/>
    </row>
    <row r="673" spans="5:28" x14ac:dyDescent="0.2">
      <c r="E673" s="1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75"/>
      <c r="Y673" s="75"/>
      <c r="Z673" s="75"/>
      <c r="AA673" s="65"/>
      <c r="AB673" s="65"/>
    </row>
    <row r="674" spans="5:28" x14ac:dyDescent="0.2">
      <c r="E674" s="1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75"/>
      <c r="Y674" s="75"/>
      <c r="Z674" s="75"/>
      <c r="AA674" s="65"/>
      <c r="AB674" s="65"/>
    </row>
    <row r="675" spans="5:28" x14ac:dyDescent="0.2">
      <c r="E675" s="1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75"/>
      <c r="Y675" s="75"/>
      <c r="Z675" s="75"/>
      <c r="AA675" s="65"/>
      <c r="AB675" s="65"/>
    </row>
    <row r="676" spans="5:28" x14ac:dyDescent="0.2">
      <c r="E676" s="1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75"/>
      <c r="Y676" s="75"/>
      <c r="Z676" s="75"/>
      <c r="AA676" s="65"/>
      <c r="AB676" s="65"/>
    </row>
    <row r="677" spans="5:28" x14ac:dyDescent="0.2">
      <c r="E677" s="1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75"/>
      <c r="Y677" s="75"/>
      <c r="Z677" s="75"/>
      <c r="AA677" s="65"/>
      <c r="AB677" s="65"/>
    </row>
    <row r="678" spans="5:28" x14ac:dyDescent="0.2">
      <c r="E678" s="1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75"/>
      <c r="Y678" s="75"/>
      <c r="Z678" s="75"/>
      <c r="AA678" s="65"/>
      <c r="AB678" s="65"/>
    </row>
    <row r="679" spans="5:28" x14ac:dyDescent="0.2">
      <c r="E679" s="1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75"/>
      <c r="Y679" s="75"/>
      <c r="Z679" s="75"/>
      <c r="AA679" s="65"/>
      <c r="AB679" s="65"/>
    </row>
    <row r="680" spans="5:28" x14ac:dyDescent="0.2">
      <c r="E680" s="1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75"/>
      <c r="Y680" s="75"/>
      <c r="Z680" s="75"/>
      <c r="AA680" s="65"/>
      <c r="AB680" s="65"/>
    </row>
    <row r="681" spans="5:28" x14ac:dyDescent="0.2">
      <c r="E681" s="1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75"/>
      <c r="Y681" s="75"/>
      <c r="Z681" s="75"/>
      <c r="AA681" s="65"/>
      <c r="AB681" s="65"/>
    </row>
    <row r="682" spans="5:28" x14ac:dyDescent="0.2">
      <c r="E682" s="1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75"/>
      <c r="Y682" s="75"/>
      <c r="Z682" s="75"/>
      <c r="AA682" s="65"/>
      <c r="AB682" s="65"/>
    </row>
    <row r="683" spans="5:28" x14ac:dyDescent="0.2">
      <c r="E683" s="1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75"/>
      <c r="Y683" s="75"/>
      <c r="Z683" s="75"/>
      <c r="AA683" s="65"/>
      <c r="AB683" s="65"/>
    </row>
    <row r="684" spans="5:28" x14ac:dyDescent="0.2">
      <c r="E684" s="1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75"/>
      <c r="Y684" s="75"/>
      <c r="Z684" s="75"/>
      <c r="AA684" s="65"/>
      <c r="AB684" s="65"/>
    </row>
    <row r="685" spans="5:28" x14ac:dyDescent="0.2">
      <c r="E685" s="1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75"/>
      <c r="Y685" s="75"/>
      <c r="Z685" s="75"/>
      <c r="AA685" s="65"/>
      <c r="AB685" s="65"/>
    </row>
    <row r="686" spans="5:28" x14ac:dyDescent="0.2">
      <c r="E686" s="1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75"/>
      <c r="Y686" s="75"/>
      <c r="Z686" s="75"/>
      <c r="AA686" s="65"/>
      <c r="AB686" s="65"/>
    </row>
    <row r="687" spans="5:28" x14ac:dyDescent="0.2">
      <c r="E687" s="1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75"/>
      <c r="Y687" s="75"/>
      <c r="Z687" s="75"/>
      <c r="AA687" s="65"/>
      <c r="AB687" s="65"/>
    </row>
    <row r="688" spans="5:28" x14ac:dyDescent="0.2">
      <c r="E688" s="1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75"/>
      <c r="Y688" s="75"/>
      <c r="Z688" s="75"/>
      <c r="AA688" s="65"/>
      <c r="AB688" s="65"/>
    </row>
    <row r="689" spans="5:28" x14ac:dyDescent="0.2">
      <c r="E689" s="1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75"/>
      <c r="Y689" s="75"/>
      <c r="Z689" s="75"/>
      <c r="AA689" s="65"/>
      <c r="AB689" s="65"/>
    </row>
    <row r="690" spans="5:28" x14ac:dyDescent="0.2">
      <c r="E690" s="1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75"/>
      <c r="Y690" s="75"/>
      <c r="Z690" s="75"/>
      <c r="AA690" s="65"/>
      <c r="AB690" s="65"/>
    </row>
    <row r="691" spans="5:28" x14ac:dyDescent="0.2">
      <c r="E691" s="1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75"/>
      <c r="Y691" s="75"/>
      <c r="Z691" s="75"/>
      <c r="AA691" s="65"/>
      <c r="AB691" s="65"/>
    </row>
    <row r="692" spans="5:28" x14ac:dyDescent="0.2">
      <c r="E692" s="1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75"/>
      <c r="Y692" s="75"/>
      <c r="Z692" s="75"/>
      <c r="AA692" s="65"/>
      <c r="AB692" s="65"/>
    </row>
    <row r="693" spans="5:28" x14ac:dyDescent="0.2">
      <c r="E693" s="1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75"/>
      <c r="Y693" s="75"/>
      <c r="Z693" s="75"/>
      <c r="AA693" s="65"/>
      <c r="AB693" s="65"/>
    </row>
    <row r="694" spans="5:28" x14ac:dyDescent="0.2">
      <c r="E694" s="1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75"/>
      <c r="Y694" s="75"/>
      <c r="Z694" s="75"/>
      <c r="AA694" s="65"/>
      <c r="AB694" s="65"/>
    </row>
    <row r="695" spans="5:28" x14ac:dyDescent="0.2">
      <c r="E695" s="1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75"/>
      <c r="Y695" s="75"/>
      <c r="Z695" s="75"/>
      <c r="AA695" s="65"/>
      <c r="AB695" s="65"/>
    </row>
    <row r="696" spans="5:28" x14ac:dyDescent="0.2">
      <c r="E696" s="1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75"/>
      <c r="Y696" s="75"/>
      <c r="Z696" s="75"/>
      <c r="AA696" s="65"/>
      <c r="AB696" s="65"/>
    </row>
    <row r="697" spans="5:28" x14ac:dyDescent="0.2">
      <c r="E697" s="1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75"/>
      <c r="Y697" s="75"/>
      <c r="Z697" s="75"/>
      <c r="AA697" s="65"/>
      <c r="AB697" s="65"/>
    </row>
    <row r="698" spans="5:28" x14ac:dyDescent="0.2">
      <c r="E698" s="1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75"/>
      <c r="Y698" s="75"/>
      <c r="Z698" s="75"/>
      <c r="AA698" s="65"/>
      <c r="AB698" s="65"/>
    </row>
    <row r="699" spans="5:28" x14ac:dyDescent="0.2">
      <c r="E699" s="1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75"/>
      <c r="Y699" s="75"/>
      <c r="Z699" s="75"/>
      <c r="AA699" s="65"/>
      <c r="AB699" s="65"/>
    </row>
    <row r="700" spans="5:28" x14ac:dyDescent="0.2">
      <c r="E700" s="1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75"/>
      <c r="Y700" s="75"/>
      <c r="Z700" s="75"/>
      <c r="AA700" s="65"/>
      <c r="AB700" s="65"/>
    </row>
    <row r="701" spans="5:28" x14ac:dyDescent="0.2">
      <c r="E701" s="1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75"/>
      <c r="Y701" s="75"/>
      <c r="Z701" s="75"/>
      <c r="AA701" s="65"/>
      <c r="AB701" s="65"/>
    </row>
    <row r="702" spans="5:28" x14ac:dyDescent="0.2">
      <c r="E702" s="1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75"/>
      <c r="Y702" s="75"/>
      <c r="Z702" s="75"/>
      <c r="AA702" s="65"/>
      <c r="AB702" s="65"/>
    </row>
    <row r="703" spans="5:28" x14ac:dyDescent="0.2">
      <c r="E703" s="1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75"/>
      <c r="Y703" s="75"/>
      <c r="Z703" s="75"/>
      <c r="AA703" s="65"/>
      <c r="AB703" s="65"/>
    </row>
    <row r="704" spans="5:28" x14ac:dyDescent="0.2">
      <c r="E704" s="1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75"/>
      <c r="Y704" s="75"/>
      <c r="Z704" s="75"/>
      <c r="AA704" s="65"/>
      <c r="AB704" s="65"/>
    </row>
    <row r="705" spans="5:28" x14ac:dyDescent="0.2">
      <c r="E705" s="1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75"/>
      <c r="Y705" s="75"/>
      <c r="Z705" s="75"/>
      <c r="AA705" s="65"/>
      <c r="AB705" s="65"/>
    </row>
    <row r="706" spans="5:28" x14ac:dyDescent="0.2">
      <c r="E706" s="1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75"/>
      <c r="Y706" s="75"/>
      <c r="Z706" s="75"/>
      <c r="AA706" s="65"/>
      <c r="AB706" s="65"/>
    </row>
    <row r="707" spans="5:28" x14ac:dyDescent="0.2">
      <c r="E707" s="1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75"/>
      <c r="Y707" s="75"/>
      <c r="Z707" s="75"/>
      <c r="AA707" s="65"/>
      <c r="AB707" s="65"/>
    </row>
    <row r="708" spans="5:28" x14ac:dyDescent="0.2">
      <c r="E708" s="1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75"/>
      <c r="Y708" s="75"/>
      <c r="Z708" s="75"/>
      <c r="AA708" s="65"/>
      <c r="AB708" s="65"/>
    </row>
    <row r="709" spans="5:28" x14ac:dyDescent="0.2">
      <c r="E709" s="1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75"/>
      <c r="Y709" s="75"/>
      <c r="Z709" s="75"/>
      <c r="AA709" s="65"/>
      <c r="AB709" s="65"/>
    </row>
    <row r="710" spans="5:28" x14ac:dyDescent="0.2">
      <c r="E710" s="1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75"/>
      <c r="Y710" s="75"/>
      <c r="Z710" s="75"/>
      <c r="AA710" s="65"/>
      <c r="AB710" s="65"/>
    </row>
    <row r="711" spans="5:28" x14ac:dyDescent="0.2">
      <c r="E711" s="1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75"/>
      <c r="Y711" s="75"/>
      <c r="Z711" s="75"/>
      <c r="AA711" s="65"/>
      <c r="AB711" s="65"/>
    </row>
    <row r="712" spans="5:28" x14ac:dyDescent="0.2">
      <c r="E712" s="1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75"/>
      <c r="Y712" s="75"/>
      <c r="Z712" s="75"/>
      <c r="AA712" s="65"/>
      <c r="AB712" s="65"/>
    </row>
    <row r="713" spans="5:28" x14ac:dyDescent="0.2">
      <c r="E713" s="1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75"/>
      <c r="Y713" s="75"/>
      <c r="Z713" s="75"/>
      <c r="AA713" s="65"/>
      <c r="AB713" s="65"/>
    </row>
    <row r="714" spans="5:28" x14ac:dyDescent="0.2">
      <c r="E714" s="1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75"/>
      <c r="Y714" s="75"/>
      <c r="Z714" s="75"/>
      <c r="AA714" s="65"/>
      <c r="AB714" s="65"/>
    </row>
    <row r="715" spans="5:28" x14ac:dyDescent="0.2">
      <c r="E715" s="1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75"/>
      <c r="Y715" s="75"/>
      <c r="Z715" s="75"/>
      <c r="AA715" s="65"/>
      <c r="AB715" s="65"/>
    </row>
    <row r="716" spans="5:28" x14ac:dyDescent="0.2">
      <c r="E716" s="1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75"/>
      <c r="Y716" s="75"/>
      <c r="Z716" s="75"/>
      <c r="AA716" s="65"/>
      <c r="AB716" s="65"/>
    </row>
    <row r="717" spans="5:28" x14ac:dyDescent="0.2">
      <c r="E717" s="1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75"/>
      <c r="Y717" s="75"/>
      <c r="Z717" s="75"/>
      <c r="AA717" s="65"/>
      <c r="AB717" s="65"/>
    </row>
    <row r="718" spans="5:28" x14ac:dyDescent="0.2">
      <c r="E718" s="1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75"/>
      <c r="Y718" s="75"/>
      <c r="Z718" s="75"/>
      <c r="AA718" s="65"/>
      <c r="AB718" s="65"/>
    </row>
    <row r="719" spans="5:28" x14ac:dyDescent="0.2">
      <c r="E719" s="1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75"/>
      <c r="Y719" s="75"/>
      <c r="Z719" s="75"/>
      <c r="AA719" s="65"/>
      <c r="AB719" s="65"/>
    </row>
    <row r="720" spans="5:28" x14ac:dyDescent="0.2">
      <c r="E720" s="1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75"/>
      <c r="Y720" s="75"/>
      <c r="Z720" s="75"/>
      <c r="AA720" s="65"/>
      <c r="AB720" s="65"/>
    </row>
    <row r="721" spans="5:28" x14ac:dyDescent="0.2">
      <c r="E721" s="1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75"/>
      <c r="Y721" s="75"/>
      <c r="Z721" s="75"/>
      <c r="AA721" s="65"/>
      <c r="AB721" s="65"/>
    </row>
    <row r="722" spans="5:28" x14ac:dyDescent="0.2">
      <c r="E722" s="1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75"/>
      <c r="Y722" s="75"/>
      <c r="Z722" s="75"/>
      <c r="AA722" s="65"/>
      <c r="AB722" s="65"/>
    </row>
    <row r="723" spans="5:28" x14ac:dyDescent="0.2">
      <c r="E723" s="1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75"/>
      <c r="Y723" s="75"/>
      <c r="Z723" s="75"/>
      <c r="AA723" s="65"/>
      <c r="AB723" s="65"/>
    </row>
    <row r="724" spans="5:28" x14ac:dyDescent="0.2">
      <c r="E724" s="1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75"/>
      <c r="Y724" s="75"/>
      <c r="Z724" s="75"/>
      <c r="AA724" s="65"/>
      <c r="AB724" s="65"/>
    </row>
    <row r="725" spans="5:28" x14ac:dyDescent="0.2">
      <c r="E725" s="1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75"/>
      <c r="Y725" s="75"/>
      <c r="Z725" s="75"/>
      <c r="AA725" s="65"/>
      <c r="AB725" s="65"/>
    </row>
    <row r="726" spans="5:28" x14ac:dyDescent="0.2">
      <c r="E726" s="1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75"/>
      <c r="Y726" s="75"/>
      <c r="Z726" s="75"/>
      <c r="AA726" s="65"/>
      <c r="AB726" s="65"/>
    </row>
    <row r="727" spans="5:28" x14ac:dyDescent="0.2">
      <c r="E727" s="1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75"/>
      <c r="Y727" s="75"/>
      <c r="Z727" s="75"/>
      <c r="AA727" s="65"/>
      <c r="AB727" s="65"/>
    </row>
    <row r="728" spans="5:28" x14ac:dyDescent="0.2">
      <c r="E728" s="1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75"/>
      <c r="Y728" s="75"/>
      <c r="Z728" s="75"/>
      <c r="AA728" s="65"/>
      <c r="AB728" s="65"/>
    </row>
    <row r="729" spans="5:28" x14ac:dyDescent="0.2">
      <c r="E729" s="1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75"/>
      <c r="Y729" s="75"/>
      <c r="Z729" s="75"/>
      <c r="AA729" s="65"/>
      <c r="AB729" s="65"/>
    </row>
    <row r="730" spans="5:28" x14ac:dyDescent="0.2">
      <c r="E730" s="1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75"/>
      <c r="Y730" s="75"/>
      <c r="Z730" s="75"/>
      <c r="AA730" s="65"/>
      <c r="AB730" s="65"/>
    </row>
    <row r="731" spans="5:28" x14ac:dyDescent="0.2">
      <c r="E731" s="1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75"/>
      <c r="Y731" s="75"/>
      <c r="Z731" s="75"/>
      <c r="AA731" s="65"/>
      <c r="AB731" s="65"/>
    </row>
    <row r="732" spans="5:28" x14ac:dyDescent="0.2">
      <c r="E732" s="1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75"/>
      <c r="Y732" s="75"/>
      <c r="Z732" s="75"/>
      <c r="AA732" s="65"/>
      <c r="AB732" s="65"/>
    </row>
    <row r="733" spans="5:28" x14ac:dyDescent="0.2">
      <c r="E733" s="1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75"/>
      <c r="Y733" s="75"/>
      <c r="Z733" s="75"/>
      <c r="AA733" s="65"/>
      <c r="AB733" s="65"/>
    </row>
    <row r="734" spans="5:28" x14ac:dyDescent="0.2">
      <c r="E734" s="1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75"/>
      <c r="Y734" s="75"/>
      <c r="Z734" s="75"/>
      <c r="AA734" s="65"/>
      <c r="AB734" s="65"/>
    </row>
    <row r="735" spans="5:28" x14ac:dyDescent="0.2">
      <c r="E735" s="1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75"/>
      <c r="Y735" s="75"/>
      <c r="Z735" s="75"/>
      <c r="AA735" s="65"/>
      <c r="AB735" s="65"/>
    </row>
    <row r="736" spans="5:28" x14ac:dyDescent="0.2">
      <c r="E736" s="1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75"/>
      <c r="Y736" s="75"/>
      <c r="Z736" s="75"/>
      <c r="AA736" s="65"/>
      <c r="AB736" s="65"/>
    </row>
    <row r="737" spans="5:28" x14ac:dyDescent="0.2">
      <c r="E737" s="1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75"/>
      <c r="Y737" s="75"/>
      <c r="Z737" s="75"/>
      <c r="AA737" s="65"/>
      <c r="AB737" s="65"/>
    </row>
    <row r="738" spans="5:28" x14ac:dyDescent="0.2">
      <c r="E738" s="1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75"/>
      <c r="Y738" s="75"/>
      <c r="Z738" s="75"/>
      <c r="AA738" s="65"/>
      <c r="AB738" s="65"/>
    </row>
    <row r="739" spans="5:28" x14ac:dyDescent="0.2">
      <c r="E739" s="1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75"/>
      <c r="Y739" s="75"/>
      <c r="Z739" s="75"/>
      <c r="AA739" s="65"/>
      <c r="AB739" s="65"/>
    </row>
    <row r="740" spans="5:28" x14ac:dyDescent="0.2">
      <c r="E740" s="1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75"/>
      <c r="Y740" s="75"/>
      <c r="Z740" s="75"/>
      <c r="AA740" s="65"/>
      <c r="AB740" s="65"/>
    </row>
    <row r="741" spans="5:28" x14ac:dyDescent="0.2">
      <c r="E741" s="1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75"/>
      <c r="Y741" s="75"/>
      <c r="Z741" s="75"/>
      <c r="AA741" s="65"/>
      <c r="AB741" s="65"/>
    </row>
    <row r="742" spans="5:28" x14ac:dyDescent="0.2">
      <c r="E742" s="1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75"/>
      <c r="Y742" s="75"/>
      <c r="Z742" s="75"/>
      <c r="AA742" s="65"/>
      <c r="AB742" s="65"/>
    </row>
    <row r="743" spans="5:28" x14ac:dyDescent="0.2">
      <c r="E743" s="1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75"/>
      <c r="Y743" s="75"/>
      <c r="Z743" s="75"/>
      <c r="AA743" s="65"/>
      <c r="AB743" s="65"/>
    </row>
    <row r="744" spans="5:28" x14ac:dyDescent="0.2">
      <c r="E744" s="1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75"/>
      <c r="Y744" s="75"/>
      <c r="Z744" s="75"/>
      <c r="AA744" s="65"/>
      <c r="AB744" s="65"/>
    </row>
    <row r="745" spans="5:28" x14ac:dyDescent="0.2">
      <c r="E745" s="1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75"/>
      <c r="Y745" s="75"/>
      <c r="Z745" s="75"/>
      <c r="AA745" s="65"/>
      <c r="AB745" s="65"/>
    </row>
    <row r="746" spans="5:28" x14ac:dyDescent="0.2">
      <c r="E746" s="1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75"/>
      <c r="Y746" s="75"/>
      <c r="Z746" s="75"/>
      <c r="AA746" s="65"/>
      <c r="AB746" s="65"/>
    </row>
    <row r="747" spans="5:28" x14ac:dyDescent="0.2">
      <c r="E747" s="1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75"/>
      <c r="Y747" s="75"/>
      <c r="Z747" s="75"/>
      <c r="AA747" s="65"/>
      <c r="AB747" s="65"/>
    </row>
    <row r="748" spans="5:28" x14ac:dyDescent="0.2">
      <c r="E748" s="1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75"/>
      <c r="Y748" s="75"/>
      <c r="Z748" s="75"/>
      <c r="AA748" s="65"/>
      <c r="AB748" s="65"/>
    </row>
    <row r="749" spans="5:28" x14ac:dyDescent="0.2">
      <c r="E749" s="1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75"/>
      <c r="Y749" s="75"/>
      <c r="Z749" s="75"/>
      <c r="AA749" s="65"/>
      <c r="AB749" s="65"/>
    </row>
    <row r="750" spans="5:28" x14ac:dyDescent="0.2">
      <c r="E750" s="1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75"/>
      <c r="Y750" s="75"/>
      <c r="Z750" s="75"/>
      <c r="AA750" s="65"/>
      <c r="AB750" s="65"/>
    </row>
    <row r="751" spans="5:28" x14ac:dyDescent="0.2">
      <c r="E751" s="1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75"/>
      <c r="Y751" s="75"/>
      <c r="Z751" s="75"/>
      <c r="AA751" s="65"/>
      <c r="AB751" s="65"/>
    </row>
    <row r="752" spans="5:28" x14ac:dyDescent="0.2">
      <c r="E752" s="1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75"/>
      <c r="Y752" s="75"/>
      <c r="Z752" s="75"/>
      <c r="AA752" s="65"/>
      <c r="AB752" s="65"/>
    </row>
    <row r="753" spans="5:28" x14ac:dyDescent="0.2">
      <c r="E753" s="1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75"/>
      <c r="Y753" s="75"/>
      <c r="Z753" s="75"/>
      <c r="AA753" s="65"/>
      <c r="AB753" s="65"/>
    </row>
    <row r="754" spans="5:28" x14ac:dyDescent="0.2">
      <c r="E754" s="1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75"/>
      <c r="Y754" s="75"/>
      <c r="Z754" s="75"/>
      <c r="AA754" s="65"/>
      <c r="AB754" s="65"/>
    </row>
    <row r="755" spans="5:28" x14ac:dyDescent="0.2">
      <c r="E755" s="1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75"/>
      <c r="Y755" s="75"/>
      <c r="Z755" s="75"/>
      <c r="AA755" s="65"/>
      <c r="AB755" s="65"/>
    </row>
    <row r="756" spans="5:28" x14ac:dyDescent="0.2">
      <c r="E756" s="1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75"/>
      <c r="Y756" s="75"/>
      <c r="Z756" s="75"/>
      <c r="AA756" s="65"/>
      <c r="AB756" s="65"/>
    </row>
    <row r="757" spans="5:28" x14ac:dyDescent="0.2">
      <c r="E757" s="1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75"/>
      <c r="Y757" s="75"/>
      <c r="Z757" s="75"/>
      <c r="AA757" s="65"/>
      <c r="AB757" s="65"/>
    </row>
    <row r="758" spans="5:28" x14ac:dyDescent="0.2">
      <c r="E758" s="1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75"/>
      <c r="Y758" s="75"/>
      <c r="Z758" s="75"/>
      <c r="AA758" s="65"/>
      <c r="AB758" s="65"/>
    </row>
    <row r="759" spans="5:28" x14ac:dyDescent="0.2">
      <c r="E759" s="1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75"/>
      <c r="Y759" s="75"/>
      <c r="Z759" s="75"/>
      <c r="AA759" s="65"/>
      <c r="AB759" s="65"/>
    </row>
    <row r="760" spans="5:28" x14ac:dyDescent="0.2">
      <c r="E760" s="1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75"/>
      <c r="Y760" s="75"/>
      <c r="Z760" s="75"/>
      <c r="AA760" s="65"/>
      <c r="AB760" s="65"/>
    </row>
    <row r="761" spans="5:28" x14ac:dyDescent="0.2">
      <c r="E761" s="1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75"/>
      <c r="Y761" s="75"/>
      <c r="Z761" s="75"/>
      <c r="AA761" s="65"/>
      <c r="AB761" s="65"/>
    </row>
    <row r="762" spans="5:28" x14ac:dyDescent="0.2">
      <c r="E762" s="1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75"/>
      <c r="Y762" s="75"/>
      <c r="Z762" s="75"/>
      <c r="AA762" s="65"/>
      <c r="AB762" s="65"/>
    </row>
    <row r="763" spans="5:28" x14ac:dyDescent="0.2">
      <c r="E763" s="1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75"/>
      <c r="Y763" s="75"/>
      <c r="Z763" s="75"/>
      <c r="AA763" s="65"/>
      <c r="AB763" s="65"/>
    </row>
    <row r="764" spans="5:28" x14ac:dyDescent="0.2">
      <c r="E764" s="1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75"/>
      <c r="Y764" s="75"/>
      <c r="Z764" s="75"/>
      <c r="AA764" s="65"/>
      <c r="AB764" s="65"/>
    </row>
    <row r="765" spans="5:28" x14ac:dyDescent="0.2">
      <c r="E765" s="1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75"/>
      <c r="Y765" s="75"/>
      <c r="Z765" s="75"/>
      <c r="AA765" s="65"/>
      <c r="AB765" s="65"/>
    </row>
    <row r="766" spans="5:28" x14ac:dyDescent="0.2">
      <c r="E766" s="1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75"/>
      <c r="Y766" s="75"/>
      <c r="Z766" s="75"/>
      <c r="AA766" s="65"/>
      <c r="AB766" s="65"/>
    </row>
    <row r="767" spans="5:28" x14ac:dyDescent="0.2">
      <c r="E767" s="1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75"/>
      <c r="Y767" s="75"/>
      <c r="Z767" s="75"/>
      <c r="AA767" s="65"/>
      <c r="AB767" s="65"/>
    </row>
    <row r="768" spans="5:28" x14ac:dyDescent="0.2">
      <c r="E768" s="1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75"/>
      <c r="Y768" s="75"/>
      <c r="Z768" s="75"/>
      <c r="AA768" s="65"/>
      <c r="AB768" s="65"/>
    </row>
    <row r="769" spans="5:28" x14ac:dyDescent="0.2">
      <c r="E769" s="1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75"/>
      <c r="Y769" s="75"/>
      <c r="Z769" s="75"/>
      <c r="AA769" s="65"/>
      <c r="AB769" s="65"/>
    </row>
    <row r="770" spans="5:28" x14ac:dyDescent="0.2">
      <c r="E770" s="1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75"/>
      <c r="Y770" s="75"/>
      <c r="Z770" s="75"/>
      <c r="AA770" s="65"/>
      <c r="AB770" s="65"/>
    </row>
    <row r="771" spans="5:28" x14ac:dyDescent="0.2">
      <c r="E771" s="1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75"/>
      <c r="Y771" s="75"/>
      <c r="Z771" s="75"/>
      <c r="AA771" s="65"/>
      <c r="AB771" s="65"/>
    </row>
    <row r="772" spans="5:28" x14ac:dyDescent="0.2">
      <c r="E772" s="1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75"/>
      <c r="Y772" s="75"/>
      <c r="Z772" s="75"/>
      <c r="AA772" s="65"/>
      <c r="AB772" s="65"/>
    </row>
    <row r="773" spans="5:28" x14ac:dyDescent="0.2">
      <c r="E773" s="1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75"/>
      <c r="Y773" s="75"/>
      <c r="Z773" s="75"/>
      <c r="AA773" s="65"/>
      <c r="AB773" s="65"/>
    </row>
    <row r="774" spans="5:28" x14ac:dyDescent="0.2">
      <c r="E774" s="1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75"/>
      <c r="Y774" s="75"/>
      <c r="Z774" s="75"/>
      <c r="AA774" s="65"/>
      <c r="AB774" s="65"/>
    </row>
    <row r="775" spans="5:28" x14ac:dyDescent="0.2">
      <c r="E775" s="1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75"/>
      <c r="Y775" s="75"/>
      <c r="Z775" s="75"/>
      <c r="AA775" s="65"/>
      <c r="AB775" s="65"/>
    </row>
    <row r="776" spans="5:28" x14ac:dyDescent="0.2">
      <c r="E776" s="1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75"/>
      <c r="Y776" s="75"/>
      <c r="Z776" s="75"/>
      <c r="AA776" s="65"/>
      <c r="AB776" s="65"/>
    </row>
    <row r="777" spans="5:28" x14ac:dyDescent="0.2">
      <c r="E777" s="1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75"/>
      <c r="Y777" s="75"/>
      <c r="Z777" s="75"/>
      <c r="AA777" s="65"/>
      <c r="AB777" s="65"/>
    </row>
    <row r="778" spans="5:28" x14ac:dyDescent="0.2">
      <c r="E778" s="1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75"/>
      <c r="Y778" s="75"/>
      <c r="Z778" s="75"/>
      <c r="AA778" s="65"/>
      <c r="AB778" s="65"/>
    </row>
    <row r="779" spans="5:28" x14ac:dyDescent="0.2">
      <c r="E779" s="1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75"/>
      <c r="Y779" s="75"/>
      <c r="Z779" s="75"/>
      <c r="AA779" s="65"/>
      <c r="AB779" s="65"/>
    </row>
    <row r="780" spans="5:28" x14ac:dyDescent="0.2">
      <c r="E780" s="1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75"/>
      <c r="Y780" s="75"/>
      <c r="Z780" s="75"/>
      <c r="AA780" s="65"/>
      <c r="AB780" s="65"/>
    </row>
    <row r="781" spans="5:28" x14ac:dyDescent="0.2">
      <c r="E781" s="1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75"/>
      <c r="Y781" s="75"/>
      <c r="Z781" s="75"/>
      <c r="AA781" s="65"/>
      <c r="AB781" s="65"/>
    </row>
    <row r="782" spans="5:28" x14ac:dyDescent="0.2">
      <c r="E782" s="1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75"/>
      <c r="Y782" s="75"/>
      <c r="Z782" s="75"/>
      <c r="AA782" s="65"/>
      <c r="AB782" s="65"/>
    </row>
    <row r="783" spans="5:28" x14ac:dyDescent="0.2">
      <c r="E783" s="1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75"/>
      <c r="Y783" s="75"/>
      <c r="Z783" s="75"/>
      <c r="AA783" s="65"/>
      <c r="AB783" s="65"/>
    </row>
    <row r="784" spans="5:28" x14ac:dyDescent="0.2">
      <c r="E784" s="1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75"/>
      <c r="Y784" s="75"/>
      <c r="Z784" s="75"/>
      <c r="AA784" s="65"/>
      <c r="AB784" s="65"/>
    </row>
    <row r="785" spans="5:28" x14ac:dyDescent="0.2">
      <c r="E785" s="1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75"/>
      <c r="Y785" s="75"/>
      <c r="Z785" s="75"/>
      <c r="AA785" s="65"/>
      <c r="AB785" s="65"/>
    </row>
    <row r="786" spans="5:28" x14ac:dyDescent="0.2">
      <c r="E786" s="1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75"/>
      <c r="Y786" s="75"/>
      <c r="Z786" s="75"/>
      <c r="AA786" s="65"/>
      <c r="AB786" s="65"/>
    </row>
    <row r="787" spans="5:28" x14ac:dyDescent="0.2">
      <c r="E787" s="1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75"/>
      <c r="Y787" s="75"/>
      <c r="Z787" s="75"/>
      <c r="AA787" s="65"/>
      <c r="AB787" s="65"/>
    </row>
    <row r="788" spans="5:28" x14ac:dyDescent="0.2">
      <c r="E788" s="1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75"/>
      <c r="Y788" s="75"/>
      <c r="Z788" s="75"/>
      <c r="AA788" s="65"/>
      <c r="AB788" s="65"/>
    </row>
    <row r="789" spans="5:28" x14ac:dyDescent="0.2">
      <c r="E789" s="1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75"/>
      <c r="Y789" s="75"/>
      <c r="Z789" s="75"/>
      <c r="AA789" s="65"/>
      <c r="AB789" s="65"/>
    </row>
    <row r="790" spans="5:28" x14ac:dyDescent="0.2">
      <c r="E790" s="1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75"/>
      <c r="Y790" s="75"/>
      <c r="Z790" s="75"/>
      <c r="AA790" s="65"/>
      <c r="AB790" s="65"/>
    </row>
    <row r="791" spans="5:28" x14ac:dyDescent="0.2">
      <c r="E791" s="1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75"/>
      <c r="Y791" s="75"/>
      <c r="Z791" s="75"/>
      <c r="AA791" s="65"/>
      <c r="AB791" s="65"/>
    </row>
    <row r="792" spans="5:28" x14ac:dyDescent="0.2">
      <c r="E792" s="1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75"/>
      <c r="Y792" s="75"/>
      <c r="Z792" s="75"/>
      <c r="AA792" s="65"/>
      <c r="AB792" s="65"/>
    </row>
    <row r="793" spans="5:28" x14ac:dyDescent="0.2">
      <c r="E793" s="1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75"/>
      <c r="Y793" s="75"/>
      <c r="Z793" s="75"/>
      <c r="AA793" s="65"/>
      <c r="AB793" s="65"/>
    </row>
    <row r="794" spans="5:28" x14ac:dyDescent="0.2">
      <c r="E794" s="1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75"/>
      <c r="Y794" s="75"/>
      <c r="Z794" s="75"/>
      <c r="AA794" s="65"/>
      <c r="AB794" s="65"/>
    </row>
    <row r="795" spans="5:28" x14ac:dyDescent="0.2">
      <c r="E795" s="1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75"/>
      <c r="Y795" s="75"/>
      <c r="Z795" s="75"/>
      <c r="AA795" s="65"/>
      <c r="AB795" s="65"/>
    </row>
    <row r="796" spans="5:28" x14ac:dyDescent="0.2">
      <c r="E796" s="1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75"/>
      <c r="Y796" s="75"/>
      <c r="Z796" s="75"/>
      <c r="AA796" s="65"/>
      <c r="AB796" s="65"/>
    </row>
    <row r="797" spans="5:28" x14ac:dyDescent="0.2">
      <c r="E797" s="1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75"/>
      <c r="Y797" s="75"/>
      <c r="Z797" s="75"/>
      <c r="AA797" s="65"/>
      <c r="AB797" s="65"/>
    </row>
    <row r="798" spans="5:28" x14ac:dyDescent="0.2">
      <c r="E798" s="1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75"/>
      <c r="Y798" s="75"/>
      <c r="Z798" s="75"/>
      <c r="AA798" s="65"/>
      <c r="AB798" s="65"/>
    </row>
    <row r="799" spans="5:28" x14ac:dyDescent="0.2">
      <c r="E799" s="1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75"/>
      <c r="Y799" s="75"/>
      <c r="Z799" s="75"/>
      <c r="AA799" s="65"/>
      <c r="AB799" s="65"/>
    </row>
    <row r="800" spans="5:28" x14ac:dyDescent="0.2">
      <c r="E800" s="1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75"/>
      <c r="Y800" s="75"/>
      <c r="Z800" s="75"/>
      <c r="AA800" s="65"/>
      <c r="AB800" s="65"/>
    </row>
    <row r="801" spans="5:28" x14ac:dyDescent="0.2">
      <c r="E801" s="1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75"/>
      <c r="Y801" s="75"/>
      <c r="Z801" s="75"/>
      <c r="AA801" s="65"/>
      <c r="AB801" s="65"/>
    </row>
    <row r="802" spans="5:28" x14ac:dyDescent="0.2">
      <c r="E802" s="1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75"/>
      <c r="Y802" s="75"/>
      <c r="Z802" s="75"/>
      <c r="AA802" s="65"/>
      <c r="AB802" s="65"/>
    </row>
    <row r="803" spans="5:28" x14ac:dyDescent="0.2">
      <c r="E803" s="1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75"/>
      <c r="Y803" s="75"/>
      <c r="Z803" s="75"/>
      <c r="AA803" s="65"/>
      <c r="AB803" s="65"/>
    </row>
    <row r="804" spans="5:28" x14ac:dyDescent="0.2">
      <c r="E804" s="1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75"/>
      <c r="Y804" s="75"/>
      <c r="Z804" s="75"/>
      <c r="AA804" s="65"/>
      <c r="AB804" s="65"/>
    </row>
    <row r="805" spans="5:28" x14ac:dyDescent="0.2">
      <c r="E805" s="1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75"/>
      <c r="Y805" s="75"/>
      <c r="Z805" s="75"/>
      <c r="AA805" s="65"/>
      <c r="AB805" s="65"/>
    </row>
    <row r="806" spans="5:28" x14ac:dyDescent="0.2">
      <c r="E806" s="1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75"/>
      <c r="Y806" s="75"/>
      <c r="Z806" s="75"/>
      <c r="AA806" s="65"/>
      <c r="AB806" s="65"/>
    </row>
    <row r="807" spans="5:28" x14ac:dyDescent="0.2">
      <c r="E807" s="1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75"/>
      <c r="Y807" s="75"/>
      <c r="Z807" s="75"/>
      <c r="AA807" s="65"/>
      <c r="AB807" s="65"/>
    </row>
    <row r="808" spans="5:28" x14ac:dyDescent="0.2">
      <c r="E808" s="1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75"/>
      <c r="Y808" s="75"/>
      <c r="Z808" s="75"/>
      <c r="AA808" s="65"/>
      <c r="AB808" s="65"/>
    </row>
    <row r="809" spans="5:28" x14ac:dyDescent="0.2">
      <c r="E809" s="1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75"/>
      <c r="Y809" s="75"/>
      <c r="Z809" s="75"/>
      <c r="AA809" s="65"/>
      <c r="AB809" s="65"/>
    </row>
    <row r="810" spans="5:28" x14ac:dyDescent="0.2">
      <c r="E810" s="1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75"/>
      <c r="Y810" s="75"/>
      <c r="Z810" s="75"/>
      <c r="AA810" s="65"/>
      <c r="AB810" s="65"/>
    </row>
    <row r="811" spans="5:28" x14ac:dyDescent="0.2">
      <c r="E811" s="1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75"/>
      <c r="Y811" s="75"/>
      <c r="Z811" s="75"/>
      <c r="AA811" s="65"/>
      <c r="AB811" s="65"/>
    </row>
    <row r="812" spans="5:28" x14ac:dyDescent="0.2">
      <c r="E812" s="1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75"/>
      <c r="Y812" s="75"/>
      <c r="Z812" s="75"/>
      <c r="AA812" s="65"/>
      <c r="AB812" s="65"/>
    </row>
    <row r="813" spans="5:28" x14ac:dyDescent="0.2">
      <c r="E813" s="1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75"/>
      <c r="Y813" s="75"/>
      <c r="Z813" s="75"/>
      <c r="AA813" s="65"/>
      <c r="AB813" s="65"/>
    </row>
    <row r="814" spans="5:28" x14ac:dyDescent="0.2">
      <c r="E814" s="1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75"/>
      <c r="Y814" s="75"/>
      <c r="Z814" s="75"/>
      <c r="AA814" s="65"/>
      <c r="AB814" s="65"/>
    </row>
    <row r="815" spans="5:28" x14ac:dyDescent="0.2">
      <c r="E815" s="1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75"/>
      <c r="Y815" s="75"/>
      <c r="Z815" s="75"/>
      <c r="AA815" s="65"/>
      <c r="AB815" s="65"/>
    </row>
    <row r="816" spans="5:28" x14ac:dyDescent="0.2">
      <c r="E816" s="1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75"/>
      <c r="Y816" s="75"/>
      <c r="Z816" s="75"/>
      <c r="AA816" s="65"/>
      <c r="AB816" s="65"/>
    </row>
    <row r="817" spans="5:28" x14ac:dyDescent="0.2">
      <c r="E817" s="1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75"/>
      <c r="Y817" s="75"/>
      <c r="Z817" s="75"/>
      <c r="AA817" s="65"/>
      <c r="AB817" s="65"/>
    </row>
    <row r="818" spans="5:28" x14ac:dyDescent="0.2">
      <c r="E818" s="1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75"/>
      <c r="Y818" s="75"/>
      <c r="Z818" s="75"/>
      <c r="AA818" s="65"/>
      <c r="AB818" s="65"/>
    </row>
    <row r="819" spans="5:28" x14ac:dyDescent="0.2">
      <c r="E819" s="1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75"/>
      <c r="Y819" s="75"/>
      <c r="Z819" s="75"/>
      <c r="AA819" s="65"/>
      <c r="AB819" s="65"/>
    </row>
    <row r="820" spans="5:28" x14ac:dyDescent="0.2">
      <c r="E820" s="1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75"/>
      <c r="Y820" s="75"/>
      <c r="Z820" s="75"/>
      <c r="AA820" s="65"/>
      <c r="AB820" s="65"/>
    </row>
    <row r="821" spans="5:28" x14ac:dyDescent="0.2">
      <c r="E821" s="1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75"/>
      <c r="Y821" s="75"/>
      <c r="Z821" s="75"/>
      <c r="AA821" s="65"/>
      <c r="AB821" s="65"/>
    </row>
    <row r="822" spans="5:28" x14ac:dyDescent="0.2">
      <c r="E822" s="1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75"/>
      <c r="Y822" s="75"/>
      <c r="Z822" s="75"/>
      <c r="AA822" s="65"/>
      <c r="AB822" s="65"/>
    </row>
    <row r="823" spans="5:28" x14ac:dyDescent="0.2">
      <c r="E823" s="1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75"/>
      <c r="Y823" s="75"/>
      <c r="Z823" s="75"/>
      <c r="AA823" s="65"/>
      <c r="AB823" s="65"/>
    </row>
    <row r="824" spans="5:28" x14ac:dyDescent="0.2">
      <c r="E824" s="1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75"/>
      <c r="Y824" s="75"/>
      <c r="Z824" s="75"/>
      <c r="AA824" s="65"/>
      <c r="AB824" s="65"/>
    </row>
    <row r="825" spans="5:28" x14ac:dyDescent="0.2">
      <c r="E825" s="1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75"/>
      <c r="Y825" s="75"/>
      <c r="Z825" s="75"/>
      <c r="AA825" s="65"/>
      <c r="AB825" s="65"/>
    </row>
    <row r="826" spans="5:28" x14ac:dyDescent="0.2">
      <c r="E826" s="1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75"/>
      <c r="Y826" s="75"/>
      <c r="Z826" s="75"/>
      <c r="AA826" s="65"/>
      <c r="AB826" s="65"/>
    </row>
    <row r="827" spans="5:28" x14ac:dyDescent="0.2">
      <c r="E827" s="1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75"/>
      <c r="Y827" s="75"/>
      <c r="Z827" s="75"/>
      <c r="AA827" s="65"/>
      <c r="AB827" s="65"/>
    </row>
    <row r="828" spans="5:28" x14ac:dyDescent="0.2">
      <c r="E828" s="1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75"/>
      <c r="Y828" s="75"/>
      <c r="Z828" s="75"/>
      <c r="AA828" s="65"/>
      <c r="AB828" s="65"/>
    </row>
    <row r="829" spans="5:28" x14ac:dyDescent="0.2">
      <c r="E829" s="1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75"/>
      <c r="Y829" s="75"/>
      <c r="Z829" s="75"/>
      <c r="AA829" s="65"/>
      <c r="AB829" s="65"/>
    </row>
    <row r="830" spans="5:28" x14ac:dyDescent="0.2">
      <c r="E830" s="1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75"/>
      <c r="Y830" s="75"/>
      <c r="Z830" s="75"/>
      <c r="AA830" s="65"/>
      <c r="AB830" s="65"/>
    </row>
    <row r="831" spans="5:28" x14ac:dyDescent="0.2">
      <c r="E831" s="1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75"/>
      <c r="Y831" s="75"/>
      <c r="Z831" s="75"/>
      <c r="AA831" s="65"/>
      <c r="AB831" s="65"/>
    </row>
    <row r="832" spans="5:28" x14ac:dyDescent="0.2">
      <c r="E832" s="1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75"/>
      <c r="Y832" s="75"/>
      <c r="Z832" s="75"/>
      <c r="AA832" s="65"/>
      <c r="AB832" s="65"/>
    </row>
    <row r="833" spans="5:28" x14ac:dyDescent="0.2">
      <c r="E833" s="1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75"/>
      <c r="Y833" s="75"/>
      <c r="Z833" s="75"/>
      <c r="AA833" s="65"/>
      <c r="AB833" s="65"/>
    </row>
    <row r="834" spans="5:28" x14ac:dyDescent="0.2">
      <c r="E834" s="1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75"/>
      <c r="Y834" s="75"/>
      <c r="Z834" s="75"/>
      <c r="AA834" s="65"/>
      <c r="AB834" s="65"/>
    </row>
    <row r="835" spans="5:28" x14ac:dyDescent="0.2">
      <c r="E835" s="1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75"/>
      <c r="Y835" s="75"/>
      <c r="Z835" s="75"/>
      <c r="AA835" s="65"/>
      <c r="AB835" s="65"/>
    </row>
    <row r="836" spans="5:28" x14ac:dyDescent="0.2">
      <c r="E836" s="1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75"/>
      <c r="Y836" s="75"/>
      <c r="Z836" s="75"/>
      <c r="AA836" s="65"/>
      <c r="AB836" s="65"/>
    </row>
    <row r="837" spans="5:28" x14ac:dyDescent="0.2">
      <c r="E837" s="1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75"/>
      <c r="Y837" s="75"/>
      <c r="Z837" s="75"/>
      <c r="AA837" s="65"/>
      <c r="AB837" s="65"/>
    </row>
    <row r="838" spans="5:28" x14ac:dyDescent="0.2">
      <c r="E838" s="1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75"/>
      <c r="Y838" s="75"/>
      <c r="Z838" s="75"/>
      <c r="AA838" s="65"/>
      <c r="AB838" s="65"/>
    </row>
    <row r="839" spans="5:28" x14ac:dyDescent="0.2">
      <c r="E839" s="1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75"/>
      <c r="Y839" s="75"/>
      <c r="Z839" s="75"/>
      <c r="AA839" s="65"/>
      <c r="AB839" s="65"/>
    </row>
    <row r="840" spans="5:28" x14ac:dyDescent="0.2">
      <c r="E840" s="1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75"/>
      <c r="Y840" s="75"/>
      <c r="Z840" s="75"/>
      <c r="AA840" s="65"/>
      <c r="AB840" s="65"/>
    </row>
    <row r="841" spans="5:28" x14ac:dyDescent="0.2">
      <c r="E841" s="1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75"/>
      <c r="Y841" s="75"/>
      <c r="Z841" s="75"/>
      <c r="AA841" s="65"/>
      <c r="AB841" s="65"/>
    </row>
    <row r="842" spans="5:28" x14ac:dyDescent="0.2">
      <c r="E842" s="1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75"/>
      <c r="Y842" s="75"/>
      <c r="Z842" s="75"/>
      <c r="AA842" s="65"/>
      <c r="AB842" s="65"/>
    </row>
    <row r="843" spans="5:28" x14ac:dyDescent="0.2">
      <c r="E843" s="1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75"/>
      <c r="Y843" s="75"/>
      <c r="Z843" s="75"/>
      <c r="AA843" s="65"/>
      <c r="AB843" s="65"/>
    </row>
    <row r="844" spans="5:28" x14ac:dyDescent="0.2">
      <c r="E844" s="1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75"/>
      <c r="Y844" s="75"/>
      <c r="Z844" s="75"/>
      <c r="AA844" s="65"/>
      <c r="AB844" s="65"/>
    </row>
    <row r="845" spans="5:28" x14ac:dyDescent="0.2">
      <c r="E845" s="1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75"/>
      <c r="Y845" s="75"/>
      <c r="Z845" s="75"/>
      <c r="AA845" s="65"/>
      <c r="AB845" s="65"/>
    </row>
    <row r="846" spans="5:28" x14ac:dyDescent="0.2">
      <c r="E846" s="1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75"/>
      <c r="Y846" s="75"/>
      <c r="Z846" s="75"/>
      <c r="AA846" s="65"/>
      <c r="AB846" s="65"/>
    </row>
    <row r="847" spans="5:28" x14ac:dyDescent="0.2">
      <c r="E847" s="1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75"/>
      <c r="Y847" s="75"/>
      <c r="Z847" s="75"/>
      <c r="AA847" s="65"/>
      <c r="AB847" s="65"/>
    </row>
    <row r="848" spans="5:28" x14ac:dyDescent="0.2">
      <c r="E848" s="1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75"/>
      <c r="Y848" s="75"/>
      <c r="Z848" s="75"/>
      <c r="AA848" s="65"/>
      <c r="AB848" s="65"/>
    </row>
    <row r="849" spans="5:28" x14ac:dyDescent="0.2">
      <c r="E849" s="1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75"/>
      <c r="Y849" s="75"/>
      <c r="Z849" s="75"/>
      <c r="AA849" s="65"/>
      <c r="AB849" s="65"/>
    </row>
    <row r="850" spans="5:28" x14ac:dyDescent="0.2">
      <c r="E850" s="1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75"/>
      <c r="Y850" s="75"/>
      <c r="Z850" s="75"/>
      <c r="AA850" s="65"/>
      <c r="AB850" s="65"/>
    </row>
    <row r="851" spans="5:28" x14ac:dyDescent="0.2">
      <c r="E851" s="1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75"/>
      <c r="Y851" s="75"/>
      <c r="Z851" s="75"/>
      <c r="AA851" s="65"/>
      <c r="AB851" s="65"/>
    </row>
    <row r="852" spans="5:28" x14ac:dyDescent="0.2">
      <c r="E852" s="1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75"/>
      <c r="Y852" s="75"/>
      <c r="Z852" s="75"/>
      <c r="AA852" s="65"/>
      <c r="AB852" s="65"/>
    </row>
    <row r="853" spans="5:28" x14ac:dyDescent="0.2">
      <c r="E853" s="1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75"/>
      <c r="Y853" s="75"/>
      <c r="Z853" s="75"/>
      <c r="AA853" s="65"/>
      <c r="AB853" s="65"/>
    </row>
    <row r="854" spans="5:28" x14ac:dyDescent="0.2">
      <c r="E854" s="1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75"/>
      <c r="Y854" s="75"/>
      <c r="Z854" s="75"/>
      <c r="AA854" s="65"/>
      <c r="AB854" s="65"/>
    </row>
    <row r="855" spans="5:28" x14ac:dyDescent="0.2">
      <c r="E855" s="1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75"/>
      <c r="Y855" s="75"/>
      <c r="Z855" s="75"/>
      <c r="AA855" s="65"/>
      <c r="AB855" s="65"/>
    </row>
    <row r="856" spans="5:28" x14ac:dyDescent="0.2">
      <c r="E856" s="1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75"/>
      <c r="Y856" s="75"/>
      <c r="Z856" s="75"/>
      <c r="AA856" s="65"/>
      <c r="AB856" s="65"/>
    </row>
    <row r="857" spans="5:28" x14ac:dyDescent="0.2">
      <c r="E857" s="1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75"/>
      <c r="Y857" s="75"/>
      <c r="Z857" s="75"/>
      <c r="AA857" s="65"/>
      <c r="AB857" s="65"/>
    </row>
    <row r="858" spans="5:28" x14ac:dyDescent="0.2">
      <c r="E858" s="1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75"/>
      <c r="Y858" s="75"/>
      <c r="Z858" s="75"/>
      <c r="AA858" s="65"/>
      <c r="AB858" s="65"/>
    </row>
    <row r="859" spans="5:28" x14ac:dyDescent="0.2">
      <c r="E859" s="1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75"/>
      <c r="Y859" s="75"/>
      <c r="Z859" s="75"/>
      <c r="AA859" s="65"/>
      <c r="AB859" s="65"/>
    </row>
    <row r="860" spans="5:28" x14ac:dyDescent="0.2">
      <c r="E860" s="1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75"/>
      <c r="Y860" s="75"/>
      <c r="Z860" s="75"/>
      <c r="AA860" s="65"/>
      <c r="AB860" s="65"/>
    </row>
    <row r="861" spans="5:28" x14ac:dyDescent="0.2">
      <c r="E861" s="1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75"/>
      <c r="Y861" s="75"/>
      <c r="Z861" s="75"/>
      <c r="AA861" s="65"/>
      <c r="AB861" s="65"/>
    </row>
    <row r="862" spans="5:28" x14ac:dyDescent="0.2">
      <c r="E862" s="1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75"/>
      <c r="Y862" s="75"/>
      <c r="Z862" s="75"/>
      <c r="AA862" s="65"/>
      <c r="AB862" s="65"/>
    </row>
    <row r="863" spans="5:28" x14ac:dyDescent="0.2">
      <c r="E863" s="1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75"/>
      <c r="Y863" s="75"/>
      <c r="Z863" s="75"/>
      <c r="AA863" s="65"/>
      <c r="AB863" s="65"/>
    </row>
    <row r="864" spans="5:28" x14ac:dyDescent="0.2">
      <c r="E864" s="1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75"/>
      <c r="Y864" s="75"/>
      <c r="Z864" s="75"/>
      <c r="AA864" s="65"/>
      <c r="AB864" s="65"/>
    </row>
    <row r="865" spans="5:28" x14ac:dyDescent="0.2">
      <c r="E865" s="1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75"/>
      <c r="Y865" s="75"/>
      <c r="Z865" s="75"/>
      <c r="AA865" s="65"/>
      <c r="AB865" s="65"/>
    </row>
    <row r="866" spans="5:28" x14ac:dyDescent="0.2">
      <c r="E866" s="1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75"/>
      <c r="Y866" s="75"/>
      <c r="Z866" s="75"/>
      <c r="AA866" s="65"/>
      <c r="AB866" s="65"/>
    </row>
    <row r="867" spans="5:28" x14ac:dyDescent="0.2">
      <c r="E867" s="1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75"/>
      <c r="Y867" s="75"/>
      <c r="Z867" s="75"/>
      <c r="AA867" s="65"/>
      <c r="AB867" s="65"/>
    </row>
    <row r="868" spans="5:28" x14ac:dyDescent="0.2">
      <c r="E868" s="1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75"/>
      <c r="Y868" s="75"/>
      <c r="Z868" s="75"/>
      <c r="AA868" s="65"/>
      <c r="AB868" s="65"/>
    </row>
    <row r="869" spans="5:28" x14ac:dyDescent="0.2">
      <c r="E869" s="1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75"/>
      <c r="Y869" s="75"/>
      <c r="Z869" s="75"/>
      <c r="AA869" s="65"/>
      <c r="AB869" s="65"/>
    </row>
    <row r="870" spans="5:28" x14ac:dyDescent="0.2">
      <c r="E870" s="1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75"/>
      <c r="Y870" s="75"/>
      <c r="Z870" s="75"/>
      <c r="AA870" s="65"/>
      <c r="AB870" s="65"/>
    </row>
    <row r="871" spans="5:28" x14ac:dyDescent="0.2">
      <c r="E871" s="1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75"/>
      <c r="Y871" s="75"/>
      <c r="Z871" s="75"/>
      <c r="AA871" s="65"/>
      <c r="AB871" s="65"/>
    </row>
    <row r="872" spans="5:28" x14ac:dyDescent="0.2">
      <c r="E872" s="1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75"/>
      <c r="Y872" s="75"/>
      <c r="Z872" s="75"/>
      <c r="AA872" s="65"/>
      <c r="AB872" s="65"/>
    </row>
    <row r="873" spans="5:28" x14ac:dyDescent="0.2">
      <c r="E873" s="1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75"/>
      <c r="Y873" s="75"/>
      <c r="Z873" s="75"/>
      <c r="AA873" s="65"/>
      <c r="AB873" s="65"/>
    </row>
    <row r="874" spans="5:28" x14ac:dyDescent="0.2">
      <c r="E874" s="1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75"/>
      <c r="Y874" s="75"/>
      <c r="Z874" s="75"/>
      <c r="AA874" s="65"/>
      <c r="AB874" s="65"/>
    </row>
    <row r="875" spans="5:28" x14ac:dyDescent="0.2">
      <c r="E875" s="1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75"/>
      <c r="Y875" s="75"/>
      <c r="Z875" s="75"/>
      <c r="AA875" s="65"/>
      <c r="AB875" s="65"/>
    </row>
    <row r="876" spans="5:28" x14ac:dyDescent="0.2">
      <c r="E876" s="1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75"/>
      <c r="Y876" s="75"/>
      <c r="Z876" s="75"/>
      <c r="AA876" s="65"/>
      <c r="AB876" s="65"/>
    </row>
    <row r="877" spans="5:28" x14ac:dyDescent="0.2">
      <c r="E877" s="1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75"/>
      <c r="Y877" s="75"/>
      <c r="Z877" s="75"/>
      <c r="AA877" s="65"/>
      <c r="AB877" s="65"/>
    </row>
    <row r="878" spans="5:28" x14ac:dyDescent="0.2">
      <c r="E878" s="1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75"/>
      <c r="Y878" s="75"/>
      <c r="Z878" s="75"/>
      <c r="AA878" s="65"/>
      <c r="AB878" s="65"/>
    </row>
    <row r="879" spans="5:28" x14ac:dyDescent="0.2">
      <c r="E879" s="1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75"/>
      <c r="Y879" s="75"/>
      <c r="Z879" s="75"/>
      <c r="AA879" s="65"/>
      <c r="AB879" s="65"/>
    </row>
    <row r="880" spans="5:28" x14ac:dyDescent="0.2">
      <c r="E880" s="1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75"/>
      <c r="Y880" s="75"/>
      <c r="Z880" s="75"/>
      <c r="AA880" s="65"/>
      <c r="AB880" s="65"/>
    </row>
    <row r="881" spans="5:28" x14ac:dyDescent="0.2">
      <c r="E881" s="1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75"/>
      <c r="Y881" s="75"/>
      <c r="Z881" s="75"/>
      <c r="AA881" s="65"/>
      <c r="AB881" s="65"/>
    </row>
    <row r="882" spans="5:28" x14ac:dyDescent="0.2">
      <c r="E882" s="1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75"/>
      <c r="Y882" s="75"/>
      <c r="Z882" s="75"/>
      <c r="AA882" s="65"/>
      <c r="AB882" s="65"/>
    </row>
    <row r="883" spans="5:28" x14ac:dyDescent="0.2">
      <c r="E883" s="1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75"/>
      <c r="Y883" s="75"/>
      <c r="Z883" s="75"/>
      <c r="AA883" s="65"/>
      <c r="AB883" s="65"/>
    </row>
    <row r="884" spans="5:28" x14ac:dyDescent="0.2">
      <c r="E884" s="1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75"/>
      <c r="Y884" s="75"/>
      <c r="Z884" s="75"/>
      <c r="AA884" s="65"/>
      <c r="AB884" s="65"/>
    </row>
    <row r="885" spans="5:28" x14ac:dyDescent="0.2">
      <c r="E885" s="1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75"/>
      <c r="Y885" s="75"/>
      <c r="Z885" s="75"/>
      <c r="AA885" s="65"/>
      <c r="AB885" s="65"/>
    </row>
    <row r="886" spans="5:28" x14ac:dyDescent="0.2">
      <c r="E886" s="1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75"/>
      <c r="Y886" s="75"/>
      <c r="Z886" s="75"/>
      <c r="AA886" s="65"/>
      <c r="AB886" s="65"/>
    </row>
    <row r="887" spans="5:28" x14ac:dyDescent="0.2">
      <c r="E887" s="1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75"/>
      <c r="Y887" s="75"/>
      <c r="Z887" s="75"/>
      <c r="AA887" s="65"/>
      <c r="AB887" s="65"/>
    </row>
    <row r="888" spans="5:28" x14ac:dyDescent="0.2">
      <c r="E888" s="1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75"/>
      <c r="Y888" s="75"/>
      <c r="Z888" s="75"/>
      <c r="AA888" s="65"/>
      <c r="AB888" s="65"/>
    </row>
    <row r="889" spans="5:28" x14ac:dyDescent="0.2">
      <c r="E889" s="1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75"/>
      <c r="Y889" s="75"/>
      <c r="Z889" s="75"/>
      <c r="AA889" s="65"/>
      <c r="AB889" s="65"/>
    </row>
    <row r="890" spans="5:28" x14ac:dyDescent="0.2">
      <c r="E890" s="1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75"/>
      <c r="Y890" s="75"/>
      <c r="Z890" s="75"/>
      <c r="AA890" s="65"/>
      <c r="AB890" s="65"/>
    </row>
    <row r="891" spans="5:28" x14ac:dyDescent="0.2">
      <c r="E891" s="1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75"/>
      <c r="Y891" s="75"/>
      <c r="Z891" s="75"/>
      <c r="AA891" s="65"/>
      <c r="AB891" s="65"/>
    </row>
    <row r="892" spans="5:28" x14ac:dyDescent="0.2">
      <c r="E892" s="1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75"/>
      <c r="Y892" s="75"/>
      <c r="Z892" s="75"/>
      <c r="AA892" s="65"/>
      <c r="AB892" s="65"/>
    </row>
    <row r="893" spans="5:28" x14ac:dyDescent="0.2">
      <c r="E893" s="1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75"/>
      <c r="Y893" s="75"/>
      <c r="Z893" s="75"/>
      <c r="AA893" s="65"/>
      <c r="AB893" s="65"/>
    </row>
    <row r="894" spans="5:28" x14ac:dyDescent="0.2">
      <c r="E894" s="1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75"/>
      <c r="Y894" s="75"/>
      <c r="Z894" s="75"/>
      <c r="AA894" s="65"/>
      <c r="AB894" s="65"/>
    </row>
    <row r="895" spans="5:28" x14ac:dyDescent="0.2">
      <c r="E895" s="1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75"/>
      <c r="Y895" s="75"/>
      <c r="Z895" s="75"/>
      <c r="AA895" s="65"/>
      <c r="AB895" s="65"/>
    </row>
    <row r="896" spans="5:28" x14ac:dyDescent="0.2">
      <c r="E896" s="1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75"/>
      <c r="Y896" s="75"/>
      <c r="Z896" s="75"/>
      <c r="AA896" s="65"/>
      <c r="AB896" s="65"/>
    </row>
    <row r="897" spans="5:28" x14ac:dyDescent="0.2">
      <c r="E897" s="1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75"/>
      <c r="Y897" s="75"/>
      <c r="Z897" s="75"/>
      <c r="AA897" s="65"/>
      <c r="AB897" s="65"/>
    </row>
    <row r="898" spans="5:28" x14ac:dyDescent="0.2">
      <c r="E898" s="1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75"/>
      <c r="Y898" s="75"/>
      <c r="Z898" s="75"/>
      <c r="AA898" s="65"/>
      <c r="AB898" s="65"/>
    </row>
    <row r="899" spans="5:28" x14ac:dyDescent="0.2">
      <c r="E899" s="1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75"/>
      <c r="Y899" s="75"/>
      <c r="Z899" s="75"/>
      <c r="AA899" s="65"/>
      <c r="AB899" s="65"/>
    </row>
    <row r="900" spans="5:28" x14ac:dyDescent="0.2">
      <c r="E900" s="1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75"/>
      <c r="Y900" s="75"/>
      <c r="Z900" s="75"/>
      <c r="AA900" s="65"/>
      <c r="AB900" s="65"/>
    </row>
    <row r="901" spans="5:28" x14ac:dyDescent="0.2">
      <c r="E901" s="1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75"/>
      <c r="Y901" s="75"/>
      <c r="Z901" s="75"/>
      <c r="AA901" s="65"/>
      <c r="AB901" s="65"/>
    </row>
    <row r="902" spans="5:28" x14ac:dyDescent="0.2">
      <c r="E902" s="1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75"/>
      <c r="Y902" s="75"/>
      <c r="Z902" s="75"/>
      <c r="AA902" s="65"/>
      <c r="AB902" s="65"/>
    </row>
    <row r="903" spans="5:28" x14ac:dyDescent="0.2">
      <c r="E903" s="1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75"/>
      <c r="Y903" s="75"/>
      <c r="Z903" s="75"/>
      <c r="AA903" s="65"/>
      <c r="AB903" s="65"/>
    </row>
    <row r="904" spans="5:28" x14ac:dyDescent="0.2">
      <c r="E904" s="1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75"/>
      <c r="Y904" s="75"/>
      <c r="Z904" s="75"/>
      <c r="AA904" s="65"/>
      <c r="AB904" s="65"/>
    </row>
    <row r="905" spans="5:28" x14ac:dyDescent="0.2">
      <c r="E905" s="1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75"/>
      <c r="Y905" s="75"/>
      <c r="Z905" s="75"/>
      <c r="AA905" s="65"/>
      <c r="AB905" s="65"/>
    </row>
    <row r="906" spans="5:28" x14ac:dyDescent="0.2">
      <c r="E906" s="1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75"/>
      <c r="Y906" s="75"/>
      <c r="Z906" s="75"/>
      <c r="AA906" s="65"/>
      <c r="AB906" s="65"/>
    </row>
    <row r="907" spans="5:28" x14ac:dyDescent="0.2">
      <c r="E907" s="1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75"/>
      <c r="Y907" s="75"/>
      <c r="Z907" s="75"/>
      <c r="AA907" s="65"/>
      <c r="AB907" s="65"/>
    </row>
    <row r="908" spans="5:28" x14ac:dyDescent="0.2">
      <c r="E908" s="1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75"/>
      <c r="Y908" s="75"/>
      <c r="Z908" s="75"/>
      <c r="AA908" s="65"/>
      <c r="AB908" s="65"/>
    </row>
    <row r="909" spans="5:28" x14ac:dyDescent="0.2">
      <c r="E909" s="1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75"/>
      <c r="Y909" s="75"/>
      <c r="Z909" s="75"/>
      <c r="AA909" s="65"/>
      <c r="AB909" s="65"/>
    </row>
    <row r="910" spans="5:28" x14ac:dyDescent="0.2">
      <c r="E910" s="1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75"/>
      <c r="Y910" s="75"/>
      <c r="Z910" s="75"/>
      <c r="AA910" s="65"/>
      <c r="AB910" s="65"/>
    </row>
    <row r="911" spans="5:28" x14ac:dyDescent="0.2">
      <c r="E911" s="1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75"/>
      <c r="Y911" s="75"/>
      <c r="Z911" s="75"/>
      <c r="AA911" s="65"/>
      <c r="AB911" s="65"/>
    </row>
    <row r="912" spans="5:28" x14ac:dyDescent="0.2">
      <c r="E912" s="1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75"/>
      <c r="Y912" s="75"/>
      <c r="Z912" s="75"/>
      <c r="AA912" s="65"/>
      <c r="AB912" s="65"/>
    </row>
    <row r="913" spans="5:28" x14ac:dyDescent="0.2">
      <c r="E913" s="1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75"/>
      <c r="Y913" s="75"/>
      <c r="Z913" s="75"/>
      <c r="AA913" s="65"/>
      <c r="AB913" s="65"/>
    </row>
    <row r="914" spans="5:28" x14ac:dyDescent="0.2">
      <c r="E914" s="1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75"/>
      <c r="Y914" s="75"/>
      <c r="Z914" s="75"/>
      <c r="AA914" s="65"/>
      <c r="AB914" s="65"/>
    </row>
    <row r="915" spans="5:28" x14ac:dyDescent="0.2">
      <c r="E915" s="1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75"/>
      <c r="Y915" s="75"/>
      <c r="Z915" s="75"/>
      <c r="AA915" s="65"/>
      <c r="AB915" s="65"/>
    </row>
    <row r="916" spans="5:28" x14ac:dyDescent="0.2">
      <c r="E916" s="1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75"/>
      <c r="Y916" s="75"/>
      <c r="Z916" s="75"/>
      <c r="AA916" s="65"/>
      <c r="AB916" s="65"/>
    </row>
    <row r="917" spans="5:28" x14ac:dyDescent="0.2">
      <c r="E917" s="1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75"/>
      <c r="Y917" s="75"/>
      <c r="Z917" s="75"/>
      <c r="AA917" s="65"/>
      <c r="AB917" s="65"/>
    </row>
    <row r="918" spans="5:28" x14ac:dyDescent="0.2">
      <c r="E918" s="1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75"/>
      <c r="Y918" s="75"/>
      <c r="Z918" s="75"/>
      <c r="AA918" s="65"/>
      <c r="AB918" s="65"/>
    </row>
    <row r="919" spans="5:28" x14ac:dyDescent="0.2">
      <c r="E919" s="1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75"/>
      <c r="Y919" s="75"/>
      <c r="Z919" s="75"/>
      <c r="AA919" s="65"/>
      <c r="AB919" s="65"/>
    </row>
    <row r="920" spans="5:28" x14ac:dyDescent="0.2">
      <c r="E920" s="1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75"/>
      <c r="Y920" s="75"/>
      <c r="Z920" s="75"/>
      <c r="AA920" s="65"/>
      <c r="AB920" s="65"/>
    </row>
    <row r="921" spans="5:28" x14ac:dyDescent="0.2">
      <c r="E921" s="1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75"/>
      <c r="Y921" s="75"/>
      <c r="Z921" s="75"/>
      <c r="AA921" s="65"/>
      <c r="AB921" s="65"/>
    </row>
    <row r="922" spans="5:28" x14ac:dyDescent="0.2">
      <c r="E922" s="1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75"/>
      <c r="Y922" s="75"/>
      <c r="Z922" s="75"/>
      <c r="AA922" s="65"/>
      <c r="AB922" s="65"/>
    </row>
    <row r="923" spans="5:28" x14ac:dyDescent="0.2">
      <c r="E923" s="1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75"/>
      <c r="Y923" s="75"/>
      <c r="Z923" s="75"/>
      <c r="AA923" s="65"/>
      <c r="AB923" s="65"/>
    </row>
    <row r="924" spans="5:28" x14ac:dyDescent="0.2">
      <c r="E924" s="1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75"/>
      <c r="Y924" s="75"/>
      <c r="Z924" s="75"/>
      <c r="AA924" s="65"/>
      <c r="AB924" s="65"/>
    </row>
    <row r="925" spans="5:28" x14ac:dyDescent="0.2">
      <c r="E925" s="1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75"/>
      <c r="Y925" s="75"/>
      <c r="Z925" s="75"/>
      <c r="AA925" s="65"/>
      <c r="AB925" s="65"/>
    </row>
    <row r="926" spans="5:28" x14ac:dyDescent="0.2">
      <c r="E926" s="1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75"/>
      <c r="Y926" s="75"/>
      <c r="Z926" s="75"/>
      <c r="AA926" s="65"/>
      <c r="AB926" s="65"/>
    </row>
    <row r="927" spans="5:28" x14ac:dyDescent="0.2">
      <c r="E927" s="1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75"/>
      <c r="Y927" s="75"/>
      <c r="Z927" s="75"/>
      <c r="AA927" s="65"/>
      <c r="AB927" s="65"/>
    </row>
    <row r="928" spans="5:28" x14ac:dyDescent="0.2">
      <c r="E928" s="1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75"/>
      <c r="Y928" s="75"/>
      <c r="Z928" s="75"/>
      <c r="AA928" s="65"/>
      <c r="AB928" s="65"/>
    </row>
    <row r="929" spans="5:28" x14ac:dyDescent="0.2">
      <c r="E929" s="1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75"/>
      <c r="Y929" s="75"/>
      <c r="Z929" s="75"/>
      <c r="AA929" s="65"/>
      <c r="AB929" s="65"/>
    </row>
    <row r="930" spans="5:28" x14ac:dyDescent="0.2">
      <c r="E930" s="1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75"/>
      <c r="Y930" s="75"/>
      <c r="Z930" s="75"/>
      <c r="AA930" s="65"/>
      <c r="AB930" s="65"/>
    </row>
    <row r="931" spans="5:28" x14ac:dyDescent="0.2">
      <c r="E931" s="1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75"/>
      <c r="Y931" s="75"/>
      <c r="Z931" s="75"/>
      <c r="AA931" s="65"/>
      <c r="AB931" s="65"/>
    </row>
    <row r="932" spans="5:28" x14ac:dyDescent="0.2">
      <c r="E932" s="1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75"/>
      <c r="Y932" s="75"/>
      <c r="Z932" s="75"/>
      <c r="AA932" s="65"/>
      <c r="AB932" s="65"/>
    </row>
    <row r="933" spans="5:28" x14ac:dyDescent="0.2">
      <c r="E933" s="1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75"/>
      <c r="Y933" s="75"/>
      <c r="Z933" s="75"/>
      <c r="AA933" s="65"/>
      <c r="AB933" s="65"/>
    </row>
    <row r="934" spans="5:28" x14ac:dyDescent="0.2">
      <c r="E934" s="1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75"/>
      <c r="Y934" s="75"/>
      <c r="Z934" s="75"/>
      <c r="AA934" s="65"/>
      <c r="AB934" s="65"/>
    </row>
    <row r="935" spans="5:28" x14ac:dyDescent="0.2">
      <c r="E935" s="1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75"/>
      <c r="Y935" s="75"/>
      <c r="Z935" s="75"/>
      <c r="AA935" s="65"/>
      <c r="AB935" s="65"/>
    </row>
    <row r="936" spans="5:28" x14ac:dyDescent="0.2">
      <c r="E936" s="1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75"/>
      <c r="Y936" s="75"/>
      <c r="Z936" s="75"/>
      <c r="AA936" s="65"/>
      <c r="AB936" s="65"/>
    </row>
    <row r="937" spans="5:28" x14ac:dyDescent="0.2">
      <c r="E937" s="1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75"/>
      <c r="Y937" s="75"/>
      <c r="Z937" s="75"/>
      <c r="AA937" s="65"/>
      <c r="AB937" s="65"/>
    </row>
    <row r="938" spans="5:28" x14ac:dyDescent="0.2">
      <c r="E938" s="1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75"/>
      <c r="Y938" s="75"/>
      <c r="Z938" s="75"/>
      <c r="AA938" s="65"/>
      <c r="AB938" s="65"/>
    </row>
    <row r="939" spans="5:28" x14ac:dyDescent="0.2">
      <c r="E939" s="1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75"/>
      <c r="Y939" s="75"/>
      <c r="Z939" s="75"/>
      <c r="AA939" s="65"/>
      <c r="AB939" s="65"/>
    </row>
    <row r="940" spans="5:28" x14ac:dyDescent="0.2">
      <c r="E940" s="1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75"/>
      <c r="Y940" s="75"/>
      <c r="Z940" s="75"/>
      <c r="AA940" s="65"/>
      <c r="AB940" s="65"/>
    </row>
    <row r="941" spans="5:28" x14ac:dyDescent="0.2">
      <c r="E941" s="1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75"/>
      <c r="Y941" s="75"/>
      <c r="Z941" s="75"/>
      <c r="AA941" s="65"/>
      <c r="AB941" s="65"/>
    </row>
    <row r="942" spans="5:28" x14ac:dyDescent="0.2">
      <c r="E942" s="1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75"/>
      <c r="Y942" s="75"/>
      <c r="Z942" s="75"/>
      <c r="AA942" s="65"/>
      <c r="AB942" s="65"/>
    </row>
    <row r="943" spans="5:28" x14ac:dyDescent="0.2">
      <c r="E943" s="1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75"/>
      <c r="Y943" s="75"/>
      <c r="Z943" s="75"/>
      <c r="AA943" s="65"/>
      <c r="AB943" s="65"/>
    </row>
    <row r="944" spans="5:28" x14ac:dyDescent="0.2">
      <c r="E944" s="1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75"/>
      <c r="Y944" s="75"/>
      <c r="Z944" s="75"/>
      <c r="AA944" s="65"/>
      <c r="AB944" s="65"/>
    </row>
    <row r="945" spans="5:28" x14ac:dyDescent="0.2">
      <c r="E945" s="1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75"/>
      <c r="Y945" s="75"/>
      <c r="Z945" s="75"/>
      <c r="AA945" s="65"/>
      <c r="AB945" s="65"/>
    </row>
    <row r="946" spans="5:28" x14ac:dyDescent="0.2">
      <c r="E946" s="1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75"/>
      <c r="Y946" s="75"/>
      <c r="Z946" s="75"/>
      <c r="AA946" s="65"/>
      <c r="AB946" s="65"/>
    </row>
    <row r="947" spans="5:28" x14ac:dyDescent="0.2">
      <c r="E947" s="1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75"/>
      <c r="Y947" s="75"/>
      <c r="Z947" s="75"/>
      <c r="AA947" s="65"/>
      <c r="AB947" s="65"/>
    </row>
    <row r="948" spans="5:28" x14ac:dyDescent="0.2">
      <c r="E948" s="1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75"/>
      <c r="Y948" s="75"/>
      <c r="Z948" s="75"/>
      <c r="AA948" s="65"/>
      <c r="AB948" s="65"/>
    </row>
    <row r="949" spans="5:28" x14ac:dyDescent="0.2">
      <c r="E949" s="1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75"/>
      <c r="Y949" s="75"/>
      <c r="Z949" s="75"/>
      <c r="AA949" s="65"/>
      <c r="AB949" s="65"/>
    </row>
    <row r="950" spans="5:28" x14ac:dyDescent="0.2">
      <c r="E950" s="1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75"/>
      <c r="Y950" s="75"/>
      <c r="Z950" s="75"/>
      <c r="AA950" s="65"/>
      <c r="AB950" s="65"/>
    </row>
    <row r="951" spans="5:28" x14ac:dyDescent="0.2">
      <c r="E951" s="1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75"/>
      <c r="Y951" s="75"/>
      <c r="Z951" s="75"/>
      <c r="AA951" s="65"/>
      <c r="AB951" s="65"/>
    </row>
    <row r="952" spans="5:28" x14ac:dyDescent="0.2">
      <c r="E952" s="1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75"/>
      <c r="Y952" s="75"/>
      <c r="Z952" s="75"/>
      <c r="AA952" s="65"/>
      <c r="AB952" s="65"/>
    </row>
    <row r="953" spans="5:28" x14ac:dyDescent="0.2">
      <c r="E953" s="1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75"/>
      <c r="Y953" s="75"/>
      <c r="Z953" s="75"/>
      <c r="AA953" s="65"/>
      <c r="AB953" s="65"/>
    </row>
    <row r="954" spans="5:28" x14ac:dyDescent="0.2">
      <c r="X954" s="75"/>
      <c r="Y954" s="75"/>
      <c r="Z954" s="75"/>
      <c r="AA954" s="65"/>
      <c r="AB954" s="65"/>
    </row>
    <row r="955" spans="5:28" x14ac:dyDescent="0.2">
      <c r="X955" s="75"/>
      <c r="Y955" s="75"/>
      <c r="Z955" s="75"/>
      <c r="AA955" s="65"/>
      <c r="AB955" s="65"/>
    </row>
    <row r="956" spans="5:28" x14ac:dyDescent="0.2">
      <c r="X956" s="75"/>
      <c r="Y956" s="75"/>
      <c r="Z956" s="75"/>
      <c r="AA956" s="65"/>
      <c r="AB956" s="65"/>
    </row>
    <row r="957" spans="5:28" x14ac:dyDescent="0.2">
      <c r="X957" s="75"/>
      <c r="Y957" s="75"/>
      <c r="Z957" s="75"/>
      <c r="AA957" s="65"/>
      <c r="AB957" s="65"/>
    </row>
    <row r="958" spans="5:28" x14ac:dyDescent="0.2">
      <c r="X958" s="75"/>
      <c r="Y958" s="75"/>
      <c r="Z958" s="75"/>
      <c r="AA958" s="65"/>
      <c r="AB958" s="65"/>
    </row>
    <row r="959" spans="5:28" x14ac:dyDescent="0.2">
      <c r="X959" s="75"/>
      <c r="Y959" s="75"/>
      <c r="Z959" s="75"/>
      <c r="AA959" s="65"/>
      <c r="AB959" s="65"/>
    </row>
    <row r="960" spans="5:28" x14ac:dyDescent="0.2">
      <c r="X960" s="75"/>
      <c r="Y960" s="75"/>
      <c r="Z960" s="75"/>
      <c r="AA960" s="65"/>
      <c r="AB960" s="65"/>
    </row>
    <row r="961" spans="24:28" x14ac:dyDescent="0.2">
      <c r="X961" s="75"/>
      <c r="Y961" s="75"/>
      <c r="Z961" s="75"/>
      <c r="AA961" s="65"/>
      <c r="AB961" s="65"/>
    </row>
    <row r="962" spans="24:28" x14ac:dyDescent="0.2">
      <c r="X962" s="75"/>
      <c r="Y962" s="75"/>
      <c r="Z962" s="75"/>
      <c r="AA962" s="65"/>
      <c r="AB962" s="65"/>
    </row>
    <row r="963" spans="24:28" x14ac:dyDescent="0.2">
      <c r="X963" s="75"/>
      <c r="Y963" s="75"/>
      <c r="Z963" s="75"/>
      <c r="AA963" s="65"/>
      <c r="AB963" s="65"/>
    </row>
    <row r="964" spans="24:28" x14ac:dyDescent="0.2">
      <c r="X964" s="75"/>
      <c r="Y964" s="75"/>
      <c r="Z964" s="75"/>
      <c r="AA964" s="65"/>
      <c r="AB964" s="65"/>
    </row>
    <row r="965" spans="24:28" x14ac:dyDescent="0.2">
      <c r="X965" s="75"/>
      <c r="Y965" s="75"/>
      <c r="Z965" s="75"/>
      <c r="AA965" s="65"/>
      <c r="AB965" s="65"/>
    </row>
    <row r="966" spans="24:28" x14ac:dyDescent="0.2">
      <c r="X966" s="75"/>
      <c r="Y966" s="75"/>
      <c r="Z966" s="75"/>
      <c r="AA966" s="65"/>
      <c r="AB966" s="65"/>
    </row>
    <row r="967" spans="24:28" x14ac:dyDescent="0.2">
      <c r="X967" s="75"/>
      <c r="Y967" s="75"/>
      <c r="Z967" s="75"/>
      <c r="AA967" s="65"/>
      <c r="AB967" s="65"/>
    </row>
    <row r="968" spans="24:28" x14ac:dyDescent="0.2">
      <c r="X968" s="75"/>
      <c r="Y968" s="75"/>
      <c r="Z968" s="75"/>
      <c r="AA968" s="65"/>
      <c r="AB968" s="65"/>
    </row>
    <row r="969" spans="24:28" x14ac:dyDescent="0.2">
      <c r="X969" s="75"/>
      <c r="Y969" s="75"/>
      <c r="Z969" s="75"/>
      <c r="AA969" s="65"/>
      <c r="AB969" s="65"/>
    </row>
    <row r="970" spans="24:28" x14ac:dyDescent="0.2">
      <c r="X970" s="75"/>
      <c r="Y970" s="75"/>
      <c r="Z970" s="75"/>
      <c r="AA970" s="65"/>
      <c r="AB970" s="65"/>
    </row>
    <row r="971" spans="24:28" x14ac:dyDescent="0.2">
      <c r="X971" s="75"/>
      <c r="Y971" s="75"/>
      <c r="Z971" s="75"/>
      <c r="AA971" s="65"/>
      <c r="AB971" s="65"/>
    </row>
    <row r="972" spans="24:28" x14ac:dyDescent="0.2">
      <c r="X972" s="75"/>
      <c r="Y972" s="75"/>
      <c r="Z972" s="75"/>
      <c r="AA972" s="65"/>
      <c r="AB972" s="65"/>
    </row>
    <row r="973" spans="24:28" x14ac:dyDescent="0.2">
      <c r="X973" s="75"/>
      <c r="Y973" s="75"/>
      <c r="Z973" s="75"/>
      <c r="AA973" s="65"/>
      <c r="AB973" s="65"/>
    </row>
    <row r="974" spans="24:28" x14ac:dyDescent="0.2">
      <c r="X974" s="75"/>
      <c r="Y974" s="75"/>
      <c r="Z974" s="75"/>
      <c r="AA974" s="65"/>
      <c r="AB974" s="65"/>
    </row>
    <row r="975" spans="24:28" x14ac:dyDescent="0.2">
      <c r="X975" s="75"/>
      <c r="Y975" s="75"/>
      <c r="Z975" s="75"/>
      <c r="AA975" s="65"/>
      <c r="AB975" s="65"/>
    </row>
    <row r="976" spans="24:28" x14ac:dyDescent="0.2">
      <c r="X976" s="75"/>
      <c r="Y976" s="75"/>
      <c r="Z976" s="75"/>
      <c r="AA976" s="65"/>
      <c r="AB976" s="65"/>
    </row>
    <row r="977" spans="24:28" x14ac:dyDescent="0.2">
      <c r="X977" s="75"/>
      <c r="Y977" s="75"/>
      <c r="Z977" s="75"/>
      <c r="AA977" s="65"/>
      <c r="AB977" s="65"/>
    </row>
    <row r="978" spans="24:28" x14ac:dyDescent="0.2">
      <c r="X978" s="75"/>
      <c r="Y978" s="75"/>
      <c r="Z978" s="75"/>
      <c r="AA978" s="65"/>
      <c r="AB978" s="65"/>
    </row>
    <row r="979" spans="24:28" x14ac:dyDescent="0.2">
      <c r="X979" s="75"/>
      <c r="Y979" s="75"/>
      <c r="Z979" s="75"/>
      <c r="AA979" s="65"/>
      <c r="AB979" s="65"/>
    </row>
    <row r="980" spans="24:28" x14ac:dyDescent="0.2">
      <c r="X980" s="75"/>
      <c r="Y980" s="75"/>
      <c r="Z980" s="75"/>
      <c r="AA980" s="65"/>
      <c r="AB980" s="65"/>
    </row>
    <row r="981" spans="24:28" x14ac:dyDescent="0.2">
      <c r="X981" s="75"/>
      <c r="Y981" s="75"/>
      <c r="Z981" s="75"/>
      <c r="AA981" s="65"/>
      <c r="AB981" s="65"/>
    </row>
    <row r="982" spans="24:28" x14ac:dyDescent="0.2">
      <c r="X982" s="75"/>
      <c r="Y982" s="75"/>
      <c r="Z982" s="75"/>
      <c r="AA982" s="65"/>
      <c r="AB982" s="65"/>
    </row>
    <row r="983" spans="24:28" x14ac:dyDescent="0.2">
      <c r="X983" s="75"/>
      <c r="Y983" s="75"/>
      <c r="Z983" s="75"/>
      <c r="AA983" s="65"/>
      <c r="AB983" s="65"/>
    </row>
    <row r="984" spans="24:28" x14ac:dyDescent="0.2">
      <c r="X984" s="75"/>
      <c r="Y984" s="75"/>
      <c r="Z984" s="75"/>
      <c r="AA984" s="65"/>
      <c r="AB984" s="65"/>
    </row>
    <row r="985" spans="24:28" x14ac:dyDescent="0.2">
      <c r="X985" s="75"/>
      <c r="Y985" s="75"/>
      <c r="Z985" s="75"/>
      <c r="AA985" s="65"/>
      <c r="AB985" s="65"/>
    </row>
    <row r="986" spans="24:28" x14ac:dyDescent="0.2">
      <c r="X986" s="75"/>
      <c r="Y986" s="75"/>
      <c r="Z986" s="75"/>
      <c r="AA986" s="65"/>
      <c r="AB986" s="65"/>
    </row>
    <row r="987" spans="24:28" x14ac:dyDescent="0.2">
      <c r="X987" s="75"/>
      <c r="Y987" s="75"/>
      <c r="Z987" s="75"/>
      <c r="AA987" s="65"/>
      <c r="AB987" s="65"/>
    </row>
    <row r="988" spans="24:28" x14ac:dyDescent="0.2">
      <c r="X988" s="75"/>
      <c r="Y988" s="75"/>
      <c r="Z988" s="75"/>
      <c r="AA988" s="65"/>
      <c r="AB988" s="65"/>
    </row>
    <row r="989" spans="24:28" x14ac:dyDescent="0.2">
      <c r="X989" s="75"/>
      <c r="Y989" s="75"/>
      <c r="Z989" s="75"/>
      <c r="AA989" s="65"/>
      <c r="AB989" s="65"/>
    </row>
    <row r="990" spans="24:28" x14ac:dyDescent="0.2">
      <c r="X990" s="75"/>
      <c r="Y990" s="75"/>
      <c r="Z990" s="75"/>
      <c r="AA990" s="65"/>
      <c r="AB990" s="65"/>
    </row>
    <row r="991" spans="24:28" x14ac:dyDescent="0.2">
      <c r="X991" s="75"/>
      <c r="Y991" s="75"/>
      <c r="Z991" s="75"/>
      <c r="AA991" s="65"/>
      <c r="AB991" s="65"/>
    </row>
    <row r="992" spans="24:28" x14ac:dyDescent="0.2">
      <c r="X992" s="75"/>
      <c r="Y992" s="75"/>
      <c r="Z992" s="75"/>
      <c r="AA992" s="65"/>
      <c r="AB992" s="65"/>
    </row>
    <row r="993" spans="24:28" x14ac:dyDescent="0.2">
      <c r="X993" s="75"/>
      <c r="Y993" s="75"/>
      <c r="Z993" s="75"/>
      <c r="AA993" s="65"/>
      <c r="AB993" s="65"/>
    </row>
    <row r="994" spans="24:28" x14ac:dyDescent="0.2">
      <c r="X994" s="75"/>
      <c r="Y994" s="75"/>
      <c r="Z994" s="75"/>
      <c r="AA994" s="65"/>
      <c r="AB994" s="65"/>
    </row>
    <row r="995" spans="24:28" x14ac:dyDescent="0.2">
      <c r="X995" s="75"/>
      <c r="Y995" s="75"/>
      <c r="Z995" s="75"/>
      <c r="AA995" s="65"/>
      <c r="AB995" s="65"/>
    </row>
    <row r="996" spans="24:28" x14ac:dyDescent="0.2">
      <c r="X996" s="75"/>
      <c r="Y996" s="75"/>
      <c r="Z996" s="75"/>
      <c r="AA996" s="65"/>
      <c r="AB996" s="65"/>
    </row>
    <row r="997" spans="24:28" x14ac:dyDescent="0.2">
      <c r="X997" s="75"/>
      <c r="Y997" s="75"/>
      <c r="Z997" s="75"/>
      <c r="AA997" s="65"/>
      <c r="AB997" s="65"/>
    </row>
    <row r="998" spans="24:28" x14ac:dyDescent="0.2">
      <c r="X998" s="75"/>
      <c r="Y998" s="75"/>
      <c r="Z998" s="75"/>
      <c r="AA998" s="65"/>
      <c r="AB998" s="65"/>
    </row>
    <row r="999" spans="24:28" x14ac:dyDescent="0.2">
      <c r="X999" s="75"/>
      <c r="Y999" s="75"/>
      <c r="Z999" s="75"/>
      <c r="AA999" s="65"/>
      <c r="AB999" s="65"/>
    </row>
    <row r="1000" spans="24:28" x14ac:dyDescent="0.2">
      <c r="X1000" s="75"/>
      <c r="Y1000" s="75"/>
      <c r="Z1000" s="75"/>
      <c r="AA1000" s="65"/>
      <c r="AB1000" s="65"/>
    </row>
    <row r="1001" spans="24:28" x14ac:dyDescent="0.2">
      <c r="X1001" s="75"/>
      <c r="Y1001" s="75"/>
      <c r="Z1001" s="75"/>
      <c r="AA1001" s="65"/>
      <c r="AB1001" s="65"/>
    </row>
    <row r="1002" spans="24:28" x14ac:dyDescent="0.2">
      <c r="X1002" s="75"/>
      <c r="Y1002" s="75"/>
      <c r="Z1002" s="75"/>
      <c r="AA1002" s="65"/>
      <c r="AB1002" s="65"/>
    </row>
    <row r="1003" spans="24:28" x14ac:dyDescent="0.2">
      <c r="X1003" s="75"/>
      <c r="Y1003" s="75"/>
      <c r="Z1003" s="75"/>
      <c r="AA1003" s="65"/>
      <c r="AB1003" s="65"/>
    </row>
    <row r="1004" spans="24:28" x14ac:dyDescent="0.2">
      <c r="X1004" s="75"/>
      <c r="Y1004" s="75"/>
      <c r="Z1004" s="75"/>
      <c r="AA1004" s="65"/>
      <c r="AB1004" s="65"/>
    </row>
    <row r="1005" spans="24:28" x14ac:dyDescent="0.2">
      <c r="X1005" s="75"/>
      <c r="Y1005" s="75"/>
      <c r="Z1005" s="75"/>
      <c r="AA1005" s="65"/>
      <c r="AB1005" s="65"/>
    </row>
  </sheetData>
  <mergeCells count="52">
    <mergeCell ref="AM3:AV4"/>
    <mergeCell ref="F47:H47"/>
    <mergeCell ref="I47:K47"/>
    <mergeCell ref="L47:N47"/>
    <mergeCell ref="O47:Q47"/>
    <mergeCell ref="I3:L4"/>
    <mergeCell ref="E3:H4"/>
    <mergeCell ref="AE7:AJ8"/>
    <mergeCell ref="F44:W44"/>
    <mergeCell ref="AA44:AR44"/>
    <mergeCell ref="Z97:Z99"/>
    <mergeCell ref="AT48:AW48"/>
    <mergeCell ref="R47:T47"/>
    <mergeCell ref="U47:W47"/>
    <mergeCell ref="AA47:AC47"/>
    <mergeCell ref="AP47:AR47"/>
    <mergeCell ref="AM47:AO47"/>
    <mergeCell ref="AD47:AF47"/>
    <mergeCell ref="AG47:AI47"/>
    <mergeCell ref="AJ47:AL47"/>
    <mergeCell ref="M5:O5"/>
    <mergeCell ref="P5:P6"/>
    <mergeCell ref="Q5:S5"/>
    <mergeCell ref="M3:P4"/>
    <mergeCell ref="E5:G5"/>
    <mergeCell ref="H5:H6"/>
    <mergeCell ref="I5:K5"/>
    <mergeCell ref="L5:L6"/>
    <mergeCell ref="AB5:AB6"/>
    <mergeCell ref="Y3:AB4"/>
    <mergeCell ref="U3:X4"/>
    <mergeCell ref="Q3:T4"/>
    <mergeCell ref="T5:T6"/>
    <mergeCell ref="U5:W5"/>
    <mergeCell ref="X5:X6"/>
    <mergeCell ref="Y5:AA5"/>
    <mergeCell ref="AU7:AU8"/>
    <mergeCell ref="S42:W42"/>
    <mergeCell ref="AK7:AN8"/>
    <mergeCell ref="AO7:AO8"/>
    <mergeCell ref="AQ7:AT8"/>
    <mergeCell ref="AO15:AP16"/>
    <mergeCell ref="AR15:AR16"/>
    <mergeCell ref="AT15:AU16"/>
    <mergeCell ref="AO17:AP17"/>
    <mergeCell ref="AT17:AU17"/>
    <mergeCell ref="AO21:AP21"/>
    <mergeCell ref="AT21:AU21"/>
    <mergeCell ref="AO18:AP18"/>
    <mergeCell ref="AT18:AU18"/>
    <mergeCell ref="AO19:AP19"/>
    <mergeCell ref="AT19:AU19"/>
  </mergeCells>
  <phoneticPr fontId="2" type="noConversion"/>
  <printOptions horizontalCentered="1" verticalCentered="1"/>
  <pageMargins left="0.64" right="0.67" top="0.98425196850393704" bottom="0.68" header="0.51181102362204722" footer="0.51181102362204722"/>
  <pageSetup paperSize="9" scale="58" orientation="landscape" r:id="rId1"/>
  <headerFooter alignWithMargins="0"/>
  <rowBreaks count="2" manualBreakCount="2">
    <brk id="41" min="1" max="39" man="1"/>
    <brk id="43" min="1" max="3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6"/>
  <dimension ref="A1:AQ62"/>
  <sheetViews>
    <sheetView showGridLines="0" zoomScale="70" zoomScaleNormal="75" workbookViewId="0">
      <selection activeCell="G61" sqref="G61"/>
    </sheetView>
  </sheetViews>
  <sheetFormatPr defaultColWidth="11.42578125" defaultRowHeight="12.75" x14ac:dyDescent="0.2"/>
  <cols>
    <col min="1" max="1" width="10.140625" style="374" customWidth="1"/>
    <col min="2" max="2" width="8.42578125" style="374" customWidth="1"/>
    <col min="3" max="3" width="2.5703125" style="374" customWidth="1"/>
    <col min="4" max="4" width="8.42578125" style="374" customWidth="1"/>
    <col min="5" max="6" width="15.7109375" style="374" customWidth="1"/>
    <col min="7" max="8" width="14.140625" style="374" customWidth="1"/>
    <col min="9" max="16384" width="11.42578125" style="374"/>
  </cols>
  <sheetData>
    <row r="1" spans="1:43" x14ac:dyDescent="0.2">
      <c r="D1" s="375" t="s">
        <v>128</v>
      </c>
    </row>
    <row r="2" spans="1:43" ht="30" customHeight="1" x14ac:dyDescent="0.2">
      <c r="B2" s="408" t="s">
        <v>133</v>
      </c>
      <c r="C2" s="545" t="str">
        <f>Overview!D2</f>
        <v>Name Vorname</v>
      </c>
      <c r="D2" s="545"/>
      <c r="E2" s="545"/>
      <c r="F2" s="545"/>
      <c r="G2" s="408" t="s">
        <v>134</v>
      </c>
      <c r="H2" s="545" t="str">
        <f>Overview!N2</f>
        <v>2013-2014</v>
      </c>
      <c r="I2" s="545"/>
    </row>
    <row r="3" spans="1:43" ht="13.5" thickBot="1" x14ac:dyDescent="0.25">
      <c r="G3" s="375"/>
    </row>
    <row r="4" spans="1:43" ht="20.25" customHeight="1" thickBot="1" x14ac:dyDescent="0.25">
      <c r="A4" s="537" t="s">
        <v>130</v>
      </c>
      <c r="B4" s="539" t="s">
        <v>129</v>
      </c>
      <c r="C4" s="540"/>
      <c r="D4" s="541"/>
      <c r="E4" s="398" t="str">
        <f>'36'!D2</f>
        <v>Gewicht</v>
      </c>
      <c r="F4" s="376" t="str">
        <f>'36'!E2</f>
        <v>Form</v>
      </c>
      <c r="G4" s="377" t="str">
        <f>'36'!F2</f>
        <v>Schlaf</v>
      </c>
      <c r="H4" s="378" t="str">
        <f>'36'!G2</f>
        <v>HR</v>
      </c>
    </row>
    <row r="5" spans="1:43" ht="15.75" customHeight="1" thickBot="1" x14ac:dyDescent="0.25">
      <c r="A5" s="538"/>
      <c r="B5" s="542"/>
      <c r="C5" s="543"/>
      <c r="D5" s="544"/>
      <c r="E5" s="399" t="str">
        <f>'36'!D3</f>
        <v>kg</v>
      </c>
      <c r="F5" s="400" t="str">
        <f>'36'!E3</f>
        <v>[-3….+3]</v>
      </c>
      <c r="G5" s="401" t="str">
        <f>'36'!F3</f>
        <v>1-6</v>
      </c>
      <c r="H5" s="402" t="str">
        <f>'36'!G3</f>
        <v>beat</v>
      </c>
    </row>
    <row r="6" spans="1:43" x14ac:dyDescent="0.2">
      <c r="A6" s="379">
        <f>Overview!F18</f>
        <v>36</v>
      </c>
      <c r="B6" s="380">
        <f>Overview!C18</f>
        <v>41519</v>
      </c>
      <c r="C6" s="394" t="str">
        <f>Overview!D18</f>
        <v>-</v>
      </c>
      <c r="D6" s="391">
        <f>Overview!E18</f>
        <v>41525</v>
      </c>
      <c r="E6" s="413" t="str">
        <f>IF('36'!D$26="","",'36'!D$26)</f>
        <v/>
      </c>
      <c r="F6" s="381" t="str">
        <f>IF('36'!E$26="","",'36'!E$26)</f>
        <v/>
      </c>
      <c r="G6" s="381" t="str">
        <f>IF('36'!F$26="","",'36'!F$26)</f>
        <v/>
      </c>
      <c r="H6" s="382" t="str">
        <f>IF('36'!G$26="","",'36'!G$26)</f>
        <v/>
      </c>
      <c r="AN6" s="397" t="e">
        <f>IF(E6="",#N/A,E6)</f>
        <v>#N/A</v>
      </c>
      <c r="AO6" s="397" t="e">
        <f t="shared" ref="AO6:AQ21" si="0">IF(F6="",#N/A,F6)</f>
        <v>#N/A</v>
      </c>
      <c r="AP6" s="397" t="e">
        <f t="shared" si="0"/>
        <v>#N/A</v>
      </c>
      <c r="AQ6" s="397" t="e">
        <f t="shared" si="0"/>
        <v>#N/A</v>
      </c>
    </row>
    <row r="7" spans="1:43" x14ac:dyDescent="0.2">
      <c r="A7" s="383">
        <f>Overview!F19</f>
        <v>37</v>
      </c>
      <c r="B7" s="384">
        <f>Overview!C19</f>
        <v>41526</v>
      </c>
      <c r="C7" s="395" t="str">
        <f>Overview!D19</f>
        <v>-</v>
      </c>
      <c r="D7" s="392">
        <f>Overview!E19</f>
        <v>41532</v>
      </c>
      <c r="E7" s="414" t="str">
        <f>IF('37'!D$26="","",'37'!D$26)</f>
        <v/>
      </c>
      <c r="F7" s="385" t="str">
        <f>IF('37'!E$26="","",'37'!E$26)</f>
        <v/>
      </c>
      <c r="G7" s="385" t="str">
        <f>IF('37'!F$26="","",'37'!F$26)</f>
        <v/>
      </c>
      <c r="H7" s="386" t="str">
        <f>IF('37'!G$26="","",'37'!G$26)</f>
        <v/>
      </c>
      <c r="AN7" s="397" t="e">
        <f t="shared" ref="AN7:AN37" si="1">IF(E7="",#N/A,E7)</f>
        <v>#N/A</v>
      </c>
      <c r="AO7" s="397" t="e">
        <f t="shared" si="0"/>
        <v>#N/A</v>
      </c>
      <c r="AP7" s="397" t="e">
        <f t="shared" si="0"/>
        <v>#N/A</v>
      </c>
      <c r="AQ7" s="397" t="e">
        <f t="shared" si="0"/>
        <v>#N/A</v>
      </c>
    </row>
    <row r="8" spans="1:43" x14ac:dyDescent="0.2">
      <c r="A8" s="383">
        <f>Overview!F20</f>
        <v>38</v>
      </c>
      <c r="B8" s="384">
        <f>Overview!C20</f>
        <v>41533</v>
      </c>
      <c r="C8" s="395" t="str">
        <f>Overview!D20</f>
        <v>-</v>
      </c>
      <c r="D8" s="392">
        <f>Overview!E20</f>
        <v>41539</v>
      </c>
      <c r="E8" s="414" t="str">
        <f>IF('38'!D$26="","",'38'!D$26)</f>
        <v/>
      </c>
      <c r="F8" s="385" t="str">
        <f>IF('38'!E$26="","",'38'!E$26)</f>
        <v/>
      </c>
      <c r="G8" s="385" t="str">
        <f>IF('38'!F$26="","",'38'!F$26)</f>
        <v/>
      </c>
      <c r="H8" s="386" t="str">
        <f>IF('38'!G$26="","",'38'!G$26)</f>
        <v/>
      </c>
      <c r="AN8" s="397" t="e">
        <f t="shared" si="1"/>
        <v>#N/A</v>
      </c>
      <c r="AO8" s="397" t="e">
        <f t="shared" si="0"/>
        <v>#N/A</v>
      </c>
      <c r="AP8" s="397" t="e">
        <f t="shared" si="0"/>
        <v>#N/A</v>
      </c>
      <c r="AQ8" s="397" t="e">
        <f t="shared" si="0"/>
        <v>#N/A</v>
      </c>
    </row>
    <row r="9" spans="1:43" x14ac:dyDescent="0.2">
      <c r="A9" s="383">
        <f>Overview!F21</f>
        <v>39</v>
      </c>
      <c r="B9" s="384">
        <f>Overview!C21</f>
        <v>41540</v>
      </c>
      <c r="C9" s="395" t="str">
        <f>Overview!D21</f>
        <v>-</v>
      </c>
      <c r="D9" s="392">
        <f>Overview!E21</f>
        <v>41546</v>
      </c>
      <c r="E9" s="414" t="str">
        <f>IF('39'!D$26="","",'39'!D$26)</f>
        <v/>
      </c>
      <c r="F9" s="385" t="str">
        <f>IF('39'!E$26="","",'39'!E$26)</f>
        <v/>
      </c>
      <c r="G9" s="385" t="str">
        <f>IF('39'!F$26="","",'39'!F$26)</f>
        <v/>
      </c>
      <c r="H9" s="386" t="str">
        <f>IF('39'!G$26="","",'39'!G$26)</f>
        <v/>
      </c>
      <c r="AN9" s="397" t="e">
        <f t="shared" si="1"/>
        <v>#N/A</v>
      </c>
      <c r="AO9" s="397" t="e">
        <f t="shared" si="0"/>
        <v>#N/A</v>
      </c>
      <c r="AP9" s="397" t="e">
        <f t="shared" si="0"/>
        <v>#N/A</v>
      </c>
      <c r="AQ9" s="397" t="e">
        <f t="shared" si="0"/>
        <v>#N/A</v>
      </c>
    </row>
    <row r="10" spans="1:43" x14ac:dyDescent="0.2">
      <c r="A10" s="383">
        <f>Overview!F22</f>
        <v>40</v>
      </c>
      <c r="B10" s="384">
        <f>Overview!C22</f>
        <v>41547</v>
      </c>
      <c r="C10" s="395" t="str">
        <f>Overview!D22</f>
        <v>-</v>
      </c>
      <c r="D10" s="392">
        <f>Overview!E22</f>
        <v>41553</v>
      </c>
      <c r="E10" s="414" t="str">
        <f>IF('40'!D$26="","",'40'!D$26)</f>
        <v/>
      </c>
      <c r="F10" s="385" t="str">
        <f>IF('40'!E$26="","",'40'!E$26)</f>
        <v/>
      </c>
      <c r="G10" s="385" t="str">
        <f>IF('40'!F$26="","",'40'!F$26)</f>
        <v/>
      </c>
      <c r="H10" s="386" t="str">
        <f>IF('40'!G$26="","",'40'!G$26)</f>
        <v/>
      </c>
      <c r="AN10" s="397" t="e">
        <f t="shared" si="1"/>
        <v>#N/A</v>
      </c>
      <c r="AO10" s="397" t="e">
        <f t="shared" si="0"/>
        <v>#N/A</v>
      </c>
      <c r="AP10" s="397" t="e">
        <f t="shared" si="0"/>
        <v>#N/A</v>
      </c>
      <c r="AQ10" s="397" t="e">
        <f t="shared" si="0"/>
        <v>#N/A</v>
      </c>
    </row>
    <row r="11" spans="1:43" x14ac:dyDescent="0.2">
      <c r="A11" s="383">
        <f>Overview!F23</f>
        <v>41</v>
      </c>
      <c r="B11" s="384">
        <f>Overview!C23</f>
        <v>41554</v>
      </c>
      <c r="C11" s="395" t="str">
        <f>Overview!D23</f>
        <v>-</v>
      </c>
      <c r="D11" s="392">
        <f>Overview!E23</f>
        <v>41560</v>
      </c>
      <c r="E11" s="414" t="str">
        <f>IF('41'!D$26="","",'41'!D$26)</f>
        <v/>
      </c>
      <c r="F11" s="385" t="str">
        <f>IF('41'!E$26="","",'41'!E$26)</f>
        <v/>
      </c>
      <c r="G11" s="385" t="str">
        <f>IF('41'!F$26="","",'41'!F$26)</f>
        <v/>
      </c>
      <c r="H11" s="386" t="str">
        <f>IF('41'!G$26="","",'41'!G$26)</f>
        <v/>
      </c>
      <c r="AN11" s="397" t="e">
        <f t="shared" si="1"/>
        <v>#N/A</v>
      </c>
      <c r="AO11" s="397" t="e">
        <f t="shared" si="0"/>
        <v>#N/A</v>
      </c>
      <c r="AP11" s="397" t="e">
        <f t="shared" si="0"/>
        <v>#N/A</v>
      </c>
      <c r="AQ11" s="397" t="e">
        <f t="shared" si="0"/>
        <v>#N/A</v>
      </c>
    </row>
    <row r="12" spans="1:43" x14ac:dyDescent="0.2">
      <c r="A12" s="383">
        <f>Overview!F24</f>
        <v>42</v>
      </c>
      <c r="B12" s="384">
        <f>Overview!C24</f>
        <v>41561</v>
      </c>
      <c r="C12" s="395" t="str">
        <f>Overview!D24</f>
        <v>-</v>
      </c>
      <c r="D12" s="392">
        <f>Overview!E24</f>
        <v>41567</v>
      </c>
      <c r="E12" s="414" t="str">
        <f>IF('42'!D$26="","",'42'!D$26)</f>
        <v/>
      </c>
      <c r="F12" s="385" t="str">
        <f>IF('42'!E$26="","",'42'!E$26)</f>
        <v/>
      </c>
      <c r="G12" s="385" t="str">
        <f>IF('42'!F$26="","",'42'!F$26)</f>
        <v/>
      </c>
      <c r="H12" s="386" t="str">
        <f>IF('42'!G$26="","",'42'!G$26)</f>
        <v/>
      </c>
      <c r="AN12" s="397" t="e">
        <f t="shared" si="1"/>
        <v>#N/A</v>
      </c>
      <c r="AO12" s="397" t="e">
        <f t="shared" si="0"/>
        <v>#N/A</v>
      </c>
      <c r="AP12" s="397" t="e">
        <f t="shared" si="0"/>
        <v>#N/A</v>
      </c>
      <c r="AQ12" s="397" t="e">
        <f t="shared" si="0"/>
        <v>#N/A</v>
      </c>
    </row>
    <row r="13" spans="1:43" x14ac:dyDescent="0.2">
      <c r="A13" s="383">
        <f>Overview!F25</f>
        <v>43</v>
      </c>
      <c r="B13" s="384">
        <f>Overview!C25</f>
        <v>41568</v>
      </c>
      <c r="C13" s="395" t="str">
        <f>Overview!D25</f>
        <v>-</v>
      </c>
      <c r="D13" s="392">
        <f>Overview!E25</f>
        <v>41574</v>
      </c>
      <c r="E13" s="414" t="str">
        <f>IF('43'!D$26="","",'43'!D$26)</f>
        <v/>
      </c>
      <c r="F13" s="385" t="str">
        <f>IF('43'!E$26="","",'43'!E$26)</f>
        <v/>
      </c>
      <c r="G13" s="385" t="str">
        <f>IF('43'!F$26="","",'43'!F$26)</f>
        <v/>
      </c>
      <c r="H13" s="386" t="str">
        <f>IF('43'!G$26="","",'43'!G$26)</f>
        <v/>
      </c>
      <c r="AN13" s="397" t="e">
        <f t="shared" si="1"/>
        <v>#N/A</v>
      </c>
      <c r="AO13" s="397" t="e">
        <f t="shared" si="0"/>
        <v>#N/A</v>
      </c>
      <c r="AP13" s="397" t="e">
        <f t="shared" si="0"/>
        <v>#N/A</v>
      </c>
      <c r="AQ13" s="397" t="e">
        <f t="shared" si="0"/>
        <v>#N/A</v>
      </c>
    </row>
    <row r="14" spans="1:43" x14ac:dyDescent="0.2">
      <c r="A14" s="383">
        <f>Overview!F26</f>
        <v>44</v>
      </c>
      <c r="B14" s="384">
        <f>Overview!C26</f>
        <v>41575</v>
      </c>
      <c r="C14" s="395" t="str">
        <f>Overview!D26</f>
        <v>-</v>
      </c>
      <c r="D14" s="392">
        <f>Overview!E26</f>
        <v>41581</v>
      </c>
      <c r="E14" s="414" t="str">
        <f>IF('44'!D$26="","",'44'!D$26)</f>
        <v/>
      </c>
      <c r="F14" s="385" t="str">
        <f>IF('44'!E$26="","",'44'!E$26)</f>
        <v/>
      </c>
      <c r="G14" s="385" t="str">
        <f>IF('44'!F$26="","",'44'!F$26)</f>
        <v/>
      </c>
      <c r="H14" s="386" t="str">
        <f>IF('44'!G$26="","",'44'!G$26)</f>
        <v/>
      </c>
      <c r="AN14" s="397" t="e">
        <f t="shared" si="1"/>
        <v>#N/A</v>
      </c>
      <c r="AO14" s="397" t="e">
        <f t="shared" si="0"/>
        <v>#N/A</v>
      </c>
      <c r="AP14" s="397" t="e">
        <f t="shared" si="0"/>
        <v>#N/A</v>
      </c>
      <c r="AQ14" s="397" t="e">
        <f t="shared" si="0"/>
        <v>#N/A</v>
      </c>
    </row>
    <row r="15" spans="1:43" x14ac:dyDescent="0.2">
      <c r="A15" s="383">
        <f>Overview!F27</f>
        <v>45</v>
      </c>
      <c r="B15" s="384">
        <f>Overview!C27</f>
        <v>41582</v>
      </c>
      <c r="C15" s="395" t="str">
        <f>Overview!D27</f>
        <v>-</v>
      </c>
      <c r="D15" s="392">
        <f>Overview!E27</f>
        <v>41588</v>
      </c>
      <c r="E15" s="414" t="str">
        <f>IF('45'!D$26="","",'45'!D$26)</f>
        <v/>
      </c>
      <c r="F15" s="385" t="str">
        <f>IF('45'!E$26="","",'45'!E$26)</f>
        <v/>
      </c>
      <c r="G15" s="385" t="str">
        <f>IF('45'!F$26="","",'45'!F$26)</f>
        <v/>
      </c>
      <c r="H15" s="386" t="str">
        <f>IF('45'!G$26="","",'45'!G$26)</f>
        <v/>
      </c>
      <c r="AN15" s="397" t="e">
        <f t="shared" si="1"/>
        <v>#N/A</v>
      </c>
      <c r="AO15" s="397" t="e">
        <f t="shared" si="0"/>
        <v>#N/A</v>
      </c>
      <c r="AP15" s="397" t="e">
        <f t="shared" si="0"/>
        <v>#N/A</v>
      </c>
      <c r="AQ15" s="397" t="e">
        <f t="shared" si="0"/>
        <v>#N/A</v>
      </c>
    </row>
    <row r="16" spans="1:43" x14ac:dyDescent="0.2">
      <c r="A16" s="383">
        <f>Overview!F28</f>
        <v>46</v>
      </c>
      <c r="B16" s="384">
        <f>Overview!C28</f>
        <v>41589</v>
      </c>
      <c r="C16" s="395" t="str">
        <f>Overview!D28</f>
        <v>-</v>
      </c>
      <c r="D16" s="392">
        <f>Overview!E28</f>
        <v>41595</v>
      </c>
      <c r="E16" s="414" t="str">
        <f>IF('46'!D$26="","",'46'!D$26)</f>
        <v/>
      </c>
      <c r="F16" s="385" t="str">
        <f>IF('46'!E$26="","",'46'!E$26)</f>
        <v/>
      </c>
      <c r="G16" s="385" t="str">
        <f>IF('46'!F$26="","",'46'!F$26)</f>
        <v/>
      </c>
      <c r="H16" s="386" t="str">
        <f>IF('46'!G$26="","",'46'!G$26)</f>
        <v/>
      </c>
      <c r="AN16" s="397" t="e">
        <f t="shared" si="1"/>
        <v>#N/A</v>
      </c>
      <c r="AO16" s="397" t="e">
        <f t="shared" si="0"/>
        <v>#N/A</v>
      </c>
      <c r="AP16" s="397" t="e">
        <f t="shared" si="0"/>
        <v>#N/A</v>
      </c>
      <c r="AQ16" s="397" t="e">
        <f t="shared" si="0"/>
        <v>#N/A</v>
      </c>
    </row>
    <row r="17" spans="1:43" x14ac:dyDescent="0.2">
      <c r="A17" s="383">
        <f>Overview!F29</f>
        <v>47</v>
      </c>
      <c r="B17" s="384">
        <f>Overview!C29</f>
        <v>41596</v>
      </c>
      <c r="C17" s="395" t="str">
        <f>Overview!D29</f>
        <v>-</v>
      </c>
      <c r="D17" s="392">
        <f>Overview!E29</f>
        <v>41602</v>
      </c>
      <c r="E17" s="414" t="str">
        <f>IF('47'!D$26="","",'47'!D$26)</f>
        <v/>
      </c>
      <c r="F17" s="385" t="str">
        <f>IF('47'!E$26="","",'47'!E$26)</f>
        <v/>
      </c>
      <c r="G17" s="385" t="str">
        <f>IF('47'!F$26="","",'47'!F$26)</f>
        <v/>
      </c>
      <c r="H17" s="386" t="str">
        <f>IF('47'!G$26="","",'47'!G$26)</f>
        <v/>
      </c>
      <c r="AN17" s="397" t="e">
        <f t="shared" si="1"/>
        <v>#N/A</v>
      </c>
      <c r="AO17" s="397" t="e">
        <f t="shared" si="0"/>
        <v>#N/A</v>
      </c>
      <c r="AP17" s="397" t="e">
        <f t="shared" si="0"/>
        <v>#N/A</v>
      </c>
      <c r="AQ17" s="397" t="e">
        <f t="shared" si="0"/>
        <v>#N/A</v>
      </c>
    </row>
    <row r="18" spans="1:43" x14ac:dyDescent="0.2">
      <c r="A18" s="383">
        <f>Overview!F30</f>
        <v>48</v>
      </c>
      <c r="B18" s="384">
        <f>Overview!C30</f>
        <v>41603</v>
      </c>
      <c r="C18" s="395" t="str">
        <f>Overview!D30</f>
        <v>-</v>
      </c>
      <c r="D18" s="392">
        <f>Overview!E30</f>
        <v>41609</v>
      </c>
      <c r="E18" s="414" t="str">
        <f>IF('48'!D$26="","",'48'!D$26)</f>
        <v/>
      </c>
      <c r="F18" s="385" t="str">
        <f>IF('48'!E$26="","",'48'!E$26)</f>
        <v/>
      </c>
      <c r="G18" s="385" t="str">
        <f>IF('48'!F$26="","",'48'!F$26)</f>
        <v/>
      </c>
      <c r="H18" s="386" t="str">
        <f>IF('48'!G$26="","",'48'!G$26)</f>
        <v/>
      </c>
      <c r="AN18" s="397" t="e">
        <f t="shared" si="1"/>
        <v>#N/A</v>
      </c>
      <c r="AO18" s="397" t="e">
        <f t="shared" si="0"/>
        <v>#N/A</v>
      </c>
      <c r="AP18" s="397" t="e">
        <f t="shared" si="0"/>
        <v>#N/A</v>
      </c>
      <c r="AQ18" s="397" t="e">
        <f t="shared" si="0"/>
        <v>#N/A</v>
      </c>
    </row>
    <row r="19" spans="1:43" x14ac:dyDescent="0.2">
      <c r="A19" s="383">
        <f>Overview!F31</f>
        <v>49</v>
      </c>
      <c r="B19" s="384">
        <f>Overview!C31</f>
        <v>41610</v>
      </c>
      <c r="C19" s="395" t="str">
        <f>Overview!D31</f>
        <v>-</v>
      </c>
      <c r="D19" s="392">
        <f>Overview!E31</f>
        <v>41616</v>
      </c>
      <c r="E19" s="414" t="str">
        <f>IF('49'!D$26="","",'49'!D$26)</f>
        <v/>
      </c>
      <c r="F19" s="385" t="str">
        <f>IF('49'!E$26="","",'49'!E$26)</f>
        <v/>
      </c>
      <c r="G19" s="385" t="str">
        <f>IF('49'!F$26="","",'49'!F$26)</f>
        <v/>
      </c>
      <c r="H19" s="386" t="str">
        <f>IF('49'!G$26="","",'49'!G$26)</f>
        <v/>
      </c>
      <c r="AN19" s="397" t="e">
        <f t="shared" si="1"/>
        <v>#N/A</v>
      </c>
      <c r="AO19" s="397" t="e">
        <f t="shared" si="0"/>
        <v>#N/A</v>
      </c>
      <c r="AP19" s="397" t="e">
        <f t="shared" si="0"/>
        <v>#N/A</v>
      </c>
      <c r="AQ19" s="397" t="e">
        <f t="shared" si="0"/>
        <v>#N/A</v>
      </c>
    </row>
    <row r="20" spans="1:43" x14ac:dyDescent="0.2">
      <c r="A20" s="383">
        <f>Overview!F32</f>
        <v>50</v>
      </c>
      <c r="B20" s="384">
        <f>Overview!C32</f>
        <v>41617</v>
      </c>
      <c r="C20" s="395" t="str">
        <f>Overview!D32</f>
        <v>-</v>
      </c>
      <c r="D20" s="392">
        <f>Overview!E32</f>
        <v>41623</v>
      </c>
      <c r="E20" s="414" t="str">
        <f>IF('50'!D$26="","",'50'!D$26)</f>
        <v/>
      </c>
      <c r="F20" s="385" t="str">
        <f>IF('50'!E$26="","",'50'!E$26)</f>
        <v/>
      </c>
      <c r="G20" s="385" t="str">
        <f>IF('50'!F$26="","",'50'!F$26)</f>
        <v/>
      </c>
      <c r="H20" s="386" t="str">
        <f>IF('50'!G$26="","",'50'!G$26)</f>
        <v/>
      </c>
      <c r="AN20" s="397" t="e">
        <f t="shared" si="1"/>
        <v>#N/A</v>
      </c>
      <c r="AO20" s="397" t="e">
        <f t="shared" si="0"/>
        <v>#N/A</v>
      </c>
      <c r="AP20" s="397" t="e">
        <f t="shared" si="0"/>
        <v>#N/A</v>
      </c>
      <c r="AQ20" s="397" t="e">
        <f t="shared" si="0"/>
        <v>#N/A</v>
      </c>
    </row>
    <row r="21" spans="1:43" x14ac:dyDescent="0.2">
      <c r="A21" s="383">
        <f>Overview!F33</f>
        <v>51</v>
      </c>
      <c r="B21" s="384">
        <f>Overview!C33</f>
        <v>41624</v>
      </c>
      <c r="C21" s="395" t="str">
        <f>Overview!D33</f>
        <v>-</v>
      </c>
      <c r="D21" s="392">
        <f>Overview!E33</f>
        <v>41630</v>
      </c>
      <c r="E21" s="414" t="str">
        <f>IF('51'!D$26="","",'51'!D$26)</f>
        <v/>
      </c>
      <c r="F21" s="385" t="str">
        <f>IF('51'!E$26="","",'51'!E$26)</f>
        <v/>
      </c>
      <c r="G21" s="385" t="str">
        <f>IF('51'!F$26="","",'51'!F$26)</f>
        <v/>
      </c>
      <c r="H21" s="386" t="str">
        <f>IF('51'!G$26="","",'51'!G$26)</f>
        <v/>
      </c>
      <c r="AN21" s="397" t="e">
        <f t="shared" si="1"/>
        <v>#N/A</v>
      </c>
      <c r="AO21" s="397" t="e">
        <f t="shared" si="0"/>
        <v>#N/A</v>
      </c>
      <c r="AP21" s="397" t="e">
        <f t="shared" si="0"/>
        <v>#N/A</v>
      </c>
      <c r="AQ21" s="397" t="e">
        <f t="shared" si="0"/>
        <v>#N/A</v>
      </c>
    </row>
    <row r="22" spans="1:43" x14ac:dyDescent="0.2">
      <c r="A22" s="383">
        <f>Overview!F34</f>
        <v>52</v>
      </c>
      <c r="B22" s="384">
        <f>Overview!C34</f>
        <v>41631</v>
      </c>
      <c r="C22" s="395" t="str">
        <f>Overview!D34</f>
        <v>-</v>
      </c>
      <c r="D22" s="392">
        <f>Overview!E34</f>
        <v>41637</v>
      </c>
      <c r="E22" s="414" t="str">
        <f>IF('52'!D$26="","",'52'!D$26)</f>
        <v/>
      </c>
      <c r="F22" s="385" t="str">
        <f>IF('52'!E$26="","",'52'!E$26)</f>
        <v/>
      </c>
      <c r="G22" s="385" t="str">
        <f>IF('52'!F$26="","",'52'!F$26)</f>
        <v/>
      </c>
      <c r="H22" s="386" t="str">
        <f>IF('52'!G$26="","",'52'!G$26)</f>
        <v/>
      </c>
      <c r="AN22" s="397" t="e">
        <f t="shared" si="1"/>
        <v>#N/A</v>
      </c>
      <c r="AO22" s="397" t="e">
        <f t="shared" ref="AO22:AO37" si="2">IF(F22="",#N/A,F22)</f>
        <v>#N/A</v>
      </c>
      <c r="AP22" s="397" t="e">
        <f t="shared" ref="AP22:AP37" si="3">IF(G22="",#N/A,G22)</f>
        <v>#N/A</v>
      </c>
      <c r="AQ22" s="397" t="e">
        <f t="shared" ref="AQ22:AQ37" si="4">IF(H22="",#N/A,H22)</f>
        <v>#N/A</v>
      </c>
    </row>
    <row r="23" spans="1:43" x14ac:dyDescent="0.2">
      <c r="A23" s="383">
        <f>Overview!F35</f>
        <v>1</v>
      </c>
      <c r="B23" s="384">
        <f>Overview!C35</f>
        <v>41638</v>
      </c>
      <c r="C23" s="395" t="str">
        <f>Overview!D35</f>
        <v>-</v>
      </c>
      <c r="D23" s="392">
        <f>Overview!E35</f>
        <v>41644</v>
      </c>
      <c r="E23" s="414" t="str">
        <f>IF('1'!D$26="","",'1'!D$26)</f>
        <v/>
      </c>
      <c r="F23" s="385" t="str">
        <f>IF('1'!E$26="","",'1'!E$26)</f>
        <v/>
      </c>
      <c r="G23" s="385" t="str">
        <f>IF('1'!F$26="","",'1'!F$26)</f>
        <v/>
      </c>
      <c r="H23" s="386" t="str">
        <f>IF('1'!G$26="","",'1'!G$26)</f>
        <v/>
      </c>
      <c r="AN23" s="397" t="e">
        <f t="shared" si="1"/>
        <v>#N/A</v>
      </c>
      <c r="AO23" s="397" t="e">
        <f t="shared" si="2"/>
        <v>#N/A</v>
      </c>
      <c r="AP23" s="397" t="e">
        <f t="shared" si="3"/>
        <v>#N/A</v>
      </c>
      <c r="AQ23" s="397" t="e">
        <f t="shared" si="4"/>
        <v>#N/A</v>
      </c>
    </row>
    <row r="24" spans="1:43" x14ac:dyDescent="0.2">
      <c r="A24" s="383">
        <f>Overview!F36</f>
        <v>2</v>
      </c>
      <c r="B24" s="384">
        <f>Overview!C36</f>
        <v>41645</v>
      </c>
      <c r="C24" s="395" t="str">
        <f>Overview!D36</f>
        <v>-</v>
      </c>
      <c r="D24" s="392">
        <f>Overview!E36</f>
        <v>41651</v>
      </c>
      <c r="E24" s="414" t="str">
        <f>IF('2'!D$26="","",'2'!D$26)</f>
        <v/>
      </c>
      <c r="F24" s="385" t="str">
        <f>IF('2'!E$26="","",'2'!E$26)</f>
        <v/>
      </c>
      <c r="G24" s="385" t="str">
        <f>IF('2'!F$26="","",'2'!F$26)</f>
        <v/>
      </c>
      <c r="H24" s="386" t="str">
        <f>IF('2'!G$26="","",'2'!G$26)</f>
        <v/>
      </c>
      <c r="AN24" s="397" t="e">
        <f t="shared" si="1"/>
        <v>#N/A</v>
      </c>
      <c r="AO24" s="397" t="e">
        <f t="shared" si="2"/>
        <v>#N/A</v>
      </c>
      <c r="AP24" s="397" t="e">
        <f t="shared" si="3"/>
        <v>#N/A</v>
      </c>
      <c r="AQ24" s="397" t="e">
        <f t="shared" si="4"/>
        <v>#N/A</v>
      </c>
    </row>
    <row r="25" spans="1:43" x14ac:dyDescent="0.2">
      <c r="A25" s="383">
        <f>Overview!F37</f>
        <v>3</v>
      </c>
      <c r="B25" s="384">
        <f>Overview!C37</f>
        <v>41652</v>
      </c>
      <c r="C25" s="395" t="str">
        <f>Overview!D37</f>
        <v>-</v>
      </c>
      <c r="D25" s="392">
        <f>Overview!E37</f>
        <v>41658</v>
      </c>
      <c r="E25" s="414" t="str">
        <f>IF('3'!D$26="","",'3'!D$26)</f>
        <v/>
      </c>
      <c r="F25" s="385" t="str">
        <f>IF('3'!E$26="","",'3'!E$26)</f>
        <v/>
      </c>
      <c r="G25" s="385" t="str">
        <f>IF('3'!F$26="","",'3'!F$26)</f>
        <v/>
      </c>
      <c r="H25" s="386" t="str">
        <f>IF('3'!G$26="","",'3'!G$26)</f>
        <v/>
      </c>
      <c r="AN25" s="397" t="e">
        <f t="shared" si="1"/>
        <v>#N/A</v>
      </c>
      <c r="AO25" s="397" t="e">
        <f t="shared" si="2"/>
        <v>#N/A</v>
      </c>
      <c r="AP25" s="397" t="e">
        <f t="shared" si="3"/>
        <v>#N/A</v>
      </c>
      <c r="AQ25" s="397" t="e">
        <f t="shared" si="4"/>
        <v>#N/A</v>
      </c>
    </row>
    <row r="26" spans="1:43" x14ac:dyDescent="0.2">
      <c r="A26" s="383">
        <f>Overview!F38</f>
        <v>4</v>
      </c>
      <c r="B26" s="384">
        <f>Overview!C38</f>
        <v>41659</v>
      </c>
      <c r="C26" s="395" t="str">
        <f>Overview!D38</f>
        <v>-</v>
      </c>
      <c r="D26" s="392">
        <f>Overview!E38</f>
        <v>41665</v>
      </c>
      <c r="E26" s="414" t="str">
        <f>IF('4'!D$26="","",'4'!D$26)</f>
        <v/>
      </c>
      <c r="F26" s="385" t="str">
        <f>IF('4'!E$26="","",'4'!E$26)</f>
        <v/>
      </c>
      <c r="G26" s="385" t="str">
        <f>IF('4'!F$26="","",'4'!F$26)</f>
        <v/>
      </c>
      <c r="H26" s="386" t="str">
        <f>IF('4'!G$26="","",'4'!G$26)</f>
        <v/>
      </c>
      <c r="AN26" s="397" t="e">
        <f t="shared" si="1"/>
        <v>#N/A</v>
      </c>
      <c r="AO26" s="397" t="e">
        <f t="shared" si="2"/>
        <v>#N/A</v>
      </c>
      <c r="AP26" s="397" t="e">
        <f t="shared" si="3"/>
        <v>#N/A</v>
      </c>
      <c r="AQ26" s="397" t="e">
        <f t="shared" si="4"/>
        <v>#N/A</v>
      </c>
    </row>
    <row r="27" spans="1:43" x14ac:dyDescent="0.2">
      <c r="A27" s="383">
        <f>Overview!F39</f>
        <v>5</v>
      </c>
      <c r="B27" s="384">
        <f>Overview!C39</f>
        <v>41666</v>
      </c>
      <c r="C27" s="395" t="str">
        <f>Overview!D39</f>
        <v>-</v>
      </c>
      <c r="D27" s="392">
        <f>Overview!E39</f>
        <v>41672</v>
      </c>
      <c r="E27" s="414" t="str">
        <f>IF('5'!D$26="","",'5'!D$26)</f>
        <v/>
      </c>
      <c r="F27" s="385" t="str">
        <f>IF('5'!E$26="","",'5'!E$26)</f>
        <v/>
      </c>
      <c r="G27" s="385" t="str">
        <f>IF('5'!F$26="","",'5'!F$26)</f>
        <v/>
      </c>
      <c r="H27" s="386" t="str">
        <f>IF('5'!G$26="","",'5'!G$26)</f>
        <v/>
      </c>
      <c r="AN27" s="397" t="e">
        <f t="shared" si="1"/>
        <v>#N/A</v>
      </c>
      <c r="AO27" s="397" t="e">
        <f t="shared" si="2"/>
        <v>#N/A</v>
      </c>
      <c r="AP27" s="397" t="e">
        <f t="shared" si="3"/>
        <v>#N/A</v>
      </c>
      <c r="AQ27" s="397" t="e">
        <f t="shared" si="4"/>
        <v>#N/A</v>
      </c>
    </row>
    <row r="28" spans="1:43" x14ac:dyDescent="0.2">
      <c r="A28" s="383">
        <f>Overview!F40</f>
        <v>6</v>
      </c>
      <c r="B28" s="384">
        <f>Overview!C40</f>
        <v>41673</v>
      </c>
      <c r="C28" s="395" t="str">
        <f>Overview!D40</f>
        <v>-</v>
      </c>
      <c r="D28" s="392">
        <f>Overview!E40</f>
        <v>41679</v>
      </c>
      <c r="E28" s="414" t="str">
        <f>IF('6'!D$26="","",'6'!D$26)</f>
        <v/>
      </c>
      <c r="F28" s="385" t="str">
        <f>IF('6'!E$26="","",'6'!E$26)</f>
        <v/>
      </c>
      <c r="G28" s="385" t="str">
        <f>IF('6'!F$26="","",'6'!F$26)</f>
        <v/>
      </c>
      <c r="H28" s="386" t="str">
        <f>IF('6'!G$26="","",'6'!G$26)</f>
        <v/>
      </c>
      <c r="AN28" s="397" t="e">
        <f t="shared" si="1"/>
        <v>#N/A</v>
      </c>
      <c r="AO28" s="397" t="e">
        <f t="shared" si="2"/>
        <v>#N/A</v>
      </c>
      <c r="AP28" s="397" t="e">
        <f t="shared" si="3"/>
        <v>#N/A</v>
      </c>
      <c r="AQ28" s="397" t="e">
        <f t="shared" si="4"/>
        <v>#N/A</v>
      </c>
    </row>
    <row r="29" spans="1:43" x14ac:dyDescent="0.2">
      <c r="A29" s="383">
        <f>Overview!F41</f>
        <v>7</v>
      </c>
      <c r="B29" s="384">
        <f>Overview!C41</f>
        <v>41680</v>
      </c>
      <c r="C29" s="395" t="str">
        <f>Overview!D41</f>
        <v>-</v>
      </c>
      <c r="D29" s="392">
        <f>Overview!E41</f>
        <v>41686</v>
      </c>
      <c r="E29" s="414" t="str">
        <f>IF('7'!D$26="","",'7'!D$26)</f>
        <v/>
      </c>
      <c r="F29" s="385" t="str">
        <f>IF('7'!E$26="","",'7'!E$26)</f>
        <v/>
      </c>
      <c r="G29" s="385" t="str">
        <f>IF('7'!F$26="","",'7'!F$26)</f>
        <v/>
      </c>
      <c r="H29" s="386" t="str">
        <f>IF('7'!G$26="","",'7'!G$26)</f>
        <v/>
      </c>
      <c r="AN29" s="397" t="e">
        <f t="shared" si="1"/>
        <v>#N/A</v>
      </c>
      <c r="AO29" s="397" t="e">
        <f t="shared" si="2"/>
        <v>#N/A</v>
      </c>
      <c r="AP29" s="397" t="e">
        <f t="shared" si="3"/>
        <v>#N/A</v>
      </c>
      <c r="AQ29" s="397" t="e">
        <f t="shared" si="4"/>
        <v>#N/A</v>
      </c>
    </row>
    <row r="30" spans="1:43" x14ac:dyDescent="0.2">
      <c r="A30" s="383">
        <f>Overview!F42</f>
        <v>8</v>
      </c>
      <c r="B30" s="384">
        <f>Overview!C42</f>
        <v>41687</v>
      </c>
      <c r="C30" s="395" t="str">
        <f>Overview!D42</f>
        <v>-</v>
      </c>
      <c r="D30" s="392">
        <f>Overview!E42</f>
        <v>41693</v>
      </c>
      <c r="E30" s="414" t="str">
        <f>IF('8'!D$26="","",'8'!D$26)</f>
        <v/>
      </c>
      <c r="F30" s="385" t="str">
        <f>IF('8'!E$26="","",'8'!E$26)</f>
        <v/>
      </c>
      <c r="G30" s="385" t="str">
        <f>IF('8'!F$26="","",'8'!F$26)</f>
        <v/>
      </c>
      <c r="H30" s="386" t="str">
        <f>IF('8'!G$26="","",'8'!G$26)</f>
        <v/>
      </c>
      <c r="AN30" s="397" t="e">
        <f t="shared" si="1"/>
        <v>#N/A</v>
      </c>
      <c r="AO30" s="397" t="e">
        <f t="shared" si="2"/>
        <v>#N/A</v>
      </c>
      <c r="AP30" s="397" t="e">
        <f t="shared" si="3"/>
        <v>#N/A</v>
      </c>
      <c r="AQ30" s="397" t="e">
        <f t="shared" si="4"/>
        <v>#N/A</v>
      </c>
    </row>
    <row r="31" spans="1:43" x14ac:dyDescent="0.2">
      <c r="A31" s="383">
        <f>Overview!F43</f>
        <v>9</v>
      </c>
      <c r="B31" s="384">
        <f>Overview!C43</f>
        <v>41694</v>
      </c>
      <c r="C31" s="395" t="str">
        <f>Overview!D43</f>
        <v>-</v>
      </c>
      <c r="D31" s="392">
        <f>Overview!E43</f>
        <v>41700</v>
      </c>
      <c r="E31" s="414" t="str">
        <f>IF('9'!D$26="","",'9'!D$26)</f>
        <v/>
      </c>
      <c r="F31" s="385" t="str">
        <f>IF('9'!E$26="","",'9'!E$26)</f>
        <v/>
      </c>
      <c r="G31" s="385" t="str">
        <f>IF('9'!F$26="","",'9'!F$26)</f>
        <v/>
      </c>
      <c r="H31" s="386" t="str">
        <f>IF('9'!G$26="","",'9'!G$26)</f>
        <v/>
      </c>
      <c r="AN31" s="397" t="e">
        <f t="shared" si="1"/>
        <v>#N/A</v>
      </c>
      <c r="AO31" s="397" t="e">
        <f t="shared" si="2"/>
        <v>#N/A</v>
      </c>
      <c r="AP31" s="397" t="e">
        <f t="shared" si="3"/>
        <v>#N/A</v>
      </c>
      <c r="AQ31" s="397" t="e">
        <f t="shared" si="4"/>
        <v>#N/A</v>
      </c>
    </row>
    <row r="32" spans="1:43" x14ac:dyDescent="0.2">
      <c r="A32" s="383">
        <f>Overview!F44</f>
        <v>10</v>
      </c>
      <c r="B32" s="384">
        <f>Overview!C44</f>
        <v>41701</v>
      </c>
      <c r="C32" s="395" t="str">
        <f>Overview!D44</f>
        <v>-</v>
      </c>
      <c r="D32" s="392">
        <f>Overview!E44</f>
        <v>41707</v>
      </c>
      <c r="E32" s="414" t="str">
        <f>IF('10'!D$26="","",'10'!D$26)</f>
        <v/>
      </c>
      <c r="F32" s="385" t="str">
        <f>IF('10'!E$26="","",'10'!E$26)</f>
        <v/>
      </c>
      <c r="G32" s="385" t="str">
        <f>IF('10'!F$26="","",'10'!F$26)</f>
        <v/>
      </c>
      <c r="H32" s="386" t="str">
        <f>IF('10'!G$26="","",'10'!G$26)</f>
        <v/>
      </c>
      <c r="AN32" s="397" t="e">
        <f t="shared" si="1"/>
        <v>#N/A</v>
      </c>
      <c r="AO32" s="397" t="e">
        <f t="shared" si="2"/>
        <v>#N/A</v>
      </c>
      <c r="AP32" s="397" t="e">
        <f t="shared" si="3"/>
        <v>#N/A</v>
      </c>
      <c r="AQ32" s="397" t="e">
        <f t="shared" si="4"/>
        <v>#N/A</v>
      </c>
    </row>
    <row r="33" spans="1:43" x14ac:dyDescent="0.2">
      <c r="A33" s="383">
        <f>Overview!F45</f>
        <v>11</v>
      </c>
      <c r="B33" s="384">
        <f>Overview!C45</f>
        <v>41708</v>
      </c>
      <c r="C33" s="395" t="str">
        <f>Overview!D45</f>
        <v>-</v>
      </c>
      <c r="D33" s="392">
        <f>Overview!E45</f>
        <v>41714</v>
      </c>
      <c r="E33" s="414" t="str">
        <f>IF('11'!D$26="","",'11'!D$26)</f>
        <v/>
      </c>
      <c r="F33" s="385" t="str">
        <f>IF('11'!E$26="","",'11'!E$26)</f>
        <v/>
      </c>
      <c r="G33" s="385" t="str">
        <f>IF('11'!F$26="","",'11'!F$26)</f>
        <v/>
      </c>
      <c r="H33" s="386" t="str">
        <f>IF('11'!G$26="","",'11'!G$26)</f>
        <v/>
      </c>
      <c r="AN33" s="397" t="e">
        <f t="shared" si="1"/>
        <v>#N/A</v>
      </c>
      <c r="AO33" s="397" t="e">
        <f t="shared" si="2"/>
        <v>#N/A</v>
      </c>
      <c r="AP33" s="397" t="e">
        <f t="shared" si="3"/>
        <v>#N/A</v>
      </c>
      <c r="AQ33" s="397" t="e">
        <f t="shared" si="4"/>
        <v>#N/A</v>
      </c>
    </row>
    <row r="34" spans="1:43" x14ac:dyDescent="0.2">
      <c r="A34" s="383">
        <f>Overview!F46</f>
        <v>12</v>
      </c>
      <c r="B34" s="384">
        <f>Overview!C46</f>
        <v>41715</v>
      </c>
      <c r="C34" s="395" t="str">
        <f>Overview!D46</f>
        <v>-</v>
      </c>
      <c r="D34" s="392">
        <f>Overview!E46</f>
        <v>41721</v>
      </c>
      <c r="E34" s="414" t="str">
        <f>IF('12'!D$26="","",'12'!D$26)</f>
        <v/>
      </c>
      <c r="F34" s="385" t="str">
        <f>IF('12'!E$26="","",'12'!E$26)</f>
        <v/>
      </c>
      <c r="G34" s="385" t="str">
        <f>IF('12'!F$26="","",'12'!F$26)</f>
        <v/>
      </c>
      <c r="H34" s="386" t="str">
        <f>IF('12'!G$26="","",'12'!G$26)</f>
        <v/>
      </c>
      <c r="AN34" s="397" t="e">
        <f t="shared" si="1"/>
        <v>#N/A</v>
      </c>
      <c r="AO34" s="397" t="e">
        <f t="shared" si="2"/>
        <v>#N/A</v>
      </c>
      <c r="AP34" s="397" t="e">
        <f t="shared" si="3"/>
        <v>#N/A</v>
      </c>
      <c r="AQ34" s="397" t="e">
        <f t="shared" si="4"/>
        <v>#N/A</v>
      </c>
    </row>
    <row r="35" spans="1:43" x14ac:dyDescent="0.2">
      <c r="A35" s="383">
        <f>Overview!F47</f>
        <v>13</v>
      </c>
      <c r="B35" s="384">
        <f>Overview!C47</f>
        <v>41722</v>
      </c>
      <c r="C35" s="395" t="str">
        <f>Overview!D47</f>
        <v>-</v>
      </c>
      <c r="D35" s="392">
        <f>Overview!E47</f>
        <v>41728</v>
      </c>
      <c r="E35" s="414" t="str">
        <f>IF('13'!D$26="","",'13'!D$26)</f>
        <v/>
      </c>
      <c r="F35" s="385" t="str">
        <f>IF('13'!E$26="","",'13'!E$26)</f>
        <v/>
      </c>
      <c r="G35" s="385" t="str">
        <f>IF('13'!F$26="","",'13'!F$26)</f>
        <v/>
      </c>
      <c r="H35" s="386" t="str">
        <f>IF('13'!G$26="","",'13'!G$26)</f>
        <v/>
      </c>
      <c r="AN35" s="397" t="e">
        <f t="shared" si="1"/>
        <v>#N/A</v>
      </c>
      <c r="AO35" s="397" t="e">
        <f t="shared" si="2"/>
        <v>#N/A</v>
      </c>
      <c r="AP35" s="397" t="e">
        <f t="shared" si="3"/>
        <v>#N/A</v>
      </c>
      <c r="AQ35" s="397" t="e">
        <f t="shared" si="4"/>
        <v>#N/A</v>
      </c>
    </row>
    <row r="36" spans="1:43" x14ac:dyDescent="0.2">
      <c r="A36" s="383">
        <f>Overview!F48</f>
        <v>14</v>
      </c>
      <c r="B36" s="384">
        <f>Overview!C48</f>
        <v>41729</v>
      </c>
      <c r="C36" s="395" t="str">
        <f>Overview!D48</f>
        <v>-</v>
      </c>
      <c r="D36" s="392">
        <f>Overview!E48</f>
        <v>41735</v>
      </c>
      <c r="E36" s="414" t="str">
        <f>IF('14'!D$26="","",'14'!D$26)</f>
        <v/>
      </c>
      <c r="F36" s="385" t="str">
        <f>IF('14'!E$26="","",'14'!E$26)</f>
        <v/>
      </c>
      <c r="G36" s="385" t="str">
        <f>IF('14'!F$26="","",'14'!F$26)</f>
        <v/>
      </c>
      <c r="H36" s="386" t="str">
        <f>IF('14'!G$26="","",'14'!G$26)</f>
        <v/>
      </c>
      <c r="AN36" s="397" t="e">
        <f t="shared" si="1"/>
        <v>#N/A</v>
      </c>
      <c r="AO36" s="397" t="e">
        <f t="shared" si="2"/>
        <v>#N/A</v>
      </c>
      <c r="AP36" s="397" t="e">
        <f t="shared" si="3"/>
        <v>#N/A</v>
      </c>
      <c r="AQ36" s="397" t="e">
        <f t="shared" si="4"/>
        <v>#N/A</v>
      </c>
    </row>
    <row r="37" spans="1:43" x14ac:dyDescent="0.2">
      <c r="A37" s="383">
        <f>Overview!F49</f>
        <v>15</v>
      </c>
      <c r="B37" s="384">
        <f>Overview!C49</f>
        <v>41736</v>
      </c>
      <c r="C37" s="395" t="str">
        <f>Overview!D49</f>
        <v>-</v>
      </c>
      <c r="D37" s="392">
        <f>Overview!E49</f>
        <v>41742</v>
      </c>
      <c r="E37" s="414" t="str">
        <f>IF('15'!D$26="","",'15'!D$26)</f>
        <v/>
      </c>
      <c r="F37" s="385" t="str">
        <f>IF('15'!E$26="","",'15'!E$26)</f>
        <v/>
      </c>
      <c r="G37" s="385" t="str">
        <f>IF('15'!F$26="","",'15'!F$26)</f>
        <v/>
      </c>
      <c r="H37" s="386" t="str">
        <f>IF('15'!G$26="","",'15'!G$26)</f>
        <v/>
      </c>
      <c r="AN37" s="397" t="e">
        <f t="shared" si="1"/>
        <v>#N/A</v>
      </c>
      <c r="AO37" s="397" t="e">
        <f t="shared" si="2"/>
        <v>#N/A</v>
      </c>
      <c r="AP37" s="397" t="e">
        <f t="shared" si="3"/>
        <v>#N/A</v>
      </c>
      <c r="AQ37" s="397" t="e">
        <f t="shared" si="4"/>
        <v>#N/A</v>
      </c>
    </row>
    <row r="38" spans="1:43" x14ac:dyDescent="0.2">
      <c r="A38" s="383">
        <f>Overview!F50</f>
        <v>16</v>
      </c>
      <c r="B38" s="384">
        <f>Overview!C50</f>
        <v>41743</v>
      </c>
      <c r="C38" s="395" t="str">
        <f>Overview!D50</f>
        <v>-</v>
      </c>
      <c r="D38" s="392">
        <f>Overview!E50</f>
        <v>41749</v>
      </c>
      <c r="E38" s="414" t="str">
        <f>IF('16'!D$26="","",'16'!D$26)</f>
        <v/>
      </c>
      <c r="F38" s="385" t="str">
        <f>IF('16'!E$26="","",'16'!E$26)</f>
        <v/>
      </c>
      <c r="G38" s="385" t="str">
        <f>IF('16'!F$26="","",'16'!F$26)</f>
        <v/>
      </c>
      <c r="H38" s="386" t="str">
        <f>IF('16'!G$26="","",'16'!G$26)</f>
        <v/>
      </c>
      <c r="AN38" s="397" t="e">
        <f t="shared" ref="AN38:AN57" si="5">IF(E38="",#N/A,E38)</f>
        <v>#N/A</v>
      </c>
      <c r="AO38" s="397" t="e">
        <f t="shared" ref="AO38:AO57" si="6">IF(F38="",#N/A,F38)</f>
        <v>#N/A</v>
      </c>
      <c r="AP38" s="397" t="e">
        <f t="shared" ref="AP38:AP57" si="7">IF(G38="",#N/A,G38)</f>
        <v>#N/A</v>
      </c>
      <c r="AQ38" s="397" t="e">
        <f t="shared" ref="AQ38:AQ57" si="8">IF(H38="",#N/A,H38)</f>
        <v>#N/A</v>
      </c>
    </row>
    <row r="39" spans="1:43" x14ac:dyDescent="0.2">
      <c r="A39" s="383">
        <f>Overview!F51</f>
        <v>17</v>
      </c>
      <c r="B39" s="384">
        <f>Overview!C51</f>
        <v>41750</v>
      </c>
      <c r="C39" s="395" t="str">
        <f>Overview!D51</f>
        <v>-</v>
      </c>
      <c r="D39" s="392">
        <f>Overview!E51</f>
        <v>41756</v>
      </c>
      <c r="E39" s="414" t="str">
        <f>IF('17'!D$26="","",'17'!D$26)</f>
        <v/>
      </c>
      <c r="F39" s="385" t="str">
        <f>IF('17'!E$26="","",'17'!E$26)</f>
        <v/>
      </c>
      <c r="G39" s="385" t="str">
        <f>IF('17'!F$26="","",'17'!F$26)</f>
        <v/>
      </c>
      <c r="H39" s="386" t="str">
        <f>IF('17'!G$26="","",'17'!G$26)</f>
        <v/>
      </c>
      <c r="AN39" s="397" t="e">
        <f t="shared" si="5"/>
        <v>#N/A</v>
      </c>
      <c r="AO39" s="397" t="e">
        <f t="shared" si="6"/>
        <v>#N/A</v>
      </c>
      <c r="AP39" s="397" t="e">
        <f t="shared" si="7"/>
        <v>#N/A</v>
      </c>
      <c r="AQ39" s="397" t="e">
        <f t="shared" si="8"/>
        <v>#N/A</v>
      </c>
    </row>
    <row r="40" spans="1:43" x14ac:dyDescent="0.2">
      <c r="A40" s="383">
        <f>Overview!F52</f>
        <v>18</v>
      </c>
      <c r="B40" s="384">
        <f>Overview!C52</f>
        <v>41757</v>
      </c>
      <c r="C40" s="395" t="str">
        <f>Overview!D52</f>
        <v>-</v>
      </c>
      <c r="D40" s="392">
        <f>Overview!E52</f>
        <v>41763</v>
      </c>
      <c r="E40" s="414" t="str">
        <f>IF('18'!D$26="","",'18'!D$26)</f>
        <v/>
      </c>
      <c r="F40" s="385" t="str">
        <f>IF('18'!E$26="","",'18'!E$26)</f>
        <v/>
      </c>
      <c r="G40" s="385" t="str">
        <f>IF('18'!F$26="","",'18'!F$26)</f>
        <v/>
      </c>
      <c r="H40" s="386" t="str">
        <f>IF('18'!G$26="","",'18'!G$26)</f>
        <v/>
      </c>
      <c r="AN40" s="397" t="e">
        <f t="shared" si="5"/>
        <v>#N/A</v>
      </c>
      <c r="AO40" s="397" t="e">
        <f t="shared" si="6"/>
        <v>#N/A</v>
      </c>
      <c r="AP40" s="397" t="e">
        <f t="shared" si="7"/>
        <v>#N/A</v>
      </c>
      <c r="AQ40" s="397" t="e">
        <f t="shared" si="8"/>
        <v>#N/A</v>
      </c>
    </row>
    <row r="41" spans="1:43" x14ac:dyDescent="0.2">
      <c r="A41" s="383">
        <f>Overview!F53</f>
        <v>19</v>
      </c>
      <c r="B41" s="384">
        <f>Overview!C53</f>
        <v>41764</v>
      </c>
      <c r="C41" s="395" t="str">
        <f>Overview!D53</f>
        <v>-</v>
      </c>
      <c r="D41" s="392">
        <f>Overview!E53</f>
        <v>41770</v>
      </c>
      <c r="E41" s="414" t="str">
        <f>IF('19'!D$26="","",'19'!D$26)</f>
        <v/>
      </c>
      <c r="F41" s="385" t="str">
        <f>IF('19'!E$26="","",'19'!E$26)</f>
        <v/>
      </c>
      <c r="G41" s="385" t="str">
        <f>IF('19'!F$26="","",'19'!F$26)</f>
        <v/>
      </c>
      <c r="H41" s="386" t="str">
        <f>IF('19'!G$26="","",'19'!G$26)</f>
        <v/>
      </c>
      <c r="AN41" s="397" t="e">
        <f t="shared" si="5"/>
        <v>#N/A</v>
      </c>
      <c r="AO41" s="397" t="e">
        <f t="shared" si="6"/>
        <v>#N/A</v>
      </c>
      <c r="AP41" s="397" t="e">
        <f t="shared" si="7"/>
        <v>#N/A</v>
      </c>
      <c r="AQ41" s="397" t="e">
        <f t="shared" si="8"/>
        <v>#N/A</v>
      </c>
    </row>
    <row r="42" spans="1:43" x14ac:dyDescent="0.2">
      <c r="A42" s="383">
        <f>Overview!F54</f>
        <v>20</v>
      </c>
      <c r="B42" s="384">
        <f>Overview!C54</f>
        <v>41771</v>
      </c>
      <c r="C42" s="395" t="str">
        <f>Overview!D54</f>
        <v>-</v>
      </c>
      <c r="D42" s="392">
        <f>Overview!E54</f>
        <v>41777</v>
      </c>
      <c r="E42" s="414" t="str">
        <f>IF('20'!D$26="","",'20'!D$26)</f>
        <v/>
      </c>
      <c r="F42" s="385" t="str">
        <f>IF('20'!E$26="","",'20'!E$26)</f>
        <v/>
      </c>
      <c r="G42" s="385" t="str">
        <f>IF('20'!F$26="","",'20'!F$26)</f>
        <v/>
      </c>
      <c r="H42" s="386" t="str">
        <f>IF('20'!G$26="","",'20'!G$26)</f>
        <v/>
      </c>
      <c r="AN42" s="397" t="e">
        <f t="shared" si="5"/>
        <v>#N/A</v>
      </c>
      <c r="AO42" s="397" t="e">
        <f t="shared" si="6"/>
        <v>#N/A</v>
      </c>
      <c r="AP42" s="397" t="e">
        <f t="shared" si="7"/>
        <v>#N/A</v>
      </c>
      <c r="AQ42" s="397" t="e">
        <f t="shared" si="8"/>
        <v>#N/A</v>
      </c>
    </row>
    <row r="43" spans="1:43" x14ac:dyDescent="0.2">
      <c r="A43" s="383">
        <f>Overview!F55</f>
        <v>21</v>
      </c>
      <c r="B43" s="384">
        <f>Overview!C55</f>
        <v>41778</v>
      </c>
      <c r="C43" s="395" t="str">
        <f>Overview!D55</f>
        <v>-</v>
      </c>
      <c r="D43" s="392">
        <f>Overview!E55</f>
        <v>41784</v>
      </c>
      <c r="E43" s="414" t="str">
        <f>IF('21'!D$26="","",'21'!D$26)</f>
        <v/>
      </c>
      <c r="F43" s="385" t="str">
        <f>IF('21'!E$26="","",'21'!E$26)</f>
        <v/>
      </c>
      <c r="G43" s="385" t="str">
        <f>IF('21'!F$26="","",'21'!F$26)</f>
        <v/>
      </c>
      <c r="H43" s="386" t="str">
        <f>IF('21'!G$26="","",'21'!G$26)</f>
        <v/>
      </c>
      <c r="AN43" s="397" t="e">
        <f t="shared" si="5"/>
        <v>#N/A</v>
      </c>
      <c r="AO43" s="397" t="e">
        <f t="shared" si="6"/>
        <v>#N/A</v>
      </c>
      <c r="AP43" s="397" t="e">
        <f t="shared" si="7"/>
        <v>#N/A</v>
      </c>
      <c r="AQ43" s="397" t="e">
        <f t="shared" si="8"/>
        <v>#N/A</v>
      </c>
    </row>
    <row r="44" spans="1:43" x14ac:dyDescent="0.2">
      <c r="A44" s="383">
        <f>Overview!F56</f>
        <v>22</v>
      </c>
      <c r="B44" s="384">
        <f>Overview!C56</f>
        <v>41785</v>
      </c>
      <c r="C44" s="395" t="str">
        <f>Overview!D56</f>
        <v>-</v>
      </c>
      <c r="D44" s="392">
        <f>Overview!E56</f>
        <v>41791</v>
      </c>
      <c r="E44" s="414" t="str">
        <f>IF('22'!D$26="","",'22'!D$26)</f>
        <v/>
      </c>
      <c r="F44" s="385" t="str">
        <f>IF('22'!E$26="","",'22'!E$26)</f>
        <v/>
      </c>
      <c r="G44" s="385" t="str">
        <f>IF('22'!F$26="","",'22'!F$26)</f>
        <v/>
      </c>
      <c r="H44" s="386" t="str">
        <f>IF('22'!G$26="","",'22'!G$26)</f>
        <v/>
      </c>
      <c r="AN44" s="397" t="e">
        <f t="shared" si="5"/>
        <v>#N/A</v>
      </c>
      <c r="AO44" s="397" t="e">
        <f t="shared" si="6"/>
        <v>#N/A</v>
      </c>
      <c r="AP44" s="397" t="e">
        <f t="shared" si="7"/>
        <v>#N/A</v>
      </c>
      <c r="AQ44" s="397" t="e">
        <f t="shared" si="8"/>
        <v>#N/A</v>
      </c>
    </row>
    <row r="45" spans="1:43" x14ac:dyDescent="0.2">
      <c r="A45" s="383">
        <f>Overview!F57</f>
        <v>23</v>
      </c>
      <c r="B45" s="384">
        <f>Overview!C57</f>
        <v>41792</v>
      </c>
      <c r="C45" s="395" t="str">
        <f>Overview!D57</f>
        <v>-</v>
      </c>
      <c r="D45" s="392">
        <f>Overview!E57</f>
        <v>41798</v>
      </c>
      <c r="E45" s="414" t="str">
        <f>IF('23'!D$26="","",'23'!D$26)</f>
        <v/>
      </c>
      <c r="F45" s="385" t="str">
        <f>IF('23'!E$26="","",'23'!E$26)</f>
        <v/>
      </c>
      <c r="G45" s="385" t="str">
        <f>IF('23'!F$26="","",'23'!F$26)</f>
        <v/>
      </c>
      <c r="H45" s="386" t="str">
        <f>IF('23'!G$26="","",'23'!G$26)</f>
        <v/>
      </c>
      <c r="AN45" s="397" t="e">
        <f t="shared" si="5"/>
        <v>#N/A</v>
      </c>
      <c r="AO45" s="397" t="e">
        <f t="shared" si="6"/>
        <v>#N/A</v>
      </c>
      <c r="AP45" s="397" t="e">
        <f t="shared" si="7"/>
        <v>#N/A</v>
      </c>
      <c r="AQ45" s="397" t="e">
        <f t="shared" si="8"/>
        <v>#N/A</v>
      </c>
    </row>
    <row r="46" spans="1:43" x14ac:dyDescent="0.2">
      <c r="A46" s="383">
        <f>Overview!F58</f>
        <v>24</v>
      </c>
      <c r="B46" s="384">
        <f>Overview!C58</f>
        <v>41799</v>
      </c>
      <c r="C46" s="395" t="str">
        <f>Overview!D58</f>
        <v>-</v>
      </c>
      <c r="D46" s="392">
        <f>Overview!E58</f>
        <v>41805</v>
      </c>
      <c r="E46" s="414" t="str">
        <f>IF('24'!D$26="","",'24'!D$26)</f>
        <v/>
      </c>
      <c r="F46" s="385" t="str">
        <f>IF('24'!E$26="","",'24'!E$26)</f>
        <v/>
      </c>
      <c r="G46" s="385" t="str">
        <f>IF('24'!F$26="","",'24'!F$26)</f>
        <v/>
      </c>
      <c r="H46" s="386" t="str">
        <f>IF('24'!G$26="","",'24'!G$26)</f>
        <v/>
      </c>
      <c r="AN46" s="397" t="e">
        <f t="shared" si="5"/>
        <v>#N/A</v>
      </c>
      <c r="AO46" s="397" t="e">
        <f t="shared" si="6"/>
        <v>#N/A</v>
      </c>
      <c r="AP46" s="397" t="e">
        <f t="shared" si="7"/>
        <v>#N/A</v>
      </c>
      <c r="AQ46" s="397" t="e">
        <f t="shared" si="8"/>
        <v>#N/A</v>
      </c>
    </row>
    <row r="47" spans="1:43" x14ac:dyDescent="0.2">
      <c r="A47" s="383">
        <f>Overview!F59</f>
        <v>25</v>
      </c>
      <c r="B47" s="384">
        <f>Overview!C59</f>
        <v>41806</v>
      </c>
      <c r="C47" s="395" t="str">
        <f>Overview!D59</f>
        <v>-</v>
      </c>
      <c r="D47" s="392">
        <f>Overview!E59</f>
        <v>41812</v>
      </c>
      <c r="E47" s="414" t="str">
        <f>IF('25'!D$26="","",'25'!D$26)</f>
        <v/>
      </c>
      <c r="F47" s="385" t="str">
        <f>IF('25'!E$26="","",'25'!E$26)</f>
        <v/>
      </c>
      <c r="G47" s="385" t="str">
        <f>IF('25'!F$26="","",'25'!F$26)</f>
        <v/>
      </c>
      <c r="H47" s="386" t="str">
        <f>IF('25'!G$26="","",'25'!G$26)</f>
        <v/>
      </c>
      <c r="AN47" s="397" t="e">
        <f t="shared" si="5"/>
        <v>#N/A</v>
      </c>
      <c r="AO47" s="397" t="e">
        <f t="shared" si="6"/>
        <v>#N/A</v>
      </c>
      <c r="AP47" s="397" t="e">
        <f t="shared" si="7"/>
        <v>#N/A</v>
      </c>
      <c r="AQ47" s="397" t="e">
        <f t="shared" si="8"/>
        <v>#N/A</v>
      </c>
    </row>
    <row r="48" spans="1:43" x14ac:dyDescent="0.2">
      <c r="A48" s="383">
        <f>Overview!F60</f>
        <v>26</v>
      </c>
      <c r="B48" s="384">
        <f>Overview!C60</f>
        <v>41813</v>
      </c>
      <c r="C48" s="395" t="str">
        <f>Overview!D60</f>
        <v>-</v>
      </c>
      <c r="D48" s="392">
        <f>Overview!E60</f>
        <v>41819</v>
      </c>
      <c r="E48" s="414" t="str">
        <f>IF('26'!D$26="","",'26'!D$26)</f>
        <v/>
      </c>
      <c r="F48" s="385" t="str">
        <f>IF('26'!E$26="","",'26'!E$26)</f>
        <v/>
      </c>
      <c r="G48" s="385" t="str">
        <f>IF('26'!F$26="","",'26'!F$26)</f>
        <v/>
      </c>
      <c r="H48" s="386" t="str">
        <f>IF('26'!G$26="","",'26'!G$26)</f>
        <v/>
      </c>
      <c r="AN48" s="397" t="e">
        <f t="shared" si="5"/>
        <v>#N/A</v>
      </c>
      <c r="AO48" s="397" t="e">
        <f t="shared" si="6"/>
        <v>#N/A</v>
      </c>
      <c r="AP48" s="397" t="e">
        <f t="shared" si="7"/>
        <v>#N/A</v>
      </c>
      <c r="AQ48" s="397" t="e">
        <f t="shared" si="8"/>
        <v>#N/A</v>
      </c>
    </row>
    <row r="49" spans="1:43" x14ac:dyDescent="0.2">
      <c r="A49" s="383">
        <f>Overview!F61</f>
        <v>27</v>
      </c>
      <c r="B49" s="384">
        <f>Overview!C61</f>
        <v>41820</v>
      </c>
      <c r="C49" s="395" t="str">
        <f>Overview!D61</f>
        <v>-</v>
      </c>
      <c r="D49" s="392">
        <f>Overview!E61</f>
        <v>41826</v>
      </c>
      <c r="E49" s="414" t="str">
        <f>IF('27'!D$26="","",'27'!D$26)</f>
        <v/>
      </c>
      <c r="F49" s="385" t="str">
        <f>IF('27'!E$26="","",'27'!E$26)</f>
        <v/>
      </c>
      <c r="G49" s="385" t="str">
        <f>IF('27'!F$26="","",'27'!F$26)</f>
        <v/>
      </c>
      <c r="H49" s="386" t="str">
        <f>IF('27'!G$26="","",'27'!G$26)</f>
        <v/>
      </c>
      <c r="AN49" s="397" t="e">
        <f t="shared" si="5"/>
        <v>#N/A</v>
      </c>
      <c r="AO49" s="397" t="e">
        <f t="shared" si="6"/>
        <v>#N/A</v>
      </c>
      <c r="AP49" s="397" t="e">
        <f t="shared" si="7"/>
        <v>#N/A</v>
      </c>
      <c r="AQ49" s="397" t="e">
        <f t="shared" si="8"/>
        <v>#N/A</v>
      </c>
    </row>
    <row r="50" spans="1:43" x14ac:dyDescent="0.2">
      <c r="A50" s="383">
        <f>Overview!F62</f>
        <v>28</v>
      </c>
      <c r="B50" s="384">
        <f>Overview!C62</f>
        <v>41827</v>
      </c>
      <c r="C50" s="395" t="str">
        <f>Overview!D62</f>
        <v>-</v>
      </c>
      <c r="D50" s="392">
        <f>Overview!E62</f>
        <v>41833</v>
      </c>
      <c r="E50" s="414" t="str">
        <f>IF('28'!D$26="","",'28'!D$26)</f>
        <v/>
      </c>
      <c r="F50" s="385" t="str">
        <f>IF('28'!E$26="","",'28'!E$26)</f>
        <v/>
      </c>
      <c r="G50" s="385" t="str">
        <f>IF('28'!F$26="","",'28'!F$26)</f>
        <v/>
      </c>
      <c r="H50" s="386" t="str">
        <f>IF('28'!G$26="","",'28'!G$26)</f>
        <v/>
      </c>
      <c r="AN50" s="397" t="e">
        <f t="shared" si="5"/>
        <v>#N/A</v>
      </c>
      <c r="AO50" s="397" t="e">
        <f t="shared" si="6"/>
        <v>#N/A</v>
      </c>
      <c r="AP50" s="397" t="e">
        <f t="shared" si="7"/>
        <v>#N/A</v>
      </c>
      <c r="AQ50" s="397" t="e">
        <f t="shared" si="8"/>
        <v>#N/A</v>
      </c>
    </row>
    <row r="51" spans="1:43" x14ac:dyDescent="0.2">
      <c r="A51" s="383">
        <f>Overview!F63</f>
        <v>29</v>
      </c>
      <c r="B51" s="384">
        <f>Overview!C63</f>
        <v>41834</v>
      </c>
      <c r="C51" s="395" t="str">
        <f>Overview!D63</f>
        <v>-</v>
      </c>
      <c r="D51" s="392">
        <f>Overview!E63</f>
        <v>41840</v>
      </c>
      <c r="E51" s="414" t="str">
        <f>IF('29'!D$26="","",'29'!D$26)</f>
        <v/>
      </c>
      <c r="F51" s="385" t="str">
        <f>IF('29'!E$26="","",'29'!E$26)</f>
        <v/>
      </c>
      <c r="G51" s="385" t="str">
        <f>IF('29'!F$26="","",'29'!F$26)</f>
        <v/>
      </c>
      <c r="H51" s="386" t="str">
        <f>IF('29'!G$26="","",'29'!G$26)</f>
        <v/>
      </c>
      <c r="AN51" s="397" t="e">
        <f t="shared" si="5"/>
        <v>#N/A</v>
      </c>
      <c r="AO51" s="397" t="e">
        <f t="shared" si="6"/>
        <v>#N/A</v>
      </c>
      <c r="AP51" s="397" t="e">
        <f t="shared" si="7"/>
        <v>#N/A</v>
      </c>
      <c r="AQ51" s="397" t="e">
        <f t="shared" si="8"/>
        <v>#N/A</v>
      </c>
    </row>
    <row r="52" spans="1:43" x14ac:dyDescent="0.2">
      <c r="A52" s="383">
        <f>Overview!F64</f>
        <v>30</v>
      </c>
      <c r="B52" s="384">
        <f>Overview!C64</f>
        <v>41841</v>
      </c>
      <c r="C52" s="395" t="str">
        <f>Overview!D64</f>
        <v>-</v>
      </c>
      <c r="D52" s="392">
        <f>Overview!E64</f>
        <v>41847</v>
      </c>
      <c r="E52" s="414" t="str">
        <f>IF('30'!D$26="","",'30'!D$26)</f>
        <v/>
      </c>
      <c r="F52" s="385" t="str">
        <f>IF('30'!E$26="","",'30'!E$26)</f>
        <v/>
      </c>
      <c r="G52" s="385" t="str">
        <f>IF('30'!F$26="","",'30'!F$26)</f>
        <v/>
      </c>
      <c r="H52" s="386" t="str">
        <f>IF('30'!G$26="","",'30'!G$26)</f>
        <v/>
      </c>
      <c r="AN52" s="397" t="e">
        <f t="shared" si="5"/>
        <v>#N/A</v>
      </c>
      <c r="AO52" s="397" t="e">
        <f t="shared" si="6"/>
        <v>#N/A</v>
      </c>
      <c r="AP52" s="397" t="e">
        <f t="shared" si="7"/>
        <v>#N/A</v>
      </c>
      <c r="AQ52" s="397" t="e">
        <f t="shared" si="8"/>
        <v>#N/A</v>
      </c>
    </row>
    <row r="53" spans="1:43" x14ac:dyDescent="0.2">
      <c r="A53" s="383">
        <f>Overview!F65</f>
        <v>31</v>
      </c>
      <c r="B53" s="384">
        <f>Overview!C65</f>
        <v>41848</v>
      </c>
      <c r="C53" s="395" t="str">
        <f>Overview!D65</f>
        <v>-</v>
      </c>
      <c r="D53" s="392">
        <f>Overview!E65</f>
        <v>41854</v>
      </c>
      <c r="E53" s="414" t="str">
        <f>IF('31'!D$26="","",'31'!D$26)</f>
        <v/>
      </c>
      <c r="F53" s="385" t="str">
        <f>IF('31'!E$26="","",'31'!E$26)</f>
        <v/>
      </c>
      <c r="G53" s="385" t="str">
        <f>IF('31'!F$26="","",'31'!F$26)</f>
        <v/>
      </c>
      <c r="H53" s="386" t="str">
        <f>IF('31'!G$26="","",'31'!G$26)</f>
        <v/>
      </c>
      <c r="AN53" s="397" t="e">
        <f t="shared" si="5"/>
        <v>#N/A</v>
      </c>
      <c r="AO53" s="397" t="e">
        <f t="shared" si="6"/>
        <v>#N/A</v>
      </c>
      <c r="AP53" s="397" t="e">
        <f t="shared" si="7"/>
        <v>#N/A</v>
      </c>
      <c r="AQ53" s="397" t="e">
        <f t="shared" si="8"/>
        <v>#N/A</v>
      </c>
    </row>
    <row r="54" spans="1:43" x14ac:dyDescent="0.2">
      <c r="A54" s="383">
        <f>Overview!F66</f>
        <v>32</v>
      </c>
      <c r="B54" s="384">
        <f>Overview!C66</f>
        <v>41855</v>
      </c>
      <c r="C54" s="395" t="str">
        <f>Overview!D66</f>
        <v>-</v>
      </c>
      <c r="D54" s="392">
        <f>Overview!E66</f>
        <v>41861</v>
      </c>
      <c r="E54" s="414" t="str">
        <f>IF('32'!D$26="","",'32'!D$26)</f>
        <v/>
      </c>
      <c r="F54" s="385" t="str">
        <f>IF('32'!E$26="","",'32'!E$26)</f>
        <v/>
      </c>
      <c r="G54" s="385" t="str">
        <f>IF('32'!F$26="","",'32'!F$26)</f>
        <v/>
      </c>
      <c r="H54" s="386" t="str">
        <f>IF('32'!G$26="","",'32'!G$26)</f>
        <v/>
      </c>
      <c r="AN54" s="397" t="e">
        <f t="shared" si="5"/>
        <v>#N/A</v>
      </c>
      <c r="AO54" s="397" t="e">
        <f t="shared" si="6"/>
        <v>#N/A</v>
      </c>
      <c r="AP54" s="397" t="e">
        <f t="shared" si="7"/>
        <v>#N/A</v>
      </c>
      <c r="AQ54" s="397" t="e">
        <f t="shared" si="8"/>
        <v>#N/A</v>
      </c>
    </row>
    <row r="55" spans="1:43" x14ac:dyDescent="0.2">
      <c r="A55" s="383">
        <f>Overview!F67</f>
        <v>33</v>
      </c>
      <c r="B55" s="384">
        <f>Overview!C67</f>
        <v>41862</v>
      </c>
      <c r="C55" s="395" t="str">
        <f>Overview!D67</f>
        <v>-</v>
      </c>
      <c r="D55" s="392">
        <f>Overview!E67</f>
        <v>41868</v>
      </c>
      <c r="E55" s="414" t="str">
        <f>IF('33'!D$26="","",'33'!D$26)</f>
        <v/>
      </c>
      <c r="F55" s="385" t="str">
        <f>IF('33'!E$26="","",'33'!E$26)</f>
        <v/>
      </c>
      <c r="G55" s="385" t="str">
        <f>IF('33'!F$26="","",'33'!F$26)</f>
        <v/>
      </c>
      <c r="H55" s="386" t="str">
        <f>IF('33'!G$26="","",'33'!G$26)</f>
        <v/>
      </c>
      <c r="AN55" s="397" t="e">
        <f t="shared" si="5"/>
        <v>#N/A</v>
      </c>
      <c r="AO55" s="397" t="e">
        <f t="shared" si="6"/>
        <v>#N/A</v>
      </c>
      <c r="AP55" s="397" t="e">
        <f t="shared" si="7"/>
        <v>#N/A</v>
      </c>
      <c r="AQ55" s="397" t="e">
        <f t="shared" si="8"/>
        <v>#N/A</v>
      </c>
    </row>
    <row r="56" spans="1:43" x14ac:dyDescent="0.2">
      <c r="A56" s="383">
        <f>Overview!F68</f>
        <v>34</v>
      </c>
      <c r="B56" s="384">
        <f>Overview!C68</f>
        <v>41869</v>
      </c>
      <c r="C56" s="395" t="str">
        <f>Overview!D68</f>
        <v>-</v>
      </c>
      <c r="D56" s="392">
        <f>Overview!E68</f>
        <v>41875</v>
      </c>
      <c r="E56" s="414" t="str">
        <f>IF('34'!D$26="","",'34'!D$26)</f>
        <v/>
      </c>
      <c r="F56" s="385" t="str">
        <f>IF('34'!E$26="","",'34'!E$26)</f>
        <v/>
      </c>
      <c r="G56" s="385" t="str">
        <f>IF('34'!F$26="","",'34'!F$26)</f>
        <v/>
      </c>
      <c r="H56" s="386" t="str">
        <f>IF('34'!G$26="","",'34'!G$26)</f>
        <v/>
      </c>
      <c r="AN56" s="397" t="e">
        <f t="shared" si="5"/>
        <v>#N/A</v>
      </c>
      <c r="AO56" s="397" t="e">
        <f t="shared" si="6"/>
        <v>#N/A</v>
      </c>
      <c r="AP56" s="397" t="e">
        <f t="shared" si="7"/>
        <v>#N/A</v>
      </c>
      <c r="AQ56" s="397" t="e">
        <f t="shared" si="8"/>
        <v>#N/A</v>
      </c>
    </row>
    <row r="57" spans="1:43" ht="13.5" thickBot="1" x14ac:dyDescent="0.25">
      <c r="A57" s="387">
        <f>Overview!F69</f>
        <v>35</v>
      </c>
      <c r="B57" s="388">
        <f>Overview!C69</f>
        <v>41876</v>
      </c>
      <c r="C57" s="396" t="str">
        <f>Overview!D69</f>
        <v>-</v>
      </c>
      <c r="D57" s="393">
        <f>Overview!E69</f>
        <v>41882</v>
      </c>
      <c r="E57" s="415" t="str">
        <f>IF('35'!D$26="","",'35'!D$26)</f>
        <v/>
      </c>
      <c r="F57" s="389" t="str">
        <f>IF('35'!E$26="","",'35'!E$26)</f>
        <v/>
      </c>
      <c r="G57" s="389" t="str">
        <f>IF('35'!F$26="","",'35'!F$26)</f>
        <v/>
      </c>
      <c r="H57" s="390" t="str">
        <f>IF('35'!G$26="","",'35'!G$26)</f>
        <v/>
      </c>
      <c r="AN57" s="397" t="e">
        <f t="shared" si="5"/>
        <v>#N/A</v>
      </c>
      <c r="AO57" s="397" t="e">
        <f t="shared" si="6"/>
        <v>#N/A</v>
      </c>
      <c r="AP57" s="397" t="e">
        <f t="shared" si="7"/>
        <v>#N/A</v>
      </c>
      <c r="AQ57" s="397" t="e">
        <f t="shared" si="8"/>
        <v>#N/A</v>
      </c>
    </row>
    <row r="58" spans="1:43" x14ac:dyDescent="0.2">
      <c r="AN58" s="397"/>
      <c r="AO58" s="397"/>
      <c r="AP58" s="397"/>
      <c r="AQ58" s="397"/>
    </row>
    <row r="59" spans="1:43" x14ac:dyDescent="0.2">
      <c r="AN59" s="397"/>
      <c r="AO59" s="397"/>
      <c r="AP59" s="397"/>
      <c r="AQ59" s="397"/>
    </row>
    <row r="60" spans="1:43" x14ac:dyDescent="0.2">
      <c r="AN60" s="397"/>
      <c r="AO60" s="397"/>
      <c r="AP60" s="397"/>
      <c r="AQ60" s="397"/>
    </row>
    <row r="61" spans="1:43" x14ac:dyDescent="0.2">
      <c r="AN61" s="397"/>
      <c r="AO61" s="397"/>
      <c r="AP61" s="397"/>
      <c r="AQ61" s="397"/>
    </row>
    <row r="62" spans="1:43" x14ac:dyDescent="0.2">
      <c r="AN62" s="397"/>
      <c r="AO62" s="397"/>
      <c r="AP62" s="397"/>
      <c r="AQ62" s="397"/>
    </row>
  </sheetData>
  <mergeCells count="4">
    <mergeCell ref="A4:A5"/>
    <mergeCell ref="B4:D5"/>
    <mergeCell ref="C2:F2"/>
    <mergeCell ref="H2:I2"/>
  </mergeCells>
  <phoneticPr fontId="19" type="noConversion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13">
    <pageSetUpPr fitToPage="1"/>
  </sheetPr>
  <dimension ref="B1:AP285"/>
  <sheetViews>
    <sheetView showGridLines="0" tabSelected="1" zoomScale="65" zoomScaleNormal="61" workbookViewId="0">
      <selection activeCell="AH45" sqref="AH45:AH46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36</v>
      </c>
      <c r="E1" s="179">
        <f>D1+100</f>
        <v>136</v>
      </c>
      <c r="F1" s="208">
        <f>Overview!C18</f>
        <v>41519</v>
      </c>
      <c r="G1" s="207" t="s">
        <v>26</v>
      </c>
      <c r="H1" s="353">
        <f>F1+6</f>
        <v>41525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">
        <v>2</v>
      </c>
      <c r="E2" s="203" t="s">
        <v>149</v>
      </c>
      <c r="F2" s="204" t="s">
        <v>3</v>
      </c>
      <c r="G2" s="205" t="s">
        <v>150</v>
      </c>
      <c r="H2" s="368" t="s">
        <v>119</v>
      </c>
      <c r="I2" s="193"/>
      <c r="J2" s="595" t="s">
        <v>135</v>
      </c>
      <c r="K2" s="596"/>
      <c r="L2" s="193"/>
      <c r="M2" s="592" t="s">
        <v>144</v>
      </c>
      <c r="N2" s="593"/>
      <c r="O2" s="594"/>
      <c r="P2" s="592" t="s">
        <v>145</v>
      </c>
      <c r="Q2" s="593"/>
      <c r="R2" s="594"/>
      <c r="S2" s="592" t="s">
        <v>146</v>
      </c>
      <c r="T2" s="593"/>
      <c r="U2" s="594"/>
      <c r="V2" s="592" t="s">
        <v>147</v>
      </c>
      <c r="W2" s="593"/>
      <c r="X2" s="594"/>
      <c r="Y2" s="592" t="s">
        <v>148</v>
      </c>
      <c r="Z2" s="593"/>
      <c r="AA2" s="594"/>
      <c r="AB2" s="592" t="s">
        <v>4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">
        <v>153</v>
      </c>
      <c r="AK2" s="577" t="s">
        <v>154</v>
      </c>
      <c r="AL2" s="577" t="s">
        <v>155</v>
      </c>
      <c r="AM2" s="577" t="s">
        <v>156</v>
      </c>
      <c r="AN2" s="577" t="s">
        <v>157</v>
      </c>
      <c r="AO2" s="577" t="s">
        <v>114</v>
      </c>
      <c r="AP2" s="577" t="s">
        <v>115</v>
      </c>
    </row>
    <row r="3" spans="2:42" ht="18" customHeight="1" thickBot="1" x14ac:dyDescent="0.25">
      <c r="B3" s="587"/>
      <c r="C3" s="193"/>
      <c r="D3" s="198" t="s">
        <v>7</v>
      </c>
      <c r="E3" s="199" t="s">
        <v>151</v>
      </c>
      <c r="F3" s="200" t="s">
        <v>8</v>
      </c>
      <c r="G3" s="201" t="s">
        <v>152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>M4*N4</f>
        <v>0</v>
      </c>
      <c r="P4" s="173"/>
      <c r="Q4" s="174"/>
      <c r="R4" s="175">
        <f>P4*Q4</f>
        <v>0</v>
      </c>
      <c r="S4" s="173"/>
      <c r="T4" s="174"/>
      <c r="U4" s="175">
        <f>S4*T4</f>
        <v>0</v>
      </c>
      <c r="V4" s="173"/>
      <c r="W4" s="174"/>
      <c r="X4" s="175">
        <f>V4*W4</f>
        <v>0</v>
      </c>
      <c r="Y4" s="173"/>
      <c r="Z4" s="174"/>
      <c r="AA4" s="175">
        <f>Y4*Z4</f>
        <v>0</v>
      </c>
      <c r="AB4" s="173"/>
      <c r="AC4" s="174"/>
      <c r="AD4" s="175">
        <f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ref="O5:O24" si="0">M5*N5</f>
        <v>0</v>
      </c>
      <c r="P5" s="170"/>
      <c r="Q5" s="171"/>
      <c r="R5" s="172">
        <f t="shared" ref="R5:R24" si="1">P5*Q5</f>
        <v>0</v>
      </c>
      <c r="S5" s="170"/>
      <c r="T5" s="171"/>
      <c r="U5" s="172">
        <f t="shared" ref="U5:U24" si="2">S5*T5</f>
        <v>0</v>
      </c>
      <c r="V5" s="170"/>
      <c r="W5" s="171"/>
      <c r="X5" s="172">
        <f t="shared" ref="X5:X24" si="3">V5*W5</f>
        <v>0</v>
      </c>
      <c r="Y5" s="170"/>
      <c r="Z5" s="171"/>
      <c r="AA5" s="172">
        <f t="shared" ref="AA5:AA24" si="4">Y5*Z5</f>
        <v>0</v>
      </c>
      <c r="AB5" s="170"/>
      <c r="AC5" s="171"/>
      <c r="AD5" s="172">
        <f t="shared" ref="AD5:AD24" si="5">AB5*AC5</f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371"/>
      <c r="D30" s="550" t="s">
        <v>56</v>
      </c>
      <c r="E30" s="551"/>
      <c r="F30" s="551"/>
      <c r="G30" s="551"/>
      <c r="H30" s="119">
        <v>1</v>
      </c>
      <c r="P30" s="10"/>
      <c r="S30" s="579"/>
      <c r="T30" s="579"/>
      <c r="U30" s="579"/>
      <c r="V30" s="579"/>
      <c r="W30" s="579"/>
      <c r="X30" s="579"/>
      <c r="Z30" s="23"/>
      <c r="AA30" s="23"/>
      <c r="AB30" s="23"/>
      <c r="AC30" s="23"/>
      <c r="AD30" s="23"/>
      <c r="AE30" s="23"/>
      <c r="AF30" s="29"/>
      <c r="AG30" s="23"/>
    </row>
    <row r="31" spans="2:42" ht="13.5" customHeight="1" x14ac:dyDescent="0.25">
      <c r="B31" s="102"/>
      <c r="C31" s="371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11"/>
      <c r="Z31" s="102"/>
      <c r="AA31" s="102"/>
      <c r="AB31" s="102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371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11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11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11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11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11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11"/>
      <c r="AC38" s="23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11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11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11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11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11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11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11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11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11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2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2" customHeight="1" x14ac:dyDescent="0.2">
      <c r="S50" s="8"/>
      <c r="T50" s="8"/>
      <c r="U50" s="8"/>
      <c r="V50" s="8"/>
      <c r="AF50" s="549"/>
      <c r="AH50" s="553"/>
    </row>
    <row r="51" spans="19:34" ht="12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2" customHeight="1" x14ac:dyDescent="0.2">
      <c r="S52" s="8"/>
      <c r="T52" s="8"/>
      <c r="U52" s="8"/>
      <c r="V52" s="8"/>
      <c r="AF52" s="547"/>
      <c r="AH52" s="559"/>
    </row>
    <row r="53" spans="19:34" ht="12" customHeight="1" x14ac:dyDescent="0.2">
      <c r="S53" s="8"/>
      <c r="T53" s="8"/>
      <c r="U53" s="8"/>
      <c r="V53" s="8"/>
      <c r="AF53" s="548" t="str">
        <f>AO2</f>
        <v>Mental Training</v>
      </c>
      <c r="AH53" s="552" t="str">
        <f>IF(AH31="","",COUNTA(AO4:AO24))</f>
        <v/>
      </c>
    </row>
    <row r="54" spans="19:34" ht="12" customHeight="1" x14ac:dyDescent="0.2">
      <c r="S54" s="8"/>
      <c r="T54" s="8"/>
      <c r="U54" s="8"/>
      <c r="V54" s="8"/>
      <c r="AF54" s="549"/>
      <c r="AH54" s="553"/>
    </row>
    <row r="55" spans="19:34" ht="12" customHeight="1" x14ac:dyDescent="0.2">
      <c r="S55" s="8"/>
      <c r="T55" s="8"/>
      <c r="U55" s="8"/>
      <c r="V55" s="8"/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2" customHeight="1" x14ac:dyDescent="0.2">
      <c r="S56" s="8"/>
      <c r="T56" s="8"/>
      <c r="U56" s="8"/>
      <c r="V56" s="8"/>
      <c r="AF56" s="555"/>
      <c r="AG56" s="24"/>
      <c r="AH56" s="557"/>
    </row>
    <row r="57" spans="19:34" ht="12" customHeight="1" x14ac:dyDescent="0.2">
      <c r="S57" s="8"/>
      <c r="T57" s="8"/>
      <c r="U57" s="8"/>
      <c r="V57" s="8"/>
      <c r="AF57" s="548" t="str">
        <f>H2</f>
        <v>Verletzung/Erkrankung</v>
      </c>
      <c r="AH57" s="552" t="str">
        <f>IF(H26="","",COUNTA(H4:H24))</f>
        <v/>
      </c>
    </row>
    <row r="58" spans="19:34" ht="12" customHeight="1" x14ac:dyDescent="0.2">
      <c r="S58" s="8"/>
      <c r="T58" s="8"/>
      <c r="U58" s="8"/>
      <c r="V58" s="8"/>
      <c r="AF58" s="549"/>
      <c r="AH58" s="553"/>
    </row>
    <row r="59" spans="19:34" ht="18" customHeight="1" x14ac:dyDescent="0.2">
      <c r="S59" s="8"/>
      <c r="T59" s="8"/>
      <c r="U59" s="8"/>
      <c r="V59" s="8"/>
      <c r="AH59" s="91">
        <f>SUM(O4:O24,R4:R24,AA4:AA24)</f>
        <v>0</v>
      </c>
    </row>
    <row r="60" spans="19:34" ht="18" customHeight="1" x14ac:dyDescent="0.2">
      <c r="S60" s="8"/>
      <c r="T60" s="8"/>
      <c r="U60" s="8"/>
      <c r="V60" s="8"/>
      <c r="AH60" s="91">
        <f>SUM(X4:X24,U4:U24)</f>
        <v>0</v>
      </c>
    </row>
    <row r="61" spans="19:34" ht="18" customHeight="1" x14ac:dyDescent="0.2">
      <c r="S61" s="8"/>
      <c r="T61" s="8"/>
      <c r="U61" s="8"/>
      <c r="V61" s="8"/>
    </row>
    <row r="62" spans="19:34" ht="18" customHeight="1" x14ac:dyDescent="0.2">
      <c r="S62" s="8"/>
      <c r="T62" s="8"/>
      <c r="U62" s="8"/>
      <c r="V62" s="8"/>
    </row>
    <row r="63" spans="19:34" ht="18" customHeight="1" x14ac:dyDescent="0.2">
      <c r="S63" s="8"/>
      <c r="T63" s="8"/>
      <c r="U63" s="8"/>
      <c r="V63" s="8"/>
    </row>
    <row r="64" spans="19:34" ht="18" customHeight="1" x14ac:dyDescent="0.2">
      <c r="S64" s="8"/>
      <c r="T64" s="8"/>
      <c r="U64" s="8"/>
      <c r="V64" s="8"/>
    </row>
    <row r="65" spans="19:22" ht="18" customHeight="1" x14ac:dyDescent="0.2">
      <c r="S65" s="8"/>
      <c r="T65" s="8"/>
      <c r="U65" s="8"/>
      <c r="V65" s="8"/>
    </row>
    <row r="66" spans="19:22" ht="18" customHeight="1" x14ac:dyDescent="0.2">
      <c r="S66" s="8"/>
      <c r="T66" s="8"/>
      <c r="U66" s="8"/>
      <c r="V66" s="8"/>
    </row>
    <row r="67" spans="19:22" ht="18" customHeight="1" x14ac:dyDescent="0.2">
      <c r="S67" s="8"/>
      <c r="T67" s="8"/>
      <c r="U67" s="8"/>
      <c r="V67" s="8"/>
    </row>
    <row r="68" spans="19:22" ht="18" customHeight="1" x14ac:dyDescent="0.2">
      <c r="S68" s="8"/>
      <c r="T68" s="8"/>
      <c r="U68" s="8"/>
      <c r="V68" s="8"/>
    </row>
    <row r="69" spans="19:22" ht="18" customHeight="1" x14ac:dyDescent="0.2">
      <c r="S69" s="8"/>
      <c r="T69" s="8"/>
      <c r="U69" s="8"/>
      <c r="V69" s="8"/>
    </row>
    <row r="70" spans="19:22" ht="18" customHeight="1" x14ac:dyDescent="0.2">
      <c r="S70" s="8"/>
      <c r="T70" s="8"/>
      <c r="U70" s="8"/>
      <c r="V70" s="8"/>
    </row>
    <row r="71" spans="19:22" ht="18" customHeight="1" x14ac:dyDescent="0.2">
      <c r="S71" s="8"/>
      <c r="T71" s="8"/>
      <c r="U71" s="8"/>
      <c r="V71" s="8"/>
    </row>
    <row r="72" spans="19:22" ht="18" customHeight="1" x14ac:dyDescent="0.2">
      <c r="S72" s="8"/>
      <c r="T72" s="8"/>
      <c r="U72" s="8"/>
      <c r="V72" s="8"/>
    </row>
    <row r="73" spans="19:22" ht="18" customHeight="1" x14ac:dyDescent="0.2"/>
    <row r="74" spans="19:22" ht="18" customHeight="1" x14ac:dyDescent="0.2"/>
    <row r="75" spans="19:22" ht="18" customHeight="1" x14ac:dyDescent="0.2"/>
    <row r="76" spans="19:22" ht="18" customHeight="1" x14ac:dyDescent="0.2"/>
    <row r="77" spans="19:22" ht="18" customHeight="1" x14ac:dyDescent="0.2"/>
    <row r="78" spans="19:22" ht="18" customHeight="1" x14ac:dyDescent="0.2"/>
    <row r="79" spans="19:22" ht="18" customHeight="1" x14ac:dyDescent="0.2"/>
    <row r="80" spans="19:22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ht="18" customHeight="1" x14ac:dyDescent="0.2"/>
    <row r="130" ht="18" customHeight="1" x14ac:dyDescent="0.2"/>
    <row r="131" ht="18" customHeight="1" x14ac:dyDescent="0.2"/>
    <row r="132" ht="18" customHeight="1" x14ac:dyDescent="0.2"/>
    <row r="133" ht="18" customHeight="1" x14ac:dyDescent="0.2"/>
    <row r="134" ht="18" customHeight="1" x14ac:dyDescent="0.2"/>
    <row r="135" ht="18" customHeight="1" x14ac:dyDescent="0.2"/>
    <row r="136" ht="18" customHeight="1" x14ac:dyDescent="0.2"/>
    <row r="137" ht="18" customHeight="1" x14ac:dyDescent="0.2"/>
    <row r="138" ht="18" customHeight="1" x14ac:dyDescent="0.2"/>
    <row r="139" ht="18" customHeight="1" x14ac:dyDescent="0.2"/>
    <row r="140" ht="18" customHeight="1" x14ac:dyDescent="0.2"/>
    <row r="141" ht="18" customHeight="1" x14ac:dyDescent="0.2"/>
    <row r="142" ht="18" customHeight="1" x14ac:dyDescent="0.2"/>
    <row r="143" ht="18" customHeight="1" x14ac:dyDescent="0.2"/>
    <row r="144" ht="18" customHeight="1" x14ac:dyDescent="0.2"/>
    <row r="145" spans="4:35" ht="18" customHeight="1" x14ac:dyDescent="0.2"/>
    <row r="146" spans="4:35" ht="18" customHeight="1" x14ac:dyDescent="0.2"/>
    <row r="147" spans="4:35" ht="18" customHeight="1" x14ac:dyDescent="0.2"/>
    <row r="148" spans="4:35" ht="18" customHeight="1" x14ac:dyDescent="0.2"/>
    <row r="149" spans="4:35" ht="18" customHeight="1" x14ac:dyDescent="0.2"/>
    <row r="150" spans="4:35" ht="18" customHeight="1" x14ac:dyDescent="0.2"/>
    <row r="151" spans="4:35" ht="18" customHeight="1" x14ac:dyDescent="0.2"/>
    <row r="152" spans="4:35" ht="18" customHeight="1" x14ac:dyDescent="0.2"/>
    <row r="153" spans="4:35" ht="18" customHeight="1" x14ac:dyDescent="0.2"/>
    <row r="154" spans="4:35" ht="18" customHeight="1" x14ac:dyDescent="0.2"/>
    <row r="155" spans="4:35" ht="18" customHeight="1" x14ac:dyDescent="0.2">
      <c r="D155" s="20"/>
    </row>
    <row r="156" spans="4:35" ht="18" customHeight="1" x14ac:dyDescent="0.2"/>
    <row r="157" spans="4:35" ht="18" customHeight="1" x14ac:dyDescent="0.2">
      <c r="AF157" s="20">
        <f>AE159+1</f>
        <v>41</v>
      </c>
      <c r="AG157" s="20">
        <f>AF157+1</f>
        <v>42</v>
      </c>
      <c r="AH157" s="20">
        <f>AG157+1</f>
        <v>43</v>
      </c>
    </row>
    <row r="158" spans="4:35" ht="18" customHeight="1" x14ac:dyDescent="0.2"/>
    <row r="159" spans="4:35" ht="18" customHeight="1" x14ac:dyDescent="0.2">
      <c r="V159" s="20">
        <f>W159-1</f>
        <v>31</v>
      </c>
      <c r="W159" s="20">
        <f>X159-1</f>
        <v>32</v>
      </c>
      <c r="X159" s="20">
        <f>Y159-1</f>
        <v>33</v>
      </c>
      <c r="Y159" s="20">
        <f>Z159-1</f>
        <v>34</v>
      </c>
      <c r="Z159" s="20">
        <f>AA159-1</f>
        <v>35</v>
      </c>
      <c r="AA159" s="20">
        <f>D1</f>
        <v>36</v>
      </c>
      <c r="AB159" s="20">
        <f>AA159+1</f>
        <v>37</v>
      </c>
      <c r="AC159" s="20">
        <f>AB159+1</f>
        <v>38</v>
      </c>
      <c r="AD159" s="20">
        <f>AC159+1</f>
        <v>39</v>
      </c>
      <c r="AE159" s="20">
        <f>AD159+1</f>
        <v>40</v>
      </c>
      <c r="AI159" s="20"/>
    </row>
    <row r="160" spans="4:35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8">
    <mergeCell ref="AF33:AF34"/>
    <mergeCell ref="AF31:AF32"/>
    <mergeCell ref="J16:K16"/>
    <mergeCell ref="J17:K17"/>
    <mergeCell ref="E4:E6"/>
    <mergeCell ref="E7:E9"/>
    <mergeCell ref="E10:E12"/>
    <mergeCell ref="E13:E15"/>
    <mergeCell ref="H4:H6"/>
    <mergeCell ref="J12:K12"/>
    <mergeCell ref="J8:K8"/>
    <mergeCell ref="H7:H9"/>
    <mergeCell ref="AH35:AH36"/>
    <mergeCell ref="AH41:AH42"/>
    <mergeCell ref="J19:K19"/>
    <mergeCell ref="J20:K20"/>
    <mergeCell ref="J21:K21"/>
    <mergeCell ref="H19:H21"/>
    <mergeCell ref="AF35:AF36"/>
    <mergeCell ref="AH10:AH12"/>
    <mergeCell ref="AH47:AH48"/>
    <mergeCell ref="AH39:AH40"/>
    <mergeCell ref="AH37:AH38"/>
    <mergeCell ref="AF43:AF44"/>
    <mergeCell ref="AF41:AF42"/>
    <mergeCell ref="AF39:AF40"/>
    <mergeCell ref="AF37:AF38"/>
    <mergeCell ref="B4:B6"/>
    <mergeCell ref="D4:D6"/>
    <mergeCell ref="G4:G6"/>
    <mergeCell ref="J4:K4"/>
    <mergeCell ref="J5:K5"/>
    <mergeCell ref="J6:K6"/>
    <mergeCell ref="B7:B9"/>
    <mergeCell ref="B10:B12"/>
    <mergeCell ref="D10:D12"/>
    <mergeCell ref="G10:G12"/>
    <mergeCell ref="J10:K10"/>
    <mergeCell ref="J11:K11"/>
    <mergeCell ref="H10:H12"/>
    <mergeCell ref="G7:G9"/>
    <mergeCell ref="J7:K7"/>
    <mergeCell ref="J9:K9"/>
    <mergeCell ref="B13:B15"/>
    <mergeCell ref="D13:D15"/>
    <mergeCell ref="G13:G15"/>
    <mergeCell ref="J13:K13"/>
    <mergeCell ref="J14:K14"/>
    <mergeCell ref="J15:K15"/>
    <mergeCell ref="H13:H15"/>
    <mergeCell ref="B16:B18"/>
    <mergeCell ref="D16:D18"/>
    <mergeCell ref="G16:G18"/>
    <mergeCell ref="E16:E18"/>
    <mergeCell ref="F16:F18"/>
    <mergeCell ref="B19:B21"/>
    <mergeCell ref="D19:D21"/>
    <mergeCell ref="G19:G21"/>
    <mergeCell ref="E19:E21"/>
    <mergeCell ref="F19:F21"/>
    <mergeCell ref="B22:B24"/>
    <mergeCell ref="D22:D24"/>
    <mergeCell ref="G22:G24"/>
    <mergeCell ref="J22:K22"/>
    <mergeCell ref="J24:K24"/>
    <mergeCell ref="H22:H24"/>
    <mergeCell ref="E22:E24"/>
    <mergeCell ref="J23:K23"/>
    <mergeCell ref="F22:F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M2:O2"/>
    <mergeCell ref="AP2:AP3"/>
    <mergeCell ref="D32:G32"/>
    <mergeCell ref="D31:G31"/>
    <mergeCell ref="AJ2:AJ3"/>
    <mergeCell ref="S30:X30"/>
    <mergeCell ref="AH19:AH21"/>
    <mergeCell ref="AH22:AH24"/>
    <mergeCell ref="J18:K18"/>
    <mergeCell ref="H16:H18"/>
    <mergeCell ref="D7:D9"/>
    <mergeCell ref="AH13:AH15"/>
    <mergeCell ref="AH16:AH18"/>
    <mergeCell ref="AM2:AM3"/>
    <mergeCell ref="AO2:AO3"/>
    <mergeCell ref="AH7:AH9"/>
    <mergeCell ref="AH4:AH6"/>
    <mergeCell ref="AN2:AN3"/>
    <mergeCell ref="AK2:AK3"/>
    <mergeCell ref="AL2:AL3"/>
    <mergeCell ref="D35:G35"/>
    <mergeCell ref="D34:G34"/>
    <mergeCell ref="AH33:AH34"/>
    <mergeCell ref="AH31:AH32"/>
    <mergeCell ref="F4:F6"/>
    <mergeCell ref="F7:F9"/>
    <mergeCell ref="F10:F12"/>
    <mergeCell ref="F13:F15"/>
    <mergeCell ref="D28:G28"/>
    <mergeCell ref="D29:G29"/>
    <mergeCell ref="AH53:AH54"/>
    <mergeCell ref="AF49:AF50"/>
    <mergeCell ref="D39:G39"/>
    <mergeCell ref="D38:G38"/>
    <mergeCell ref="D37:G37"/>
    <mergeCell ref="D36:G36"/>
    <mergeCell ref="AF47:AF48"/>
    <mergeCell ref="AH43:AH44"/>
    <mergeCell ref="AH45:AH46"/>
    <mergeCell ref="AF45:AF46"/>
    <mergeCell ref="AF51:AF52"/>
    <mergeCell ref="AF53:AF54"/>
    <mergeCell ref="D33:G33"/>
    <mergeCell ref="D30:G30"/>
    <mergeCell ref="AF57:AF58"/>
    <mergeCell ref="AH57:AH58"/>
    <mergeCell ref="AF55:AF56"/>
    <mergeCell ref="AH55:AH56"/>
    <mergeCell ref="AH49:AH50"/>
    <mergeCell ref="AH51:AH52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37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0822" r:id="rId4" name="Button 6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14">
    <pageSetUpPr fitToPage="1"/>
  </sheetPr>
  <dimension ref="B1:AP285"/>
  <sheetViews>
    <sheetView showGridLines="0" zoomScale="65" zoomScaleNormal="61" workbookViewId="0">
      <selection activeCell="D2" sqref="D2:G3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37</v>
      </c>
      <c r="E1" s="179">
        <f>D1+100</f>
        <v>137</v>
      </c>
      <c r="F1" s="208">
        <f>'36'!F1+7</f>
        <v>41526</v>
      </c>
      <c r="G1" s="207" t="s">
        <v>26</v>
      </c>
      <c r="H1" s="353">
        <f>F1+6</f>
        <v>41532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334"/>
      <c r="N4" s="335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332"/>
      <c r="N5" s="333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S52" s="8"/>
      <c r="T52" s="8"/>
      <c r="U52" s="8"/>
      <c r="V52" s="8"/>
      <c r="AF52" s="547"/>
      <c r="AH52" s="559"/>
    </row>
    <row r="53" spans="19:34" ht="11.25" customHeight="1" x14ac:dyDescent="0.2">
      <c r="S53" s="8"/>
      <c r="T53" s="8"/>
      <c r="U53" s="8"/>
      <c r="V53" s="8"/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/>
    <row r="139" spans="22:29" ht="18" customHeight="1" x14ac:dyDescent="0.2"/>
    <row r="140" spans="22:29" ht="18" customHeight="1" x14ac:dyDescent="0.2">
      <c r="V140" s="20">
        <f>W140-1</f>
        <v>32</v>
      </c>
      <c r="W140" s="20">
        <f>X140-1</f>
        <v>33</v>
      </c>
      <c r="X140" s="20">
        <f>Y140-1</f>
        <v>34</v>
      </c>
      <c r="Y140" s="20">
        <f>Z140-1</f>
        <v>35</v>
      </c>
      <c r="Z140" s="20">
        <f>AA140-1</f>
        <v>36</v>
      </c>
      <c r="AA140" s="20">
        <f>D1</f>
        <v>37</v>
      </c>
      <c r="AB140" s="20">
        <f>AA140+1</f>
        <v>38</v>
      </c>
      <c r="AC140" s="20">
        <f>AB140+1</f>
        <v>39</v>
      </c>
    </row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5" ht="18" customHeight="1" x14ac:dyDescent="0.2"/>
    <row r="146" spans="4:35" ht="18" customHeight="1" x14ac:dyDescent="0.2"/>
    <row r="147" spans="4:35" ht="18" customHeight="1" x14ac:dyDescent="0.2"/>
    <row r="148" spans="4:35" ht="18" customHeight="1" x14ac:dyDescent="0.2"/>
    <row r="149" spans="4:35" ht="18" customHeight="1" x14ac:dyDescent="0.2"/>
    <row r="150" spans="4:35" ht="18" customHeight="1" x14ac:dyDescent="0.2"/>
    <row r="151" spans="4:35" ht="18" customHeight="1" x14ac:dyDescent="0.2"/>
    <row r="152" spans="4:35" ht="18" customHeight="1" x14ac:dyDescent="0.2"/>
    <row r="153" spans="4:35" ht="18" customHeight="1" x14ac:dyDescent="0.2"/>
    <row r="154" spans="4:35" ht="18" customHeight="1" x14ac:dyDescent="0.2"/>
    <row r="155" spans="4:35" ht="18" customHeight="1" x14ac:dyDescent="0.2">
      <c r="D155" s="20"/>
    </row>
    <row r="156" spans="4:35" ht="18" customHeight="1" x14ac:dyDescent="0.2"/>
    <row r="157" spans="4:35" ht="18" customHeight="1" x14ac:dyDescent="0.2"/>
    <row r="158" spans="4:35" ht="18" customHeight="1" x14ac:dyDescent="0.2"/>
    <row r="159" spans="4:35" ht="18" customHeight="1" x14ac:dyDescent="0.2">
      <c r="AD159" s="20">
        <f>AC140+1</f>
        <v>40</v>
      </c>
      <c r="AE159" s="20">
        <f>AD159+1</f>
        <v>41</v>
      </c>
      <c r="AF159" s="20">
        <f>AE159+1</f>
        <v>42</v>
      </c>
      <c r="AG159" s="20">
        <f>AF159+1</f>
        <v>43</v>
      </c>
      <c r="AH159" s="20">
        <f>AG159+1</f>
        <v>44</v>
      </c>
      <c r="AI159" s="20"/>
    </row>
    <row r="160" spans="4:35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2438" r:id="rId4" name="Button 6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15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38</v>
      </c>
      <c r="E1" s="179">
        <f>D1+100</f>
        <v>138</v>
      </c>
      <c r="F1" s="208">
        <f>'37'!F1+7</f>
        <v>41533</v>
      </c>
      <c r="G1" s="207" t="s">
        <v>26</v>
      </c>
      <c r="H1" s="353">
        <f>F1+6</f>
        <v>41539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>W138-1</f>
        <v>33</v>
      </c>
      <c r="W138" s="20">
        <f>X138-1</f>
        <v>34</v>
      </c>
      <c r="X138" s="20">
        <f>Y138-1</f>
        <v>35</v>
      </c>
      <c r="Y138" s="20">
        <f>Z138-1</f>
        <v>36</v>
      </c>
      <c r="Z138" s="20">
        <f>AA138-1</f>
        <v>37</v>
      </c>
      <c r="AA138" s="20">
        <f>D1</f>
        <v>38</v>
      </c>
      <c r="AB138" s="20">
        <f>AA138+1</f>
        <v>39</v>
      </c>
      <c r="AC138" s="20">
        <f>AB138+1</f>
        <v>40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1" ht="18" customHeight="1" x14ac:dyDescent="0.2"/>
    <row r="146" spans="4:31" ht="18" customHeight="1" x14ac:dyDescent="0.2"/>
    <row r="147" spans="4:31" ht="18" customHeight="1" x14ac:dyDescent="0.2"/>
    <row r="148" spans="4:31" ht="18" customHeight="1" x14ac:dyDescent="0.2"/>
    <row r="149" spans="4:31" ht="18" customHeight="1" x14ac:dyDescent="0.2"/>
    <row r="150" spans="4:31" ht="18" customHeight="1" x14ac:dyDescent="0.2"/>
    <row r="151" spans="4:31" ht="18" customHeight="1" x14ac:dyDescent="0.2"/>
    <row r="152" spans="4:31" ht="18" customHeight="1" x14ac:dyDescent="0.2"/>
    <row r="153" spans="4:31" ht="18" customHeight="1" x14ac:dyDescent="0.2"/>
    <row r="154" spans="4:31" ht="18" customHeight="1" x14ac:dyDescent="0.2"/>
    <row r="155" spans="4:31" ht="18" customHeight="1" x14ac:dyDescent="0.2">
      <c r="D155" s="20"/>
    </row>
    <row r="156" spans="4:31" ht="18" customHeight="1" x14ac:dyDescent="0.2"/>
    <row r="157" spans="4:31" ht="18" customHeight="1" x14ac:dyDescent="0.2"/>
    <row r="158" spans="4:31" ht="18" customHeight="1" x14ac:dyDescent="0.2"/>
    <row r="159" spans="4:31" ht="18" customHeight="1" x14ac:dyDescent="0.2">
      <c r="AD159" s="20">
        <f>AC138+1</f>
        <v>41</v>
      </c>
      <c r="AE159" s="20">
        <f>AD159+1</f>
        <v>42</v>
      </c>
    </row>
    <row r="160" spans="4:31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5509" r:id="rId4" name="Button 5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16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39</v>
      </c>
      <c r="E1" s="179">
        <f>D1+100</f>
        <v>139</v>
      </c>
      <c r="F1" s="208">
        <f>'38'!F1+7</f>
        <v>41540</v>
      </c>
      <c r="G1" s="207" t="s">
        <v>26</v>
      </c>
      <c r="H1" s="353">
        <f>F1+6</f>
        <v>41546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>W138-1</f>
        <v>34</v>
      </c>
      <c r="W138" s="20">
        <f>X138-1</f>
        <v>35</v>
      </c>
      <c r="X138" s="20">
        <f>Y138-1</f>
        <v>36</v>
      </c>
      <c r="Y138" s="20">
        <f>Z138-1</f>
        <v>37</v>
      </c>
      <c r="Z138" s="20">
        <f>AA138-1</f>
        <v>38</v>
      </c>
      <c r="AA138" s="20">
        <f>D1</f>
        <v>39</v>
      </c>
      <c r="AB138" s="20">
        <f>AA138+1</f>
        <v>40</v>
      </c>
      <c r="AC138" s="20">
        <f>AB138+1</f>
        <v>41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0" ht="18" customHeight="1" x14ac:dyDescent="0.2"/>
    <row r="146" spans="4:30" ht="18" customHeight="1" x14ac:dyDescent="0.2"/>
    <row r="147" spans="4:30" ht="18" customHeight="1" x14ac:dyDescent="0.2"/>
    <row r="148" spans="4:30" ht="18" customHeight="1" x14ac:dyDescent="0.2"/>
    <row r="149" spans="4:30" ht="18" customHeight="1" x14ac:dyDescent="0.2"/>
    <row r="150" spans="4:30" ht="18" customHeight="1" x14ac:dyDescent="0.2"/>
    <row r="151" spans="4:30" ht="18" customHeight="1" x14ac:dyDescent="0.2"/>
    <row r="152" spans="4:30" ht="18" customHeight="1" x14ac:dyDescent="0.2"/>
    <row r="153" spans="4:30" ht="18" customHeight="1" x14ac:dyDescent="0.2"/>
    <row r="154" spans="4:30" ht="18" customHeight="1" x14ac:dyDescent="0.2"/>
    <row r="155" spans="4:30" ht="18" customHeight="1" x14ac:dyDescent="0.2">
      <c r="D155" s="20"/>
    </row>
    <row r="156" spans="4:30" ht="18" customHeight="1" x14ac:dyDescent="0.2"/>
    <row r="157" spans="4:30" ht="18" customHeight="1" x14ac:dyDescent="0.2"/>
    <row r="158" spans="4:30" ht="18" customHeight="1" x14ac:dyDescent="0.2"/>
    <row r="159" spans="4:30" ht="18" customHeight="1" x14ac:dyDescent="0.2">
      <c r="AD159" s="20" t="str">
        <f>G1</f>
        <v>-</v>
      </c>
    </row>
    <row r="160" spans="4:30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8582" r:id="rId4" name="Button 6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17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40</v>
      </c>
      <c r="E1" s="179">
        <f>D1+100</f>
        <v>140</v>
      </c>
      <c r="F1" s="208">
        <f>'39'!F1+7</f>
        <v>41547</v>
      </c>
      <c r="G1" s="207" t="s">
        <v>26</v>
      </c>
      <c r="H1" s="353">
        <f>F1+6</f>
        <v>41553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>W138-1</f>
        <v>35</v>
      </c>
      <c r="W138" s="20">
        <f>X138-1</f>
        <v>36</v>
      </c>
      <c r="X138" s="20">
        <f>Y138-1</f>
        <v>37</v>
      </c>
      <c r="Y138" s="20">
        <f>Z138-1</f>
        <v>38</v>
      </c>
      <c r="Z138" s="20">
        <f>AA138-1</f>
        <v>39</v>
      </c>
      <c r="AA138" s="20">
        <f>D1</f>
        <v>40</v>
      </c>
      <c r="AB138" s="20">
        <f>AA138+1</f>
        <v>41</v>
      </c>
      <c r="AC138" s="20">
        <f>AB138+1</f>
        <v>42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0" ht="18" customHeight="1" x14ac:dyDescent="0.2"/>
    <row r="146" spans="4:30" ht="18" customHeight="1" x14ac:dyDescent="0.2"/>
    <row r="147" spans="4:30" ht="18" customHeight="1" x14ac:dyDescent="0.2"/>
    <row r="148" spans="4:30" ht="18" customHeight="1" x14ac:dyDescent="0.2"/>
    <row r="149" spans="4:30" ht="18" customHeight="1" x14ac:dyDescent="0.2"/>
    <row r="150" spans="4:30" ht="18" customHeight="1" x14ac:dyDescent="0.2"/>
    <row r="151" spans="4:30" ht="18" customHeight="1" x14ac:dyDescent="0.2"/>
    <row r="152" spans="4:30" ht="18" customHeight="1" x14ac:dyDescent="0.2"/>
    <row r="153" spans="4:30" ht="18" customHeight="1" x14ac:dyDescent="0.2"/>
    <row r="154" spans="4:30" ht="18" customHeight="1" x14ac:dyDescent="0.2"/>
    <row r="155" spans="4:30" ht="18" customHeight="1" x14ac:dyDescent="0.2">
      <c r="D155" s="20"/>
    </row>
    <row r="156" spans="4:30" ht="18" customHeight="1" x14ac:dyDescent="0.2"/>
    <row r="157" spans="4:30" ht="18" customHeight="1" x14ac:dyDescent="0.2"/>
    <row r="158" spans="4:30" ht="18" customHeight="1" x14ac:dyDescent="0.2"/>
    <row r="159" spans="4:30" ht="18" customHeight="1" x14ac:dyDescent="0.2">
      <c r="AD159" s="20" t="str">
        <f>G1</f>
        <v>-</v>
      </c>
    </row>
    <row r="160" spans="4:30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1652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18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41</v>
      </c>
      <c r="E1" s="179">
        <f>D1+100</f>
        <v>141</v>
      </c>
      <c r="F1" s="208">
        <f>'40'!F1+7</f>
        <v>41554</v>
      </c>
      <c r="G1" s="207" t="s">
        <v>26</v>
      </c>
      <c r="H1" s="353">
        <f>F1+6</f>
        <v>41560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34</v>
      </c>
      <c r="W138" s="20">
        <f t="shared" si="6"/>
        <v>35</v>
      </c>
      <c r="X138" s="20">
        <f t="shared" si="6"/>
        <v>36</v>
      </c>
      <c r="Y138" s="20">
        <f t="shared" si="6"/>
        <v>37</v>
      </c>
      <c r="Z138" s="20">
        <f t="shared" si="6"/>
        <v>38</v>
      </c>
      <c r="AA138" s="20">
        <f t="shared" si="6"/>
        <v>39</v>
      </c>
      <c r="AB138" s="20">
        <f t="shared" si="6"/>
        <v>40</v>
      </c>
      <c r="AC138" s="20">
        <f>D1</f>
        <v>41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42</v>
      </c>
      <c r="AE159" s="20">
        <f>AD159+1</f>
        <v>43</v>
      </c>
      <c r="AF159" s="20">
        <f>AE159+1</f>
        <v>44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4725" r:id="rId4" name="Button 5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19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42</v>
      </c>
      <c r="E1" s="179">
        <f>D1+100</f>
        <v>142</v>
      </c>
      <c r="F1" s="208">
        <f>'41'!F1+7</f>
        <v>41561</v>
      </c>
      <c r="G1" s="207" t="s">
        <v>26</v>
      </c>
      <c r="H1" s="353">
        <f>F1+6</f>
        <v>41567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35</v>
      </c>
      <c r="W138" s="20">
        <f t="shared" si="6"/>
        <v>36</v>
      </c>
      <c r="X138" s="20">
        <f t="shared" si="6"/>
        <v>37</v>
      </c>
      <c r="Y138" s="20">
        <f t="shared" si="6"/>
        <v>38</v>
      </c>
      <c r="Z138" s="20">
        <f t="shared" si="6"/>
        <v>39</v>
      </c>
      <c r="AA138" s="20">
        <f t="shared" si="6"/>
        <v>40</v>
      </c>
      <c r="AB138" s="20">
        <f t="shared" si="6"/>
        <v>41</v>
      </c>
      <c r="AC138" s="20">
        <f>D1</f>
        <v>42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43</v>
      </c>
      <c r="AE159" s="20">
        <f>AD159+1</f>
        <v>44</v>
      </c>
      <c r="AF159" s="20">
        <f>AE159+1</f>
        <v>45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7797" r:id="rId4" name="Button 5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20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43</v>
      </c>
      <c r="E1" s="179">
        <f>D1+100</f>
        <v>143</v>
      </c>
      <c r="F1" s="208">
        <f>'42'!F1+7</f>
        <v>41568</v>
      </c>
      <c r="G1" s="207" t="s">
        <v>26</v>
      </c>
      <c r="H1" s="353">
        <f>F1+6</f>
        <v>41574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36</v>
      </c>
      <c r="W138" s="20">
        <f t="shared" si="6"/>
        <v>37</v>
      </c>
      <c r="X138" s="20">
        <f t="shared" si="6"/>
        <v>38</v>
      </c>
      <c r="Y138" s="20">
        <f t="shared" si="6"/>
        <v>39</v>
      </c>
      <c r="Z138" s="20">
        <f t="shared" si="6"/>
        <v>40</v>
      </c>
      <c r="AA138" s="20">
        <f t="shared" si="6"/>
        <v>41</v>
      </c>
      <c r="AB138" s="20">
        <f t="shared" si="6"/>
        <v>42</v>
      </c>
      <c r="AC138" s="20">
        <f>D1</f>
        <v>43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44</v>
      </c>
      <c r="AE159" s="20">
        <f>AD159+1</f>
        <v>45</v>
      </c>
      <c r="AF159" s="20">
        <f>AE159+1</f>
        <v>46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20869" r:id="rId4" name="Button 5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21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44</v>
      </c>
      <c r="E1" s="179">
        <f>D1+100</f>
        <v>144</v>
      </c>
      <c r="F1" s="208">
        <f>'43'!F1+7</f>
        <v>41575</v>
      </c>
      <c r="G1" s="207" t="s">
        <v>26</v>
      </c>
      <c r="H1" s="353">
        <f>F1+6</f>
        <v>41581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A138" si="6">W138-1</f>
        <v>37</v>
      </c>
      <c r="W138" s="20">
        <f t="shared" si="6"/>
        <v>38</v>
      </c>
      <c r="X138" s="20">
        <f t="shared" si="6"/>
        <v>39</v>
      </c>
      <c r="Y138" s="20">
        <f t="shared" si="6"/>
        <v>40</v>
      </c>
      <c r="Z138" s="20">
        <f t="shared" si="6"/>
        <v>41</v>
      </c>
      <c r="AA138" s="20">
        <f t="shared" si="6"/>
        <v>42</v>
      </c>
      <c r="AB138" s="20">
        <f>AC138-1</f>
        <v>43</v>
      </c>
      <c r="AC138" s="20">
        <f>D1</f>
        <v>44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45</v>
      </c>
      <c r="AE159" s="20">
        <f>AD159+1</f>
        <v>46</v>
      </c>
      <c r="AF159" s="20">
        <f>AE159+1</f>
        <v>47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23941" r:id="rId4" name="Button 5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22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45</v>
      </c>
      <c r="E1" s="179">
        <f>D1+100</f>
        <v>145</v>
      </c>
      <c r="F1" s="208">
        <f>'44'!F1+7</f>
        <v>41582</v>
      </c>
      <c r="G1" s="207" t="s">
        <v>26</v>
      </c>
      <c r="H1" s="353">
        <f>F1+6</f>
        <v>41588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38</v>
      </c>
      <c r="W138" s="20">
        <f t="shared" si="6"/>
        <v>39</v>
      </c>
      <c r="X138" s="20">
        <f t="shared" si="6"/>
        <v>40</v>
      </c>
      <c r="Y138" s="20">
        <f t="shared" si="6"/>
        <v>41</v>
      </c>
      <c r="Z138" s="20">
        <f t="shared" si="6"/>
        <v>42</v>
      </c>
      <c r="AA138" s="20">
        <f t="shared" si="6"/>
        <v>43</v>
      </c>
      <c r="AB138" s="20">
        <f t="shared" si="6"/>
        <v>44</v>
      </c>
      <c r="AC138" s="20">
        <f>D1</f>
        <v>45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46</v>
      </c>
      <c r="AE159" s="20">
        <f>AD159+1</f>
        <v>47</v>
      </c>
      <c r="AF159" s="20">
        <f>AE159+1</f>
        <v>48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27012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23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46</v>
      </c>
      <c r="E1" s="179">
        <f>D1+100</f>
        <v>146</v>
      </c>
      <c r="F1" s="208">
        <f>'45'!F1+7</f>
        <v>41589</v>
      </c>
      <c r="G1" s="207" t="s">
        <v>26</v>
      </c>
      <c r="H1" s="353">
        <f>F1+6</f>
        <v>41595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39</v>
      </c>
      <c r="W138" s="20">
        <f t="shared" si="6"/>
        <v>40</v>
      </c>
      <c r="X138" s="20">
        <f t="shared" si="6"/>
        <v>41</v>
      </c>
      <c r="Y138" s="20">
        <f t="shared" si="6"/>
        <v>42</v>
      </c>
      <c r="Z138" s="20">
        <f t="shared" si="6"/>
        <v>43</v>
      </c>
      <c r="AA138" s="20">
        <f t="shared" si="6"/>
        <v>44</v>
      </c>
      <c r="AB138" s="20">
        <f t="shared" si="6"/>
        <v>45</v>
      </c>
      <c r="AC138" s="20">
        <f>D1</f>
        <v>46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47</v>
      </c>
      <c r="AE159" s="20">
        <f>AD159+1</f>
        <v>48</v>
      </c>
      <c r="AF159" s="20">
        <f>AE159+1</f>
        <v>49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84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24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47</v>
      </c>
      <c r="E1" s="179">
        <f>D1+100</f>
        <v>147</v>
      </c>
      <c r="F1" s="208">
        <f>'46'!F1+7</f>
        <v>41596</v>
      </c>
      <c r="G1" s="207" t="s">
        <v>26</v>
      </c>
      <c r="H1" s="353">
        <f>F1+6</f>
        <v>41602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40</v>
      </c>
      <c r="W138" s="20">
        <f t="shared" si="6"/>
        <v>41</v>
      </c>
      <c r="X138" s="20">
        <f t="shared" si="6"/>
        <v>42</v>
      </c>
      <c r="Y138" s="20">
        <f t="shared" si="6"/>
        <v>43</v>
      </c>
      <c r="Z138" s="20">
        <f t="shared" si="6"/>
        <v>44</v>
      </c>
      <c r="AA138" s="20">
        <f t="shared" si="6"/>
        <v>45</v>
      </c>
      <c r="AB138" s="20">
        <f t="shared" si="6"/>
        <v>46</v>
      </c>
      <c r="AC138" s="20">
        <f>D1</f>
        <v>47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48</v>
      </c>
      <c r="AE159" s="20">
        <f>AD159+1</f>
        <v>49</v>
      </c>
      <c r="AF159" s="20">
        <f>AE159+1</f>
        <v>50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3156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25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48</v>
      </c>
      <c r="E1" s="179">
        <f>D1+100</f>
        <v>148</v>
      </c>
      <c r="F1" s="208">
        <f>'47'!F1+7</f>
        <v>41603</v>
      </c>
      <c r="G1" s="207" t="s">
        <v>26</v>
      </c>
      <c r="H1" s="353">
        <f>F1+6</f>
        <v>41609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41</v>
      </c>
      <c r="W138" s="20">
        <f t="shared" si="6"/>
        <v>42</v>
      </c>
      <c r="X138" s="20">
        <f t="shared" si="6"/>
        <v>43</v>
      </c>
      <c r="Y138" s="20">
        <f t="shared" si="6"/>
        <v>44</v>
      </c>
      <c r="Z138" s="20">
        <f t="shared" si="6"/>
        <v>45</v>
      </c>
      <c r="AA138" s="20">
        <f t="shared" si="6"/>
        <v>46</v>
      </c>
      <c r="AB138" s="20">
        <f t="shared" si="6"/>
        <v>47</v>
      </c>
      <c r="AC138" s="20">
        <f>D1</f>
        <v>48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49</v>
      </c>
      <c r="AE159" s="20">
        <f>AD159+1</f>
        <v>50</v>
      </c>
      <c r="AF159" s="20">
        <f>AE159+1</f>
        <v>51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6228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26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49</v>
      </c>
      <c r="E1" s="179">
        <f>D1+100</f>
        <v>149</v>
      </c>
      <c r="F1" s="208">
        <f>'48'!F1+7</f>
        <v>41610</v>
      </c>
      <c r="G1" s="207" t="s">
        <v>26</v>
      </c>
      <c r="H1" s="353">
        <f>F1+6</f>
        <v>41616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42</v>
      </c>
      <c r="W138" s="20">
        <f t="shared" si="6"/>
        <v>43</v>
      </c>
      <c r="X138" s="20">
        <f t="shared" si="6"/>
        <v>44</v>
      </c>
      <c r="Y138" s="20">
        <f t="shared" si="6"/>
        <v>45</v>
      </c>
      <c r="Z138" s="20">
        <f t="shared" si="6"/>
        <v>46</v>
      </c>
      <c r="AA138" s="20">
        <f t="shared" si="6"/>
        <v>47</v>
      </c>
      <c r="AB138" s="20">
        <f t="shared" si="6"/>
        <v>48</v>
      </c>
      <c r="AC138" s="20">
        <f>D1</f>
        <v>49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50</v>
      </c>
      <c r="AE159" s="20">
        <f>AD159+1</f>
        <v>51</v>
      </c>
      <c r="AF159" s="20">
        <f>AE159+1</f>
        <v>52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9300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27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50</v>
      </c>
      <c r="E1" s="179">
        <f>D1+100</f>
        <v>150</v>
      </c>
      <c r="F1" s="208">
        <f>'49'!F1+7</f>
        <v>41617</v>
      </c>
      <c r="G1" s="207" t="s">
        <v>26</v>
      </c>
      <c r="H1" s="353">
        <f>F1+6</f>
        <v>41623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43</v>
      </c>
      <c r="W138" s="20">
        <f t="shared" si="6"/>
        <v>44</v>
      </c>
      <c r="X138" s="20">
        <f t="shared" si="6"/>
        <v>45</v>
      </c>
      <c r="Y138" s="20">
        <f t="shared" si="6"/>
        <v>46</v>
      </c>
      <c r="Z138" s="20">
        <f t="shared" si="6"/>
        <v>47</v>
      </c>
      <c r="AA138" s="20">
        <f t="shared" si="6"/>
        <v>48</v>
      </c>
      <c r="AB138" s="20">
        <f t="shared" si="6"/>
        <v>49</v>
      </c>
      <c r="AC138" s="20">
        <f>D1</f>
        <v>50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51</v>
      </c>
      <c r="AE159" s="20">
        <f>AD159+1</f>
        <v>52</v>
      </c>
      <c r="AF159" s="20">
        <f>AE159+1</f>
        <v>53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42372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28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51</v>
      </c>
      <c r="E1" s="179">
        <f>D1+100</f>
        <v>151</v>
      </c>
      <c r="F1" s="208">
        <f>'50'!F1+7</f>
        <v>41624</v>
      </c>
      <c r="G1" s="207" t="s">
        <v>26</v>
      </c>
      <c r="H1" s="353">
        <f>F1+6</f>
        <v>41630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44</v>
      </c>
      <c r="W138" s="20">
        <f t="shared" si="6"/>
        <v>45</v>
      </c>
      <c r="X138" s="20">
        <f t="shared" si="6"/>
        <v>46</v>
      </c>
      <c r="Y138" s="20">
        <f t="shared" si="6"/>
        <v>47</v>
      </c>
      <c r="Z138" s="20">
        <f t="shared" si="6"/>
        <v>48</v>
      </c>
      <c r="AA138" s="20">
        <f t="shared" si="6"/>
        <v>49</v>
      </c>
      <c r="AB138" s="20">
        <f t="shared" si="6"/>
        <v>50</v>
      </c>
      <c r="AC138" s="20">
        <f>D1</f>
        <v>51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52</v>
      </c>
      <c r="AE159" s="20">
        <f>AD159+1</f>
        <v>53</v>
      </c>
      <c r="AF159" s="20">
        <f>AE159+1</f>
        <v>54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45444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29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52</v>
      </c>
      <c r="E1" s="179">
        <f>D1+100</f>
        <v>152</v>
      </c>
      <c r="F1" s="208">
        <f>'51'!F1+7</f>
        <v>41631</v>
      </c>
      <c r="G1" s="207" t="s">
        <v>26</v>
      </c>
      <c r="H1" s="353">
        <f>F1+6</f>
        <v>41637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45</v>
      </c>
      <c r="W138" s="20">
        <f t="shared" si="6"/>
        <v>46</v>
      </c>
      <c r="X138" s="20">
        <f t="shared" si="6"/>
        <v>47</v>
      </c>
      <c r="Y138" s="20">
        <f t="shared" si="6"/>
        <v>48</v>
      </c>
      <c r="Z138" s="20">
        <f t="shared" si="6"/>
        <v>49</v>
      </c>
      <c r="AA138" s="20">
        <f t="shared" si="6"/>
        <v>50</v>
      </c>
      <c r="AB138" s="20">
        <f t="shared" si="6"/>
        <v>51</v>
      </c>
      <c r="AC138" s="20">
        <f>D1</f>
        <v>52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53</v>
      </c>
      <c r="AE159" s="20">
        <f>AD159+1</f>
        <v>54</v>
      </c>
      <c r="AF159" s="20">
        <f>AE159+1</f>
        <v>55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48516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30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1</v>
      </c>
      <c r="E1" s="179">
        <f>D1+100</f>
        <v>101</v>
      </c>
      <c r="F1" s="208">
        <f>'52'!F1+7</f>
        <v>41638</v>
      </c>
      <c r="G1" s="207" t="s">
        <v>26</v>
      </c>
      <c r="H1" s="353">
        <f>F1+6</f>
        <v>41644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-6</v>
      </c>
      <c r="W138" s="20">
        <f t="shared" si="6"/>
        <v>-5</v>
      </c>
      <c r="X138" s="20">
        <f t="shared" si="6"/>
        <v>-4</v>
      </c>
      <c r="Y138" s="20">
        <f t="shared" si="6"/>
        <v>-3</v>
      </c>
      <c r="Z138" s="20">
        <f t="shared" si="6"/>
        <v>-2</v>
      </c>
      <c r="AA138" s="20">
        <f t="shared" si="6"/>
        <v>-1</v>
      </c>
      <c r="AB138" s="20">
        <f t="shared" si="6"/>
        <v>0</v>
      </c>
      <c r="AC138" s="20">
        <f>D1</f>
        <v>1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2</v>
      </c>
      <c r="AE159" s="20">
        <f>AD159+1</f>
        <v>3</v>
      </c>
      <c r="AF159" s="20">
        <f>AE159+1</f>
        <v>4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1588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31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2</v>
      </c>
      <c r="E1" s="179">
        <f>D1+100</f>
        <v>102</v>
      </c>
      <c r="F1" s="208">
        <f>'1'!F1+7</f>
        <v>41645</v>
      </c>
      <c r="G1" s="207" t="s">
        <v>26</v>
      </c>
      <c r="H1" s="353">
        <f>F1+6</f>
        <v>41651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-5</v>
      </c>
      <c r="W138" s="20">
        <f t="shared" si="6"/>
        <v>-4</v>
      </c>
      <c r="X138" s="20">
        <f t="shared" si="6"/>
        <v>-3</v>
      </c>
      <c r="Y138" s="20">
        <f t="shared" si="6"/>
        <v>-2</v>
      </c>
      <c r="Z138" s="20">
        <f t="shared" si="6"/>
        <v>-1</v>
      </c>
      <c r="AA138" s="20">
        <f t="shared" si="6"/>
        <v>0</v>
      </c>
      <c r="AB138" s="20">
        <f t="shared" si="6"/>
        <v>1</v>
      </c>
      <c r="AC138" s="20">
        <f>D1</f>
        <v>2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3</v>
      </c>
      <c r="AE159" s="20">
        <f>AD159+1</f>
        <v>4</v>
      </c>
      <c r="AF159" s="20">
        <f>AE159+1</f>
        <v>5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4660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32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3</v>
      </c>
      <c r="E1" s="179">
        <f>D1+100</f>
        <v>103</v>
      </c>
      <c r="F1" s="208">
        <f>'2'!F1+7</f>
        <v>41652</v>
      </c>
      <c r="G1" s="207" t="s">
        <v>26</v>
      </c>
      <c r="H1" s="353">
        <f>F1+6</f>
        <v>41658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-4</v>
      </c>
      <c r="W138" s="20">
        <f t="shared" si="6"/>
        <v>-3</v>
      </c>
      <c r="X138" s="20">
        <f t="shared" si="6"/>
        <v>-2</v>
      </c>
      <c r="Y138" s="20">
        <f t="shared" si="6"/>
        <v>-1</v>
      </c>
      <c r="Z138" s="20">
        <f t="shared" si="6"/>
        <v>0</v>
      </c>
      <c r="AA138" s="20">
        <f t="shared" si="6"/>
        <v>1</v>
      </c>
      <c r="AB138" s="20">
        <f t="shared" si="6"/>
        <v>2</v>
      </c>
      <c r="AC138" s="20">
        <f>D1</f>
        <v>3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4</v>
      </c>
      <c r="AE159" s="20">
        <f>AD159+1</f>
        <v>5</v>
      </c>
      <c r="AF159" s="20">
        <f>AE159+1</f>
        <v>6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7732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33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4</v>
      </c>
      <c r="E1" s="179">
        <f>D1+100</f>
        <v>104</v>
      </c>
      <c r="F1" s="208">
        <f>'3'!F1+7</f>
        <v>41659</v>
      </c>
      <c r="G1" s="207" t="s">
        <v>26</v>
      </c>
      <c r="H1" s="353">
        <f>F1+6</f>
        <v>41665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-3</v>
      </c>
      <c r="W138" s="20">
        <f t="shared" si="6"/>
        <v>-2</v>
      </c>
      <c r="X138" s="20">
        <f t="shared" si="6"/>
        <v>-1</v>
      </c>
      <c r="Y138" s="20">
        <f t="shared" si="6"/>
        <v>0</v>
      </c>
      <c r="Z138" s="20">
        <f t="shared" si="6"/>
        <v>1</v>
      </c>
      <c r="AA138" s="20">
        <f t="shared" si="6"/>
        <v>2</v>
      </c>
      <c r="AB138" s="20">
        <f t="shared" si="6"/>
        <v>3</v>
      </c>
      <c r="AC138" s="20">
        <f>D1</f>
        <v>4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5</v>
      </c>
      <c r="AE159" s="20">
        <f>AD159+1</f>
        <v>6</v>
      </c>
      <c r="AF159" s="20">
        <f>AE159+1</f>
        <v>7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60804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34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5</v>
      </c>
      <c r="E1" s="179">
        <f>D1+100</f>
        <v>105</v>
      </c>
      <c r="F1" s="208">
        <f>'4'!F1+7</f>
        <v>41666</v>
      </c>
      <c r="G1" s="207" t="s">
        <v>26</v>
      </c>
      <c r="H1" s="353">
        <f>F1+6</f>
        <v>41672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-2</v>
      </c>
      <c r="W138" s="20">
        <f t="shared" si="6"/>
        <v>-1</v>
      </c>
      <c r="X138" s="20">
        <f t="shared" si="6"/>
        <v>0</v>
      </c>
      <c r="Y138" s="20">
        <f t="shared" si="6"/>
        <v>1</v>
      </c>
      <c r="Z138" s="20">
        <f t="shared" si="6"/>
        <v>2</v>
      </c>
      <c r="AA138" s="20">
        <f t="shared" si="6"/>
        <v>3</v>
      </c>
      <c r="AB138" s="20">
        <f t="shared" si="6"/>
        <v>4</v>
      </c>
      <c r="AC138" s="20">
        <f>D1</f>
        <v>5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6</v>
      </c>
      <c r="AE159" s="20">
        <f>AD159+1</f>
        <v>7</v>
      </c>
      <c r="AF159" s="20">
        <f>AE159+1</f>
        <v>8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63876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35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6</v>
      </c>
      <c r="E1" s="179">
        <f>D1+100</f>
        <v>106</v>
      </c>
      <c r="F1" s="208">
        <f>'5'!F1+7</f>
        <v>41673</v>
      </c>
      <c r="G1" s="207" t="s">
        <v>26</v>
      </c>
      <c r="H1" s="353">
        <f>F1+6</f>
        <v>41679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-1</v>
      </c>
      <c r="W138" s="20">
        <f t="shared" si="6"/>
        <v>0</v>
      </c>
      <c r="X138" s="20">
        <f t="shared" si="6"/>
        <v>1</v>
      </c>
      <c r="Y138" s="20">
        <f t="shared" si="6"/>
        <v>2</v>
      </c>
      <c r="Z138" s="20">
        <f t="shared" si="6"/>
        <v>3</v>
      </c>
      <c r="AA138" s="20">
        <f t="shared" si="6"/>
        <v>4</v>
      </c>
      <c r="AB138" s="20">
        <f t="shared" si="6"/>
        <v>5</v>
      </c>
      <c r="AC138" s="20">
        <f>D1</f>
        <v>6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7</v>
      </c>
      <c r="AE159" s="20">
        <f>AD159+1</f>
        <v>8</v>
      </c>
      <c r="AF159" s="20">
        <f>AE159+1</f>
        <v>9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66948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36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7</v>
      </c>
      <c r="E1" s="179">
        <f>D1+100</f>
        <v>107</v>
      </c>
      <c r="F1" s="208">
        <f>'6'!F1+7</f>
        <v>41680</v>
      </c>
      <c r="G1" s="207" t="s">
        <v>26</v>
      </c>
      <c r="H1" s="353">
        <f>F1+6</f>
        <v>41686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0</v>
      </c>
      <c r="W138" s="20">
        <f t="shared" si="6"/>
        <v>1</v>
      </c>
      <c r="X138" s="20">
        <f t="shared" si="6"/>
        <v>2</v>
      </c>
      <c r="Y138" s="20">
        <f t="shared" si="6"/>
        <v>3</v>
      </c>
      <c r="Z138" s="20">
        <f t="shared" si="6"/>
        <v>4</v>
      </c>
      <c r="AA138" s="20">
        <f t="shared" si="6"/>
        <v>5</v>
      </c>
      <c r="AB138" s="20">
        <f t="shared" si="6"/>
        <v>6</v>
      </c>
      <c r="AC138" s="20">
        <f>D1</f>
        <v>7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8</v>
      </c>
      <c r="AE159" s="20">
        <f>AD159+1</f>
        <v>9</v>
      </c>
      <c r="AF159" s="20">
        <f>AE159+1</f>
        <v>10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0020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37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8</v>
      </c>
      <c r="E1" s="179">
        <f>D1+100</f>
        <v>108</v>
      </c>
      <c r="F1" s="208">
        <f>'7'!F1+7</f>
        <v>41687</v>
      </c>
      <c r="G1" s="207" t="s">
        <v>26</v>
      </c>
      <c r="H1" s="353">
        <f>F1+6</f>
        <v>41693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1</v>
      </c>
      <c r="W138" s="20">
        <f t="shared" si="6"/>
        <v>2</v>
      </c>
      <c r="X138" s="20">
        <f t="shared" si="6"/>
        <v>3</v>
      </c>
      <c r="Y138" s="20">
        <f t="shared" si="6"/>
        <v>4</v>
      </c>
      <c r="Z138" s="20">
        <f t="shared" si="6"/>
        <v>5</v>
      </c>
      <c r="AA138" s="20">
        <f t="shared" si="6"/>
        <v>6</v>
      </c>
      <c r="AB138" s="20">
        <f t="shared" si="6"/>
        <v>7</v>
      </c>
      <c r="AC138" s="20">
        <f>D1</f>
        <v>8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9</v>
      </c>
      <c r="AE159" s="20">
        <f>AD159+1</f>
        <v>10</v>
      </c>
      <c r="AF159" s="20">
        <f>AE159+1</f>
        <v>11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3092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38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9</v>
      </c>
      <c r="E1" s="179">
        <f>D1+100</f>
        <v>109</v>
      </c>
      <c r="F1" s="208">
        <f>'8'!F1+7</f>
        <v>41694</v>
      </c>
      <c r="G1" s="207" t="s">
        <v>26</v>
      </c>
      <c r="H1" s="353">
        <f>F1+6</f>
        <v>41700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2</v>
      </c>
      <c r="W138" s="20">
        <f t="shared" si="6"/>
        <v>3</v>
      </c>
      <c r="X138" s="20">
        <f t="shared" si="6"/>
        <v>4</v>
      </c>
      <c r="Y138" s="20">
        <f t="shared" si="6"/>
        <v>5</v>
      </c>
      <c r="Z138" s="20">
        <f t="shared" si="6"/>
        <v>6</v>
      </c>
      <c r="AA138" s="20">
        <f t="shared" si="6"/>
        <v>7</v>
      </c>
      <c r="AB138" s="20">
        <f t="shared" si="6"/>
        <v>8</v>
      </c>
      <c r="AC138" s="20">
        <f>D1</f>
        <v>9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10</v>
      </c>
      <c r="AE159" s="20">
        <f>AD159+1</f>
        <v>11</v>
      </c>
      <c r="AF159" s="20">
        <f>AE159+1</f>
        <v>12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6164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39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10</v>
      </c>
      <c r="E1" s="179">
        <f>D1+100</f>
        <v>110</v>
      </c>
      <c r="F1" s="208">
        <f>'9'!F1+7</f>
        <v>41701</v>
      </c>
      <c r="G1" s="207" t="s">
        <v>26</v>
      </c>
      <c r="H1" s="353">
        <f>F1+6</f>
        <v>41707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3</v>
      </c>
      <c r="W138" s="20">
        <f t="shared" si="6"/>
        <v>4</v>
      </c>
      <c r="X138" s="20">
        <f t="shared" si="6"/>
        <v>5</v>
      </c>
      <c r="Y138" s="20">
        <f t="shared" si="6"/>
        <v>6</v>
      </c>
      <c r="Z138" s="20">
        <f t="shared" si="6"/>
        <v>7</v>
      </c>
      <c r="AA138" s="20">
        <f t="shared" si="6"/>
        <v>8</v>
      </c>
      <c r="AB138" s="20">
        <f t="shared" si="6"/>
        <v>9</v>
      </c>
      <c r="AC138" s="20">
        <f>D1</f>
        <v>10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11</v>
      </c>
      <c r="AE159" s="20">
        <f>AD159+1</f>
        <v>12</v>
      </c>
      <c r="AF159" s="20">
        <f>AE159+1</f>
        <v>13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9236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40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11</v>
      </c>
      <c r="E1" s="179">
        <f>D1+100</f>
        <v>111</v>
      </c>
      <c r="F1" s="208">
        <f>'10'!F1+7</f>
        <v>41708</v>
      </c>
      <c r="G1" s="207" t="s">
        <v>26</v>
      </c>
      <c r="H1" s="353">
        <f>F1+6</f>
        <v>41714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4</v>
      </c>
      <c r="W138" s="20">
        <f t="shared" si="6"/>
        <v>5</v>
      </c>
      <c r="X138" s="20">
        <f t="shared" si="6"/>
        <v>6</v>
      </c>
      <c r="Y138" s="20">
        <f t="shared" si="6"/>
        <v>7</v>
      </c>
      <c r="Z138" s="20">
        <f t="shared" si="6"/>
        <v>8</v>
      </c>
      <c r="AA138" s="20">
        <f t="shared" si="6"/>
        <v>9</v>
      </c>
      <c r="AB138" s="20">
        <f t="shared" si="6"/>
        <v>10</v>
      </c>
      <c r="AC138" s="20">
        <f>D1</f>
        <v>11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12</v>
      </c>
      <c r="AE159" s="20">
        <f>AD159+1</f>
        <v>13</v>
      </c>
      <c r="AF159" s="20">
        <f>AE159+1</f>
        <v>14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82308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41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12</v>
      </c>
      <c r="E1" s="179">
        <f>D1+100</f>
        <v>112</v>
      </c>
      <c r="F1" s="208">
        <f>'11'!F1+7</f>
        <v>41715</v>
      </c>
      <c r="G1" s="207" t="s">
        <v>26</v>
      </c>
      <c r="H1" s="353">
        <f>F1+6</f>
        <v>41721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5</v>
      </c>
      <c r="W138" s="20">
        <f t="shared" si="6"/>
        <v>6</v>
      </c>
      <c r="X138" s="20">
        <f t="shared" si="6"/>
        <v>7</v>
      </c>
      <c r="Y138" s="20">
        <f t="shared" si="6"/>
        <v>8</v>
      </c>
      <c r="Z138" s="20">
        <f t="shared" si="6"/>
        <v>9</v>
      </c>
      <c r="AA138" s="20">
        <f t="shared" si="6"/>
        <v>10</v>
      </c>
      <c r="AB138" s="20">
        <f t="shared" si="6"/>
        <v>11</v>
      </c>
      <c r="AC138" s="20">
        <f>D1</f>
        <v>12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13</v>
      </c>
      <c r="AE159" s="20">
        <f>AD159+1</f>
        <v>14</v>
      </c>
      <c r="AF159" s="20">
        <f>AE159+1</f>
        <v>15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85380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42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13</v>
      </c>
      <c r="E1" s="179">
        <f>D1+100</f>
        <v>113</v>
      </c>
      <c r="F1" s="208">
        <f>'12'!F1+7</f>
        <v>41722</v>
      </c>
      <c r="G1" s="207" t="s">
        <v>26</v>
      </c>
      <c r="H1" s="353">
        <f>F1+6</f>
        <v>41728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6</v>
      </c>
      <c r="W138" s="20">
        <f t="shared" si="6"/>
        <v>7</v>
      </c>
      <c r="X138" s="20">
        <f t="shared" si="6"/>
        <v>8</v>
      </c>
      <c r="Y138" s="20">
        <f t="shared" si="6"/>
        <v>9</v>
      </c>
      <c r="Z138" s="20">
        <f t="shared" si="6"/>
        <v>10</v>
      </c>
      <c r="AA138" s="20">
        <f t="shared" si="6"/>
        <v>11</v>
      </c>
      <c r="AB138" s="20">
        <f t="shared" si="6"/>
        <v>12</v>
      </c>
      <c r="AC138" s="20">
        <f>D1</f>
        <v>13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14</v>
      </c>
      <c r="AE159" s="20">
        <f>AD159+1</f>
        <v>15</v>
      </c>
      <c r="AF159" s="20">
        <f>AE159+1</f>
        <v>16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88452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43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14</v>
      </c>
      <c r="E1" s="179">
        <f>D1+100</f>
        <v>114</v>
      </c>
      <c r="F1" s="208">
        <f>'13'!F1+7</f>
        <v>41729</v>
      </c>
      <c r="G1" s="207" t="s">
        <v>26</v>
      </c>
      <c r="H1" s="353">
        <f>F1+6</f>
        <v>41735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7</v>
      </c>
      <c r="W138" s="20">
        <f t="shared" si="6"/>
        <v>8</v>
      </c>
      <c r="X138" s="20">
        <f t="shared" si="6"/>
        <v>9</v>
      </c>
      <c r="Y138" s="20">
        <f t="shared" si="6"/>
        <v>10</v>
      </c>
      <c r="Z138" s="20">
        <f t="shared" si="6"/>
        <v>11</v>
      </c>
      <c r="AA138" s="20">
        <f t="shared" si="6"/>
        <v>12</v>
      </c>
      <c r="AB138" s="20">
        <f t="shared" si="6"/>
        <v>13</v>
      </c>
      <c r="AC138" s="20">
        <f>D1</f>
        <v>14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15</v>
      </c>
      <c r="AE159" s="20">
        <f>AD159+1</f>
        <v>16</v>
      </c>
      <c r="AF159" s="20">
        <f>AE159+1</f>
        <v>17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24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44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15</v>
      </c>
      <c r="E1" s="179">
        <f>D1+100</f>
        <v>115</v>
      </c>
      <c r="F1" s="208">
        <f>'14'!F1+7</f>
        <v>41736</v>
      </c>
      <c r="G1" s="207" t="s">
        <v>26</v>
      </c>
      <c r="H1" s="353">
        <f>F1+6</f>
        <v>41742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8</v>
      </c>
      <c r="W138" s="20">
        <f t="shared" si="6"/>
        <v>9</v>
      </c>
      <c r="X138" s="20">
        <f t="shared" si="6"/>
        <v>10</v>
      </c>
      <c r="Y138" s="20">
        <f t="shared" si="6"/>
        <v>11</v>
      </c>
      <c r="Z138" s="20">
        <f t="shared" si="6"/>
        <v>12</v>
      </c>
      <c r="AA138" s="20">
        <f t="shared" si="6"/>
        <v>13</v>
      </c>
      <c r="AB138" s="20">
        <f t="shared" si="6"/>
        <v>14</v>
      </c>
      <c r="AC138" s="20">
        <f>D1</f>
        <v>15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16</v>
      </c>
      <c r="AE159" s="20">
        <f>AD159+1</f>
        <v>17</v>
      </c>
      <c r="AF159" s="20">
        <f>AE159+1</f>
        <v>18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4596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45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16</v>
      </c>
      <c r="E1" s="179">
        <f>D1+100</f>
        <v>116</v>
      </c>
      <c r="F1" s="208">
        <f>'15'!F1+7</f>
        <v>41743</v>
      </c>
      <c r="G1" s="207" t="s">
        <v>26</v>
      </c>
      <c r="H1" s="353">
        <f>F1+6</f>
        <v>41749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9</v>
      </c>
      <c r="W138" s="20">
        <f t="shared" si="6"/>
        <v>10</v>
      </c>
      <c r="X138" s="20">
        <f t="shared" si="6"/>
        <v>11</v>
      </c>
      <c r="Y138" s="20">
        <f t="shared" si="6"/>
        <v>12</v>
      </c>
      <c r="Z138" s="20">
        <f t="shared" si="6"/>
        <v>13</v>
      </c>
      <c r="AA138" s="20">
        <f t="shared" si="6"/>
        <v>14</v>
      </c>
      <c r="AB138" s="20">
        <f t="shared" si="6"/>
        <v>15</v>
      </c>
      <c r="AC138" s="20">
        <f>D1</f>
        <v>16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17</v>
      </c>
      <c r="AE159" s="20">
        <f>AD159+1</f>
        <v>18</v>
      </c>
      <c r="AF159" s="20">
        <f>AE159+1</f>
        <v>19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7668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46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17</v>
      </c>
      <c r="E1" s="179">
        <f>D1+100</f>
        <v>117</v>
      </c>
      <c r="F1" s="208">
        <f>'16'!F1+7</f>
        <v>41750</v>
      </c>
      <c r="G1" s="207" t="s">
        <v>26</v>
      </c>
      <c r="H1" s="353">
        <f>F1+6</f>
        <v>41756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10</v>
      </c>
      <c r="W138" s="20">
        <f t="shared" si="6"/>
        <v>11</v>
      </c>
      <c r="X138" s="20">
        <f t="shared" si="6"/>
        <v>12</v>
      </c>
      <c r="Y138" s="20">
        <f t="shared" si="6"/>
        <v>13</v>
      </c>
      <c r="Z138" s="20">
        <f t="shared" si="6"/>
        <v>14</v>
      </c>
      <c r="AA138" s="20">
        <f t="shared" si="6"/>
        <v>15</v>
      </c>
      <c r="AB138" s="20">
        <f t="shared" si="6"/>
        <v>16</v>
      </c>
      <c r="AC138" s="20">
        <f>D1</f>
        <v>17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18</v>
      </c>
      <c r="AE159" s="20">
        <f>AD159+1</f>
        <v>19</v>
      </c>
      <c r="AF159" s="20">
        <f>AE159+1</f>
        <v>20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0740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47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18</v>
      </c>
      <c r="E1" s="179">
        <f>D1+100</f>
        <v>118</v>
      </c>
      <c r="F1" s="208">
        <f>'17'!F1+7</f>
        <v>41757</v>
      </c>
      <c r="G1" s="207" t="s">
        <v>26</v>
      </c>
      <c r="H1" s="353">
        <f>F1+6</f>
        <v>41763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11</v>
      </c>
      <c r="W138" s="20">
        <f t="shared" si="6"/>
        <v>12</v>
      </c>
      <c r="X138" s="20">
        <f t="shared" si="6"/>
        <v>13</v>
      </c>
      <c r="Y138" s="20">
        <f t="shared" si="6"/>
        <v>14</v>
      </c>
      <c r="Z138" s="20">
        <f t="shared" si="6"/>
        <v>15</v>
      </c>
      <c r="AA138" s="20">
        <f t="shared" si="6"/>
        <v>16</v>
      </c>
      <c r="AB138" s="20">
        <f t="shared" si="6"/>
        <v>17</v>
      </c>
      <c r="AC138" s="20">
        <f>D1</f>
        <v>18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19</v>
      </c>
      <c r="AE159" s="20">
        <f>AD159+1</f>
        <v>20</v>
      </c>
      <c r="AF159" s="20">
        <f>AE159+1</f>
        <v>21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3812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48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19</v>
      </c>
      <c r="E1" s="179">
        <f>D1+100</f>
        <v>119</v>
      </c>
      <c r="F1" s="208">
        <f>'18'!F1+7</f>
        <v>41764</v>
      </c>
      <c r="G1" s="207" t="s">
        <v>26</v>
      </c>
      <c r="H1" s="353">
        <f>F1+6</f>
        <v>41770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12</v>
      </c>
      <c r="W138" s="20">
        <f t="shared" si="6"/>
        <v>13</v>
      </c>
      <c r="X138" s="20">
        <f t="shared" si="6"/>
        <v>14</v>
      </c>
      <c r="Y138" s="20">
        <f t="shared" si="6"/>
        <v>15</v>
      </c>
      <c r="Z138" s="20">
        <f t="shared" si="6"/>
        <v>16</v>
      </c>
      <c r="AA138" s="20">
        <f t="shared" si="6"/>
        <v>17</v>
      </c>
      <c r="AB138" s="20">
        <f t="shared" si="6"/>
        <v>18</v>
      </c>
      <c r="AC138" s="20">
        <f>D1</f>
        <v>19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20</v>
      </c>
      <c r="AE159" s="20">
        <v>1</v>
      </c>
      <c r="AF159" s="20">
        <v>2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6884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49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20</v>
      </c>
      <c r="E1" s="179">
        <f>D1+100</f>
        <v>120</v>
      </c>
      <c r="F1" s="208">
        <f>'19'!F1+7</f>
        <v>41771</v>
      </c>
      <c r="G1" s="207" t="s">
        <v>26</v>
      </c>
      <c r="H1" s="353">
        <f>F1+6</f>
        <v>41777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13</v>
      </c>
      <c r="W138" s="20">
        <f t="shared" si="6"/>
        <v>14</v>
      </c>
      <c r="X138" s="20">
        <f t="shared" si="6"/>
        <v>15</v>
      </c>
      <c r="Y138" s="20">
        <f t="shared" si="6"/>
        <v>16</v>
      </c>
      <c r="Z138" s="20">
        <f t="shared" si="6"/>
        <v>17</v>
      </c>
      <c r="AA138" s="20">
        <f t="shared" si="6"/>
        <v>18</v>
      </c>
      <c r="AB138" s="20">
        <f t="shared" si="6"/>
        <v>19</v>
      </c>
      <c r="AC138" s="20">
        <f>D1</f>
        <v>20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v>1</v>
      </c>
      <c r="AE159" s="20">
        <v>2</v>
      </c>
      <c r="AF159" s="20">
        <v>3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9956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50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21</v>
      </c>
      <c r="E1" s="179">
        <f>D1+100</f>
        <v>121</v>
      </c>
      <c r="F1" s="208">
        <f>'20'!F1+7</f>
        <v>41778</v>
      </c>
      <c r="G1" s="207" t="s">
        <v>26</v>
      </c>
      <c r="H1" s="353">
        <f>F1+6</f>
        <v>41784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>W138-1</f>
        <v>46</v>
      </c>
      <c r="W138" s="20">
        <f>X138-1</f>
        <v>47</v>
      </c>
      <c r="X138" s="20">
        <f>Y138-1</f>
        <v>48</v>
      </c>
      <c r="Y138" s="20">
        <f>Z138-1</f>
        <v>49</v>
      </c>
      <c r="Z138" s="20">
        <f>AA138-1</f>
        <v>50</v>
      </c>
      <c r="AA138" s="20">
        <v>51</v>
      </c>
      <c r="AB138" s="20">
        <v>52</v>
      </c>
      <c r="AC138" s="20">
        <f>D1</f>
        <v>21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22</v>
      </c>
      <c r="AE159" s="20">
        <f>AD159+1</f>
        <v>23</v>
      </c>
      <c r="AF159" s="20">
        <f>AE159+1</f>
        <v>24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3028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51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22</v>
      </c>
      <c r="E1" s="179">
        <f>D1+100</f>
        <v>122</v>
      </c>
      <c r="F1" s="208">
        <f>'21'!F1+7</f>
        <v>41785</v>
      </c>
      <c r="G1" s="207" t="s">
        <v>26</v>
      </c>
      <c r="H1" s="353">
        <f>F1+6</f>
        <v>41791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47</v>
      </c>
      <c r="W138" s="20">
        <f t="shared" si="6"/>
        <v>48</v>
      </c>
      <c r="X138" s="20">
        <f t="shared" si="6"/>
        <v>49</v>
      </c>
      <c r="Y138" s="20">
        <f t="shared" si="6"/>
        <v>50</v>
      </c>
      <c r="Z138" s="20">
        <f t="shared" si="6"/>
        <v>51</v>
      </c>
      <c r="AA138" s="20">
        <v>52</v>
      </c>
      <c r="AB138" s="20">
        <f t="shared" si="6"/>
        <v>21</v>
      </c>
      <c r="AC138" s="20">
        <f>D1</f>
        <v>22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23</v>
      </c>
      <c r="AE159" s="20">
        <f>AD159+1</f>
        <v>24</v>
      </c>
      <c r="AF159" s="20">
        <f>AE159+1</f>
        <v>25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6100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52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23</v>
      </c>
      <c r="E1" s="179">
        <f>D1+100</f>
        <v>123</v>
      </c>
      <c r="F1" s="208">
        <f>'22'!F1+7</f>
        <v>41792</v>
      </c>
      <c r="G1" s="207" t="s">
        <v>26</v>
      </c>
      <c r="H1" s="353">
        <f>F1+6</f>
        <v>41798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48</v>
      </c>
      <c r="W138" s="20">
        <f t="shared" si="6"/>
        <v>49</v>
      </c>
      <c r="X138" s="20">
        <f t="shared" si="6"/>
        <v>50</v>
      </c>
      <c r="Y138" s="20">
        <f t="shared" si="6"/>
        <v>51</v>
      </c>
      <c r="Z138" s="20">
        <v>52</v>
      </c>
      <c r="AA138" s="20">
        <f t="shared" si="6"/>
        <v>21</v>
      </c>
      <c r="AB138" s="20">
        <f t="shared" si="6"/>
        <v>22</v>
      </c>
      <c r="AC138" s="20">
        <f>D1</f>
        <v>23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24</v>
      </c>
      <c r="AE159" s="20">
        <f>AD159+1</f>
        <v>25</v>
      </c>
      <c r="AF159" s="20">
        <f>AE159+1</f>
        <v>26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9172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53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24</v>
      </c>
      <c r="E1" s="179">
        <f>D1+100</f>
        <v>124</v>
      </c>
      <c r="F1" s="208">
        <f>'23'!F1+7</f>
        <v>41799</v>
      </c>
      <c r="G1" s="207" t="s">
        <v>26</v>
      </c>
      <c r="H1" s="353">
        <f>F1+6</f>
        <v>41805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17</v>
      </c>
      <c r="W138" s="20">
        <f t="shared" si="6"/>
        <v>18</v>
      </c>
      <c r="X138" s="20">
        <f t="shared" si="6"/>
        <v>19</v>
      </c>
      <c r="Y138" s="20">
        <f t="shared" si="6"/>
        <v>20</v>
      </c>
      <c r="Z138" s="20">
        <f t="shared" si="6"/>
        <v>21</v>
      </c>
      <c r="AA138" s="20">
        <f t="shared" si="6"/>
        <v>22</v>
      </c>
      <c r="AB138" s="20">
        <f t="shared" si="6"/>
        <v>23</v>
      </c>
      <c r="AC138" s="20">
        <f>D1</f>
        <v>24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25</v>
      </c>
      <c r="AE159" s="20">
        <f>AD159+1</f>
        <v>26</v>
      </c>
      <c r="AF159" s="20">
        <f>AE159+1</f>
        <v>27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2244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54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25</v>
      </c>
      <c r="E1" s="179">
        <f>D1+100</f>
        <v>125</v>
      </c>
      <c r="F1" s="208">
        <f>'24'!F1+7</f>
        <v>41806</v>
      </c>
      <c r="G1" s="207" t="s">
        <v>26</v>
      </c>
      <c r="H1" s="353">
        <f>F1+6</f>
        <v>41812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18</v>
      </c>
      <c r="W138" s="20">
        <f t="shared" si="6"/>
        <v>19</v>
      </c>
      <c r="X138" s="20">
        <f t="shared" si="6"/>
        <v>20</v>
      </c>
      <c r="Y138" s="20">
        <f t="shared" si="6"/>
        <v>21</v>
      </c>
      <c r="Z138" s="20">
        <f t="shared" si="6"/>
        <v>22</v>
      </c>
      <c r="AA138" s="20">
        <f t="shared" si="6"/>
        <v>23</v>
      </c>
      <c r="AB138" s="20">
        <f t="shared" si="6"/>
        <v>24</v>
      </c>
      <c r="AC138" s="20">
        <f>D1</f>
        <v>25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26</v>
      </c>
      <c r="AE159" s="20">
        <f>AD159+1</f>
        <v>27</v>
      </c>
      <c r="AF159" s="20">
        <f>AE159+1</f>
        <v>28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5316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58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26</v>
      </c>
      <c r="E1" s="179">
        <f>D1+100</f>
        <v>126</v>
      </c>
      <c r="F1" s="208">
        <f>'25'!F1+7</f>
        <v>41813</v>
      </c>
      <c r="G1" s="207" t="s">
        <v>26</v>
      </c>
      <c r="H1" s="353">
        <f>F1+6</f>
        <v>41819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19</v>
      </c>
      <c r="W138" s="20">
        <f t="shared" si="6"/>
        <v>20</v>
      </c>
      <c r="X138" s="20">
        <f t="shared" si="6"/>
        <v>21</v>
      </c>
      <c r="Y138" s="20">
        <f t="shared" si="6"/>
        <v>22</v>
      </c>
      <c r="Z138" s="20">
        <f t="shared" si="6"/>
        <v>23</v>
      </c>
      <c r="AA138" s="20">
        <f t="shared" si="6"/>
        <v>24</v>
      </c>
      <c r="AB138" s="20">
        <f t="shared" si="6"/>
        <v>25</v>
      </c>
      <c r="AC138" s="20">
        <f>D1</f>
        <v>26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27</v>
      </c>
      <c r="AE159" s="20">
        <f>AD159+1</f>
        <v>28</v>
      </c>
      <c r="AF159" s="20">
        <f>AE159+1</f>
        <v>29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8388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63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27</v>
      </c>
      <c r="E1" s="179">
        <f>D1+100</f>
        <v>127</v>
      </c>
      <c r="F1" s="208">
        <f>'26'!F1+7</f>
        <v>41820</v>
      </c>
      <c r="G1" s="207" t="s">
        <v>26</v>
      </c>
      <c r="H1" s="353">
        <f>F1+6</f>
        <v>41826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20</v>
      </c>
      <c r="W138" s="20">
        <f t="shared" si="6"/>
        <v>21</v>
      </c>
      <c r="X138" s="20">
        <f t="shared" si="6"/>
        <v>22</v>
      </c>
      <c r="Y138" s="20">
        <f t="shared" si="6"/>
        <v>23</v>
      </c>
      <c r="Z138" s="20">
        <f t="shared" si="6"/>
        <v>24</v>
      </c>
      <c r="AA138" s="20">
        <f t="shared" si="6"/>
        <v>25</v>
      </c>
      <c r="AB138" s="20">
        <f t="shared" si="6"/>
        <v>26</v>
      </c>
      <c r="AC138" s="20">
        <f>D1</f>
        <v>27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28</v>
      </c>
      <c r="AE159" s="20">
        <f>AD159+1</f>
        <v>29</v>
      </c>
      <c r="AF159" s="20">
        <f>AE159+1</f>
        <v>30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31460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64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28</v>
      </c>
      <c r="E1" s="179">
        <f>D1+100</f>
        <v>128</v>
      </c>
      <c r="F1" s="208">
        <f>'27'!F1+7</f>
        <v>41827</v>
      </c>
      <c r="G1" s="207" t="s">
        <v>26</v>
      </c>
      <c r="H1" s="353">
        <f>F1+6</f>
        <v>41833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21</v>
      </c>
      <c r="W138" s="20">
        <f t="shared" si="6"/>
        <v>22</v>
      </c>
      <c r="X138" s="20">
        <f t="shared" si="6"/>
        <v>23</v>
      </c>
      <c r="Y138" s="20">
        <f t="shared" si="6"/>
        <v>24</v>
      </c>
      <c r="Z138" s="20">
        <f t="shared" si="6"/>
        <v>25</v>
      </c>
      <c r="AA138" s="20">
        <f t="shared" si="6"/>
        <v>26</v>
      </c>
      <c r="AB138" s="20">
        <f t="shared" si="6"/>
        <v>27</v>
      </c>
      <c r="AC138" s="20">
        <f>D1</f>
        <v>28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29</v>
      </c>
      <c r="AE159" s="20">
        <f>AD159+1</f>
        <v>30</v>
      </c>
      <c r="AF159" s="20">
        <f>AE159+1</f>
        <v>31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34532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65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29</v>
      </c>
      <c r="E1" s="179">
        <f>D1+100</f>
        <v>129</v>
      </c>
      <c r="F1" s="208">
        <f>'28'!F1+7</f>
        <v>41834</v>
      </c>
      <c r="G1" s="207" t="s">
        <v>26</v>
      </c>
      <c r="H1" s="353">
        <f>F1+6</f>
        <v>41840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22</v>
      </c>
      <c r="W138" s="20">
        <f t="shared" si="6"/>
        <v>23</v>
      </c>
      <c r="X138" s="20">
        <f t="shared" si="6"/>
        <v>24</v>
      </c>
      <c r="Y138" s="20">
        <f t="shared" si="6"/>
        <v>25</v>
      </c>
      <c r="Z138" s="20">
        <f t="shared" si="6"/>
        <v>26</v>
      </c>
      <c r="AA138" s="20">
        <f t="shared" si="6"/>
        <v>27</v>
      </c>
      <c r="AB138" s="20">
        <f t="shared" si="6"/>
        <v>28</v>
      </c>
      <c r="AC138" s="20">
        <f>D1</f>
        <v>29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30</v>
      </c>
      <c r="AE159" s="20">
        <f>AD159+1</f>
        <v>31</v>
      </c>
      <c r="AF159" s="20">
        <f>AE159+1</f>
        <v>32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37604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66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30</v>
      </c>
      <c r="E1" s="179">
        <f>D1+100</f>
        <v>130</v>
      </c>
      <c r="F1" s="208">
        <f>'29'!F1+7</f>
        <v>41841</v>
      </c>
      <c r="G1" s="207" t="s">
        <v>26</v>
      </c>
      <c r="H1" s="353">
        <f>F1+6</f>
        <v>41847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23</v>
      </c>
      <c r="W138" s="20">
        <f t="shared" si="6"/>
        <v>24</v>
      </c>
      <c r="X138" s="20">
        <f t="shared" si="6"/>
        <v>25</v>
      </c>
      <c r="Y138" s="20">
        <f t="shared" si="6"/>
        <v>26</v>
      </c>
      <c r="Z138" s="20">
        <f t="shared" si="6"/>
        <v>27</v>
      </c>
      <c r="AA138" s="20">
        <f t="shared" si="6"/>
        <v>28</v>
      </c>
      <c r="AB138" s="20">
        <f t="shared" si="6"/>
        <v>29</v>
      </c>
      <c r="AC138" s="20">
        <f>D1</f>
        <v>30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31</v>
      </c>
      <c r="AE159" s="20">
        <f>AD159+1</f>
        <v>32</v>
      </c>
      <c r="AF159" s="20">
        <f>AE159+1</f>
        <v>33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0676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67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31</v>
      </c>
      <c r="E1" s="179">
        <f>D1+100</f>
        <v>131</v>
      </c>
      <c r="F1" s="208">
        <f>'30'!F1+7</f>
        <v>41848</v>
      </c>
      <c r="G1" s="207" t="s">
        <v>26</v>
      </c>
      <c r="H1" s="353">
        <f>F1+6</f>
        <v>41854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24</v>
      </c>
      <c r="W138" s="20">
        <f t="shared" si="6"/>
        <v>25</v>
      </c>
      <c r="X138" s="20">
        <f t="shared" si="6"/>
        <v>26</v>
      </c>
      <c r="Y138" s="20">
        <f t="shared" si="6"/>
        <v>27</v>
      </c>
      <c r="Z138" s="20">
        <f t="shared" si="6"/>
        <v>28</v>
      </c>
      <c r="AA138" s="20">
        <f t="shared" si="6"/>
        <v>29</v>
      </c>
      <c r="AB138" s="20">
        <f t="shared" si="6"/>
        <v>30</v>
      </c>
      <c r="AC138" s="20">
        <f>D1</f>
        <v>31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32</v>
      </c>
      <c r="AE159" s="20">
        <f>AD159+1</f>
        <v>33</v>
      </c>
      <c r="AF159" s="20">
        <f>AE159+1</f>
        <v>34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3748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68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32</v>
      </c>
      <c r="E1" s="179">
        <f>D1+100</f>
        <v>132</v>
      </c>
      <c r="F1" s="208">
        <f>'31'!F1+7</f>
        <v>41855</v>
      </c>
      <c r="G1" s="207" t="s">
        <v>26</v>
      </c>
      <c r="H1" s="353">
        <f>F1+6</f>
        <v>41861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25</v>
      </c>
      <c r="W138" s="20">
        <f t="shared" si="6"/>
        <v>26</v>
      </c>
      <c r="X138" s="20">
        <f t="shared" si="6"/>
        <v>27</v>
      </c>
      <c r="Y138" s="20">
        <f t="shared" si="6"/>
        <v>28</v>
      </c>
      <c r="Z138" s="20">
        <f t="shared" si="6"/>
        <v>29</v>
      </c>
      <c r="AA138" s="20">
        <f t="shared" si="6"/>
        <v>30</v>
      </c>
      <c r="AB138" s="20">
        <f t="shared" si="6"/>
        <v>31</v>
      </c>
      <c r="AC138" s="20">
        <f>D1</f>
        <v>32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33</v>
      </c>
      <c r="AE159" s="20">
        <f>AD159+1</f>
        <v>34</v>
      </c>
      <c r="AF159" s="20">
        <f>AE159+1</f>
        <v>35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6820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69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33</v>
      </c>
      <c r="E1" s="179">
        <f>D1+100</f>
        <v>133</v>
      </c>
      <c r="F1" s="208">
        <f>'32'!F1+7</f>
        <v>41862</v>
      </c>
      <c r="G1" s="207" t="s">
        <v>26</v>
      </c>
      <c r="H1" s="353">
        <v>105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26</v>
      </c>
      <c r="W138" s="20">
        <f t="shared" si="6"/>
        <v>27</v>
      </c>
      <c r="X138" s="20">
        <f t="shared" si="6"/>
        <v>28</v>
      </c>
      <c r="Y138" s="20">
        <f t="shared" si="6"/>
        <v>29</v>
      </c>
      <c r="Z138" s="20">
        <f t="shared" si="6"/>
        <v>30</v>
      </c>
      <c r="AA138" s="20">
        <f t="shared" si="6"/>
        <v>31</v>
      </c>
      <c r="AB138" s="20">
        <f t="shared" si="6"/>
        <v>32</v>
      </c>
      <c r="AC138" s="20">
        <f>D1</f>
        <v>33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34</v>
      </c>
      <c r="AE159" s="20">
        <f>AD159+1</f>
        <v>35</v>
      </c>
      <c r="AF159" s="20">
        <f>AE159+1</f>
        <v>36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9892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70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34</v>
      </c>
      <c r="E1" s="179">
        <f>D1+100</f>
        <v>134</v>
      </c>
      <c r="F1" s="208">
        <f>'33'!F1+7</f>
        <v>41869</v>
      </c>
      <c r="G1" s="207" t="s">
        <v>26</v>
      </c>
      <c r="H1" s="353">
        <f>F1+6</f>
        <v>41875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27</v>
      </c>
      <c r="W138" s="20">
        <f t="shared" si="6"/>
        <v>28</v>
      </c>
      <c r="X138" s="20">
        <f t="shared" si="6"/>
        <v>29</v>
      </c>
      <c r="Y138" s="20">
        <f t="shared" si="6"/>
        <v>30</v>
      </c>
      <c r="Z138" s="20">
        <f t="shared" si="6"/>
        <v>31</v>
      </c>
      <c r="AA138" s="20">
        <f t="shared" si="6"/>
        <v>32</v>
      </c>
      <c r="AB138" s="20">
        <f t="shared" si="6"/>
        <v>33</v>
      </c>
      <c r="AC138" s="20">
        <f>D1</f>
        <v>34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35</v>
      </c>
      <c r="AE159" s="20">
        <f>AD159+1</f>
        <v>36</v>
      </c>
      <c r="AF159" s="20">
        <f>AE159+1</f>
        <v>37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D39:G39"/>
    <mergeCell ref="D28:G28"/>
    <mergeCell ref="D29:G29"/>
    <mergeCell ref="D30:G30"/>
    <mergeCell ref="D31:G31"/>
    <mergeCell ref="D32:G32"/>
    <mergeCell ref="D33:G33"/>
    <mergeCell ref="AH22:AH24"/>
    <mergeCell ref="D34:G34"/>
    <mergeCell ref="D35:G35"/>
    <mergeCell ref="D36:G36"/>
    <mergeCell ref="D37:G37"/>
    <mergeCell ref="D38:G38"/>
    <mergeCell ref="AF35:AF36"/>
    <mergeCell ref="AF33:AF34"/>
    <mergeCell ref="B22:B24"/>
    <mergeCell ref="D22:D24"/>
    <mergeCell ref="F22:F24"/>
    <mergeCell ref="G22:G24"/>
    <mergeCell ref="J22:K22"/>
    <mergeCell ref="J24:K24"/>
    <mergeCell ref="H22:H24"/>
    <mergeCell ref="E22:E24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J19:K19"/>
    <mergeCell ref="J20:K20"/>
    <mergeCell ref="J21:K21"/>
    <mergeCell ref="H19:H21"/>
    <mergeCell ref="H16:H18"/>
    <mergeCell ref="AJ2:AJ3"/>
    <mergeCell ref="AH19:AH21"/>
    <mergeCell ref="AH16:AH18"/>
    <mergeCell ref="J16:K16"/>
    <mergeCell ref="J17:K17"/>
    <mergeCell ref="E19:E21"/>
    <mergeCell ref="B16:B18"/>
    <mergeCell ref="D16:D18"/>
    <mergeCell ref="G16:G18"/>
    <mergeCell ref="E16:E18"/>
    <mergeCell ref="F16:F18"/>
    <mergeCell ref="F19:F21"/>
    <mergeCell ref="B19:B21"/>
    <mergeCell ref="D19:D21"/>
    <mergeCell ref="G19:G21"/>
    <mergeCell ref="B13:B15"/>
    <mergeCell ref="D13:D15"/>
    <mergeCell ref="G13:G15"/>
    <mergeCell ref="J13:K13"/>
    <mergeCell ref="J14:K14"/>
    <mergeCell ref="J15:K15"/>
    <mergeCell ref="H13:H15"/>
    <mergeCell ref="E13:E15"/>
    <mergeCell ref="F13:F15"/>
    <mergeCell ref="B10:B12"/>
    <mergeCell ref="D10:D12"/>
    <mergeCell ref="G10:G12"/>
    <mergeCell ref="J10:K10"/>
    <mergeCell ref="J11:K11"/>
    <mergeCell ref="H10:H12"/>
    <mergeCell ref="E10:E12"/>
    <mergeCell ref="F10:F12"/>
    <mergeCell ref="D7:D9"/>
    <mergeCell ref="G7:G9"/>
    <mergeCell ref="J7:K7"/>
    <mergeCell ref="J9:K9"/>
    <mergeCell ref="H4:H6"/>
    <mergeCell ref="E4:E6"/>
    <mergeCell ref="E7:E9"/>
    <mergeCell ref="F7:F9"/>
    <mergeCell ref="B4:B6"/>
    <mergeCell ref="AH7:AH9"/>
    <mergeCell ref="D4:D6"/>
    <mergeCell ref="G4:G6"/>
    <mergeCell ref="J4:K4"/>
    <mergeCell ref="J5:K5"/>
    <mergeCell ref="J6:K6"/>
    <mergeCell ref="AH4:AH6"/>
    <mergeCell ref="B7:B9"/>
    <mergeCell ref="F4:F6"/>
    <mergeCell ref="AH45:AH46"/>
    <mergeCell ref="AH33:AH34"/>
    <mergeCell ref="AH31:AH32"/>
    <mergeCell ref="AH41:AH42"/>
    <mergeCell ref="M2:O2"/>
    <mergeCell ref="J12:K12"/>
    <mergeCell ref="J8:K8"/>
    <mergeCell ref="J23:K23"/>
    <mergeCell ref="AH10:AH12"/>
    <mergeCell ref="AH13:AH15"/>
    <mergeCell ref="J18:K18"/>
    <mergeCell ref="H7:H9"/>
    <mergeCell ref="AO2:AO3"/>
    <mergeCell ref="AP2:AP3"/>
    <mergeCell ref="AF47:AF48"/>
    <mergeCell ref="AF41:AF42"/>
    <mergeCell ref="AF39:AF40"/>
    <mergeCell ref="AF37:AF38"/>
    <mergeCell ref="AF43:AF44"/>
    <mergeCell ref="AF45:AF46"/>
    <mergeCell ref="AF51:AF52"/>
    <mergeCell ref="AF53:AF54"/>
    <mergeCell ref="AM2:AM3"/>
    <mergeCell ref="AN2:AN3"/>
    <mergeCell ref="AF31:AF32"/>
    <mergeCell ref="AH47:AH48"/>
    <mergeCell ref="AH39:AH40"/>
    <mergeCell ref="AH37:AH38"/>
    <mergeCell ref="AH35:AH36"/>
    <mergeCell ref="AH43:AH44"/>
    <mergeCell ref="AK2:AK3"/>
    <mergeCell ref="AL2:AL3"/>
    <mergeCell ref="AF57:AF58"/>
    <mergeCell ref="AH57:AH58"/>
    <mergeCell ref="AF55:AF56"/>
    <mergeCell ref="AH55:AH56"/>
    <mergeCell ref="AH49:AH50"/>
    <mergeCell ref="AH51:AH52"/>
    <mergeCell ref="AH53:AH54"/>
    <mergeCell ref="AF49:AF5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2964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71">
    <pageSetUpPr fitToPage="1"/>
  </sheetPr>
  <dimension ref="B1:AP285"/>
  <sheetViews>
    <sheetView showGridLines="0" zoomScale="65" zoomScaleNormal="61" workbookViewId="0">
      <selection activeCell="W38" sqref="W38"/>
    </sheetView>
  </sheetViews>
  <sheetFormatPr defaultRowHeight="12.75" x14ac:dyDescent="0.2"/>
  <cols>
    <col min="1" max="1" width="1.85546875" customWidth="1"/>
    <col min="2" max="2" width="6.5703125" customWidth="1"/>
    <col min="3" max="3" width="1.28515625" customWidth="1"/>
    <col min="4" max="7" width="8.85546875" customWidth="1"/>
    <col min="8" max="8" width="11.5703125" customWidth="1"/>
    <col min="9" max="9" width="1.28515625" customWidth="1"/>
    <col min="10" max="10" width="13" customWidth="1"/>
    <col min="11" max="11" width="37.7109375" customWidth="1"/>
    <col min="12" max="12" width="1.28515625" customWidth="1"/>
    <col min="13" max="15" width="7.140625" style="2" customWidth="1"/>
    <col min="16" max="30" width="7.140625" customWidth="1"/>
    <col min="31" max="31" width="1.42578125" customWidth="1"/>
    <col min="32" max="32" width="26.85546875" customWidth="1"/>
    <col min="33" max="33" width="1.42578125" customWidth="1"/>
    <col min="34" max="34" width="11.42578125" customWidth="1"/>
    <col min="35" max="35" width="1.42578125" customWidth="1"/>
    <col min="36" max="40" width="7" customWidth="1"/>
    <col min="41" max="42" width="15.5703125" customWidth="1"/>
    <col min="43" max="256" width="11.42578125" customWidth="1"/>
  </cols>
  <sheetData>
    <row r="1" spans="2:42" ht="32.25" customHeight="1" thickBot="1" x14ac:dyDescent="0.25">
      <c r="C1" s="1" t="s">
        <v>0</v>
      </c>
      <c r="D1" s="226">
        <f>INT(MOD(INT((F1-2)/7)+0.6,52+5/28))+1</f>
        <v>35</v>
      </c>
      <c r="E1" s="179">
        <f>D1+100</f>
        <v>135</v>
      </c>
      <c r="F1" s="208">
        <f>'34'!F1+7</f>
        <v>41876</v>
      </c>
      <c r="G1" s="207" t="s">
        <v>26</v>
      </c>
      <c r="H1" s="353">
        <f>F1+6</f>
        <v>41882</v>
      </c>
      <c r="K1" s="353"/>
      <c r="L1" s="196"/>
      <c r="AB1" s="409"/>
      <c r="AC1" s="409"/>
      <c r="AD1" s="410" t="str">
        <f>Overview!D2</f>
        <v>Name Vorname</v>
      </c>
      <c r="AE1" s="411"/>
      <c r="AF1" s="412" t="str">
        <f>Overview!N2</f>
        <v>2013-2014</v>
      </c>
      <c r="AG1" s="192"/>
    </row>
    <row r="2" spans="2:42" ht="26.25" customHeight="1" thickBot="1" x14ac:dyDescent="0.25">
      <c r="B2" s="586" t="s">
        <v>1</v>
      </c>
      <c r="C2" s="193"/>
      <c r="D2" s="202" t="str">
        <f>'36'!D2</f>
        <v>Gewicht</v>
      </c>
      <c r="E2" s="202" t="str">
        <f>'36'!E2</f>
        <v>Form</v>
      </c>
      <c r="F2" s="202" t="str">
        <f>'36'!F2</f>
        <v>Schlaf</v>
      </c>
      <c r="G2" s="202" t="str">
        <f>'36'!G2</f>
        <v>HR</v>
      </c>
      <c r="H2" s="368" t="s">
        <v>119</v>
      </c>
      <c r="I2" s="193"/>
      <c r="J2" s="595" t="s">
        <v>135</v>
      </c>
      <c r="K2" s="596"/>
      <c r="L2" s="193"/>
      <c r="M2" s="592" t="str">
        <f>'36'!M2:O2</f>
        <v>Rowing</v>
      </c>
      <c r="N2" s="593"/>
      <c r="O2" s="594"/>
      <c r="P2" s="592" t="str">
        <f>'36'!P2:R2</f>
        <v>Ergometer</v>
      </c>
      <c r="Q2" s="593"/>
      <c r="R2" s="594"/>
      <c r="S2" s="592" t="str">
        <f>'36'!S2:U2</f>
        <v>Maximal Kraft</v>
      </c>
      <c r="T2" s="593"/>
      <c r="U2" s="594"/>
      <c r="V2" s="592" t="str">
        <f>'36'!V2:X2</f>
        <v>Circuit</v>
      </c>
      <c r="W2" s="593"/>
      <c r="X2" s="594"/>
      <c r="Y2" s="592" t="str">
        <f>'36'!Y2:AA2</f>
        <v>Alternativ / Endurance</v>
      </c>
      <c r="Z2" s="593"/>
      <c r="AA2" s="594"/>
      <c r="AB2" s="592" t="str">
        <f>'36'!AB2:AD2</f>
        <v>Divers</v>
      </c>
      <c r="AC2" s="593"/>
      <c r="AD2" s="594"/>
      <c r="AE2" s="193"/>
      <c r="AF2" s="590" t="s">
        <v>5</v>
      </c>
      <c r="AG2" s="193"/>
      <c r="AH2" s="588" t="s">
        <v>6</v>
      </c>
      <c r="AI2" s="193"/>
      <c r="AJ2" s="577" t="str">
        <f>'36'!AJ2:AJ3</f>
        <v>Km GA1</v>
      </c>
      <c r="AK2" s="577" t="str">
        <f>'36'!AK2:AK3</f>
        <v>Km GA2</v>
      </c>
      <c r="AL2" s="577" t="str">
        <f>'36'!AL2:AL3</f>
        <v>Km AS</v>
      </c>
      <c r="AM2" s="577" t="str">
        <f>'36'!AM2:AM3</f>
        <v>Km TR</v>
      </c>
      <c r="AN2" s="577" t="str">
        <f>'36'!AN2:AN3</f>
        <v>Km Race</v>
      </c>
      <c r="AO2" s="577" t="str">
        <f>'36'!AO2:AO3</f>
        <v>Mental Training</v>
      </c>
      <c r="AP2" s="577" t="str">
        <f>'36'!AP2:AP3</f>
        <v xml:space="preserve">Regeneration </v>
      </c>
    </row>
    <row r="3" spans="2:42" ht="18" customHeight="1" thickBot="1" x14ac:dyDescent="0.25">
      <c r="B3" s="587"/>
      <c r="C3" s="193"/>
      <c r="D3" s="198" t="str">
        <f>'36'!D3</f>
        <v>kg</v>
      </c>
      <c r="E3" s="198" t="str">
        <f>'36'!E3</f>
        <v>[-3….+3]</v>
      </c>
      <c r="F3" s="198" t="str">
        <f>'36'!F3</f>
        <v>1-6</v>
      </c>
      <c r="G3" s="198" t="str">
        <f>'36'!G3</f>
        <v>beat</v>
      </c>
      <c r="H3" s="369" t="s">
        <v>120</v>
      </c>
      <c r="I3" s="193"/>
      <c r="J3" s="597"/>
      <c r="K3" s="598"/>
      <c r="L3" s="193"/>
      <c r="M3" s="105" t="s">
        <v>9</v>
      </c>
      <c r="N3" s="106" t="s">
        <v>10</v>
      </c>
      <c r="O3" s="107" t="s">
        <v>11</v>
      </c>
      <c r="P3" s="105" t="s">
        <v>9</v>
      </c>
      <c r="Q3" s="106" t="s">
        <v>10</v>
      </c>
      <c r="R3" s="107" t="s">
        <v>11</v>
      </c>
      <c r="S3" s="105" t="s">
        <v>9</v>
      </c>
      <c r="T3" s="106" t="s">
        <v>10</v>
      </c>
      <c r="U3" s="107" t="s">
        <v>11</v>
      </c>
      <c r="V3" s="105" t="s">
        <v>9</v>
      </c>
      <c r="W3" s="106" t="s">
        <v>10</v>
      </c>
      <c r="X3" s="107" t="s">
        <v>11</v>
      </c>
      <c r="Y3" s="105" t="s">
        <v>9</v>
      </c>
      <c r="Z3" s="106" t="s">
        <v>10</v>
      </c>
      <c r="AA3" s="107" t="s">
        <v>11</v>
      </c>
      <c r="AB3" s="105" t="s">
        <v>9</v>
      </c>
      <c r="AC3" s="106" t="s">
        <v>10</v>
      </c>
      <c r="AD3" s="107" t="s">
        <v>11</v>
      </c>
      <c r="AE3" s="193"/>
      <c r="AF3" s="591"/>
      <c r="AG3" s="193"/>
      <c r="AH3" s="589"/>
      <c r="AI3" s="193"/>
      <c r="AJ3" s="578"/>
      <c r="AK3" s="578"/>
      <c r="AL3" s="578"/>
      <c r="AM3" s="578"/>
      <c r="AN3" s="578"/>
      <c r="AO3" s="578"/>
      <c r="AP3" s="578"/>
    </row>
    <row r="4" spans="2:42" ht="25.5" customHeight="1" x14ac:dyDescent="0.2">
      <c r="B4" s="599" t="s">
        <v>95</v>
      </c>
      <c r="C4" s="194"/>
      <c r="D4" s="584"/>
      <c r="E4" s="568"/>
      <c r="F4" s="568"/>
      <c r="G4" s="568"/>
      <c r="H4" s="582"/>
      <c r="I4" s="194"/>
      <c r="J4" s="604"/>
      <c r="K4" s="605"/>
      <c r="L4" s="194"/>
      <c r="M4" s="173"/>
      <c r="N4" s="174"/>
      <c r="O4" s="175">
        <f t="shared" ref="O4:O24" si="0">M4*N4</f>
        <v>0</v>
      </c>
      <c r="P4" s="173"/>
      <c r="Q4" s="174"/>
      <c r="R4" s="175">
        <f t="shared" ref="R4:R24" si="1">P4*Q4</f>
        <v>0</v>
      </c>
      <c r="S4" s="173"/>
      <c r="T4" s="174"/>
      <c r="U4" s="175">
        <f t="shared" ref="U4:U24" si="2">S4*T4</f>
        <v>0</v>
      </c>
      <c r="V4" s="173"/>
      <c r="W4" s="174"/>
      <c r="X4" s="175">
        <f t="shared" ref="X4:X24" si="3">V4*W4</f>
        <v>0</v>
      </c>
      <c r="Y4" s="173"/>
      <c r="Z4" s="174"/>
      <c r="AA4" s="175">
        <f t="shared" ref="AA4:AA24" si="4">Y4*Z4</f>
        <v>0</v>
      </c>
      <c r="AB4" s="173"/>
      <c r="AC4" s="174"/>
      <c r="AD4" s="175">
        <f t="shared" ref="AD4:AD24" si="5">AB4*AC4</f>
        <v>0</v>
      </c>
      <c r="AE4" s="194"/>
      <c r="AF4" s="177"/>
      <c r="AG4" s="194"/>
      <c r="AH4" s="575">
        <f>SUM(O4:O6,R4:R6,U4:U6,X4:X6,AA4:AA6,AD4:AD6)</f>
        <v>0</v>
      </c>
      <c r="AI4" s="194"/>
      <c r="AJ4" s="177"/>
      <c r="AK4" s="177"/>
      <c r="AL4" s="177"/>
      <c r="AM4" s="177"/>
      <c r="AN4" s="177"/>
      <c r="AO4" s="177"/>
      <c r="AP4" s="177"/>
    </row>
    <row r="5" spans="2:42" ht="25.5" customHeight="1" x14ac:dyDescent="0.2">
      <c r="B5" s="600"/>
      <c r="C5" s="195"/>
      <c r="D5" s="585"/>
      <c r="E5" s="569"/>
      <c r="F5" s="569"/>
      <c r="G5" s="569"/>
      <c r="H5" s="583"/>
      <c r="I5" s="195"/>
      <c r="J5" s="580"/>
      <c r="K5" s="581"/>
      <c r="L5" s="195"/>
      <c r="M5" s="170"/>
      <c r="N5" s="171"/>
      <c r="O5" s="172">
        <f t="shared" si="0"/>
        <v>0</v>
      </c>
      <c r="P5" s="170"/>
      <c r="Q5" s="171"/>
      <c r="R5" s="172">
        <f t="shared" si="1"/>
        <v>0</v>
      </c>
      <c r="S5" s="170"/>
      <c r="T5" s="171"/>
      <c r="U5" s="172">
        <f t="shared" si="2"/>
        <v>0</v>
      </c>
      <c r="V5" s="170"/>
      <c r="W5" s="171"/>
      <c r="X5" s="172">
        <f t="shared" si="3"/>
        <v>0</v>
      </c>
      <c r="Y5" s="170"/>
      <c r="Z5" s="171"/>
      <c r="AA5" s="172">
        <f t="shared" si="4"/>
        <v>0</v>
      </c>
      <c r="AB5" s="170"/>
      <c r="AC5" s="171"/>
      <c r="AD5" s="172">
        <f t="shared" si="5"/>
        <v>0</v>
      </c>
      <c r="AE5" s="195"/>
      <c r="AF5" s="178"/>
      <c r="AG5" s="195"/>
      <c r="AH5" s="576"/>
      <c r="AI5" s="195"/>
      <c r="AJ5" s="178"/>
      <c r="AK5" s="178"/>
      <c r="AL5" s="178"/>
      <c r="AM5" s="178"/>
      <c r="AN5" s="178"/>
      <c r="AO5" s="178"/>
      <c r="AP5" s="178"/>
    </row>
    <row r="6" spans="2:42" ht="25.5" customHeight="1" thickBot="1" x14ac:dyDescent="0.25">
      <c r="B6" s="600"/>
      <c r="C6" s="195"/>
      <c r="D6" s="585"/>
      <c r="E6" s="569"/>
      <c r="F6" s="569"/>
      <c r="G6" s="569"/>
      <c r="H6" s="583"/>
      <c r="I6" s="195"/>
      <c r="J6" s="580"/>
      <c r="K6" s="581"/>
      <c r="L6" s="195"/>
      <c r="M6" s="170"/>
      <c r="N6" s="171"/>
      <c r="O6" s="172">
        <f t="shared" si="0"/>
        <v>0</v>
      </c>
      <c r="P6" s="170"/>
      <c r="Q6" s="171"/>
      <c r="R6" s="172">
        <f t="shared" si="1"/>
        <v>0</v>
      </c>
      <c r="S6" s="170"/>
      <c r="T6" s="171"/>
      <c r="U6" s="172">
        <f t="shared" si="2"/>
        <v>0</v>
      </c>
      <c r="V6" s="170"/>
      <c r="W6" s="171"/>
      <c r="X6" s="172">
        <f t="shared" si="3"/>
        <v>0</v>
      </c>
      <c r="Y6" s="170"/>
      <c r="Z6" s="171"/>
      <c r="AA6" s="172">
        <f t="shared" si="4"/>
        <v>0</v>
      </c>
      <c r="AB6" s="170"/>
      <c r="AC6" s="171"/>
      <c r="AD6" s="172">
        <f t="shared" si="5"/>
        <v>0</v>
      </c>
      <c r="AE6" s="195"/>
      <c r="AF6" s="178"/>
      <c r="AG6" s="195"/>
      <c r="AH6" s="576"/>
      <c r="AI6" s="195"/>
      <c r="AJ6" s="178"/>
      <c r="AK6" s="178"/>
      <c r="AL6" s="178"/>
      <c r="AM6" s="178"/>
      <c r="AN6" s="178"/>
      <c r="AO6" s="178"/>
      <c r="AP6" s="178"/>
    </row>
    <row r="7" spans="2:42" ht="25.5" customHeight="1" x14ac:dyDescent="0.2">
      <c r="B7" s="599" t="s">
        <v>96</v>
      </c>
      <c r="C7" s="194"/>
      <c r="D7" s="584"/>
      <c r="E7" s="568"/>
      <c r="F7" s="568"/>
      <c r="G7" s="568"/>
      <c r="H7" s="582"/>
      <c r="I7" s="194"/>
      <c r="J7" s="604"/>
      <c r="K7" s="605"/>
      <c r="L7" s="194"/>
      <c r="M7" s="173"/>
      <c r="N7" s="174"/>
      <c r="O7" s="175">
        <f t="shared" si="0"/>
        <v>0</v>
      </c>
      <c r="P7" s="173"/>
      <c r="Q7" s="174"/>
      <c r="R7" s="175">
        <f t="shared" si="1"/>
        <v>0</v>
      </c>
      <c r="S7" s="173"/>
      <c r="T7" s="174"/>
      <c r="U7" s="175">
        <f t="shared" si="2"/>
        <v>0</v>
      </c>
      <c r="V7" s="173"/>
      <c r="W7" s="174"/>
      <c r="X7" s="175">
        <f t="shared" si="3"/>
        <v>0</v>
      </c>
      <c r="Y7" s="173"/>
      <c r="Z7" s="174"/>
      <c r="AA7" s="175">
        <f t="shared" si="4"/>
        <v>0</v>
      </c>
      <c r="AB7" s="173"/>
      <c r="AC7" s="174"/>
      <c r="AD7" s="175">
        <f t="shared" si="5"/>
        <v>0</v>
      </c>
      <c r="AE7" s="194"/>
      <c r="AF7" s="177"/>
      <c r="AG7" s="194"/>
      <c r="AH7" s="575">
        <f>SUM(O7:O9,R7:R9,U7:U9,X7:X9,AA7:AA9,AD7:AD9)</f>
        <v>0</v>
      </c>
      <c r="AI7" s="194"/>
      <c r="AJ7" s="177"/>
      <c r="AK7" s="177"/>
      <c r="AL7" s="177"/>
      <c r="AM7" s="177"/>
      <c r="AN7" s="177"/>
      <c r="AO7" s="177"/>
      <c r="AP7" s="177"/>
    </row>
    <row r="8" spans="2:42" ht="25.5" customHeight="1" x14ac:dyDescent="0.2">
      <c r="B8" s="600"/>
      <c r="C8" s="195"/>
      <c r="D8" s="585"/>
      <c r="E8" s="569"/>
      <c r="F8" s="569"/>
      <c r="G8" s="569"/>
      <c r="H8" s="583"/>
      <c r="I8" s="195"/>
      <c r="J8" s="580"/>
      <c r="K8" s="581"/>
      <c r="L8" s="195"/>
      <c r="M8" s="170"/>
      <c r="N8" s="171"/>
      <c r="O8" s="172">
        <f t="shared" si="0"/>
        <v>0</v>
      </c>
      <c r="P8" s="170"/>
      <c r="Q8" s="171"/>
      <c r="R8" s="172">
        <f t="shared" si="1"/>
        <v>0</v>
      </c>
      <c r="S8" s="170"/>
      <c r="T8" s="171"/>
      <c r="U8" s="172">
        <f t="shared" si="2"/>
        <v>0</v>
      </c>
      <c r="V8" s="170"/>
      <c r="W8" s="171"/>
      <c r="X8" s="172">
        <f t="shared" si="3"/>
        <v>0</v>
      </c>
      <c r="Y8" s="170"/>
      <c r="Z8" s="171"/>
      <c r="AA8" s="172">
        <f t="shared" si="4"/>
        <v>0</v>
      </c>
      <c r="AB8" s="170"/>
      <c r="AC8" s="171"/>
      <c r="AD8" s="172">
        <f t="shared" si="5"/>
        <v>0</v>
      </c>
      <c r="AE8" s="195"/>
      <c r="AF8" s="178"/>
      <c r="AG8" s="195"/>
      <c r="AH8" s="576"/>
      <c r="AI8" s="195"/>
      <c r="AJ8" s="178"/>
      <c r="AK8" s="178"/>
      <c r="AL8" s="178"/>
      <c r="AM8" s="178"/>
      <c r="AN8" s="178"/>
      <c r="AO8" s="178"/>
      <c r="AP8" s="178"/>
    </row>
    <row r="9" spans="2:42" ht="25.5" customHeight="1" thickBot="1" x14ac:dyDescent="0.25">
      <c r="B9" s="600"/>
      <c r="C9" s="195"/>
      <c r="D9" s="585"/>
      <c r="E9" s="569"/>
      <c r="F9" s="569"/>
      <c r="G9" s="569"/>
      <c r="H9" s="583"/>
      <c r="I9" s="195"/>
      <c r="J9" s="580"/>
      <c r="K9" s="581"/>
      <c r="L9" s="195"/>
      <c r="M9" s="170"/>
      <c r="N9" s="171"/>
      <c r="O9" s="172">
        <f t="shared" si="0"/>
        <v>0</v>
      </c>
      <c r="P9" s="170"/>
      <c r="Q9" s="171"/>
      <c r="R9" s="172">
        <f t="shared" si="1"/>
        <v>0</v>
      </c>
      <c r="S9" s="170"/>
      <c r="T9" s="171"/>
      <c r="U9" s="172">
        <f t="shared" si="2"/>
        <v>0</v>
      </c>
      <c r="V9" s="170"/>
      <c r="W9" s="171"/>
      <c r="X9" s="172">
        <f t="shared" si="3"/>
        <v>0</v>
      </c>
      <c r="Y9" s="170"/>
      <c r="Z9" s="171"/>
      <c r="AA9" s="172">
        <f t="shared" si="4"/>
        <v>0</v>
      </c>
      <c r="AB9" s="170"/>
      <c r="AC9" s="171"/>
      <c r="AD9" s="172">
        <f t="shared" si="5"/>
        <v>0</v>
      </c>
      <c r="AE9" s="195"/>
      <c r="AF9" s="178"/>
      <c r="AG9" s="195"/>
      <c r="AH9" s="576"/>
      <c r="AI9" s="195"/>
      <c r="AJ9" s="178"/>
      <c r="AK9" s="178"/>
      <c r="AL9" s="178"/>
      <c r="AM9" s="178"/>
      <c r="AN9" s="178"/>
      <c r="AO9" s="178"/>
      <c r="AP9" s="178"/>
    </row>
    <row r="10" spans="2:42" ht="25.5" customHeight="1" x14ac:dyDescent="0.2">
      <c r="B10" s="599" t="s">
        <v>97</v>
      </c>
      <c r="C10" s="194"/>
      <c r="D10" s="584"/>
      <c r="E10" s="568"/>
      <c r="F10" s="568"/>
      <c r="G10" s="568"/>
      <c r="H10" s="582"/>
      <c r="I10" s="194"/>
      <c r="J10" s="604"/>
      <c r="K10" s="605"/>
      <c r="L10" s="194"/>
      <c r="M10" s="173"/>
      <c r="N10" s="174"/>
      <c r="O10" s="175">
        <f t="shared" si="0"/>
        <v>0</v>
      </c>
      <c r="P10" s="173"/>
      <c r="Q10" s="174"/>
      <c r="R10" s="175">
        <f t="shared" si="1"/>
        <v>0</v>
      </c>
      <c r="S10" s="173"/>
      <c r="T10" s="174"/>
      <c r="U10" s="175">
        <f t="shared" si="2"/>
        <v>0</v>
      </c>
      <c r="V10" s="173"/>
      <c r="W10" s="174"/>
      <c r="X10" s="175">
        <f t="shared" si="3"/>
        <v>0</v>
      </c>
      <c r="Y10" s="173"/>
      <c r="Z10" s="174"/>
      <c r="AA10" s="175">
        <f t="shared" si="4"/>
        <v>0</v>
      </c>
      <c r="AB10" s="173"/>
      <c r="AC10" s="174"/>
      <c r="AD10" s="175">
        <f t="shared" si="5"/>
        <v>0</v>
      </c>
      <c r="AE10" s="194"/>
      <c r="AF10" s="177"/>
      <c r="AG10" s="194"/>
      <c r="AH10" s="575">
        <f>SUM(O10:O12,R10:R12,U10:U12,X10:X12,AA10:AA12,AD10:AD12)</f>
        <v>0</v>
      </c>
      <c r="AI10" s="194"/>
      <c r="AJ10" s="177"/>
      <c r="AK10" s="177"/>
      <c r="AL10" s="177"/>
      <c r="AM10" s="177"/>
      <c r="AN10" s="177"/>
      <c r="AO10" s="177"/>
      <c r="AP10" s="177"/>
    </row>
    <row r="11" spans="2:42" ht="25.5" customHeight="1" x14ac:dyDescent="0.2">
      <c r="B11" s="600"/>
      <c r="C11" s="195"/>
      <c r="D11" s="585"/>
      <c r="E11" s="569"/>
      <c r="F11" s="569"/>
      <c r="G11" s="569"/>
      <c r="H11" s="583"/>
      <c r="I11" s="195"/>
      <c r="J11" s="580"/>
      <c r="K11" s="581"/>
      <c r="L11" s="195"/>
      <c r="M11" s="170"/>
      <c r="N11" s="171"/>
      <c r="O11" s="172">
        <f t="shared" si="0"/>
        <v>0</v>
      </c>
      <c r="P11" s="170"/>
      <c r="Q11" s="171"/>
      <c r="R11" s="172">
        <f t="shared" si="1"/>
        <v>0</v>
      </c>
      <c r="S11" s="170"/>
      <c r="T11" s="171"/>
      <c r="U11" s="172">
        <f t="shared" si="2"/>
        <v>0</v>
      </c>
      <c r="V11" s="170"/>
      <c r="W11" s="171"/>
      <c r="X11" s="172">
        <f t="shared" si="3"/>
        <v>0</v>
      </c>
      <c r="Y11" s="170"/>
      <c r="Z11" s="171"/>
      <c r="AA11" s="172">
        <f t="shared" si="4"/>
        <v>0</v>
      </c>
      <c r="AB11" s="170"/>
      <c r="AC11" s="171"/>
      <c r="AD11" s="172">
        <f t="shared" si="5"/>
        <v>0</v>
      </c>
      <c r="AE11" s="195"/>
      <c r="AF11" s="178"/>
      <c r="AG11" s="195"/>
      <c r="AH11" s="576"/>
      <c r="AI11" s="195"/>
      <c r="AJ11" s="178"/>
      <c r="AK11" s="178"/>
      <c r="AL11" s="178"/>
      <c r="AM11" s="178"/>
      <c r="AN11" s="178"/>
      <c r="AO11" s="178"/>
      <c r="AP11" s="178"/>
    </row>
    <row r="12" spans="2:42" ht="25.5" customHeight="1" thickBot="1" x14ac:dyDescent="0.25">
      <c r="B12" s="600"/>
      <c r="C12" s="195"/>
      <c r="D12" s="585"/>
      <c r="E12" s="569"/>
      <c r="F12" s="569"/>
      <c r="G12" s="569"/>
      <c r="H12" s="583"/>
      <c r="I12" s="195"/>
      <c r="J12" s="580"/>
      <c r="K12" s="581"/>
      <c r="L12" s="195"/>
      <c r="M12" s="170"/>
      <c r="N12" s="171"/>
      <c r="O12" s="172">
        <f t="shared" si="0"/>
        <v>0</v>
      </c>
      <c r="P12" s="170"/>
      <c r="Q12" s="171"/>
      <c r="R12" s="172">
        <f t="shared" si="1"/>
        <v>0</v>
      </c>
      <c r="S12" s="170"/>
      <c r="T12" s="171"/>
      <c r="U12" s="172">
        <f t="shared" si="2"/>
        <v>0</v>
      </c>
      <c r="V12" s="170"/>
      <c r="W12" s="171"/>
      <c r="X12" s="172">
        <f t="shared" si="3"/>
        <v>0</v>
      </c>
      <c r="Y12" s="170"/>
      <c r="Z12" s="171"/>
      <c r="AA12" s="172">
        <f t="shared" si="4"/>
        <v>0</v>
      </c>
      <c r="AB12" s="170"/>
      <c r="AC12" s="171"/>
      <c r="AD12" s="172">
        <f t="shared" si="5"/>
        <v>0</v>
      </c>
      <c r="AE12" s="195"/>
      <c r="AF12" s="178"/>
      <c r="AG12" s="195"/>
      <c r="AH12" s="576"/>
      <c r="AI12" s="195"/>
      <c r="AJ12" s="178"/>
      <c r="AK12" s="178"/>
      <c r="AL12" s="178"/>
      <c r="AM12" s="178"/>
      <c r="AN12" s="178"/>
      <c r="AO12" s="178"/>
      <c r="AP12" s="178"/>
    </row>
    <row r="13" spans="2:42" ht="25.5" customHeight="1" x14ac:dyDescent="0.2">
      <c r="B13" s="599" t="s">
        <v>98</v>
      </c>
      <c r="C13" s="194"/>
      <c r="D13" s="584"/>
      <c r="E13" s="568"/>
      <c r="F13" s="568"/>
      <c r="G13" s="568"/>
      <c r="H13" s="582"/>
      <c r="I13" s="194"/>
      <c r="J13" s="604"/>
      <c r="K13" s="605"/>
      <c r="L13" s="194"/>
      <c r="M13" s="173"/>
      <c r="N13" s="174"/>
      <c r="O13" s="175">
        <f t="shared" si="0"/>
        <v>0</v>
      </c>
      <c r="P13" s="173"/>
      <c r="Q13" s="174"/>
      <c r="R13" s="175">
        <f t="shared" si="1"/>
        <v>0</v>
      </c>
      <c r="S13" s="173"/>
      <c r="T13" s="174"/>
      <c r="U13" s="175">
        <f t="shared" si="2"/>
        <v>0</v>
      </c>
      <c r="V13" s="173"/>
      <c r="W13" s="174"/>
      <c r="X13" s="175">
        <f t="shared" si="3"/>
        <v>0</v>
      </c>
      <c r="Y13" s="173"/>
      <c r="Z13" s="174"/>
      <c r="AA13" s="175">
        <f t="shared" si="4"/>
        <v>0</v>
      </c>
      <c r="AB13" s="173"/>
      <c r="AC13" s="174"/>
      <c r="AD13" s="175">
        <f t="shared" si="5"/>
        <v>0</v>
      </c>
      <c r="AE13" s="194"/>
      <c r="AF13" s="177"/>
      <c r="AG13" s="194"/>
      <c r="AH13" s="575">
        <f>SUM(O13:O15,R13:R15,U13:U15,X13:X15,AA13:AA15,AD13:AD15)</f>
        <v>0</v>
      </c>
      <c r="AI13" s="194"/>
      <c r="AJ13" s="177"/>
      <c r="AK13" s="177"/>
      <c r="AL13" s="177"/>
      <c r="AM13" s="177"/>
      <c r="AN13" s="177"/>
      <c r="AO13" s="177"/>
      <c r="AP13" s="177"/>
    </row>
    <row r="14" spans="2:42" ht="25.5" customHeight="1" x14ac:dyDescent="0.2">
      <c r="B14" s="600"/>
      <c r="C14" s="195"/>
      <c r="D14" s="585"/>
      <c r="E14" s="569"/>
      <c r="F14" s="569"/>
      <c r="G14" s="569"/>
      <c r="H14" s="583"/>
      <c r="I14" s="195"/>
      <c r="J14" s="580"/>
      <c r="K14" s="581"/>
      <c r="L14" s="195"/>
      <c r="M14" s="170"/>
      <c r="N14" s="171"/>
      <c r="O14" s="172">
        <f t="shared" si="0"/>
        <v>0</v>
      </c>
      <c r="P14" s="170"/>
      <c r="Q14" s="171"/>
      <c r="R14" s="172">
        <f t="shared" si="1"/>
        <v>0</v>
      </c>
      <c r="S14" s="170"/>
      <c r="T14" s="171"/>
      <c r="U14" s="172">
        <f t="shared" si="2"/>
        <v>0</v>
      </c>
      <c r="V14" s="170"/>
      <c r="W14" s="171"/>
      <c r="X14" s="172">
        <f t="shared" si="3"/>
        <v>0</v>
      </c>
      <c r="Y14" s="170"/>
      <c r="Z14" s="171"/>
      <c r="AA14" s="172">
        <f t="shared" si="4"/>
        <v>0</v>
      </c>
      <c r="AB14" s="170"/>
      <c r="AC14" s="171"/>
      <c r="AD14" s="172">
        <f t="shared" si="5"/>
        <v>0</v>
      </c>
      <c r="AE14" s="195"/>
      <c r="AF14" s="178"/>
      <c r="AG14" s="195"/>
      <c r="AH14" s="576"/>
      <c r="AI14" s="195"/>
      <c r="AJ14" s="178"/>
      <c r="AK14" s="178"/>
      <c r="AL14" s="178"/>
      <c r="AM14" s="178"/>
      <c r="AN14" s="178"/>
      <c r="AO14" s="178"/>
      <c r="AP14" s="178"/>
    </row>
    <row r="15" spans="2:42" ht="25.5" customHeight="1" thickBot="1" x14ac:dyDescent="0.25">
      <c r="B15" s="600"/>
      <c r="C15" s="195"/>
      <c r="D15" s="585"/>
      <c r="E15" s="569"/>
      <c r="F15" s="569"/>
      <c r="G15" s="569"/>
      <c r="H15" s="583"/>
      <c r="I15" s="195"/>
      <c r="J15" s="580"/>
      <c r="K15" s="581"/>
      <c r="L15" s="195"/>
      <c r="M15" s="170"/>
      <c r="N15" s="171"/>
      <c r="O15" s="172">
        <f t="shared" si="0"/>
        <v>0</v>
      </c>
      <c r="P15" s="170"/>
      <c r="Q15" s="171"/>
      <c r="R15" s="172">
        <f t="shared" si="1"/>
        <v>0</v>
      </c>
      <c r="S15" s="170"/>
      <c r="T15" s="171"/>
      <c r="U15" s="172">
        <f t="shared" si="2"/>
        <v>0</v>
      </c>
      <c r="V15" s="170"/>
      <c r="W15" s="171"/>
      <c r="X15" s="172">
        <f t="shared" si="3"/>
        <v>0</v>
      </c>
      <c r="Y15" s="170"/>
      <c r="Z15" s="171"/>
      <c r="AA15" s="172">
        <f t="shared" si="4"/>
        <v>0</v>
      </c>
      <c r="AB15" s="170"/>
      <c r="AC15" s="171"/>
      <c r="AD15" s="172">
        <f t="shared" si="5"/>
        <v>0</v>
      </c>
      <c r="AE15" s="195"/>
      <c r="AF15" s="178"/>
      <c r="AG15" s="195"/>
      <c r="AH15" s="576"/>
      <c r="AI15" s="195"/>
      <c r="AJ15" s="178"/>
      <c r="AK15" s="178"/>
      <c r="AL15" s="178"/>
      <c r="AM15" s="178"/>
      <c r="AN15" s="178"/>
      <c r="AO15" s="178"/>
      <c r="AP15" s="178"/>
    </row>
    <row r="16" spans="2:42" ht="25.5" customHeight="1" x14ac:dyDescent="0.2">
      <c r="B16" s="599" t="s">
        <v>99</v>
      </c>
      <c r="C16" s="194"/>
      <c r="D16" s="584"/>
      <c r="E16" s="568"/>
      <c r="F16" s="568"/>
      <c r="G16" s="568"/>
      <c r="H16" s="582"/>
      <c r="I16" s="194"/>
      <c r="J16" s="604"/>
      <c r="K16" s="605"/>
      <c r="L16" s="194"/>
      <c r="M16" s="173"/>
      <c r="N16" s="174"/>
      <c r="O16" s="175">
        <f t="shared" si="0"/>
        <v>0</v>
      </c>
      <c r="P16" s="173"/>
      <c r="Q16" s="174"/>
      <c r="R16" s="175">
        <f t="shared" si="1"/>
        <v>0</v>
      </c>
      <c r="S16" s="173"/>
      <c r="T16" s="174"/>
      <c r="U16" s="175">
        <f t="shared" si="2"/>
        <v>0</v>
      </c>
      <c r="V16" s="173"/>
      <c r="W16" s="174"/>
      <c r="X16" s="175">
        <f t="shared" si="3"/>
        <v>0</v>
      </c>
      <c r="Y16" s="173"/>
      <c r="Z16" s="174"/>
      <c r="AA16" s="175">
        <f t="shared" si="4"/>
        <v>0</v>
      </c>
      <c r="AB16" s="173"/>
      <c r="AC16" s="174"/>
      <c r="AD16" s="175">
        <f t="shared" si="5"/>
        <v>0</v>
      </c>
      <c r="AE16" s="194"/>
      <c r="AF16" s="177"/>
      <c r="AG16" s="194"/>
      <c r="AH16" s="575">
        <f>SUM(O16:O18,R16:R18,U16:U18,X16:X18,AA16:AA18,AD16:AD18)</f>
        <v>0</v>
      </c>
      <c r="AI16" s="194"/>
      <c r="AJ16" s="177"/>
      <c r="AK16" s="177"/>
      <c r="AL16" s="177"/>
      <c r="AM16" s="177"/>
      <c r="AN16" s="177"/>
      <c r="AO16" s="177"/>
      <c r="AP16" s="177"/>
    </row>
    <row r="17" spans="2:42" ht="25.5" customHeight="1" x14ac:dyDescent="0.2">
      <c r="B17" s="600"/>
      <c r="C17" s="195"/>
      <c r="D17" s="585"/>
      <c r="E17" s="569"/>
      <c r="F17" s="569"/>
      <c r="G17" s="569"/>
      <c r="H17" s="583"/>
      <c r="I17" s="195"/>
      <c r="J17" s="580"/>
      <c r="K17" s="581"/>
      <c r="L17" s="195"/>
      <c r="M17" s="170"/>
      <c r="N17" s="171"/>
      <c r="O17" s="172">
        <f t="shared" si="0"/>
        <v>0</v>
      </c>
      <c r="P17" s="170"/>
      <c r="Q17" s="171"/>
      <c r="R17" s="172">
        <f t="shared" si="1"/>
        <v>0</v>
      </c>
      <c r="S17" s="170"/>
      <c r="T17" s="171"/>
      <c r="U17" s="172">
        <f t="shared" si="2"/>
        <v>0</v>
      </c>
      <c r="V17" s="170"/>
      <c r="W17" s="171"/>
      <c r="X17" s="172">
        <f t="shared" si="3"/>
        <v>0</v>
      </c>
      <c r="Y17" s="170"/>
      <c r="Z17" s="171"/>
      <c r="AA17" s="172">
        <f t="shared" si="4"/>
        <v>0</v>
      </c>
      <c r="AB17" s="170"/>
      <c r="AC17" s="171"/>
      <c r="AD17" s="172">
        <f t="shared" si="5"/>
        <v>0</v>
      </c>
      <c r="AE17" s="195"/>
      <c r="AF17" s="178"/>
      <c r="AG17" s="195"/>
      <c r="AH17" s="576"/>
      <c r="AI17" s="195"/>
      <c r="AJ17" s="178"/>
      <c r="AK17" s="178"/>
      <c r="AL17" s="178"/>
      <c r="AM17" s="178"/>
      <c r="AN17" s="178"/>
      <c r="AO17" s="178"/>
      <c r="AP17" s="178"/>
    </row>
    <row r="18" spans="2:42" ht="25.5" customHeight="1" thickBot="1" x14ac:dyDescent="0.25">
      <c r="B18" s="600"/>
      <c r="C18" s="195"/>
      <c r="D18" s="585"/>
      <c r="E18" s="569"/>
      <c r="F18" s="569"/>
      <c r="G18" s="569"/>
      <c r="H18" s="583"/>
      <c r="I18" s="195"/>
      <c r="J18" s="580"/>
      <c r="K18" s="581"/>
      <c r="L18" s="195"/>
      <c r="M18" s="170"/>
      <c r="N18" s="171"/>
      <c r="O18" s="172">
        <f t="shared" si="0"/>
        <v>0</v>
      </c>
      <c r="P18" s="170"/>
      <c r="Q18" s="171"/>
      <c r="R18" s="172">
        <f t="shared" si="1"/>
        <v>0</v>
      </c>
      <c r="S18" s="170"/>
      <c r="T18" s="171"/>
      <c r="U18" s="172">
        <f t="shared" si="2"/>
        <v>0</v>
      </c>
      <c r="V18" s="170"/>
      <c r="W18" s="171"/>
      <c r="X18" s="172">
        <f t="shared" si="3"/>
        <v>0</v>
      </c>
      <c r="Y18" s="170"/>
      <c r="Z18" s="171"/>
      <c r="AA18" s="172">
        <f t="shared" si="4"/>
        <v>0</v>
      </c>
      <c r="AB18" s="170"/>
      <c r="AC18" s="171"/>
      <c r="AD18" s="172">
        <f t="shared" si="5"/>
        <v>0</v>
      </c>
      <c r="AE18" s="195"/>
      <c r="AF18" s="178"/>
      <c r="AG18" s="195"/>
      <c r="AH18" s="576"/>
      <c r="AI18" s="195"/>
      <c r="AJ18" s="178"/>
      <c r="AK18" s="178"/>
      <c r="AL18" s="178"/>
      <c r="AM18" s="178"/>
      <c r="AN18" s="178"/>
      <c r="AO18" s="178"/>
      <c r="AP18" s="178"/>
    </row>
    <row r="19" spans="2:42" ht="25.5" customHeight="1" x14ac:dyDescent="0.2">
      <c r="B19" s="599" t="s">
        <v>100</v>
      </c>
      <c r="C19" s="194"/>
      <c r="D19" s="584"/>
      <c r="E19" s="568"/>
      <c r="F19" s="568"/>
      <c r="G19" s="568"/>
      <c r="H19" s="582"/>
      <c r="I19" s="194"/>
      <c r="J19" s="604"/>
      <c r="K19" s="605"/>
      <c r="L19" s="194"/>
      <c r="M19" s="173"/>
      <c r="N19" s="174"/>
      <c r="O19" s="175">
        <f t="shared" si="0"/>
        <v>0</v>
      </c>
      <c r="P19" s="173"/>
      <c r="Q19" s="174"/>
      <c r="R19" s="175">
        <f t="shared" si="1"/>
        <v>0</v>
      </c>
      <c r="S19" s="173"/>
      <c r="T19" s="174"/>
      <c r="U19" s="175">
        <f t="shared" si="2"/>
        <v>0</v>
      </c>
      <c r="V19" s="173"/>
      <c r="W19" s="174"/>
      <c r="X19" s="175">
        <f t="shared" si="3"/>
        <v>0</v>
      </c>
      <c r="Y19" s="173"/>
      <c r="Z19" s="174"/>
      <c r="AA19" s="175">
        <f t="shared" si="4"/>
        <v>0</v>
      </c>
      <c r="AB19" s="173"/>
      <c r="AC19" s="174"/>
      <c r="AD19" s="175">
        <f t="shared" si="5"/>
        <v>0</v>
      </c>
      <c r="AE19" s="194"/>
      <c r="AF19" s="177"/>
      <c r="AG19" s="194"/>
      <c r="AH19" s="575">
        <f>SUM(O19:O21,R19:R21,U19:U21,X19:X21,AA19:AA21,AD19:AD21)</f>
        <v>0</v>
      </c>
      <c r="AI19" s="194"/>
      <c r="AJ19" s="177"/>
      <c r="AK19" s="177"/>
      <c r="AL19" s="177"/>
      <c r="AM19" s="177"/>
      <c r="AN19" s="177"/>
      <c r="AO19" s="177"/>
      <c r="AP19" s="177"/>
    </row>
    <row r="20" spans="2:42" ht="25.5" customHeight="1" x14ac:dyDescent="0.2">
      <c r="B20" s="600"/>
      <c r="C20" s="195"/>
      <c r="D20" s="585"/>
      <c r="E20" s="569"/>
      <c r="F20" s="569"/>
      <c r="G20" s="569"/>
      <c r="H20" s="583"/>
      <c r="I20" s="195"/>
      <c r="J20" s="580"/>
      <c r="K20" s="581"/>
      <c r="L20" s="195"/>
      <c r="M20" s="170"/>
      <c r="N20" s="171"/>
      <c r="O20" s="172">
        <f t="shared" si="0"/>
        <v>0</v>
      </c>
      <c r="P20" s="170"/>
      <c r="Q20" s="171"/>
      <c r="R20" s="172">
        <f t="shared" si="1"/>
        <v>0</v>
      </c>
      <c r="S20" s="170"/>
      <c r="T20" s="171"/>
      <c r="U20" s="172">
        <f t="shared" si="2"/>
        <v>0</v>
      </c>
      <c r="V20" s="170"/>
      <c r="W20" s="171"/>
      <c r="X20" s="172">
        <f t="shared" si="3"/>
        <v>0</v>
      </c>
      <c r="Y20" s="170"/>
      <c r="Z20" s="171"/>
      <c r="AA20" s="172">
        <f t="shared" si="4"/>
        <v>0</v>
      </c>
      <c r="AB20" s="170"/>
      <c r="AC20" s="171"/>
      <c r="AD20" s="172">
        <f t="shared" si="5"/>
        <v>0</v>
      </c>
      <c r="AE20" s="195"/>
      <c r="AF20" s="178"/>
      <c r="AG20" s="195"/>
      <c r="AH20" s="576"/>
      <c r="AI20" s="195"/>
      <c r="AJ20" s="178"/>
      <c r="AK20" s="178"/>
      <c r="AL20" s="178"/>
      <c r="AM20" s="178"/>
      <c r="AN20" s="178"/>
      <c r="AO20" s="178"/>
      <c r="AP20" s="178"/>
    </row>
    <row r="21" spans="2:42" ht="25.5" customHeight="1" thickBot="1" x14ac:dyDescent="0.25">
      <c r="B21" s="600"/>
      <c r="C21" s="195"/>
      <c r="D21" s="585"/>
      <c r="E21" s="569"/>
      <c r="F21" s="569"/>
      <c r="G21" s="569"/>
      <c r="H21" s="583"/>
      <c r="I21" s="195"/>
      <c r="J21" s="580"/>
      <c r="K21" s="581"/>
      <c r="L21" s="195"/>
      <c r="M21" s="170"/>
      <c r="N21" s="171"/>
      <c r="O21" s="172">
        <f t="shared" si="0"/>
        <v>0</v>
      </c>
      <c r="P21" s="170"/>
      <c r="Q21" s="171"/>
      <c r="R21" s="172">
        <f t="shared" si="1"/>
        <v>0</v>
      </c>
      <c r="S21" s="170"/>
      <c r="T21" s="171"/>
      <c r="U21" s="172">
        <f t="shared" si="2"/>
        <v>0</v>
      </c>
      <c r="V21" s="170"/>
      <c r="W21" s="171"/>
      <c r="X21" s="172">
        <f t="shared" si="3"/>
        <v>0</v>
      </c>
      <c r="Y21" s="170"/>
      <c r="Z21" s="171"/>
      <c r="AA21" s="172">
        <f t="shared" si="4"/>
        <v>0</v>
      </c>
      <c r="AB21" s="170"/>
      <c r="AC21" s="171"/>
      <c r="AD21" s="172">
        <f t="shared" si="5"/>
        <v>0</v>
      </c>
      <c r="AE21" s="195"/>
      <c r="AF21" s="178"/>
      <c r="AG21" s="195"/>
      <c r="AH21" s="576"/>
      <c r="AI21" s="195"/>
      <c r="AJ21" s="178"/>
      <c r="AK21" s="178"/>
      <c r="AL21" s="178"/>
      <c r="AM21" s="178"/>
      <c r="AN21" s="178"/>
      <c r="AO21" s="178"/>
      <c r="AP21" s="178"/>
    </row>
    <row r="22" spans="2:42" ht="25.5" customHeight="1" x14ac:dyDescent="0.2">
      <c r="B22" s="599" t="s">
        <v>101</v>
      </c>
      <c r="C22" s="194"/>
      <c r="D22" s="584"/>
      <c r="E22" s="568"/>
      <c r="F22" s="568"/>
      <c r="G22" s="568"/>
      <c r="H22" s="582"/>
      <c r="I22" s="194"/>
      <c r="J22" s="604"/>
      <c r="K22" s="605"/>
      <c r="L22" s="194"/>
      <c r="M22" s="173"/>
      <c r="N22" s="174"/>
      <c r="O22" s="175">
        <f t="shared" si="0"/>
        <v>0</v>
      </c>
      <c r="P22" s="173"/>
      <c r="Q22" s="174"/>
      <c r="R22" s="175">
        <f t="shared" si="1"/>
        <v>0</v>
      </c>
      <c r="S22" s="173"/>
      <c r="T22" s="174"/>
      <c r="U22" s="175">
        <f t="shared" si="2"/>
        <v>0</v>
      </c>
      <c r="V22" s="173"/>
      <c r="W22" s="174"/>
      <c r="X22" s="175">
        <f t="shared" si="3"/>
        <v>0</v>
      </c>
      <c r="Y22" s="173"/>
      <c r="Z22" s="174"/>
      <c r="AA22" s="175">
        <f t="shared" si="4"/>
        <v>0</v>
      </c>
      <c r="AB22" s="173"/>
      <c r="AC22" s="174"/>
      <c r="AD22" s="175">
        <f t="shared" si="5"/>
        <v>0</v>
      </c>
      <c r="AE22" s="194"/>
      <c r="AF22" s="177"/>
      <c r="AG22" s="194"/>
      <c r="AH22" s="575">
        <f>SUM(O22:O24,R22:R24,U22:U24,X22:X24,AA22:AA24,AD22:AD24)</f>
        <v>0</v>
      </c>
      <c r="AI22" s="194"/>
      <c r="AJ22" s="177"/>
      <c r="AK22" s="177"/>
      <c r="AL22" s="177"/>
      <c r="AM22" s="177"/>
      <c r="AN22" s="177"/>
      <c r="AO22" s="177"/>
      <c r="AP22" s="177"/>
    </row>
    <row r="23" spans="2:42" ht="25.5" customHeight="1" x14ac:dyDescent="0.2">
      <c r="B23" s="600"/>
      <c r="C23" s="195"/>
      <c r="D23" s="585"/>
      <c r="E23" s="569"/>
      <c r="F23" s="569"/>
      <c r="G23" s="569"/>
      <c r="H23" s="583"/>
      <c r="I23" s="195"/>
      <c r="J23" s="580"/>
      <c r="K23" s="581"/>
      <c r="L23" s="195"/>
      <c r="M23" s="170"/>
      <c r="N23" s="171"/>
      <c r="O23" s="172">
        <f t="shared" si="0"/>
        <v>0</v>
      </c>
      <c r="P23" s="170"/>
      <c r="Q23" s="171"/>
      <c r="R23" s="172">
        <f t="shared" si="1"/>
        <v>0</v>
      </c>
      <c r="S23" s="170"/>
      <c r="T23" s="171"/>
      <c r="U23" s="172">
        <f t="shared" si="2"/>
        <v>0</v>
      </c>
      <c r="V23" s="170"/>
      <c r="W23" s="171"/>
      <c r="X23" s="172">
        <f t="shared" si="3"/>
        <v>0</v>
      </c>
      <c r="Y23" s="170"/>
      <c r="Z23" s="171"/>
      <c r="AA23" s="172">
        <f t="shared" si="4"/>
        <v>0</v>
      </c>
      <c r="AB23" s="170"/>
      <c r="AC23" s="171"/>
      <c r="AD23" s="172">
        <f t="shared" si="5"/>
        <v>0</v>
      </c>
      <c r="AE23" s="195"/>
      <c r="AF23" s="178"/>
      <c r="AG23" s="195"/>
      <c r="AH23" s="576"/>
      <c r="AI23" s="195"/>
      <c r="AJ23" s="178"/>
      <c r="AK23" s="178"/>
      <c r="AL23" s="178"/>
      <c r="AM23" s="178"/>
      <c r="AN23" s="178"/>
      <c r="AO23" s="178"/>
      <c r="AP23" s="178"/>
    </row>
    <row r="24" spans="2:42" ht="25.5" customHeight="1" thickBot="1" x14ac:dyDescent="0.25">
      <c r="B24" s="601"/>
      <c r="C24" s="195"/>
      <c r="D24" s="602"/>
      <c r="E24" s="603"/>
      <c r="F24" s="603"/>
      <c r="G24" s="603"/>
      <c r="H24" s="608"/>
      <c r="I24" s="195"/>
      <c r="J24" s="606"/>
      <c r="K24" s="607"/>
      <c r="L24" s="195"/>
      <c r="M24" s="170"/>
      <c r="N24" s="171"/>
      <c r="O24" s="172">
        <f t="shared" si="0"/>
        <v>0</v>
      </c>
      <c r="P24" s="170"/>
      <c r="Q24" s="171"/>
      <c r="R24" s="172">
        <f t="shared" si="1"/>
        <v>0</v>
      </c>
      <c r="S24" s="170"/>
      <c r="T24" s="171"/>
      <c r="U24" s="172">
        <f t="shared" si="2"/>
        <v>0</v>
      </c>
      <c r="V24" s="170"/>
      <c r="W24" s="171"/>
      <c r="X24" s="172">
        <f t="shared" si="3"/>
        <v>0</v>
      </c>
      <c r="Y24" s="170"/>
      <c r="Z24" s="171"/>
      <c r="AA24" s="172">
        <f t="shared" si="4"/>
        <v>0</v>
      </c>
      <c r="AB24" s="170"/>
      <c r="AC24" s="171"/>
      <c r="AD24" s="172">
        <f t="shared" si="5"/>
        <v>0</v>
      </c>
      <c r="AE24" s="195"/>
      <c r="AF24" s="209"/>
      <c r="AG24" s="195"/>
      <c r="AH24" s="576"/>
      <c r="AI24" s="195"/>
      <c r="AJ24" s="209"/>
      <c r="AK24" s="336"/>
      <c r="AL24" s="336"/>
      <c r="AM24" s="336"/>
      <c r="AN24" s="336"/>
      <c r="AO24" s="336"/>
      <c r="AP24" s="336"/>
    </row>
    <row r="25" spans="2:42" ht="18" customHeight="1" x14ac:dyDescent="0.2">
      <c r="K25" s="3" t="s">
        <v>22</v>
      </c>
      <c r="M25" s="108">
        <f>SUM(M4:M24)</f>
        <v>0</v>
      </c>
      <c r="N25" s="109"/>
      <c r="O25" s="110">
        <f>SUM(O4:O24)</f>
        <v>0</v>
      </c>
      <c r="P25" s="111">
        <f>SUM(P4:P24)</f>
        <v>0</v>
      </c>
      <c r="Q25" s="112"/>
      <c r="R25" s="113">
        <f>SUM(R4:R24)</f>
        <v>0</v>
      </c>
      <c r="S25" s="111">
        <f>SUM(S4:S24)</f>
        <v>0</v>
      </c>
      <c r="T25" s="109"/>
      <c r="U25" s="113">
        <f>SUM(U4:U24)</f>
        <v>0</v>
      </c>
      <c r="V25" s="111">
        <f>SUM(V4:V24)</f>
        <v>0</v>
      </c>
      <c r="W25" s="109"/>
      <c r="X25" s="113">
        <f>SUM(X4:X24)</f>
        <v>0</v>
      </c>
      <c r="Y25" s="108">
        <f>SUM(Y4:Y24)</f>
        <v>0</v>
      </c>
      <c r="Z25" s="114"/>
      <c r="AA25" s="110">
        <f>SUM(AA4:AA24)</f>
        <v>0</v>
      </c>
      <c r="AB25" s="111">
        <f>SUM(AB4:AB24)</f>
        <v>0</v>
      </c>
      <c r="AC25" s="114"/>
      <c r="AD25" s="110">
        <f>SUM(AD4:AD24)</f>
        <v>0</v>
      </c>
      <c r="AE25" s="212"/>
      <c r="AF25" s="169" t="s">
        <v>12</v>
      </c>
      <c r="AG25" s="192"/>
      <c r="AH25" s="4">
        <f>SUM(AH4:AH24)</f>
        <v>0</v>
      </c>
      <c r="AI25" s="206"/>
      <c r="AJ25" s="331"/>
      <c r="AK25" s="8"/>
      <c r="AL25" s="8"/>
    </row>
    <row r="26" spans="2:42" ht="18" customHeight="1" x14ac:dyDescent="0.2">
      <c r="B26" s="161" t="s">
        <v>102</v>
      </c>
      <c r="C26" s="24"/>
      <c r="D26" s="218" t="str">
        <f>IF(COUNTA(D4:D24)=0,"",AVERAGE(D4:D24))</f>
        <v/>
      </c>
      <c r="E26" s="219" t="str">
        <f>IF(COUNTA(E4:E24)=0,"",AVERAGE(E4:E24))</f>
        <v/>
      </c>
      <c r="F26" s="219" t="str">
        <f>IF(COUNTA(F4:F24)=0,"",AVERAGE(F4:F24))</f>
        <v/>
      </c>
      <c r="G26" s="219" t="str">
        <f>IF(COUNTA(G4:G24)=0,"",AVERAGE(G4:G24))</f>
        <v/>
      </c>
      <c r="H26" s="219" t="str">
        <f>IF(COUNTA(H4:H24)=0,"",COUNTIF(H4:H24,"x"))</f>
        <v/>
      </c>
      <c r="I26" s="197"/>
      <c r="K26" s="3" t="s">
        <v>14</v>
      </c>
      <c r="L26" s="197"/>
      <c r="M26" s="115">
        <v>1</v>
      </c>
      <c r="N26" s="116">
        <v>2</v>
      </c>
      <c r="O26" s="117">
        <v>3</v>
      </c>
      <c r="P26" s="115">
        <v>1</v>
      </c>
      <c r="Q26" s="116">
        <v>2</v>
      </c>
      <c r="R26" s="117">
        <v>3</v>
      </c>
      <c r="S26" s="115">
        <v>1</v>
      </c>
      <c r="T26" s="116">
        <v>2</v>
      </c>
      <c r="U26" s="117">
        <v>3</v>
      </c>
      <c r="V26" s="115">
        <v>1</v>
      </c>
      <c r="W26" s="116">
        <v>2</v>
      </c>
      <c r="X26" s="117">
        <v>3</v>
      </c>
      <c r="Y26" s="115">
        <v>1</v>
      </c>
      <c r="Z26" s="116">
        <v>2</v>
      </c>
      <c r="AA26" s="117">
        <v>3</v>
      </c>
      <c r="AB26" s="115">
        <v>1</v>
      </c>
      <c r="AC26" s="116">
        <v>2</v>
      </c>
      <c r="AD26" s="117">
        <v>3</v>
      </c>
      <c r="AE26" s="206"/>
      <c r="AF26" s="58" t="s">
        <v>13</v>
      </c>
      <c r="AG26" s="181"/>
      <c r="AH26" s="5">
        <f>AVERAGE(AH4:AH24)</f>
        <v>0</v>
      </c>
      <c r="AI26" s="337"/>
    </row>
    <row r="27" spans="2:42" ht="18" customHeight="1" thickBot="1" x14ac:dyDescent="0.25">
      <c r="K27" s="3" t="s">
        <v>15</v>
      </c>
      <c r="M27" s="214">
        <f>IF(Beanspruchungverteilung!$AT$21="x",COUNTIF(N4:N24,"&lt;3.5"),COUNTIF(N4:N24,"&lt;4.5"))</f>
        <v>0</v>
      </c>
      <c r="N27" s="435">
        <f>COUNT(N4:N24)-(M27+O27)</f>
        <v>0</v>
      </c>
      <c r="O27" s="215">
        <f>IF(Beanspruchungverteilung!$AT$21="x",COUNTIF(N4:N24,"&gt;5.5"),COUNTIF(N4:N24,"&gt;6.5"))</f>
        <v>0</v>
      </c>
      <c r="P27" s="214">
        <f>IF(Beanspruchungverteilung!$AT$21="x",COUNTIF(Q4:Q24,"&lt;3.5"),COUNTIF(Q4:Q24,"&lt;4.5"))</f>
        <v>0</v>
      </c>
      <c r="Q27" s="435">
        <f>COUNT(Q4:Q24)-(P27+R27)</f>
        <v>0</v>
      </c>
      <c r="R27" s="215">
        <f>IF(Beanspruchungverteilung!$AT$21="x",COUNTIF(Q4:Q24,"&gt;5.5"),COUNTIF(Q4:Q24,"&gt;6.5"))</f>
        <v>0</v>
      </c>
      <c r="S27" s="214">
        <f>IF(Beanspruchungverteilung!$AT$21="x",COUNTIF(T4:T24,"&lt;3.5"),COUNTIF(T4:T24,"&lt;4.5"))</f>
        <v>0</v>
      </c>
      <c r="T27" s="435">
        <f>COUNT(T4:T24)-(S27+U27)</f>
        <v>0</v>
      </c>
      <c r="U27" s="215">
        <f>IF(Beanspruchungverteilung!$AT$21="x",COUNTIF(T4:T24,"&gt;5.5"),COUNTIF(T4:T24,"&gt;6.5"))</f>
        <v>0</v>
      </c>
      <c r="V27" s="214">
        <f>IF(Beanspruchungverteilung!$AT$21="x",COUNTIF(W4:W24,"&lt;3.5"),COUNTIF(W4:W24,"&lt;4.5"))</f>
        <v>0</v>
      </c>
      <c r="W27" s="435">
        <f>COUNT(W4:W24)-(V27+X27)</f>
        <v>0</v>
      </c>
      <c r="X27" s="215">
        <f>IF(Beanspruchungverteilung!$AT$21="x",COUNTIF(W4:W24,"&gt;5.5"),COUNTIF(W4:W24,"&gt;6.5"))</f>
        <v>0</v>
      </c>
      <c r="Y27" s="214">
        <f>IF(Beanspruchungverteilung!$AT$21="x",COUNTIF(Z4:Z24,"&lt;3.5"),COUNTIF(Z4:Z24,"&lt;4.5"))</f>
        <v>0</v>
      </c>
      <c r="Z27" s="435">
        <f>COUNT(Z4:Z24)-(Y27+AA27)</f>
        <v>0</v>
      </c>
      <c r="AA27" s="215">
        <f>IF(Beanspruchungverteilung!$AT$21="x",COUNTIF(Z4:Z24,"&gt;5.5"),COUNTIF(Z4:Z24,"&gt;6.5"))</f>
        <v>0</v>
      </c>
      <c r="AB27" s="214">
        <f>IF(Beanspruchungverteilung!$AT$21="x",COUNTIF(AC4:AC24,"&lt;3.5"),COUNTIF(AC4:AC24,"&lt;4.5"))</f>
        <v>0</v>
      </c>
      <c r="AC27" s="435">
        <f>COUNT(AC4:AC24)-(AB27+AD27)</f>
        <v>0</v>
      </c>
      <c r="AD27" s="215">
        <f>IF(Beanspruchungverteilung!$AT$21="x",COUNTIF(AC4:AC24,"&gt;5.5"),COUNTIF(AC4:AC24,"&gt;6.5"))</f>
        <v>0</v>
      </c>
      <c r="AE27" s="146"/>
      <c r="AF27" s="58" t="s">
        <v>16</v>
      </c>
      <c r="AG27" s="210"/>
      <c r="AH27" s="6">
        <f>STDEVP(AH4:AH24)</f>
        <v>0</v>
      </c>
      <c r="AI27" s="338"/>
    </row>
    <row r="28" spans="2:42" ht="18" customHeight="1" thickBot="1" x14ac:dyDescent="0.25">
      <c r="B28" s="370"/>
      <c r="C28" s="370"/>
      <c r="D28" s="570" t="s">
        <v>94</v>
      </c>
      <c r="E28" s="571"/>
      <c r="F28" s="571"/>
      <c r="G28" s="572"/>
      <c r="H28" s="176" t="s">
        <v>10</v>
      </c>
      <c r="K28" s="3" t="s">
        <v>136</v>
      </c>
      <c r="M28" s="213">
        <f>IF(Beanspruchungverteilung!$AT$21="x",SUMIF(N4:N24,"&lt;3.5",M4:M24),SUMIF(N4:N24,"&lt;4.5",M4:M24))</f>
        <v>0</v>
      </c>
      <c r="N28" s="436">
        <f>IF(N27=0,0,SUM((M25)-(M28+O28)))</f>
        <v>0</v>
      </c>
      <c r="O28" s="437">
        <f>IF(Beanspruchungverteilung!$AT$21="x",SUMIF(N4:N24,"&gt;5.5",M4:M24),SUMIF(N4:N24,"&gt;6.5",M4:M24))</f>
        <v>0</v>
      </c>
      <c r="P28" s="213">
        <f>IF(Beanspruchungverteilung!$AT$21="x",SUMIF(Q4:Q24,"&lt;3.5",P4:P24),SUMIF(Q4:Q24,"&lt;4.5",P4:P24))</f>
        <v>0</v>
      </c>
      <c r="Q28" s="436">
        <f>IF(Q27=0,0,SUM((P25)-(P28+R28)))</f>
        <v>0</v>
      </c>
      <c r="R28" s="437">
        <f>IF(Beanspruchungverteilung!$AT$21="x",SUMIF(Q4:Q24,"&gt;5.5",P4:P24),SUMIF(Q4:Q24,"&gt;6.5",P4:P24))</f>
        <v>0</v>
      </c>
      <c r="S28" s="213">
        <f>IF(Beanspruchungverteilung!$AT$21="x",SUMIF(T4:T24,"&lt;3.5",S4:S24),SUMIF(T4:T24,"&lt;4.5",S4:S24))</f>
        <v>0</v>
      </c>
      <c r="T28" s="436">
        <f>IF(T27=0,0,SUM((S25)-(S28+U28)))</f>
        <v>0</v>
      </c>
      <c r="U28" s="437">
        <f>IF(Beanspruchungverteilung!$AT$21="x",SUMIF(T4:T24,"&gt;5.5",S4:S24),SUMIF(T4:T24,"&gt;6.5",S4:S24))</f>
        <v>0</v>
      </c>
      <c r="V28" s="213">
        <f>IF(Beanspruchungverteilung!$AT$21="x",SUMIF(W4:W24,"&lt;3.5",V4:V24),SUMIF(W4:W24,"&lt;4.5",V4:V24))</f>
        <v>0</v>
      </c>
      <c r="W28" s="436">
        <f>IF(W27=0,0,SUM((V25)-(V28+X28)))</f>
        <v>0</v>
      </c>
      <c r="X28" s="437">
        <f>IF(Beanspruchungverteilung!$AT$21="x",SUMIF(W4:W24,"&gt;5.5",V4:V24),SUMIF(W4:W24,"&gt;6.5",V4:V24))</f>
        <v>0</v>
      </c>
      <c r="Y28" s="213">
        <f>IF(Beanspruchungverteilung!$AT$21="x",SUMIF(Z4:Z24,"&lt;3.5",Y4:Y24),SUMIF(Z4:Z24,"&lt;4.5",Y4:Y24))</f>
        <v>0</v>
      </c>
      <c r="Z28" s="436">
        <f>IF(Z27=0,0,SUM((Y25)-(Y28+AA28)))</f>
        <v>0</v>
      </c>
      <c r="AA28" s="437">
        <f>IF(Beanspruchungverteilung!$AT$21="x",SUMIF(Z4:Z24,"&gt;5.5",Y4:Y24),SUMIF(Z4:Z24,"&gt;6.5",Y4:Y24))</f>
        <v>0</v>
      </c>
      <c r="AB28" s="213">
        <f>IF(Beanspruchungverteilung!$AT$21="x",SUMIF(AC4:AC24,"&lt;3.5",AB4:AB24),SUMIF(AC4:AC24,"&lt;4.5",AB4:AB24))</f>
        <v>0</v>
      </c>
      <c r="AC28" s="436">
        <f>IF(AC27=0,0,SUM((AB25)-(AB28+AD28)))</f>
        <v>0</v>
      </c>
      <c r="AD28" s="437">
        <f>IF(Beanspruchungverteilung!$AT$21="x",SUMIF(AC4:AC24,"&gt;5.5",AB4:AB24),SUMIF(AC4:AC24,"&gt;6.5",AB4:AB24))</f>
        <v>0</v>
      </c>
      <c r="AE28" s="211"/>
      <c r="AG28" s="211"/>
      <c r="AH28" s="7"/>
      <c r="AI28" s="7"/>
    </row>
    <row r="29" spans="2:42" ht="13.5" customHeight="1" x14ac:dyDescent="0.2">
      <c r="B29" s="102"/>
      <c r="C29" s="102"/>
      <c r="D29" s="573" t="s">
        <v>55</v>
      </c>
      <c r="E29" s="574"/>
      <c r="F29" s="574"/>
      <c r="G29" s="574"/>
      <c r="H29" s="118">
        <v>0</v>
      </c>
      <c r="S29" s="8"/>
      <c r="T29" s="8"/>
      <c r="U29" s="8"/>
      <c r="V29" s="8"/>
    </row>
    <row r="30" spans="2:42" ht="13.5" customHeight="1" x14ac:dyDescent="0.25">
      <c r="B30" s="102"/>
      <c r="C30" s="102"/>
      <c r="D30" s="550" t="s">
        <v>56</v>
      </c>
      <c r="E30" s="551"/>
      <c r="F30" s="551"/>
      <c r="G30" s="551"/>
      <c r="H30" s="119">
        <v>1</v>
      </c>
      <c r="P30" s="10"/>
      <c r="S30" s="8"/>
      <c r="T30" s="8"/>
      <c r="U30" s="8"/>
      <c r="V30" s="8"/>
      <c r="AD30" s="23"/>
      <c r="AE30" s="23"/>
      <c r="AF30" s="29"/>
      <c r="AG30" s="23"/>
    </row>
    <row r="31" spans="2:42" ht="13.5" customHeight="1" x14ac:dyDescent="0.25">
      <c r="B31" s="102"/>
      <c r="C31" s="102"/>
      <c r="D31" s="550" t="s">
        <v>58</v>
      </c>
      <c r="E31" s="551"/>
      <c r="F31" s="551"/>
      <c r="G31" s="551"/>
      <c r="H31" s="119">
        <v>2</v>
      </c>
      <c r="P31" s="10"/>
      <c r="S31" s="8"/>
      <c r="T31" s="8"/>
      <c r="U31" s="8"/>
      <c r="V31" s="8"/>
      <c r="AF31" s="547" t="s">
        <v>17</v>
      </c>
      <c r="AH31" s="566" t="str">
        <f>IF(SUM(AH4:AH24)=0,"",COUNTIF(AH4:AH24,"&gt;0"))</f>
        <v/>
      </c>
      <c r="AI31" s="339"/>
      <c r="AJ31" s="29"/>
      <c r="AK31" s="29"/>
      <c r="AL31" s="29"/>
    </row>
    <row r="32" spans="2:42" ht="13.5" customHeight="1" x14ac:dyDescent="0.25">
      <c r="B32" s="102"/>
      <c r="C32" s="102"/>
      <c r="D32" s="550"/>
      <c r="E32" s="551"/>
      <c r="F32" s="551"/>
      <c r="G32" s="551"/>
      <c r="H32" s="119">
        <v>3</v>
      </c>
      <c r="P32" s="10"/>
      <c r="S32" s="8"/>
      <c r="T32" s="8"/>
      <c r="U32" s="8"/>
      <c r="V32" s="8"/>
      <c r="AE32" s="167"/>
      <c r="AF32" s="562"/>
      <c r="AH32" s="567"/>
      <c r="AI32" s="339"/>
      <c r="AJ32" s="29"/>
      <c r="AK32" s="29"/>
      <c r="AL32" s="29"/>
    </row>
    <row r="33" spans="2:38" ht="13.5" customHeight="1" x14ac:dyDescent="0.25">
      <c r="B33" s="102"/>
      <c r="C33" s="102"/>
      <c r="D33" s="550" t="s">
        <v>60</v>
      </c>
      <c r="E33" s="551"/>
      <c r="F33" s="551"/>
      <c r="G33" s="551"/>
      <c r="H33" s="119">
        <v>4</v>
      </c>
      <c r="P33" s="10"/>
      <c r="S33" s="8"/>
      <c r="T33" s="8"/>
      <c r="U33" s="8"/>
      <c r="V33" s="8"/>
      <c r="AE33" s="216"/>
      <c r="AF33" s="548" t="s">
        <v>18</v>
      </c>
      <c r="AH33" s="564" t="str">
        <f>IF(AH31="","",SUM(M27:AD27))</f>
        <v/>
      </c>
      <c r="AI33" s="339"/>
      <c r="AJ33" s="29"/>
      <c r="AK33" s="29"/>
      <c r="AL33" s="29"/>
    </row>
    <row r="34" spans="2:38" ht="13.5" customHeight="1" x14ac:dyDescent="0.25">
      <c r="B34" s="102"/>
      <c r="C34" s="102"/>
      <c r="D34" s="550" t="s">
        <v>61</v>
      </c>
      <c r="E34" s="551"/>
      <c r="F34" s="551"/>
      <c r="G34" s="551"/>
      <c r="H34" s="119">
        <v>5</v>
      </c>
      <c r="M34" s="12"/>
      <c r="N34" s="9"/>
      <c r="P34" s="14"/>
      <c r="S34" s="8"/>
      <c r="T34" s="8"/>
      <c r="U34" s="8"/>
      <c r="V34" s="8"/>
      <c r="AE34" s="167"/>
      <c r="AF34" s="549"/>
      <c r="AH34" s="565"/>
      <c r="AI34" s="339"/>
      <c r="AJ34" s="29"/>
      <c r="AK34" s="29"/>
      <c r="AL34" s="29"/>
    </row>
    <row r="35" spans="2:38" ht="13.5" customHeight="1" x14ac:dyDescent="0.25">
      <c r="B35" s="102"/>
      <c r="C35" s="102"/>
      <c r="D35" s="550"/>
      <c r="E35" s="551"/>
      <c r="F35" s="551"/>
      <c r="G35" s="551"/>
      <c r="H35" s="119">
        <v>6</v>
      </c>
      <c r="M35" s="12"/>
      <c r="N35" s="9"/>
      <c r="P35" s="14"/>
      <c r="S35" s="8"/>
      <c r="T35" s="8"/>
      <c r="U35" s="8"/>
      <c r="V35" s="8"/>
      <c r="AE35" s="217"/>
      <c r="AF35" s="546" t="s">
        <v>19</v>
      </c>
      <c r="AH35" s="558" t="str">
        <f>IF(AH31="","",SUM(M25,P25,V25,Y25,S25,AB25)/60)</f>
        <v/>
      </c>
      <c r="AI35" s="341"/>
      <c r="AJ35" s="29"/>
      <c r="AK35" s="29"/>
      <c r="AL35" s="29"/>
    </row>
    <row r="36" spans="2:38" ht="13.5" customHeight="1" x14ac:dyDescent="0.25">
      <c r="B36" s="102"/>
      <c r="C36" s="102"/>
      <c r="D36" s="550" t="s">
        <v>62</v>
      </c>
      <c r="E36" s="551"/>
      <c r="F36" s="551"/>
      <c r="G36" s="551"/>
      <c r="H36" s="119">
        <v>7</v>
      </c>
      <c r="M36" s="12"/>
      <c r="N36" s="9"/>
      <c r="S36" s="8"/>
      <c r="T36" s="8"/>
      <c r="U36" s="8"/>
      <c r="V36" s="8"/>
      <c r="AE36" s="168"/>
      <c r="AF36" s="562"/>
      <c r="AH36" s="611"/>
      <c r="AI36" s="341"/>
      <c r="AJ36" s="29"/>
      <c r="AK36" s="29"/>
      <c r="AL36" s="29"/>
    </row>
    <row r="37" spans="2:38" ht="13.5" customHeight="1" x14ac:dyDescent="0.25">
      <c r="B37" s="102"/>
      <c r="C37" s="102"/>
      <c r="D37" s="550"/>
      <c r="E37" s="551"/>
      <c r="F37" s="551"/>
      <c r="G37" s="551"/>
      <c r="H37" s="119">
        <v>8</v>
      </c>
      <c r="M37" s="12"/>
      <c r="N37" s="9"/>
      <c r="P37" s="10"/>
      <c r="S37" s="8"/>
      <c r="T37" s="8"/>
      <c r="U37" s="8"/>
      <c r="V37" s="8"/>
      <c r="AE37" s="216"/>
      <c r="AF37" s="548" t="s">
        <v>83</v>
      </c>
      <c r="AH37" s="564" t="str">
        <f>IF(AH31="","",SUM(AH25))</f>
        <v/>
      </c>
      <c r="AI37" s="339"/>
      <c r="AJ37" s="29"/>
      <c r="AK37" s="29"/>
      <c r="AL37" s="29"/>
    </row>
    <row r="38" spans="2:38" ht="13.5" customHeight="1" x14ac:dyDescent="0.25">
      <c r="B38" s="102"/>
      <c r="C38" s="102"/>
      <c r="D38" s="550" t="s">
        <v>64</v>
      </c>
      <c r="E38" s="551"/>
      <c r="F38" s="551"/>
      <c r="G38" s="551"/>
      <c r="H38" s="119">
        <v>9</v>
      </c>
      <c r="M38" s="12"/>
      <c r="N38" s="9"/>
      <c r="P38" s="14"/>
      <c r="S38" s="8"/>
      <c r="T38" s="8"/>
      <c r="U38" s="8"/>
      <c r="V38" s="8"/>
      <c r="AD38" s="23"/>
      <c r="AE38" s="23"/>
      <c r="AF38" s="549"/>
      <c r="AG38" s="23"/>
      <c r="AH38" s="565"/>
      <c r="AI38" s="339"/>
      <c r="AJ38" s="29"/>
      <c r="AK38" s="29"/>
      <c r="AL38" s="29"/>
    </row>
    <row r="39" spans="2:38" ht="13.5" customHeight="1" thickBot="1" x14ac:dyDescent="0.3">
      <c r="B39" s="102"/>
      <c r="C39" s="102"/>
      <c r="D39" s="560" t="s">
        <v>82</v>
      </c>
      <c r="E39" s="561"/>
      <c r="F39" s="561"/>
      <c r="G39" s="561"/>
      <c r="H39" s="120">
        <v>10</v>
      </c>
      <c r="O39" s="13"/>
      <c r="P39" s="14"/>
      <c r="S39" s="8"/>
      <c r="T39" s="8"/>
      <c r="U39" s="8"/>
      <c r="V39" s="8"/>
      <c r="AD39" s="3"/>
      <c r="AE39" s="3"/>
      <c r="AF39" s="546" t="s">
        <v>20</v>
      </c>
      <c r="AH39" s="609" t="str">
        <f>IF(AH31="","",(AVERAGE(AH4:AH24))/AH27)</f>
        <v/>
      </c>
      <c r="AI39" s="342"/>
      <c r="AJ39" s="29"/>
      <c r="AK39" s="29"/>
      <c r="AL39" s="29"/>
    </row>
    <row r="40" spans="2:38" ht="12" customHeight="1" x14ac:dyDescent="0.25">
      <c r="O40" s="13"/>
      <c r="P40" s="15"/>
      <c r="S40" s="8"/>
      <c r="T40" s="8"/>
      <c r="U40" s="8"/>
      <c r="V40" s="8"/>
      <c r="AF40" s="562"/>
      <c r="AH40" s="610"/>
      <c r="AI40" s="342"/>
      <c r="AJ40" s="29"/>
      <c r="AK40" s="29"/>
      <c r="AL40" s="29"/>
    </row>
    <row r="41" spans="2:38" ht="12" customHeight="1" x14ac:dyDescent="0.25">
      <c r="P41" s="16"/>
      <c r="S41" s="8"/>
      <c r="T41" s="8"/>
      <c r="U41" s="8"/>
      <c r="V41" s="8"/>
      <c r="AF41" s="548" t="s">
        <v>84</v>
      </c>
      <c r="AH41" s="552" t="str">
        <f>IF(AH31="","",AH37*AH39)</f>
        <v/>
      </c>
      <c r="AI41" s="340"/>
      <c r="AJ41" s="29"/>
      <c r="AK41" s="29"/>
      <c r="AL41" s="29"/>
    </row>
    <row r="42" spans="2:38" ht="12" customHeight="1" x14ac:dyDescent="0.25">
      <c r="P42" s="17"/>
      <c r="S42" s="8"/>
      <c r="T42" s="8"/>
      <c r="U42" s="8"/>
      <c r="V42" s="8"/>
      <c r="AF42" s="549"/>
      <c r="AH42" s="553"/>
      <c r="AI42" s="340"/>
      <c r="AJ42" s="29"/>
      <c r="AK42" s="29"/>
      <c r="AL42" s="29"/>
    </row>
    <row r="43" spans="2:38" ht="12" customHeight="1" x14ac:dyDescent="0.25">
      <c r="P43" s="18"/>
      <c r="S43" s="8"/>
      <c r="T43" s="8"/>
      <c r="U43" s="8"/>
      <c r="V43" s="8"/>
      <c r="AF43" s="546" t="str">
        <f>AJ2</f>
        <v>Km GA1</v>
      </c>
      <c r="AH43" s="558" t="str">
        <f>IF(AH31="","",SUM(AJ4:AJ24))</f>
        <v/>
      </c>
      <c r="AI43" s="340"/>
      <c r="AJ43" s="29"/>
      <c r="AK43" s="29"/>
      <c r="AL43" s="29"/>
    </row>
    <row r="44" spans="2:38" ht="12" customHeight="1" x14ac:dyDescent="0.3">
      <c r="P44" s="19"/>
      <c r="S44" s="8"/>
      <c r="T44" s="8"/>
      <c r="U44" s="8"/>
      <c r="V44" s="8"/>
      <c r="AF44" s="547"/>
      <c r="AH44" s="559"/>
      <c r="AI44" s="340"/>
      <c r="AJ44" s="29"/>
      <c r="AK44" s="29"/>
      <c r="AL44" s="29"/>
    </row>
    <row r="45" spans="2:38" ht="11.25" customHeight="1" x14ac:dyDescent="0.2">
      <c r="S45" s="8"/>
      <c r="T45" s="8"/>
      <c r="U45" s="8"/>
      <c r="V45" s="8"/>
      <c r="AF45" s="548" t="str">
        <f>AK2</f>
        <v>Km GA2</v>
      </c>
      <c r="AH45" s="552" t="str">
        <f>IF(AH31="","",SUM(AK4:AK24))</f>
        <v/>
      </c>
      <c r="AI45" s="340"/>
      <c r="AJ45" s="29"/>
      <c r="AK45" s="29"/>
      <c r="AL45" s="29"/>
    </row>
    <row r="46" spans="2:38" ht="11.25" customHeight="1" x14ac:dyDescent="0.2">
      <c r="S46" s="8"/>
      <c r="T46" s="8"/>
      <c r="U46" s="8"/>
      <c r="V46" s="8"/>
      <c r="AF46" s="563"/>
      <c r="AH46" s="553"/>
      <c r="AI46" s="340"/>
      <c r="AJ46" s="29"/>
      <c r="AK46" s="29"/>
      <c r="AL46" s="29"/>
    </row>
    <row r="47" spans="2:38" ht="11.25" customHeight="1" x14ac:dyDescent="0.2">
      <c r="S47" s="8"/>
      <c r="T47" s="8"/>
      <c r="U47" s="8"/>
      <c r="V47" s="8"/>
      <c r="AF47" s="546" t="str">
        <f>AL2</f>
        <v>Km AS</v>
      </c>
      <c r="AH47" s="558" t="str">
        <f>IF(AH31="","",SUM(AL4:AL24))</f>
        <v/>
      </c>
      <c r="AI47" s="341"/>
      <c r="AJ47" s="29"/>
      <c r="AK47" s="29"/>
      <c r="AL47" s="29"/>
    </row>
    <row r="48" spans="2:38" ht="11.25" customHeight="1" x14ac:dyDescent="0.2">
      <c r="S48" s="8"/>
      <c r="T48" s="8"/>
      <c r="U48" s="8"/>
      <c r="V48" s="8"/>
      <c r="AF48" s="562"/>
      <c r="AH48" s="559"/>
      <c r="AI48" s="341"/>
      <c r="AJ48" s="29"/>
      <c r="AK48" s="29"/>
      <c r="AL48" s="29"/>
    </row>
    <row r="49" spans="19:34" ht="11.25" customHeight="1" x14ac:dyDescent="0.2">
      <c r="S49" s="8"/>
      <c r="T49" s="8"/>
      <c r="U49" s="8"/>
      <c r="V49" s="8"/>
      <c r="AF49" s="548" t="str">
        <f>AM2</f>
        <v>Km TR</v>
      </c>
      <c r="AH49" s="552" t="str">
        <f>IF(AH31="","",SUM(AM4:AM24))</f>
        <v/>
      </c>
    </row>
    <row r="50" spans="19:34" ht="11.25" customHeight="1" x14ac:dyDescent="0.2">
      <c r="S50" s="8"/>
      <c r="T50" s="8"/>
      <c r="U50" s="8"/>
      <c r="V50" s="8"/>
      <c r="AF50" s="549"/>
      <c r="AH50" s="553"/>
    </row>
    <row r="51" spans="19:34" ht="11.25" customHeight="1" x14ac:dyDescent="0.2">
      <c r="S51" s="8"/>
      <c r="T51" s="8"/>
      <c r="U51" s="8"/>
      <c r="V51" s="8"/>
      <c r="AF51" s="546" t="str">
        <f>AN2</f>
        <v>Km Race</v>
      </c>
      <c r="AH51" s="558" t="str">
        <f>IF(AH31="","",SUM(AN4:AN24))</f>
        <v/>
      </c>
    </row>
    <row r="52" spans="19:34" ht="11.25" customHeight="1" x14ac:dyDescent="0.2">
      <c r="AF52" s="547"/>
      <c r="AH52" s="559"/>
    </row>
    <row r="53" spans="19:34" ht="11.25" customHeight="1" x14ac:dyDescent="0.2">
      <c r="AF53" s="548" t="str">
        <f>AO2</f>
        <v>Mental Training</v>
      </c>
      <c r="AH53" s="552" t="str">
        <f>IF(AH31="","",COUNTA(AO4:AO24))</f>
        <v/>
      </c>
    </row>
    <row r="54" spans="19:34" ht="18" customHeight="1" x14ac:dyDescent="0.2">
      <c r="AF54" s="549"/>
      <c r="AH54" s="553"/>
    </row>
    <row r="55" spans="19:34" ht="18" customHeight="1" x14ac:dyDescent="0.2">
      <c r="AF55" s="554" t="str">
        <f>AP2</f>
        <v xml:space="preserve">Regeneration </v>
      </c>
      <c r="AG55" s="24"/>
      <c r="AH55" s="556" t="str">
        <f>IF(AH31="","",COUNTA(AP4:AP24))</f>
        <v/>
      </c>
    </row>
    <row r="56" spans="19:34" ht="18" customHeight="1" x14ac:dyDescent="0.2">
      <c r="AF56" s="555"/>
      <c r="AG56" s="24"/>
      <c r="AH56" s="557"/>
    </row>
    <row r="57" spans="19:34" ht="18" customHeight="1" x14ac:dyDescent="0.2">
      <c r="AF57" s="548" t="str">
        <f>H2</f>
        <v>Verletzung/Erkrankung</v>
      </c>
      <c r="AH57" s="552" t="str">
        <f>IF(H26="","",COUNTA(H4:H24))</f>
        <v/>
      </c>
    </row>
    <row r="58" spans="19:34" ht="18" customHeight="1" x14ac:dyDescent="0.2">
      <c r="AF58" s="549"/>
      <c r="AH58" s="553"/>
    </row>
    <row r="59" spans="19:34" ht="18" customHeight="1" x14ac:dyDescent="0.2">
      <c r="AH59" s="91">
        <f>SUM(O4:O24,R4:R24,AA4:AA24)</f>
        <v>0</v>
      </c>
    </row>
    <row r="60" spans="19:34" ht="18" customHeight="1" x14ac:dyDescent="0.2">
      <c r="AH60" s="91">
        <f>SUM(X4:X24,U4:U24)</f>
        <v>0</v>
      </c>
    </row>
    <row r="61" spans="19:34" ht="18" customHeight="1" x14ac:dyDescent="0.2"/>
    <row r="62" spans="19:34" ht="18" customHeight="1" x14ac:dyDescent="0.2"/>
    <row r="63" spans="19:34" ht="18" customHeight="1" x14ac:dyDescent="0.2"/>
    <row r="64" spans="19:34" ht="18" customHeight="1" x14ac:dyDescent="0.2"/>
    <row r="65" ht="18" customHeight="1" x14ac:dyDescent="0.2"/>
    <row r="66" ht="18" customHeight="1" x14ac:dyDescent="0.2"/>
    <row r="67" ht="18" customHeight="1" x14ac:dyDescent="0.2"/>
    <row r="68" ht="18" customHeight="1" x14ac:dyDescent="0.2"/>
    <row r="69" ht="18" customHeight="1" x14ac:dyDescent="0.2"/>
    <row r="70" ht="18" customHeight="1" x14ac:dyDescent="0.2"/>
    <row r="71" ht="18" customHeight="1" x14ac:dyDescent="0.2"/>
    <row r="72" ht="18" customHeight="1" x14ac:dyDescent="0.2"/>
    <row r="73" ht="18" customHeight="1" x14ac:dyDescent="0.2"/>
    <row r="74" ht="18" customHeight="1" x14ac:dyDescent="0.2"/>
    <row r="75" ht="18" customHeight="1" x14ac:dyDescent="0.2"/>
    <row r="76" ht="18" customHeight="1" x14ac:dyDescent="0.2"/>
    <row r="77" ht="18" customHeight="1" x14ac:dyDescent="0.2"/>
    <row r="78" ht="18" customHeight="1" x14ac:dyDescent="0.2"/>
    <row r="79" ht="18" customHeight="1" x14ac:dyDescent="0.2"/>
    <row r="80" ht="18" customHeight="1" x14ac:dyDescent="0.2"/>
    <row r="81" ht="18" customHeight="1" x14ac:dyDescent="0.2"/>
    <row r="82" ht="18" customHeight="1" x14ac:dyDescent="0.2"/>
    <row r="83" ht="18" customHeight="1" x14ac:dyDescent="0.2"/>
    <row r="84" ht="18" customHeight="1" x14ac:dyDescent="0.2"/>
    <row r="85" ht="18" customHeight="1" x14ac:dyDescent="0.2"/>
    <row r="86" ht="18" customHeight="1" x14ac:dyDescent="0.2"/>
    <row r="87" ht="18" customHeight="1" x14ac:dyDescent="0.2"/>
    <row r="88" ht="18" customHeight="1" x14ac:dyDescent="0.2"/>
    <row r="89" ht="18" customHeight="1" x14ac:dyDescent="0.2"/>
    <row r="90" ht="18" customHeight="1" x14ac:dyDescent="0.2"/>
    <row r="91" ht="18" customHeight="1" x14ac:dyDescent="0.2"/>
    <row r="92" ht="18" customHeight="1" x14ac:dyDescent="0.2"/>
    <row r="93" ht="18" customHeight="1" x14ac:dyDescent="0.2"/>
    <row r="94" ht="18" customHeight="1" x14ac:dyDescent="0.2"/>
    <row r="95" ht="18" customHeight="1" x14ac:dyDescent="0.2"/>
    <row r="96" ht="18" customHeight="1" x14ac:dyDescent="0.2"/>
    <row r="97" ht="18" customHeight="1" x14ac:dyDescent="0.2"/>
    <row r="98" ht="18" customHeight="1" x14ac:dyDescent="0.2"/>
    <row r="99" ht="18" customHeight="1" x14ac:dyDescent="0.2"/>
    <row r="100" ht="18" customHeight="1" x14ac:dyDescent="0.2"/>
    <row r="101" ht="18" customHeight="1" x14ac:dyDescent="0.2"/>
    <row r="102" ht="18" customHeight="1" x14ac:dyDescent="0.2"/>
    <row r="103" ht="18" customHeight="1" x14ac:dyDescent="0.2"/>
    <row r="104" ht="18" customHeight="1" x14ac:dyDescent="0.2"/>
    <row r="105" ht="18" customHeight="1" x14ac:dyDescent="0.2"/>
    <row r="106" ht="18" customHeight="1" x14ac:dyDescent="0.2"/>
    <row r="107" ht="18" customHeight="1" x14ac:dyDescent="0.2"/>
    <row r="108" ht="18" customHeight="1" x14ac:dyDescent="0.2"/>
    <row r="109" ht="18" customHeight="1" x14ac:dyDescent="0.2"/>
    <row r="110" ht="18" customHeight="1" x14ac:dyDescent="0.2"/>
    <row r="111" ht="18" customHeight="1" x14ac:dyDescent="0.2"/>
    <row r="112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  <row r="127" ht="18" customHeight="1" x14ac:dyDescent="0.2"/>
    <row r="128" ht="18" customHeight="1" x14ac:dyDescent="0.2"/>
    <row r="129" spans="22:29" ht="18" customHeight="1" x14ac:dyDescent="0.2"/>
    <row r="130" spans="22:29" ht="18" customHeight="1" x14ac:dyDescent="0.2"/>
    <row r="131" spans="22:29" ht="18" customHeight="1" x14ac:dyDescent="0.2"/>
    <row r="132" spans="22:29" ht="18" customHeight="1" x14ac:dyDescent="0.2"/>
    <row r="133" spans="22:29" ht="18" customHeight="1" x14ac:dyDescent="0.2"/>
    <row r="134" spans="22:29" ht="18" customHeight="1" x14ac:dyDescent="0.2"/>
    <row r="135" spans="22:29" ht="18" customHeight="1" x14ac:dyDescent="0.2"/>
    <row r="136" spans="22:29" ht="18" customHeight="1" x14ac:dyDescent="0.2"/>
    <row r="137" spans="22:29" ht="18" customHeight="1" x14ac:dyDescent="0.2"/>
    <row r="138" spans="22:29" ht="18" customHeight="1" x14ac:dyDescent="0.2">
      <c r="V138" s="20">
        <f t="shared" ref="V138:AB138" si="6">W138-1</f>
        <v>28</v>
      </c>
      <c r="W138" s="20">
        <f t="shared" si="6"/>
        <v>29</v>
      </c>
      <c r="X138" s="20">
        <f t="shared" si="6"/>
        <v>30</v>
      </c>
      <c r="Y138" s="20">
        <f t="shared" si="6"/>
        <v>31</v>
      </c>
      <c r="Z138" s="20">
        <f t="shared" si="6"/>
        <v>32</v>
      </c>
      <c r="AA138" s="20">
        <f t="shared" si="6"/>
        <v>33</v>
      </c>
      <c r="AB138" s="20">
        <f t="shared" si="6"/>
        <v>34</v>
      </c>
      <c r="AC138" s="20">
        <f>D1</f>
        <v>35</v>
      </c>
    </row>
    <row r="139" spans="22:29" ht="18" customHeight="1" x14ac:dyDescent="0.2"/>
    <row r="140" spans="22:29" ht="18" customHeight="1" x14ac:dyDescent="0.2"/>
    <row r="141" spans="22:29" ht="18" customHeight="1" x14ac:dyDescent="0.2"/>
    <row r="142" spans="22:29" ht="18" customHeight="1" x14ac:dyDescent="0.2"/>
    <row r="143" spans="22:29" ht="18" customHeight="1" x14ac:dyDescent="0.2"/>
    <row r="144" spans="22:29" ht="18" customHeight="1" x14ac:dyDescent="0.2"/>
    <row r="145" spans="4:32" ht="18" customHeight="1" x14ac:dyDescent="0.2"/>
    <row r="146" spans="4:32" ht="18" customHeight="1" x14ac:dyDescent="0.2"/>
    <row r="147" spans="4:32" ht="18" customHeight="1" x14ac:dyDescent="0.2"/>
    <row r="148" spans="4:32" ht="18" customHeight="1" x14ac:dyDescent="0.2"/>
    <row r="149" spans="4:32" ht="18" customHeight="1" x14ac:dyDescent="0.2"/>
    <row r="150" spans="4:32" ht="18" customHeight="1" x14ac:dyDescent="0.2"/>
    <row r="151" spans="4:32" ht="18" customHeight="1" x14ac:dyDescent="0.2"/>
    <row r="152" spans="4:32" ht="18" customHeight="1" x14ac:dyDescent="0.2"/>
    <row r="153" spans="4:32" ht="18" customHeight="1" x14ac:dyDescent="0.2"/>
    <row r="154" spans="4:32" ht="18" customHeight="1" x14ac:dyDescent="0.2"/>
    <row r="155" spans="4:32" ht="18" customHeight="1" x14ac:dyDescent="0.2">
      <c r="D155" s="20"/>
    </row>
    <row r="156" spans="4:32" ht="18" customHeight="1" x14ac:dyDescent="0.2"/>
    <row r="157" spans="4:32" ht="18" customHeight="1" x14ac:dyDescent="0.2"/>
    <row r="158" spans="4:32" ht="18" customHeight="1" x14ac:dyDescent="0.2"/>
    <row r="159" spans="4:32" ht="18" customHeight="1" x14ac:dyDescent="0.2">
      <c r="AD159" s="20">
        <f>AC138+1</f>
        <v>36</v>
      </c>
      <c r="AE159" s="20">
        <f>AD159+1</f>
        <v>37</v>
      </c>
      <c r="AF159" s="20">
        <f>AE159+1</f>
        <v>38</v>
      </c>
    </row>
    <row r="160" spans="4:32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</sheetData>
  <mergeCells count="127">
    <mergeCell ref="AF47:AF48"/>
    <mergeCell ref="AF41:AF42"/>
    <mergeCell ref="AF39:AF40"/>
    <mergeCell ref="AF37:AF38"/>
    <mergeCell ref="AF43:AF44"/>
    <mergeCell ref="AF45:AF46"/>
    <mergeCell ref="E7:E9"/>
    <mergeCell ref="E10:E12"/>
    <mergeCell ref="E13:E15"/>
    <mergeCell ref="AF35:AF36"/>
    <mergeCell ref="AF33:AF34"/>
    <mergeCell ref="AF31:AF32"/>
    <mergeCell ref="J16:K16"/>
    <mergeCell ref="J17:K17"/>
    <mergeCell ref="J18:K18"/>
    <mergeCell ref="J23:K23"/>
    <mergeCell ref="J19:K19"/>
    <mergeCell ref="J20:K20"/>
    <mergeCell ref="J21:K21"/>
    <mergeCell ref="H4:H6"/>
    <mergeCell ref="M2:O2"/>
    <mergeCell ref="J12:K12"/>
    <mergeCell ref="J8:K8"/>
    <mergeCell ref="J6:K6"/>
    <mergeCell ref="H19:H21"/>
    <mergeCell ref="AH37:AH38"/>
    <mergeCell ref="AH35:AH36"/>
    <mergeCell ref="AH43:AH44"/>
    <mergeCell ref="AH45:AH46"/>
    <mergeCell ref="B4:B6"/>
    <mergeCell ref="AH7:AH9"/>
    <mergeCell ref="D4:D6"/>
    <mergeCell ref="G4:G6"/>
    <mergeCell ref="J4:K4"/>
    <mergeCell ref="J5:K5"/>
    <mergeCell ref="AH4:AH6"/>
    <mergeCell ref="B7:B9"/>
    <mergeCell ref="H7:H9"/>
    <mergeCell ref="D7:D9"/>
    <mergeCell ref="G7:G9"/>
    <mergeCell ref="J7:K7"/>
    <mergeCell ref="J9:K9"/>
    <mergeCell ref="F4:F6"/>
    <mergeCell ref="F7:F9"/>
    <mergeCell ref="E4:E6"/>
    <mergeCell ref="B10:B12"/>
    <mergeCell ref="D10:D12"/>
    <mergeCell ref="G10:G12"/>
    <mergeCell ref="J10:K10"/>
    <mergeCell ref="J11:K11"/>
    <mergeCell ref="H10:H12"/>
    <mergeCell ref="F10:F12"/>
    <mergeCell ref="B13:B15"/>
    <mergeCell ref="D13:D15"/>
    <mergeCell ref="G13:G15"/>
    <mergeCell ref="J13:K13"/>
    <mergeCell ref="J14:K14"/>
    <mergeCell ref="J15:K15"/>
    <mergeCell ref="H13:H15"/>
    <mergeCell ref="F13:F15"/>
    <mergeCell ref="B22:B24"/>
    <mergeCell ref="H16:H18"/>
    <mergeCell ref="E19:E21"/>
    <mergeCell ref="B16:B18"/>
    <mergeCell ref="D16:D18"/>
    <mergeCell ref="G16:G18"/>
    <mergeCell ref="E16:E18"/>
    <mergeCell ref="F19:F21"/>
    <mergeCell ref="B19:B21"/>
    <mergeCell ref="D19:D21"/>
    <mergeCell ref="B2:B3"/>
    <mergeCell ref="AH2:AH3"/>
    <mergeCell ref="AF2:AF3"/>
    <mergeCell ref="S2:U2"/>
    <mergeCell ref="J2:K3"/>
    <mergeCell ref="P2:R2"/>
    <mergeCell ref="AB2:AD2"/>
    <mergeCell ref="Y2:AA2"/>
    <mergeCell ref="V2:X2"/>
    <mergeCell ref="G19:G21"/>
    <mergeCell ref="D33:G33"/>
    <mergeCell ref="D34:G34"/>
    <mergeCell ref="D22:D24"/>
    <mergeCell ref="D35:G35"/>
    <mergeCell ref="F22:F24"/>
    <mergeCell ref="D28:G28"/>
    <mergeCell ref="D29:G29"/>
    <mergeCell ref="AN2:AN3"/>
    <mergeCell ref="AO2:AO3"/>
    <mergeCell ref="AP2:AP3"/>
    <mergeCell ref="D30:G30"/>
    <mergeCell ref="F16:F18"/>
    <mergeCell ref="G22:G24"/>
    <mergeCell ref="J22:K22"/>
    <mergeCell ref="J24:K24"/>
    <mergeCell ref="H22:H24"/>
    <mergeCell ref="E22:E24"/>
    <mergeCell ref="AM2:AM3"/>
    <mergeCell ref="AH22:AH24"/>
    <mergeCell ref="AH33:AH34"/>
    <mergeCell ref="AH31:AH32"/>
    <mergeCell ref="AH10:AH12"/>
    <mergeCell ref="AH13:AH15"/>
    <mergeCell ref="AJ2:AJ3"/>
    <mergeCell ref="AH19:AH21"/>
    <mergeCell ref="AH16:AH18"/>
    <mergeCell ref="AK2:AK3"/>
    <mergeCell ref="AF55:AF56"/>
    <mergeCell ref="AF49:AF50"/>
    <mergeCell ref="AF51:AF52"/>
    <mergeCell ref="AF53:AF54"/>
    <mergeCell ref="D38:G38"/>
    <mergeCell ref="D31:G31"/>
    <mergeCell ref="D32:G32"/>
    <mergeCell ref="D36:G36"/>
    <mergeCell ref="D37:G37"/>
    <mergeCell ref="D39:G39"/>
    <mergeCell ref="AL2:AL3"/>
    <mergeCell ref="AF57:AF58"/>
    <mergeCell ref="AH57:AH58"/>
    <mergeCell ref="AH55:AH56"/>
    <mergeCell ref="AH49:AH50"/>
    <mergeCell ref="AH51:AH52"/>
    <mergeCell ref="AH53:AH54"/>
    <mergeCell ref="AH41:AH42"/>
    <mergeCell ref="AH47:AH48"/>
    <mergeCell ref="AH39:AH40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4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56036" r:id="rId4" name="Button 4">
              <controlPr defaultSize="0" print="0" autoFill="0" autoPict="0" macro="[0]!exporter_nouvelle_feuille">
                <anchor moveWithCells="1" sizeWithCells="1">
                  <from>
                    <xdr:col>10</xdr:col>
                    <xdr:colOff>971550</xdr:colOff>
                    <xdr:row>0</xdr:row>
                    <xdr:rowOff>76200</xdr:rowOff>
                  </from>
                  <to>
                    <xdr:col>10</xdr:col>
                    <xdr:colOff>2466975</xdr:colOff>
                    <xdr:row>0</xdr:row>
                    <xdr:rowOff>333375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56</vt:i4>
      </vt:variant>
    </vt:vector>
  </HeadingPairs>
  <TitlesOfParts>
    <vt:vector size="113" baseType="lpstr">
      <vt:lpstr>Impressum</vt:lpstr>
      <vt:lpstr>Anleitung</vt:lpstr>
      <vt:lpstr>Overview</vt:lpstr>
      <vt:lpstr>Beanspruchungverteilung</vt:lpstr>
      <vt:lpstr>Gewicht-Motiv-Schlaf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'1'!Print_Area</vt:lpstr>
      <vt:lpstr>'10'!Print_Area</vt:lpstr>
      <vt:lpstr>'11'!Print_Area</vt:lpstr>
      <vt:lpstr>'12'!Print_Area</vt:lpstr>
      <vt:lpstr>'13'!Print_Area</vt:lpstr>
      <vt:lpstr>'14'!Print_Area</vt:lpstr>
      <vt:lpstr>'15'!Print_Area</vt:lpstr>
      <vt:lpstr>'16'!Print_Area</vt:lpstr>
      <vt:lpstr>'17'!Print_Area</vt:lpstr>
      <vt:lpstr>'18'!Print_Area</vt:lpstr>
      <vt:lpstr>'19'!Print_Area</vt:lpstr>
      <vt:lpstr>'2'!Print_Area</vt:lpstr>
      <vt:lpstr>'20'!Print_Area</vt:lpstr>
      <vt:lpstr>'21'!Print_Area</vt:lpstr>
      <vt:lpstr>'22'!Print_Area</vt:lpstr>
      <vt:lpstr>'23'!Print_Area</vt:lpstr>
      <vt:lpstr>'24'!Print_Area</vt:lpstr>
      <vt:lpstr>'25'!Print_Area</vt:lpstr>
      <vt:lpstr>'26'!Print_Area</vt:lpstr>
      <vt:lpstr>'27'!Print_Area</vt:lpstr>
      <vt:lpstr>'28'!Print_Area</vt:lpstr>
      <vt:lpstr>'29'!Print_Area</vt:lpstr>
      <vt:lpstr>'3'!Print_Area</vt:lpstr>
      <vt:lpstr>'30'!Print_Area</vt:lpstr>
      <vt:lpstr>'31'!Print_Area</vt:lpstr>
      <vt:lpstr>'32'!Print_Area</vt:lpstr>
      <vt:lpstr>'33'!Print_Area</vt:lpstr>
      <vt:lpstr>'34'!Print_Area</vt:lpstr>
      <vt:lpstr>'35'!Print_Area</vt:lpstr>
      <vt:lpstr>'36'!Print_Area</vt:lpstr>
      <vt:lpstr>'37'!Print_Area</vt:lpstr>
      <vt:lpstr>'38'!Print_Area</vt:lpstr>
      <vt:lpstr>'39'!Print_Area</vt:lpstr>
      <vt:lpstr>'4'!Print_Area</vt:lpstr>
      <vt:lpstr>'40'!Print_Area</vt:lpstr>
      <vt:lpstr>'41'!Print_Area</vt:lpstr>
      <vt:lpstr>'42'!Print_Area</vt:lpstr>
      <vt:lpstr>'43'!Print_Area</vt:lpstr>
      <vt:lpstr>'44'!Print_Area</vt:lpstr>
      <vt:lpstr>'45'!Print_Area</vt:lpstr>
      <vt:lpstr>'46'!Print_Area</vt:lpstr>
      <vt:lpstr>'47'!Print_Area</vt:lpstr>
      <vt:lpstr>'48'!Print_Area</vt:lpstr>
      <vt:lpstr>'49'!Print_Area</vt:lpstr>
      <vt:lpstr>'5'!Print_Area</vt:lpstr>
      <vt:lpstr>'50'!Print_Area</vt:lpstr>
      <vt:lpstr>'51'!Print_Area</vt:lpstr>
      <vt:lpstr>'52'!Print_Area</vt:lpstr>
      <vt:lpstr>'6'!Print_Area</vt:lpstr>
      <vt:lpstr>'7'!Print_Area</vt:lpstr>
      <vt:lpstr>'8'!Print_Area</vt:lpstr>
      <vt:lpstr>'9'!Print_Area</vt:lpstr>
      <vt:lpstr>Anleitung!Print_Area</vt:lpstr>
      <vt:lpstr>Beanspruchungverteilung!Print_Area</vt:lpstr>
      <vt:lpstr>Impressum!Print_Area</vt:lpstr>
      <vt:lpstr>Overview!Print_Area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Heyer</dc:creator>
  <cp:lastModifiedBy>X</cp:lastModifiedBy>
  <cp:lastPrinted>2013-09-04T08:30:11Z</cp:lastPrinted>
  <dcterms:created xsi:type="dcterms:W3CDTF">2007-11-05T13:39:36Z</dcterms:created>
  <dcterms:modified xsi:type="dcterms:W3CDTF">2015-10-26T21:30:08Z</dcterms:modified>
</cp:coreProperties>
</file>