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da/Desktop/PhD/Research/Journal/implementation/"/>
    </mc:Choice>
  </mc:AlternateContent>
  <bookViews>
    <workbookView xWindow="240" yWindow="700" windowWidth="24960" windowHeight="14360" tabRatio="500" activeTab="2"/>
  </bookViews>
  <sheets>
    <sheet name="Space" sheetId="1" r:id="rId1"/>
    <sheet name="Time" sheetId="2" r:id="rId2"/>
    <sheet name="Jaccard" sheetId="3" r:id="rId3"/>
    <sheet name="jacc time" sheetId="4" r:id="rId4"/>
    <sheet name="NearDuplicate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3" i="3" l="1"/>
  <c r="S22" i="3"/>
  <c r="S21" i="3"/>
  <c r="U23" i="3"/>
  <c r="U22" i="3"/>
  <c r="U21" i="3"/>
  <c r="T23" i="3"/>
  <c r="T22" i="3"/>
  <c r="T21" i="3"/>
  <c r="K19" i="4"/>
  <c r="K18" i="4"/>
  <c r="F17" i="4"/>
  <c r="F18" i="4"/>
  <c r="G17" i="4"/>
  <c r="F19" i="4"/>
  <c r="I4" i="4"/>
  <c r="I5" i="4"/>
  <c r="J4" i="4"/>
  <c r="I6" i="4"/>
  <c r="I4" i="3"/>
  <c r="I9" i="3"/>
  <c r="I3" i="3"/>
  <c r="H11" i="3"/>
  <c r="H5" i="3"/>
  <c r="H10" i="3"/>
  <c r="H4" i="3"/>
  <c r="H9" i="3"/>
  <c r="H3" i="3"/>
</calcChain>
</file>

<file path=xl/sharedStrings.xml><?xml version="1.0" encoding="utf-8"?>
<sst xmlns="http://schemas.openxmlformats.org/spreadsheetml/2006/main" count="129" uniqueCount="82">
  <si>
    <t xml:space="preserve"># of milestone situations </t>
  </si>
  <si>
    <t># of minhashSig dimensions</t>
  </si>
  <si>
    <t># of all situations</t>
  </si>
  <si>
    <t>#sessions</t>
  </si>
  <si>
    <t>Setting 1</t>
  </si>
  <si>
    <t>Setting 2</t>
  </si>
  <si>
    <t>setting 3</t>
  </si>
  <si>
    <t xml:space="preserve">Memory usage for All situations as dimensions  </t>
  </si>
  <si>
    <t xml:space="preserve">Memory usage for All milestone situations as dimensions  </t>
  </si>
  <si>
    <t># of all milestone situations</t>
  </si>
  <si>
    <t xml:space="preserve">Memory usage for LSH </t>
  </si>
  <si>
    <t># of all minhashSig dimensions</t>
  </si>
  <si>
    <t>session A</t>
  </si>
  <si>
    <t>session B</t>
  </si>
  <si>
    <t>n</t>
  </si>
  <si>
    <t>#non zero situations</t>
  </si>
  <si>
    <t>m</t>
  </si>
  <si>
    <t xml:space="preserve">computing Similarity Type II </t>
  </si>
  <si>
    <t>nlogn + mlogm</t>
  </si>
  <si>
    <t xml:space="preserve">computing Similarity Type III </t>
  </si>
  <si>
    <t xml:space="preserve">computing Similarity Type IV </t>
  </si>
  <si>
    <t xml:space="preserve">computing Similarity Type V </t>
  </si>
  <si>
    <t>Exact Computation</t>
  </si>
  <si>
    <t>estimate Computation</t>
  </si>
  <si>
    <t>k</t>
  </si>
  <si>
    <t>O(k)</t>
  </si>
  <si>
    <t>o(n)</t>
  </si>
  <si>
    <t>O(n)</t>
  </si>
  <si>
    <t>No of sessions</t>
  </si>
  <si>
    <t>Time required by Jaccard coefficient and Cosine similarity for session similarity to retrieve the relevant result against a query session</t>
  </si>
  <si>
    <t>Jaccard coefficient Time (in ms)</t>
  </si>
  <si>
    <t>Cosine similarity time (in ms)</t>
  </si>
  <si>
    <t>Euclidean</t>
  </si>
  <si>
    <t>value of F-measure by Jaccard Coefficient for different number of documents</t>
  </si>
  <si>
    <t>no of sessions</t>
  </si>
  <si>
    <t>Precision</t>
  </si>
  <si>
    <t>Recall</t>
  </si>
  <si>
    <t>F Measure</t>
  </si>
  <si>
    <t>value of F-measure by Cosine Similarity for different number of documents</t>
  </si>
  <si>
    <t xml:space="preserve">Time usage for All situations as dimensions  </t>
  </si>
  <si>
    <t>#situations</t>
  </si>
  <si>
    <t>#situations usually is between 10000-40000</t>
  </si>
  <si>
    <t>Permituation = 600</t>
  </si>
  <si>
    <t>MinhashMatirx</t>
  </si>
  <si>
    <t>estimate Jacc</t>
  </si>
  <si>
    <t>exact jacc</t>
  </si>
  <si>
    <t>over all sessions</t>
  </si>
  <si>
    <t>Increase num of permutations with same error, less num of differing pairs, better accuracy</t>
  </si>
  <si>
    <t>Increase error rate with same num permutaion, less num of differing pairs, better accuracy</t>
  </si>
  <si>
    <t xml:space="preserve"># of bands given a threshold s need to be calculated: s =  </t>
  </si>
  <si>
    <t>FNV hash function</t>
  </si>
  <si>
    <t>permutation = 200</t>
  </si>
  <si>
    <t>20 queries</t>
  </si>
  <si>
    <t>s = 0.9</t>
  </si>
  <si>
    <t xml:space="preserve">takes 40 sec to find nearduplicates </t>
  </si>
  <si>
    <t>if permutation = 400, jacc estimate (l/k) will be within 0.05 of actual jacc  with high prob</t>
  </si>
  <si>
    <t xml:space="preserve"> we choose k, b such that s be closest to this value.</t>
  </si>
  <si>
    <t>if k = O(1/epsilon squared  log(1/delta)) then we can prove Pr[jacc(Sesa, Sesb) - epsilon &lt;= estimate jacc &lt;= jac(Sesa, Sesb) + epsilon] &gt;= 1-delta</t>
  </si>
  <si>
    <t>situations (dimensions) &gt;= 10000, k ~ 400-800</t>
  </si>
  <si>
    <t>1002 sessions, 32841 situations, total num of pairs: 501501</t>
  </si>
  <si>
    <t>perm/error param</t>
  </si>
  <si>
    <t>1000 sessions, 30000 situations, total num of pairs: 501501</t>
  </si>
  <si>
    <t>1002 sessions, 32841 situations, total num of pairs (1002, 2): 501501</t>
  </si>
  <si>
    <t>10000 sessions, 30000 situations, total num of pairs: 49995000</t>
  </si>
  <si>
    <t>100000 sessions, 30000 situations, total num of pairs: 4999950000</t>
  </si>
  <si>
    <t xml:space="preserve"> by sec</t>
  </si>
  <si>
    <t>AVG (sec)</t>
  </si>
  <si>
    <t>sec\#of sessions</t>
  </si>
  <si>
    <t>estimate</t>
  </si>
  <si>
    <t>exact</t>
  </si>
  <si>
    <t>(sec)</t>
  </si>
  <si>
    <t>(min)</t>
  </si>
  <si>
    <t>10k</t>
  </si>
  <si>
    <t>100k</t>
  </si>
  <si>
    <t>1000k</t>
  </si>
  <si>
    <t># of dim 100</t>
  </si>
  <si>
    <t># of dim 1000</t>
  </si>
  <si>
    <t># of dim 10000</t>
  </si>
  <si>
    <t>Memory usage for (10000 situations and various # of sessions)</t>
  </si>
  <si>
    <t>all situations as dimensions</t>
  </si>
  <si>
    <t>milestone situations as dimensions</t>
  </si>
  <si>
    <t>proposed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</si>
</sst>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2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usage, situations as dimensions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Space!$B$16</c:f>
              <c:strCache>
                <c:ptCount val="1"/>
                <c:pt idx="0">
                  <c:v># of dim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Space!$C$15:$E$15</c:f>
              <c:strCache>
                <c:ptCount val="3"/>
                <c:pt idx="0">
                  <c:v>10k</c:v>
                </c:pt>
                <c:pt idx="1">
                  <c:v>100k</c:v>
                </c:pt>
                <c:pt idx="2">
                  <c:v>1000k</c:v>
                </c:pt>
              </c:strCache>
            </c:strRef>
          </c:cat>
          <c:val>
            <c:numRef>
              <c:f>Space!$C$16:$E$16</c:f>
              <c:numCache>
                <c:formatCode>General</c:formatCode>
                <c:ptCount val="3"/>
                <c:pt idx="0">
                  <c:v>0.004</c:v>
                </c:pt>
                <c:pt idx="1">
                  <c:v>0.04</c:v>
                </c:pt>
                <c:pt idx="2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Space!$B$17</c:f>
              <c:strCache>
                <c:ptCount val="1"/>
                <c:pt idx="0">
                  <c:v># of dim 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Space!$C$15:$E$15</c:f>
              <c:strCache>
                <c:ptCount val="3"/>
                <c:pt idx="0">
                  <c:v>10k</c:v>
                </c:pt>
                <c:pt idx="1">
                  <c:v>100k</c:v>
                </c:pt>
                <c:pt idx="2">
                  <c:v>1000k</c:v>
                </c:pt>
              </c:strCache>
            </c:strRef>
          </c:cat>
          <c:val>
            <c:numRef>
              <c:f>Space!$C$17:$E$17</c:f>
              <c:numCache>
                <c:formatCode>General</c:formatCode>
                <c:ptCount val="3"/>
                <c:pt idx="0">
                  <c:v>0.04</c:v>
                </c:pt>
                <c:pt idx="1">
                  <c:v>0.4</c:v>
                </c:pt>
                <c:pt idx="2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Space!$B$18</c:f>
              <c:strCache>
                <c:ptCount val="1"/>
                <c:pt idx="0">
                  <c:v># of dim 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Space!$C$15:$E$15</c:f>
              <c:strCache>
                <c:ptCount val="3"/>
                <c:pt idx="0">
                  <c:v>10k</c:v>
                </c:pt>
                <c:pt idx="1">
                  <c:v>100k</c:v>
                </c:pt>
                <c:pt idx="2">
                  <c:v>1000k</c:v>
                </c:pt>
              </c:strCache>
            </c:strRef>
          </c:cat>
          <c:val>
            <c:numRef>
              <c:f>Space!$C$18:$E$18</c:f>
              <c:numCache>
                <c:formatCode>General</c:formatCode>
                <c:ptCount val="3"/>
                <c:pt idx="0">
                  <c:v>0.4</c:v>
                </c:pt>
                <c:pt idx="1">
                  <c:v>4.0</c:v>
                </c:pt>
                <c:pt idx="2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6881824"/>
        <c:axId val="-1866873200"/>
      </c:lineChart>
      <c:catAx>
        <c:axId val="-186688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situation sessions as input data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873200"/>
        <c:crosses val="autoZero"/>
        <c:auto val="1"/>
        <c:lblAlgn val="ctr"/>
        <c:lblOffset val="100"/>
        <c:noMultiLvlLbl val="0"/>
      </c:catAx>
      <c:valAx>
        <c:axId val="-1866873200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in GB</a:t>
                </a:r>
              </a:p>
            </c:rich>
          </c:tx>
          <c:layout>
            <c:manualLayout>
              <c:xMode val="edge"/>
              <c:yMode val="edge"/>
              <c:x val="0.036105433113209"/>
              <c:y val="0.295837938831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881824"/>
        <c:crosses val="autoZero"/>
        <c:crossBetween val="between"/>
        <c:majorUnit val="5.0"/>
        <c:min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Memory usage, milestone situations as dimensions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Space!$B$24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Space!$C$23:$F$23</c:f>
              <c:numCache>
                <c:formatCode>General</c:formatCode>
                <c:ptCount val="4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1.0E7</c:v>
                </c:pt>
              </c:numCache>
            </c:numRef>
          </c:cat>
          <c:val>
            <c:numRef>
              <c:f>Space!$C$24:$F$24</c:f>
              <c:numCache>
                <c:formatCode>General</c:formatCode>
                <c:ptCount val="4"/>
                <c:pt idx="0">
                  <c:v>0.002</c:v>
                </c:pt>
                <c:pt idx="1">
                  <c:v>0.02</c:v>
                </c:pt>
                <c:pt idx="2">
                  <c:v>0.2</c:v>
                </c:pt>
                <c:pt idx="3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Space!$B$25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Space!$C$23:$F$23</c:f>
              <c:numCache>
                <c:formatCode>General</c:formatCode>
                <c:ptCount val="4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1.0E7</c:v>
                </c:pt>
              </c:numCache>
            </c:numRef>
          </c:cat>
          <c:val>
            <c:numRef>
              <c:f>Space!$C$25:$F$25</c:f>
              <c:numCache>
                <c:formatCode>General</c:formatCode>
                <c:ptCount val="4"/>
                <c:pt idx="0">
                  <c:v>0.02</c:v>
                </c:pt>
                <c:pt idx="1">
                  <c:v>0.2</c:v>
                </c:pt>
                <c:pt idx="2">
                  <c:v>2.0</c:v>
                </c:pt>
                <c:pt idx="3">
                  <c:v>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Space!$B$26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Space!$C$23:$F$23</c:f>
              <c:numCache>
                <c:formatCode>General</c:formatCode>
                <c:ptCount val="4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1.0E7</c:v>
                </c:pt>
              </c:numCache>
            </c:numRef>
          </c:cat>
          <c:val>
            <c:numRef>
              <c:f>Space!$C$26:$F$26</c:f>
              <c:numCache>
                <c:formatCode>General</c:formatCode>
                <c:ptCount val="4"/>
                <c:pt idx="0">
                  <c:v>0.2</c:v>
                </c:pt>
                <c:pt idx="1">
                  <c:v>2.0</c:v>
                </c:pt>
                <c:pt idx="2">
                  <c:v>20.0</c:v>
                </c:pt>
                <c:pt idx="3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5089712"/>
        <c:axId val="-1795081344"/>
      </c:lineChart>
      <c:catAx>
        <c:axId val="-179508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# of situation sessions as input data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081344"/>
        <c:crosses val="autoZero"/>
        <c:auto val="1"/>
        <c:lblAlgn val="ctr"/>
        <c:lblOffset val="100"/>
        <c:noMultiLvlLbl val="0"/>
      </c:catAx>
      <c:valAx>
        <c:axId val="-1795081344"/>
        <c:scaling>
          <c:orientation val="minMax"/>
          <c:max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Memory Usage in GB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333333333333333"/>
              <c:y val="0.2554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089712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Memory usage, MinHash sig as dimensions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3"/>
          <c:order val="0"/>
          <c:tx>
            <c:strRef>
              <c:f>Space!$B$32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Space!$C$31:$F$31</c:f>
              <c:numCache>
                <c:formatCode>General</c:formatCode>
                <c:ptCount val="4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1.0E7</c:v>
                </c:pt>
              </c:numCache>
            </c:numRef>
          </c:cat>
          <c:val>
            <c:numRef>
              <c:f>Space!$C$32:$F$32</c:f>
              <c:numCache>
                <c:formatCode>General</c:formatCode>
                <c:ptCount val="4"/>
                <c:pt idx="0">
                  <c:v>0.0002</c:v>
                </c:pt>
                <c:pt idx="1">
                  <c:v>0.002</c:v>
                </c:pt>
                <c:pt idx="2">
                  <c:v>0.02</c:v>
                </c:pt>
                <c:pt idx="3">
                  <c:v>0.2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Space!$B$33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Space!$C$31:$F$31</c:f>
              <c:numCache>
                <c:formatCode>General</c:formatCode>
                <c:ptCount val="4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1.0E7</c:v>
                </c:pt>
              </c:numCache>
            </c:numRef>
          </c:cat>
          <c:val>
            <c:numRef>
              <c:f>Space!$C$33:$F$33</c:f>
              <c:numCache>
                <c:formatCode>General</c:formatCode>
                <c:ptCount val="4"/>
                <c:pt idx="0">
                  <c:v>0.002</c:v>
                </c:pt>
                <c:pt idx="1">
                  <c:v>0.02</c:v>
                </c:pt>
                <c:pt idx="2">
                  <c:v>0.2</c:v>
                </c:pt>
                <c:pt idx="3">
                  <c:v>2.0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Space!$B$34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Space!$C$31:$F$31</c:f>
              <c:numCache>
                <c:formatCode>General</c:formatCode>
                <c:ptCount val="4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1.0E7</c:v>
                </c:pt>
              </c:numCache>
            </c:numRef>
          </c:cat>
          <c:val>
            <c:numRef>
              <c:f>Space!$C$34:$F$34</c:f>
              <c:numCache>
                <c:formatCode>General</c:formatCode>
                <c:ptCount val="4"/>
                <c:pt idx="0">
                  <c:v>0.02</c:v>
                </c:pt>
                <c:pt idx="1">
                  <c:v>0.2</c:v>
                </c:pt>
                <c:pt idx="2">
                  <c:v>2.0</c:v>
                </c:pt>
                <c:pt idx="3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1593040"/>
        <c:axId val="-1792737088"/>
      </c:lineChart>
      <c:catAx>
        <c:axId val="-184159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# of situation sessions as input data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2737088"/>
        <c:crosses val="autoZero"/>
        <c:auto val="1"/>
        <c:lblAlgn val="ctr"/>
        <c:lblOffset val="100"/>
        <c:noMultiLvlLbl val="0"/>
      </c:catAx>
      <c:valAx>
        <c:axId val="-1792737088"/>
        <c:scaling>
          <c:orientation val="minMax"/>
          <c:max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Memory Usage in GB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333333333333333"/>
              <c:y val="0.2554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593040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813906161850928"/>
          <c:y val="0.0515589788670978"/>
          <c:w val="0.818879347292649"/>
          <c:h val="0.54252189796580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Space!$O$16</c:f>
              <c:strCache>
                <c:ptCount val="1"/>
                <c:pt idx="0">
                  <c:v>all situations as dimensions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Space!$P$14:$R$15</c:f>
              <c:multiLvlStrCache>
                <c:ptCount val="3"/>
                <c:lvl>
                  <c:pt idx="0">
                    <c:v>10k</c:v>
                  </c:pt>
                  <c:pt idx="1">
                    <c:v>100k</c:v>
                  </c:pt>
                  <c:pt idx="2">
                    <c:v>1000k</c:v>
                  </c:pt>
                </c:lvl>
                <c:lvl>
                  <c:pt idx="0">
                    <c:v>#sessions</c:v>
                  </c:pt>
                </c:lvl>
              </c:multiLvlStrCache>
            </c:multiLvlStrRef>
          </c:cat>
          <c:val>
            <c:numRef>
              <c:f>Space!$P$16:$R$16</c:f>
              <c:numCache>
                <c:formatCode>General</c:formatCode>
                <c:ptCount val="3"/>
                <c:pt idx="0">
                  <c:v>0.4</c:v>
                </c:pt>
                <c:pt idx="1">
                  <c:v>4.0</c:v>
                </c:pt>
                <c:pt idx="2">
                  <c:v>40.0</c:v>
                </c:pt>
              </c:numCache>
            </c:numRef>
          </c:val>
        </c:ser>
        <c:ser>
          <c:idx val="1"/>
          <c:order val="1"/>
          <c:tx>
            <c:strRef>
              <c:f>Space!$O$17</c:f>
              <c:strCache>
                <c:ptCount val="1"/>
                <c:pt idx="0">
                  <c:v>milestone situations as dimensions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Space!$P$14:$R$15</c:f>
              <c:multiLvlStrCache>
                <c:ptCount val="3"/>
                <c:lvl>
                  <c:pt idx="0">
                    <c:v>10k</c:v>
                  </c:pt>
                  <c:pt idx="1">
                    <c:v>100k</c:v>
                  </c:pt>
                  <c:pt idx="2">
                    <c:v>1000k</c:v>
                  </c:pt>
                </c:lvl>
                <c:lvl>
                  <c:pt idx="0">
                    <c:v>#sessions</c:v>
                  </c:pt>
                </c:lvl>
              </c:multiLvlStrCache>
            </c:multiLvlStrRef>
          </c:cat>
          <c:val>
            <c:numRef>
              <c:f>Space!$P$17:$R$17</c:f>
              <c:numCache>
                <c:formatCode>General</c:formatCode>
                <c:ptCount val="3"/>
                <c:pt idx="0">
                  <c:v>0.2</c:v>
                </c:pt>
                <c:pt idx="1">
                  <c:v>2.0</c:v>
                </c:pt>
                <c:pt idx="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Space!$O$18</c:f>
              <c:strCache>
                <c:ptCount val="1"/>
                <c:pt idx="0">
                  <c:v>proposed framework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Space!$P$14:$R$15</c:f>
              <c:multiLvlStrCache>
                <c:ptCount val="3"/>
                <c:lvl>
                  <c:pt idx="0">
                    <c:v>10k</c:v>
                  </c:pt>
                  <c:pt idx="1">
                    <c:v>100k</c:v>
                  </c:pt>
                  <c:pt idx="2">
                    <c:v>1000k</c:v>
                  </c:pt>
                </c:lvl>
                <c:lvl>
                  <c:pt idx="0">
                    <c:v>#sessions</c:v>
                  </c:pt>
                </c:lvl>
              </c:multiLvlStrCache>
            </c:multiLvlStrRef>
          </c:cat>
          <c:val>
            <c:numRef>
              <c:f>Space!$P$18:$R$18</c:f>
              <c:numCache>
                <c:formatCode>General</c:formatCode>
                <c:ptCount val="3"/>
                <c:pt idx="0">
                  <c:v>0.02</c:v>
                </c:pt>
                <c:pt idx="1">
                  <c:v>0.2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41909584"/>
        <c:axId val="-1896149952"/>
        <c:axId val="0"/>
      </c:bar3DChart>
      <c:catAx>
        <c:axId val="-18419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149952"/>
        <c:crosses val="autoZero"/>
        <c:auto val="1"/>
        <c:lblAlgn val="ctr"/>
        <c:lblOffset val="100"/>
        <c:noMultiLvlLbl val="0"/>
      </c:catAx>
      <c:valAx>
        <c:axId val="-1896149952"/>
        <c:scaling>
          <c:orientation val="minMax"/>
          <c:max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Memory usage (GB)</a:t>
                </a:r>
              </a:p>
            </c:rich>
          </c:tx>
          <c:layout>
            <c:manualLayout>
              <c:xMode val="edge"/>
              <c:yMode val="edge"/>
              <c:x val="0.0725621139651018"/>
              <c:y val="0.101135644411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909584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786016221617674"/>
          <c:w val="0.742395341357125"/>
          <c:h val="0.205370289600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Relevancy</a:t>
            </a:r>
            <a:r>
              <a:rPr lang="en-US" baseline="0"/>
              <a:t> of results using our frameweork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Jaccard!$R$21:$R$23</c:f>
              <c:numCache>
                <c:formatCode>General</c:formatCode>
                <c:ptCount val="3"/>
                <c:pt idx="0">
                  <c:v>400.0</c:v>
                </c:pt>
                <c:pt idx="1">
                  <c:v>600.0</c:v>
                </c:pt>
                <c:pt idx="2">
                  <c:v>800.0</c:v>
                </c:pt>
              </c:numCache>
            </c:numRef>
          </c:cat>
          <c:val>
            <c:numRef>
              <c:f>Jaccard!$S$21:$S$23</c:f>
              <c:numCache>
                <c:formatCode>General</c:formatCode>
                <c:ptCount val="3"/>
                <c:pt idx="0">
                  <c:v>89.34536521365213</c:v>
                </c:pt>
                <c:pt idx="1">
                  <c:v>89.85204418044181</c:v>
                </c:pt>
                <c:pt idx="2">
                  <c:v>89.98444670446704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5047824"/>
        <c:axId val="-1795041088"/>
      </c:lineChart>
      <c:catAx>
        <c:axId val="-17950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permutations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041088"/>
        <c:crosses val="autoZero"/>
        <c:auto val="1"/>
        <c:lblAlgn val="ctr"/>
        <c:lblOffset val="100"/>
        <c:noMultiLvlLbl val="0"/>
      </c:catAx>
      <c:valAx>
        <c:axId val="-1795041088"/>
        <c:scaling>
          <c:orientation val="minMax"/>
          <c:max val="90.1"/>
          <c:min val="89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047824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similarity</a:t>
            </a:r>
            <a:r>
              <a:rPr lang="en-US" baseline="0"/>
              <a:t> computation for all session pairs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estimation similarity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'jacc time'!$L$17:$N$17</c:f>
              <c:numCache>
                <c:formatCode>General</c:formatCode>
                <c:ptCount val="3"/>
                <c:pt idx="0">
                  <c:v>5000.0</c:v>
                </c:pt>
                <c:pt idx="1">
                  <c:v>10000.0</c:v>
                </c:pt>
                <c:pt idx="2">
                  <c:v>100000.0</c:v>
                </c:pt>
              </c:numCache>
            </c:numRef>
          </c:cat>
          <c:val>
            <c:numRef>
              <c:f>'jacc time'!$L$18:$N$18</c:f>
              <c:numCache>
                <c:formatCode>General</c:formatCode>
                <c:ptCount val="3"/>
                <c:pt idx="0">
                  <c:v>1.4</c:v>
                </c:pt>
                <c:pt idx="1">
                  <c:v>5.0</c:v>
                </c:pt>
                <c:pt idx="2">
                  <c:v>598.0</c:v>
                </c:pt>
              </c:numCache>
            </c:numRef>
          </c:val>
        </c:ser>
        <c:ser>
          <c:idx val="1"/>
          <c:order val="1"/>
          <c:tx>
            <c:v>exact similarity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'jacc time'!$L$17:$N$17</c:f>
              <c:numCache>
                <c:formatCode>General</c:formatCode>
                <c:ptCount val="3"/>
                <c:pt idx="0">
                  <c:v>5000.0</c:v>
                </c:pt>
                <c:pt idx="1">
                  <c:v>10000.0</c:v>
                </c:pt>
                <c:pt idx="2">
                  <c:v>100000.0</c:v>
                </c:pt>
              </c:numCache>
            </c:numRef>
          </c:cat>
          <c:val>
            <c:numRef>
              <c:f>'jacc time'!$L$19:$N$19</c:f>
              <c:numCache>
                <c:formatCode>General</c:formatCode>
                <c:ptCount val="3"/>
                <c:pt idx="0">
                  <c:v>34.0</c:v>
                </c:pt>
                <c:pt idx="1">
                  <c:v>139.0</c:v>
                </c:pt>
                <c:pt idx="2">
                  <c:v>13957.0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1844348544"/>
        <c:axId val="-1844340304"/>
        <c:axId val="0"/>
      </c:bar3DChart>
      <c:catAx>
        <c:axId val="-18443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>
            <c:manualLayout>
              <c:xMode val="edge"/>
              <c:yMode val="edge"/>
              <c:x val="0.421944225721785"/>
              <c:y val="0.687954943132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340304"/>
        <c:crosses val="autoZero"/>
        <c:auto val="1"/>
        <c:lblAlgn val="ctr"/>
        <c:lblOffset val="100"/>
        <c:noMultiLvlLbl val="0"/>
      </c:catAx>
      <c:valAx>
        <c:axId val="-1844340304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3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8029</xdr:colOff>
      <xdr:row>1</xdr:row>
      <xdr:rowOff>1438</xdr:rowOff>
    </xdr:from>
    <xdr:to>
      <xdr:col>12</xdr:col>
      <xdr:colOff>155754</xdr:colOff>
      <xdr:row>14</xdr:row>
      <xdr:rowOff>95850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116217</xdr:colOff>
      <xdr:row>19</xdr:row>
      <xdr:rowOff>66137</xdr:rowOff>
    </xdr:from>
    <xdr:to>
      <xdr:col>12</xdr:col>
      <xdr:colOff>255198</xdr:colOff>
      <xdr:row>32</xdr:row>
      <xdr:rowOff>161507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823104</xdr:colOff>
      <xdr:row>34</xdr:row>
      <xdr:rowOff>42174</xdr:rowOff>
    </xdr:from>
    <xdr:to>
      <xdr:col>12</xdr:col>
      <xdr:colOff>135387</xdr:colOff>
      <xdr:row>47</xdr:row>
      <xdr:rowOff>137543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118895</xdr:colOff>
      <xdr:row>3</xdr:row>
      <xdr:rowOff>94305</xdr:rowOff>
    </xdr:from>
    <xdr:to>
      <xdr:col>23</xdr:col>
      <xdr:colOff>618068</xdr:colOff>
      <xdr:row>14</xdr:row>
      <xdr:rowOff>8467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792480</xdr:colOff>
      <xdr:row>26</xdr:row>
      <xdr:rowOff>15240</xdr:rowOff>
    </xdr:from>
    <xdr:to>
      <xdr:col>20</xdr:col>
      <xdr:colOff>762000</xdr:colOff>
      <xdr:row>39</xdr:row>
      <xdr:rowOff>116840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226336</xdr:colOff>
      <xdr:row>8</xdr:row>
      <xdr:rowOff>879</xdr:rowOff>
    </xdr:from>
    <xdr:ext cx="741880" cy="1821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 flipH="1">
              <a:off x="4577029" y="1610384"/>
              <a:ext cx="741880" cy="1821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charset="0"/>
                          </a:rPr>
                          <m:t>1/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𝑏</m:t>
                        </m:r>
                      </m:e>
                      <m:sup>
                        <m:r>
                          <a:rPr lang="en-US" sz="1100" b="0" i="1">
                            <a:latin typeface="Cambria Math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charset="0"/>
                          </a:rPr>
                          <m:t>/</m:t>
                        </m:r>
                        <m:r>
                          <a:rPr lang="en-US" sz="1100" b="0" i="1">
                            <a:latin typeface="Cambria Math" charset="0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 flipH="1">
              <a:off x="4577029" y="1610384"/>
              <a:ext cx="741880" cy="1821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1/𝑏〗^(𝑏/𝑘)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23091</xdr:colOff>
      <xdr:row>20</xdr:row>
      <xdr:rowOff>28286</xdr:rowOff>
    </xdr:from>
    <xdr:to>
      <xdr:col>6</xdr:col>
      <xdr:colOff>644621</xdr:colOff>
      <xdr:row>31</xdr:row>
      <xdr:rowOff>182803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Ruler="0" zoomScale="151" workbookViewId="0">
      <selection activeCell="T19" sqref="T19"/>
    </sheetView>
  </sheetViews>
  <sheetFormatPr baseColWidth="10" defaultRowHeight="16" x14ac:dyDescent="0.2"/>
  <cols>
    <col min="1" max="1" width="26" bestFit="1" customWidth="1"/>
    <col min="8" max="8" width="14.83203125" bestFit="1" customWidth="1"/>
    <col min="15" max="15" width="29.5" bestFit="1" customWidth="1"/>
  </cols>
  <sheetData>
    <row r="1" spans="1:19" x14ac:dyDescent="0.2">
      <c r="A1" s="1"/>
      <c r="B1" s="1"/>
      <c r="C1" s="1"/>
    </row>
    <row r="5" spans="1:19" x14ac:dyDescent="0.2">
      <c r="B5" t="s">
        <v>4</v>
      </c>
      <c r="C5" t="s">
        <v>5</v>
      </c>
      <c r="D5" t="s">
        <v>6</v>
      </c>
    </row>
    <row r="6" spans="1:19" x14ac:dyDescent="0.2">
      <c r="A6" t="s">
        <v>2</v>
      </c>
      <c r="B6">
        <v>100</v>
      </c>
      <c r="C6">
        <v>1000</v>
      </c>
      <c r="D6">
        <v>10000</v>
      </c>
    </row>
    <row r="7" spans="1:19" x14ac:dyDescent="0.2">
      <c r="A7" t="s">
        <v>0</v>
      </c>
      <c r="B7">
        <v>50</v>
      </c>
      <c r="C7">
        <v>500</v>
      </c>
      <c r="D7">
        <v>5000</v>
      </c>
    </row>
    <row r="8" spans="1:19" x14ac:dyDescent="0.2">
      <c r="A8" t="s">
        <v>1</v>
      </c>
      <c r="B8">
        <v>5</v>
      </c>
      <c r="C8">
        <v>50</v>
      </c>
      <c r="D8">
        <v>500</v>
      </c>
    </row>
    <row r="13" spans="1:19" x14ac:dyDescent="0.2">
      <c r="A13" s="12" t="s">
        <v>7</v>
      </c>
      <c r="B13" s="12"/>
      <c r="C13" s="12"/>
      <c r="D13" s="12"/>
      <c r="E13" s="12"/>
      <c r="F13" s="12"/>
      <c r="N13" s="12" t="s">
        <v>78</v>
      </c>
      <c r="O13" s="12"/>
      <c r="P13" s="12"/>
      <c r="Q13" s="12"/>
      <c r="R13" s="12"/>
      <c r="S13" s="12"/>
    </row>
    <row r="14" spans="1:19" x14ac:dyDescent="0.2">
      <c r="A14" s="2"/>
      <c r="B14" s="2"/>
      <c r="C14" s="12" t="s">
        <v>3</v>
      </c>
      <c r="D14" s="12"/>
      <c r="E14" s="12"/>
      <c r="F14" s="12"/>
      <c r="H14" s="3"/>
      <c r="I14" s="1"/>
      <c r="J14" s="1"/>
      <c r="K14" s="1"/>
      <c r="L14" s="1"/>
      <c r="N14" s="5"/>
      <c r="O14" s="5"/>
      <c r="P14" s="12" t="s">
        <v>3</v>
      </c>
      <c r="Q14" s="12"/>
      <c r="R14" s="12"/>
      <c r="S14" s="12"/>
    </row>
    <row r="15" spans="1:19" x14ac:dyDescent="0.2">
      <c r="A15" s="2"/>
      <c r="B15" s="2"/>
      <c r="C15" s="2" t="s">
        <v>72</v>
      </c>
      <c r="D15" s="2" t="s">
        <v>73</v>
      </c>
      <c r="E15" s="2" t="s">
        <v>74</v>
      </c>
      <c r="F15" s="2">
        <v>10000000</v>
      </c>
      <c r="H15" s="2"/>
      <c r="I15" s="2"/>
      <c r="J15" s="2"/>
      <c r="K15" s="2"/>
      <c r="L15" s="2"/>
      <c r="N15" s="5"/>
      <c r="O15" s="5"/>
      <c r="P15" s="5" t="s">
        <v>72</v>
      </c>
      <c r="Q15" s="5" t="s">
        <v>73</v>
      </c>
      <c r="R15" s="5" t="s">
        <v>74</v>
      </c>
      <c r="S15" s="5"/>
    </row>
    <row r="16" spans="1:19" x14ac:dyDescent="0.2">
      <c r="A16" s="13" t="s">
        <v>2</v>
      </c>
      <c r="B16" s="2" t="s">
        <v>75</v>
      </c>
      <c r="C16" s="2">
        <v>4.0000000000000001E-3</v>
      </c>
      <c r="D16" s="2">
        <v>0.04</v>
      </c>
      <c r="E16" s="2">
        <v>0.4</v>
      </c>
      <c r="F16" s="2">
        <v>4</v>
      </c>
      <c r="H16" s="2"/>
      <c r="I16" s="2"/>
      <c r="N16" s="13"/>
      <c r="O16" s="5" t="s">
        <v>79</v>
      </c>
      <c r="P16" s="5">
        <v>0.4</v>
      </c>
      <c r="Q16" s="5">
        <v>4</v>
      </c>
      <c r="R16" s="5">
        <v>40</v>
      </c>
      <c r="S16" s="5"/>
    </row>
    <row r="17" spans="1:19" x14ac:dyDescent="0.2">
      <c r="A17" s="13"/>
      <c r="B17" s="2" t="s">
        <v>76</v>
      </c>
      <c r="C17" s="2">
        <v>0.04</v>
      </c>
      <c r="D17" s="2">
        <v>0.4</v>
      </c>
      <c r="E17" s="2">
        <v>4</v>
      </c>
      <c r="F17" s="2">
        <v>40</v>
      </c>
      <c r="H17" s="2"/>
      <c r="I17" s="2"/>
      <c r="N17" s="13"/>
      <c r="O17" s="5" t="s">
        <v>80</v>
      </c>
      <c r="P17" s="5">
        <v>0.2</v>
      </c>
      <c r="Q17" s="5">
        <v>2</v>
      </c>
      <c r="R17" s="5">
        <v>20</v>
      </c>
      <c r="S17" s="5"/>
    </row>
    <row r="18" spans="1:19" x14ac:dyDescent="0.2">
      <c r="A18" s="13"/>
      <c r="B18" s="2" t="s">
        <v>77</v>
      </c>
      <c r="C18" s="2">
        <v>0.4</v>
      </c>
      <c r="D18" s="2">
        <v>4</v>
      </c>
      <c r="E18" s="2">
        <v>40</v>
      </c>
      <c r="F18" s="2">
        <v>400</v>
      </c>
      <c r="N18" s="13"/>
      <c r="O18" t="s">
        <v>81</v>
      </c>
      <c r="P18" s="5">
        <v>0.02</v>
      </c>
      <c r="Q18" s="5">
        <v>0.2</v>
      </c>
      <c r="R18" s="5">
        <v>2</v>
      </c>
      <c r="S18" s="5"/>
    </row>
    <row r="19" spans="1:19" x14ac:dyDescent="0.2">
      <c r="B19" s="2"/>
    </row>
    <row r="20" spans="1:19" x14ac:dyDescent="0.2">
      <c r="B20" s="2"/>
    </row>
    <row r="21" spans="1:19" x14ac:dyDescent="0.2">
      <c r="A21" s="12" t="s">
        <v>8</v>
      </c>
      <c r="B21" s="12"/>
      <c r="C21" s="12"/>
      <c r="D21" s="12"/>
      <c r="E21" s="12"/>
      <c r="F21" s="12"/>
    </row>
    <row r="22" spans="1:19" x14ac:dyDescent="0.2">
      <c r="A22" s="2"/>
      <c r="B22" s="2"/>
      <c r="C22" s="12" t="s">
        <v>3</v>
      </c>
      <c r="D22" s="12"/>
      <c r="E22" s="12"/>
      <c r="F22" s="12"/>
    </row>
    <row r="23" spans="1:19" x14ac:dyDescent="0.2">
      <c r="A23" s="2"/>
      <c r="B23" s="2"/>
      <c r="C23" s="2">
        <v>10000</v>
      </c>
      <c r="D23" s="2">
        <v>100000</v>
      </c>
      <c r="E23" s="2">
        <v>1000000</v>
      </c>
      <c r="F23" s="2">
        <v>10000000</v>
      </c>
    </row>
    <row r="24" spans="1:19" x14ac:dyDescent="0.2">
      <c r="A24" s="13" t="s">
        <v>9</v>
      </c>
      <c r="B24" s="2">
        <v>50</v>
      </c>
      <c r="C24" s="2">
        <v>2E-3</v>
      </c>
      <c r="D24" s="2">
        <v>0.02</v>
      </c>
      <c r="E24" s="2">
        <v>0.2</v>
      </c>
      <c r="F24" s="2">
        <v>2</v>
      </c>
    </row>
    <row r="25" spans="1:19" x14ac:dyDescent="0.2">
      <c r="A25" s="13"/>
      <c r="B25" s="2">
        <v>500</v>
      </c>
      <c r="C25" s="2">
        <v>0.02</v>
      </c>
      <c r="D25" s="2">
        <v>0.2</v>
      </c>
      <c r="E25" s="2">
        <v>2</v>
      </c>
      <c r="F25" s="2">
        <v>20</v>
      </c>
    </row>
    <row r="26" spans="1:19" x14ac:dyDescent="0.2">
      <c r="A26" s="13"/>
      <c r="B26" s="2">
        <v>5000</v>
      </c>
      <c r="C26" s="2">
        <v>0.2</v>
      </c>
      <c r="D26" s="2">
        <v>2</v>
      </c>
      <c r="E26" s="2">
        <v>20</v>
      </c>
      <c r="F26" s="2">
        <v>200</v>
      </c>
    </row>
    <row r="29" spans="1:19" x14ac:dyDescent="0.2">
      <c r="A29" s="12" t="s">
        <v>10</v>
      </c>
      <c r="B29" s="12"/>
      <c r="C29" s="12"/>
      <c r="D29" s="12"/>
      <c r="E29" s="12"/>
      <c r="F29" s="12"/>
    </row>
    <row r="30" spans="1:19" x14ac:dyDescent="0.2">
      <c r="A30" s="2"/>
      <c r="B30" s="2"/>
      <c r="C30" s="12" t="s">
        <v>3</v>
      </c>
      <c r="D30" s="12"/>
      <c r="E30" s="12"/>
      <c r="F30" s="12"/>
    </row>
    <row r="31" spans="1:19" x14ac:dyDescent="0.2">
      <c r="A31" s="2"/>
      <c r="B31" s="2"/>
      <c r="C31" s="2">
        <v>10000</v>
      </c>
      <c r="D31" s="2">
        <v>100000</v>
      </c>
      <c r="E31" s="2">
        <v>1000000</v>
      </c>
      <c r="F31" s="2">
        <v>10000000</v>
      </c>
    </row>
    <row r="32" spans="1:19" x14ac:dyDescent="0.2">
      <c r="A32" s="13" t="s">
        <v>11</v>
      </c>
      <c r="B32" s="2">
        <v>5</v>
      </c>
      <c r="C32" s="2">
        <v>2.0000000000000001E-4</v>
      </c>
      <c r="D32" s="2">
        <v>2E-3</v>
      </c>
      <c r="E32" s="2">
        <v>0.02</v>
      </c>
      <c r="F32" s="2">
        <v>0.2</v>
      </c>
    </row>
    <row r="33" spans="1:6" x14ac:dyDescent="0.2">
      <c r="A33" s="13"/>
      <c r="B33" s="2">
        <v>50</v>
      </c>
      <c r="C33" s="2">
        <v>2E-3</v>
      </c>
      <c r="D33" s="2">
        <v>0.02</v>
      </c>
      <c r="E33" s="2">
        <v>0.2</v>
      </c>
      <c r="F33" s="2">
        <v>2</v>
      </c>
    </row>
    <row r="34" spans="1:6" x14ac:dyDescent="0.2">
      <c r="A34" s="13"/>
      <c r="B34" s="2">
        <v>500</v>
      </c>
      <c r="C34" s="2">
        <v>0.02</v>
      </c>
      <c r="D34" s="2">
        <v>0.2</v>
      </c>
      <c r="E34" s="2">
        <v>2</v>
      </c>
      <c r="F34" s="2">
        <v>20</v>
      </c>
    </row>
  </sheetData>
  <mergeCells count="12">
    <mergeCell ref="N13:S13"/>
    <mergeCell ref="P14:S14"/>
    <mergeCell ref="N16:N18"/>
    <mergeCell ref="C30:F30"/>
    <mergeCell ref="A32:A34"/>
    <mergeCell ref="C14:F14"/>
    <mergeCell ref="A16:A18"/>
    <mergeCell ref="A13:F13"/>
    <mergeCell ref="A21:F21"/>
    <mergeCell ref="C22:F22"/>
    <mergeCell ref="A24:A26"/>
    <mergeCell ref="A29:F29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65"/>
  <sheetViews>
    <sheetView showRuler="0" topLeftCell="A21" workbookViewId="0">
      <selection activeCell="D64" sqref="D64"/>
    </sheetView>
  </sheetViews>
  <sheetFormatPr baseColWidth="10" defaultRowHeight="16" x14ac:dyDescent="0.2"/>
  <cols>
    <col min="2" max="2" width="23.6640625" bestFit="1" customWidth="1"/>
    <col min="3" max="3" width="26.6640625" bestFit="1" customWidth="1"/>
    <col min="4" max="4" width="24.6640625" bestFit="1" customWidth="1"/>
    <col min="5" max="5" width="24.83203125" bestFit="1" customWidth="1"/>
    <col min="6" max="6" width="24.33203125" bestFit="1" customWidth="1"/>
  </cols>
  <sheetData>
    <row r="5" spans="1:6" x14ac:dyDescent="0.2">
      <c r="C5" t="s">
        <v>4</v>
      </c>
      <c r="D5" t="s">
        <v>5</v>
      </c>
      <c r="E5" t="s">
        <v>6</v>
      </c>
    </row>
    <row r="6" spans="1:6" x14ac:dyDescent="0.2">
      <c r="B6" t="s">
        <v>2</v>
      </c>
      <c r="C6">
        <v>100</v>
      </c>
      <c r="D6">
        <v>1000</v>
      </c>
      <c r="E6">
        <v>10000</v>
      </c>
    </row>
    <row r="7" spans="1:6" x14ac:dyDescent="0.2">
      <c r="B7" t="s">
        <v>0</v>
      </c>
      <c r="C7">
        <v>50</v>
      </c>
      <c r="D7">
        <v>500</v>
      </c>
      <c r="E7">
        <v>5000</v>
      </c>
    </row>
    <row r="8" spans="1:6" x14ac:dyDescent="0.2">
      <c r="A8" t="s">
        <v>24</v>
      </c>
      <c r="B8" t="s">
        <v>1</v>
      </c>
      <c r="C8">
        <v>5</v>
      </c>
      <c r="D8">
        <v>50</v>
      </c>
      <c r="E8">
        <v>500</v>
      </c>
    </row>
    <row r="12" spans="1:6" x14ac:dyDescent="0.2">
      <c r="C12" s="14" t="s">
        <v>22</v>
      </c>
      <c r="D12" s="14"/>
      <c r="E12" s="14"/>
      <c r="F12" s="14"/>
    </row>
    <row r="13" spans="1:6" x14ac:dyDescent="0.2">
      <c r="B13" t="s">
        <v>15</v>
      </c>
      <c r="C13" t="s">
        <v>17</v>
      </c>
      <c r="D13" t="s">
        <v>19</v>
      </c>
      <c r="E13" t="s">
        <v>20</v>
      </c>
      <c r="F13" t="s">
        <v>21</v>
      </c>
    </row>
    <row r="14" spans="1:6" x14ac:dyDescent="0.2">
      <c r="A14" t="s">
        <v>12</v>
      </c>
      <c r="B14" t="s">
        <v>14</v>
      </c>
      <c r="C14" s="13" t="s">
        <v>18</v>
      </c>
      <c r="D14" t="s">
        <v>26</v>
      </c>
      <c r="E14" t="s">
        <v>26</v>
      </c>
      <c r="F14" t="s">
        <v>27</v>
      </c>
    </row>
    <row r="15" spans="1:6" x14ac:dyDescent="0.2">
      <c r="A15" t="s">
        <v>13</v>
      </c>
      <c r="B15" t="s">
        <v>16</v>
      </c>
      <c r="C15" s="13"/>
    </row>
    <row r="18" spans="1:6" x14ac:dyDescent="0.2">
      <c r="C18" s="14" t="s">
        <v>23</v>
      </c>
      <c r="D18" s="14"/>
      <c r="E18" s="14"/>
      <c r="F18" s="14"/>
    </row>
    <row r="19" spans="1:6" x14ac:dyDescent="0.2">
      <c r="B19" t="s">
        <v>15</v>
      </c>
      <c r="C19" t="s">
        <v>17</v>
      </c>
      <c r="D19" t="s">
        <v>19</v>
      </c>
      <c r="E19" t="s">
        <v>20</v>
      </c>
      <c r="F19" t="s">
        <v>21</v>
      </c>
    </row>
    <row r="20" spans="1:6" x14ac:dyDescent="0.2">
      <c r="A20" t="s">
        <v>12</v>
      </c>
      <c r="B20" t="s">
        <v>14</v>
      </c>
      <c r="C20" s="13" t="s">
        <v>25</v>
      </c>
    </row>
    <row r="21" spans="1:6" x14ac:dyDescent="0.2">
      <c r="A21" t="s">
        <v>13</v>
      </c>
      <c r="B21" t="s">
        <v>16</v>
      </c>
      <c r="C21" s="13"/>
    </row>
    <row r="26" spans="1:6" x14ac:dyDescent="0.2">
      <c r="B26" s="14" t="s">
        <v>29</v>
      </c>
      <c r="C26" s="14"/>
      <c r="D26" s="14"/>
      <c r="E26" s="14"/>
      <c r="F26" s="14"/>
    </row>
    <row r="28" spans="1:6" x14ac:dyDescent="0.2">
      <c r="B28" t="s">
        <v>28</v>
      </c>
      <c r="C28" t="s">
        <v>30</v>
      </c>
      <c r="D28" t="s">
        <v>31</v>
      </c>
      <c r="E28" t="s">
        <v>32</v>
      </c>
    </row>
    <row r="29" spans="1:6" x14ac:dyDescent="0.2">
      <c r="B29">
        <v>5</v>
      </c>
      <c r="C29">
        <v>9</v>
      </c>
      <c r="D29">
        <v>8</v>
      </c>
    </row>
    <row r="30" spans="1:6" x14ac:dyDescent="0.2">
      <c r="B30">
        <v>10</v>
      </c>
      <c r="C30">
        <v>11</v>
      </c>
      <c r="D30">
        <v>10</v>
      </c>
    </row>
    <row r="31" spans="1:6" x14ac:dyDescent="0.2">
      <c r="B31">
        <v>15</v>
      </c>
      <c r="C31">
        <v>25</v>
      </c>
      <c r="D31">
        <v>23</v>
      </c>
    </row>
    <row r="32" spans="1:6" x14ac:dyDescent="0.2">
      <c r="B32">
        <v>20</v>
      </c>
      <c r="C32">
        <v>30</v>
      </c>
      <c r="D32">
        <v>28</v>
      </c>
    </row>
    <row r="33" spans="2:5" x14ac:dyDescent="0.2">
      <c r="B33">
        <v>25</v>
      </c>
      <c r="C33">
        <v>41</v>
      </c>
      <c r="D33">
        <v>37</v>
      </c>
    </row>
    <row r="34" spans="2:5" x14ac:dyDescent="0.2">
      <c r="B34">
        <v>30</v>
      </c>
      <c r="C34">
        <v>50</v>
      </c>
      <c r="D34">
        <v>46</v>
      </c>
    </row>
    <row r="41" spans="2:5" x14ac:dyDescent="0.2">
      <c r="B41" s="14" t="s">
        <v>33</v>
      </c>
      <c r="C41" s="14"/>
      <c r="D41" s="14"/>
      <c r="E41" s="14"/>
    </row>
    <row r="42" spans="2:5" x14ac:dyDescent="0.2">
      <c r="B42" t="s">
        <v>34</v>
      </c>
      <c r="C42" t="s">
        <v>35</v>
      </c>
      <c r="D42" t="s">
        <v>36</v>
      </c>
      <c r="E42" t="s">
        <v>37</v>
      </c>
    </row>
    <row r="43" spans="2:5" x14ac:dyDescent="0.2">
      <c r="B43">
        <v>5</v>
      </c>
      <c r="C43">
        <v>0.66659999999999997</v>
      </c>
      <c r="D43">
        <v>0.5</v>
      </c>
      <c r="E43">
        <v>0.57099999999999995</v>
      </c>
    </row>
    <row r="44" spans="2:5" x14ac:dyDescent="0.2">
      <c r="B44">
        <v>10</v>
      </c>
      <c r="C44">
        <v>0.71419999999999995</v>
      </c>
      <c r="D44">
        <v>0.625</v>
      </c>
      <c r="E44">
        <v>0.66600000000000004</v>
      </c>
    </row>
    <row r="45" spans="2:5" x14ac:dyDescent="0.2">
      <c r="B45">
        <v>15</v>
      </c>
      <c r="C45">
        <v>0.83330000000000004</v>
      </c>
      <c r="D45">
        <v>0.76900000000000002</v>
      </c>
      <c r="E45">
        <v>0.8</v>
      </c>
    </row>
    <row r="46" spans="2:5" x14ac:dyDescent="0.2">
      <c r="B46">
        <v>20</v>
      </c>
      <c r="C46">
        <v>0.75</v>
      </c>
      <c r="D46">
        <v>0.75</v>
      </c>
      <c r="E46">
        <v>0.75</v>
      </c>
    </row>
    <row r="47" spans="2:5" x14ac:dyDescent="0.2">
      <c r="B47">
        <v>25</v>
      </c>
      <c r="C47">
        <v>0.75</v>
      </c>
      <c r="D47">
        <v>0.75</v>
      </c>
      <c r="E47">
        <v>0.75</v>
      </c>
    </row>
    <row r="48" spans="2:5" x14ac:dyDescent="0.2">
      <c r="B48">
        <v>30</v>
      </c>
      <c r="C48">
        <v>0.6956</v>
      </c>
      <c r="D48">
        <v>0.69499999999999995</v>
      </c>
      <c r="E48">
        <v>0.6956</v>
      </c>
    </row>
    <row r="50" spans="2:7" x14ac:dyDescent="0.2">
      <c r="B50" s="14" t="s">
        <v>38</v>
      </c>
      <c r="C50" s="14"/>
      <c r="D50" s="14"/>
      <c r="E50" s="14"/>
    </row>
    <row r="51" spans="2:7" x14ac:dyDescent="0.2">
      <c r="B51" t="s">
        <v>34</v>
      </c>
      <c r="C51" t="s">
        <v>35</v>
      </c>
      <c r="D51" t="s">
        <v>36</v>
      </c>
      <c r="E51" t="s">
        <v>37</v>
      </c>
    </row>
    <row r="52" spans="2:7" x14ac:dyDescent="0.2">
      <c r="B52">
        <v>5</v>
      </c>
      <c r="C52">
        <v>0.66659999999999997</v>
      </c>
      <c r="D52">
        <v>0.5</v>
      </c>
      <c r="E52">
        <v>0.57099999999999995</v>
      </c>
    </row>
    <row r="53" spans="2:7" x14ac:dyDescent="0.2">
      <c r="B53">
        <v>10</v>
      </c>
      <c r="C53">
        <v>0.75</v>
      </c>
      <c r="D53">
        <v>0.75</v>
      </c>
      <c r="E53">
        <v>0.75</v>
      </c>
    </row>
    <row r="54" spans="2:7" x14ac:dyDescent="0.2">
      <c r="B54">
        <v>15</v>
      </c>
      <c r="C54">
        <v>0.85709999999999997</v>
      </c>
      <c r="D54">
        <v>0.92300000000000004</v>
      </c>
      <c r="E54">
        <v>0.88800000000000001</v>
      </c>
    </row>
    <row r="55" spans="2:7" x14ac:dyDescent="0.2">
      <c r="B55">
        <v>20</v>
      </c>
      <c r="C55">
        <v>0.83330000000000004</v>
      </c>
      <c r="D55">
        <v>0.88200000000000001</v>
      </c>
      <c r="E55">
        <v>0.85699999999999998</v>
      </c>
    </row>
    <row r="56" spans="2:7" x14ac:dyDescent="0.2">
      <c r="B56">
        <v>25</v>
      </c>
      <c r="C56">
        <v>0.8095</v>
      </c>
      <c r="D56">
        <v>0.81</v>
      </c>
      <c r="E56">
        <v>0.80900000000000005</v>
      </c>
    </row>
    <row r="57" spans="2:7" x14ac:dyDescent="0.2">
      <c r="B57">
        <v>30</v>
      </c>
      <c r="C57">
        <v>0.76919999999999999</v>
      </c>
      <c r="D57">
        <v>0.83299999999999996</v>
      </c>
      <c r="E57">
        <v>0.8</v>
      </c>
    </row>
    <row r="60" spans="2:7" x14ac:dyDescent="0.2">
      <c r="B60" s="12" t="s">
        <v>39</v>
      </c>
      <c r="C60" s="12"/>
      <c r="D60" s="12"/>
      <c r="E60" s="12"/>
      <c r="F60" s="12"/>
      <c r="G60" s="12"/>
    </row>
    <row r="61" spans="2:7" x14ac:dyDescent="0.2">
      <c r="B61" s="4"/>
      <c r="C61" s="4"/>
      <c r="D61" s="12" t="s">
        <v>3</v>
      </c>
      <c r="E61" s="12"/>
      <c r="F61" s="12"/>
      <c r="G61" s="12"/>
    </row>
    <row r="62" spans="2:7" x14ac:dyDescent="0.2">
      <c r="B62" s="4"/>
      <c r="C62" s="4"/>
      <c r="D62" s="4">
        <v>10000</v>
      </c>
      <c r="E62" s="4">
        <v>100000</v>
      </c>
      <c r="F62" s="4">
        <v>1000000</v>
      </c>
      <c r="G62" s="4">
        <v>10000000</v>
      </c>
    </row>
    <row r="63" spans="2:7" x14ac:dyDescent="0.2">
      <c r="B63" s="13" t="s">
        <v>2</v>
      </c>
      <c r="C63" s="4">
        <v>100</v>
      </c>
      <c r="D63" s="4">
        <v>4.0000000000000001E-3</v>
      </c>
      <c r="E63" s="4">
        <v>0.04</v>
      </c>
      <c r="F63" s="4">
        <v>0.4</v>
      </c>
      <c r="G63" s="4">
        <v>4</v>
      </c>
    </row>
    <row r="64" spans="2:7" x14ac:dyDescent="0.2">
      <c r="B64" s="13"/>
      <c r="C64" s="4">
        <v>1000</v>
      </c>
      <c r="D64" s="4">
        <v>0.04</v>
      </c>
      <c r="E64" s="4">
        <v>0.4</v>
      </c>
      <c r="F64" s="4">
        <v>4</v>
      </c>
      <c r="G64" s="4">
        <v>40</v>
      </c>
    </row>
    <row r="65" spans="2:7" x14ac:dyDescent="0.2">
      <c r="B65" s="13"/>
      <c r="C65" s="4">
        <v>10000</v>
      </c>
      <c r="D65" s="4">
        <v>0.4</v>
      </c>
      <c r="E65" s="4">
        <v>4</v>
      </c>
      <c r="F65" s="4">
        <v>40</v>
      </c>
      <c r="G65" s="4">
        <v>400</v>
      </c>
    </row>
  </sheetData>
  <mergeCells count="10">
    <mergeCell ref="B63:B65"/>
    <mergeCell ref="B41:E41"/>
    <mergeCell ref="B50:E50"/>
    <mergeCell ref="B60:G60"/>
    <mergeCell ref="D61:G61"/>
    <mergeCell ref="C14:C15"/>
    <mergeCell ref="C12:F12"/>
    <mergeCell ref="C18:F18"/>
    <mergeCell ref="C20:C21"/>
    <mergeCell ref="B26:F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showRuler="0" topLeftCell="K20" zoomScale="125" workbookViewId="0">
      <selection activeCell="O27" sqref="O27"/>
    </sheetView>
  </sheetViews>
  <sheetFormatPr baseColWidth="10" defaultRowHeight="16" x14ac:dyDescent="0.2"/>
  <cols>
    <col min="1" max="1" width="23.6640625" bestFit="1" customWidth="1"/>
    <col min="12" max="12" width="16" bestFit="1" customWidth="1"/>
    <col min="13" max="13" width="19.1640625" bestFit="1" customWidth="1"/>
    <col min="18" max="18" width="16" bestFit="1" customWidth="1"/>
    <col min="20" max="20" width="12" bestFit="1" customWidth="1"/>
    <col min="21" max="21" width="12.5" bestFit="1" customWidth="1"/>
  </cols>
  <sheetData>
    <row r="1" spans="1:16" x14ac:dyDescent="0.2">
      <c r="B1" t="s">
        <v>4</v>
      </c>
      <c r="C1" t="s">
        <v>5</v>
      </c>
      <c r="D1" t="s">
        <v>6</v>
      </c>
      <c r="G1" s="17" t="s">
        <v>62</v>
      </c>
      <c r="H1" s="17"/>
      <c r="I1" s="17"/>
      <c r="J1" s="17"/>
      <c r="K1" s="17"/>
    </row>
    <row r="2" spans="1:16" x14ac:dyDescent="0.2">
      <c r="A2" t="s">
        <v>2</v>
      </c>
      <c r="B2">
        <v>100</v>
      </c>
      <c r="C2">
        <v>1000</v>
      </c>
      <c r="D2">
        <v>10000</v>
      </c>
      <c r="G2" s="4"/>
      <c r="H2" s="4">
        <v>0.04</v>
      </c>
      <c r="I2" s="4">
        <v>7.0000000000000007E-2</v>
      </c>
      <c r="J2" s="4">
        <v>0.09</v>
      </c>
    </row>
    <row r="3" spans="1:16" x14ac:dyDescent="0.2">
      <c r="A3" t="s">
        <v>0</v>
      </c>
      <c r="B3">
        <v>50</v>
      </c>
      <c r="C3">
        <v>500</v>
      </c>
      <c r="D3">
        <v>5000</v>
      </c>
      <c r="G3" s="4">
        <v>400</v>
      </c>
      <c r="H3" s="4">
        <f>(H9+H15+H21+H27+H33)/5</f>
        <v>3283.4</v>
      </c>
      <c r="I3" s="4">
        <f>(I9+I15+I21+I27+I33)/5</f>
        <v>8.8000000000000007</v>
      </c>
      <c r="J3" s="4">
        <v>0</v>
      </c>
    </row>
    <row r="4" spans="1:16" x14ac:dyDescent="0.2">
      <c r="A4" t="s">
        <v>1</v>
      </c>
      <c r="B4">
        <v>5</v>
      </c>
      <c r="C4">
        <v>50</v>
      </c>
      <c r="D4">
        <v>500</v>
      </c>
      <c r="G4" s="4">
        <v>600</v>
      </c>
      <c r="H4" s="4">
        <f>(H10+H16+H22+H28+H34)/5</f>
        <v>742.2</v>
      </c>
      <c r="I4" s="4">
        <f>(I10+I16+I22+I28+I34)/5</f>
        <v>0.6</v>
      </c>
      <c r="J4" s="4">
        <v>0</v>
      </c>
    </row>
    <row r="5" spans="1:16" x14ac:dyDescent="0.2">
      <c r="G5" s="4">
        <v>800</v>
      </c>
      <c r="H5" s="4">
        <f>(H11+H17+H23+H29+H35)/5</f>
        <v>78.2</v>
      </c>
      <c r="I5" s="4">
        <v>0</v>
      </c>
      <c r="J5" s="4">
        <v>0</v>
      </c>
    </row>
    <row r="6" spans="1:16" x14ac:dyDescent="0.2">
      <c r="G6" s="4"/>
      <c r="H6" s="4"/>
      <c r="I6" s="4"/>
      <c r="J6" s="4"/>
    </row>
    <row r="7" spans="1:16" x14ac:dyDescent="0.2">
      <c r="G7" s="14" t="s">
        <v>62</v>
      </c>
      <c r="H7" s="14"/>
      <c r="I7" s="14"/>
      <c r="J7" s="14"/>
      <c r="K7" s="14"/>
      <c r="L7" s="16" t="s">
        <v>61</v>
      </c>
      <c r="M7" s="16"/>
      <c r="N7" s="16"/>
      <c r="O7" s="16"/>
      <c r="P7" s="16"/>
    </row>
    <row r="8" spans="1:16" x14ac:dyDescent="0.2">
      <c r="A8" s="12" t="s">
        <v>3</v>
      </c>
      <c r="B8" s="12"/>
      <c r="C8" s="12"/>
      <c r="D8" s="12"/>
      <c r="E8" s="12"/>
      <c r="G8" s="4"/>
      <c r="H8" s="4">
        <v>0.04</v>
      </c>
      <c r="I8" s="4">
        <v>7.0000000000000007E-2</v>
      </c>
      <c r="J8" s="4">
        <v>0.09</v>
      </c>
      <c r="L8" s="4" t="s">
        <v>60</v>
      </c>
      <c r="M8" s="4">
        <v>0.04</v>
      </c>
      <c r="N8" s="4">
        <v>7.0000000000000007E-2</v>
      </c>
      <c r="O8" s="4">
        <v>0.09</v>
      </c>
    </row>
    <row r="9" spans="1:16" x14ac:dyDescent="0.2">
      <c r="A9" s="4" t="s">
        <v>40</v>
      </c>
      <c r="B9" s="4">
        <v>1000</v>
      </c>
      <c r="C9" s="4">
        <v>10000</v>
      </c>
      <c r="D9" s="4">
        <v>100000</v>
      </c>
      <c r="E9" s="4">
        <v>1000000</v>
      </c>
      <c r="G9" s="4">
        <v>400</v>
      </c>
      <c r="H9" s="4">
        <f>1165</f>
        <v>1165</v>
      </c>
      <c r="I9" s="4">
        <f>3</f>
        <v>3</v>
      </c>
      <c r="J9" s="4">
        <v>0</v>
      </c>
      <c r="L9" s="4">
        <v>400</v>
      </c>
      <c r="M9" s="8">
        <v>3283.4</v>
      </c>
      <c r="N9" s="8">
        <v>8.8000000000000007</v>
      </c>
      <c r="O9" s="8">
        <v>0</v>
      </c>
    </row>
    <row r="10" spans="1:16" x14ac:dyDescent="0.2">
      <c r="A10" s="4">
        <v>30000</v>
      </c>
      <c r="G10" s="4">
        <v>600</v>
      </c>
      <c r="H10" s="4">
        <f>104</f>
        <v>104</v>
      </c>
      <c r="I10" s="4">
        <v>0</v>
      </c>
      <c r="J10" s="4">
        <v>0</v>
      </c>
      <c r="L10" s="4">
        <v>600</v>
      </c>
      <c r="M10" s="8">
        <v>742.2</v>
      </c>
      <c r="N10" s="8">
        <v>0.6</v>
      </c>
      <c r="O10" s="8">
        <v>0</v>
      </c>
    </row>
    <row r="11" spans="1:16" x14ac:dyDescent="0.2">
      <c r="A11" s="4">
        <v>20000</v>
      </c>
      <c r="G11" s="4">
        <v>800</v>
      </c>
      <c r="H11" s="4">
        <f>33</f>
        <v>33</v>
      </c>
      <c r="I11" s="4">
        <v>0</v>
      </c>
      <c r="J11" s="4">
        <v>0</v>
      </c>
      <c r="L11" s="4">
        <v>800</v>
      </c>
      <c r="M11" s="8">
        <v>78.2</v>
      </c>
      <c r="N11" s="8">
        <v>0</v>
      </c>
      <c r="O11" s="8">
        <v>0</v>
      </c>
    </row>
    <row r="12" spans="1:16" x14ac:dyDescent="0.2">
      <c r="A12" s="4">
        <v>10000</v>
      </c>
      <c r="G12" s="4"/>
      <c r="H12" s="4"/>
      <c r="I12" s="4"/>
      <c r="J12" s="4"/>
    </row>
    <row r="13" spans="1:16" x14ac:dyDescent="0.2">
      <c r="A13" s="4"/>
      <c r="G13" s="14" t="s">
        <v>59</v>
      </c>
      <c r="H13" s="14"/>
      <c r="I13" s="14"/>
      <c r="J13" s="14"/>
      <c r="K13" s="14"/>
      <c r="L13" s="16" t="s">
        <v>63</v>
      </c>
      <c r="M13" s="16"/>
      <c r="N13" s="16"/>
      <c r="O13" s="16"/>
      <c r="P13" s="16"/>
    </row>
    <row r="14" spans="1:16" x14ac:dyDescent="0.2">
      <c r="A14" s="4"/>
      <c r="G14" s="4"/>
      <c r="H14" s="4">
        <v>0.04</v>
      </c>
      <c r="I14" s="4">
        <v>7.0000000000000007E-2</v>
      </c>
      <c r="J14" s="4">
        <v>0.09</v>
      </c>
      <c r="L14" s="4" t="s">
        <v>60</v>
      </c>
      <c r="M14" s="4">
        <v>0.04</v>
      </c>
      <c r="N14" s="4">
        <v>7.0000000000000007E-2</v>
      </c>
      <c r="O14" s="4">
        <v>0.09</v>
      </c>
    </row>
    <row r="15" spans="1:16" x14ac:dyDescent="0.2">
      <c r="A15" s="4"/>
      <c r="G15" s="4">
        <v>400</v>
      </c>
      <c r="H15" s="4">
        <v>6910</v>
      </c>
      <c r="I15" s="4">
        <v>2</v>
      </c>
      <c r="J15" s="4">
        <v>1</v>
      </c>
      <c r="L15" s="4">
        <v>400</v>
      </c>
      <c r="M15" s="8">
        <v>327284</v>
      </c>
      <c r="N15" s="8">
        <v>797</v>
      </c>
      <c r="O15" s="8">
        <v>49</v>
      </c>
    </row>
    <row r="16" spans="1:16" x14ac:dyDescent="0.2">
      <c r="A16" s="4"/>
      <c r="G16" s="4">
        <v>600</v>
      </c>
      <c r="H16" s="4">
        <v>174</v>
      </c>
      <c r="I16" s="4">
        <v>0</v>
      </c>
      <c r="J16" s="4">
        <v>0</v>
      </c>
      <c r="L16" s="4">
        <v>600</v>
      </c>
      <c r="M16" s="8">
        <v>73970</v>
      </c>
      <c r="N16" s="8">
        <v>99</v>
      </c>
      <c r="O16" s="8">
        <v>9.9</v>
      </c>
    </row>
    <row r="17" spans="1:22" x14ac:dyDescent="0.2">
      <c r="G17" s="4">
        <v>800</v>
      </c>
      <c r="H17" s="4">
        <v>58</v>
      </c>
      <c r="I17" s="4">
        <v>0</v>
      </c>
      <c r="J17" s="4">
        <v>0</v>
      </c>
      <c r="L17" s="4">
        <v>800</v>
      </c>
      <c r="M17" s="8">
        <v>7775</v>
      </c>
      <c r="N17" s="8">
        <v>49</v>
      </c>
      <c r="O17" s="8">
        <v>4</v>
      </c>
    </row>
    <row r="18" spans="1:22" x14ac:dyDescent="0.2">
      <c r="T18">
        <v>4999950000</v>
      </c>
    </row>
    <row r="19" spans="1:22" x14ac:dyDescent="0.2">
      <c r="G19" s="14" t="s">
        <v>59</v>
      </c>
      <c r="H19" s="14"/>
      <c r="I19" s="14"/>
      <c r="J19" s="14"/>
      <c r="K19" s="14"/>
      <c r="L19" s="16" t="s">
        <v>64</v>
      </c>
      <c r="M19" s="16"/>
      <c r="N19" s="16"/>
      <c r="O19" s="16"/>
      <c r="P19" s="16"/>
      <c r="R19" s="16" t="s">
        <v>64</v>
      </c>
      <c r="S19" s="16"/>
      <c r="T19" s="16"/>
      <c r="U19" s="16"/>
      <c r="V19" s="16"/>
    </row>
    <row r="20" spans="1:22" x14ac:dyDescent="0.2">
      <c r="A20" s="14" t="s">
        <v>41</v>
      </c>
      <c r="B20" s="14"/>
      <c r="C20" s="14"/>
      <c r="G20" s="4"/>
      <c r="H20" s="4">
        <v>0.04</v>
      </c>
      <c r="I20" s="4">
        <v>7.0000000000000007E-2</v>
      </c>
      <c r="J20" s="4">
        <v>0.09</v>
      </c>
      <c r="L20" s="4" t="s">
        <v>60</v>
      </c>
      <c r="M20" s="4">
        <v>0.04</v>
      </c>
      <c r="N20" s="4">
        <v>7.0000000000000007E-2</v>
      </c>
      <c r="O20" s="4">
        <v>0.09</v>
      </c>
      <c r="R20" s="4" t="s">
        <v>60</v>
      </c>
      <c r="S20" s="4">
        <v>0.04</v>
      </c>
      <c r="T20" s="4">
        <v>7.0000000000000007E-2</v>
      </c>
      <c r="U20" s="4">
        <v>0.09</v>
      </c>
    </row>
    <row r="21" spans="1:22" x14ac:dyDescent="0.2">
      <c r="A21" s="14" t="s">
        <v>47</v>
      </c>
      <c r="B21" s="14"/>
      <c r="C21" s="14"/>
      <c r="D21" s="14"/>
      <c r="E21" s="14"/>
      <c r="F21" s="14"/>
      <c r="G21" s="4">
        <v>400</v>
      </c>
      <c r="H21" s="4">
        <v>3008</v>
      </c>
      <c r="I21" s="4">
        <v>8</v>
      </c>
      <c r="J21" s="4">
        <v>0</v>
      </c>
      <c r="L21" s="4">
        <v>400</v>
      </c>
      <c r="M21" s="8">
        <v>32731412</v>
      </c>
      <c r="N21" s="8">
        <v>79758</v>
      </c>
      <c r="O21" s="8">
        <v>299</v>
      </c>
      <c r="R21" s="4">
        <v>400</v>
      </c>
      <c r="S21" s="8">
        <f>(100 - (32731412/T18)*100)-10</f>
        <v>89.34536521365213</v>
      </c>
      <c r="T21" s="8">
        <f>100-(79758/T18)*100</f>
        <v>99.998404824048237</v>
      </c>
      <c r="U21" s="8">
        <f>100-(299/T18)*100</f>
        <v>99.999994019940203</v>
      </c>
    </row>
    <row r="22" spans="1:22" x14ac:dyDescent="0.2">
      <c r="A22" s="14" t="s">
        <v>48</v>
      </c>
      <c r="B22" s="14"/>
      <c r="C22" s="14"/>
      <c r="D22" s="14"/>
      <c r="E22" s="14"/>
      <c r="F22" s="14"/>
      <c r="G22" s="4">
        <v>600</v>
      </c>
      <c r="H22" s="4">
        <v>2144</v>
      </c>
      <c r="I22" s="4">
        <v>1</v>
      </c>
      <c r="J22" s="4">
        <v>0</v>
      </c>
      <c r="L22" s="4">
        <v>600</v>
      </c>
      <c r="M22" s="8">
        <v>7397717</v>
      </c>
      <c r="N22" s="8">
        <v>5981</v>
      </c>
      <c r="O22" s="8">
        <v>19</v>
      </c>
      <c r="R22" s="4">
        <v>600</v>
      </c>
      <c r="S22" s="8">
        <f>(100 - (7397717/T18)*100)-10</f>
        <v>89.852044180441808</v>
      </c>
      <c r="T22" s="8">
        <f>100-(5981/T18)*100</f>
        <v>99.999880378803795</v>
      </c>
      <c r="U22" s="8">
        <f>100-(19/T18)*100</f>
        <v>99.999999619996203</v>
      </c>
    </row>
    <row r="23" spans="1:22" x14ac:dyDescent="0.2">
      <c r="A23" s="15" t="s">
        <v>55</v>
      </c>
      <c r="B23" s="15"/>
      <c r="C23" s="15"/>
      <c r="D23" s="15"/>
      <c r="E23" s="15"/>
      <c r="F23" s="15"/>
      <c r="G23" s="4">
        <v>800</v>
      </c>
      <c r="H23" s="4">
        <v>37</v>
      </c>
      <c r="I23" s="4">
        <v>0</v>
      </c>
      <c r="J23" s="4">
        <v>0</v>
      </c>
      <c r="L23" s="4">
        <v>800</v>
      </c>
      <c r="M23" s="8">
        <v>777657</v>
      </c>
      <c r="N23" s="8">
        <v>2990</v>
      </c>
      <c r="O23" s="8">
        <v>1</v>
      </c>
      <c r="R23" s="4">
        <v>800</v>
      </c>
      <c r="S23" s="8">
        <f>(100 - (777657/T18)*100)-10</f>
        <v>89.984446704467047</v>
      </c>
      <c r="T23" s="8">
        <f>100-(2990/T18)*100</f>
        <v>99.999940199401991</v>
      </c>
      <c r="U23" s="8">
        <f>100-(1/T18)*100</f>
        <v>99.999999979999799</v>
      </c>
    </row>
    <row r="24" spans="1:22" x14ac:dyDescent="0.2">
      <c r="A24" s="12" t="s">
        <v>58</v>
      </c>
      <c r="B24" s="12"/>
      <c r="C24" s="12"/>
      <c r="D24" s="12"/>
      <c r="E24" s="12"/>
      <c r="F24" s="12"/>
    </row>
    <row r="25" spans="1:22" x14ac:dyDescent="0.2">
      <c r="G25" s="14" t="s">
        <v>59</v>
      </c>
      <c r="H25" s="14"/>
      <c r="I25" s="14"/>
      <c r="J25" s="14"/>
      <c r="K25" s="14"/>
    </row>
    <row r="26" spans="1:22" x14ac:dyDescent="0.2">
      <c r="G26" s="4"/>
      <c r="H26" s="4">
        <v>0.04</v>
      </c>
      <c r="I26" s="4">
        <v>7.0000000000000007E-2</v>
      </c>
      <c r="J26" s="4">
        <v>0.09</v>
      </c>
    </row>
    <row r="27" spans="1:22" x14ac:dyDescent="0.2">
      <c r="G27" s="4">
        <v>400</v>
      </c>
      <c r="H27" s="4">
        <v>4586</v>
      </c>
      <c r="I27" s="4">
        <v>30</v>
      </c>
      <c r="J27" s="4">
        <v>0</v>
      </c>
    </row>
    <row r="28" spans="1:22" x14ac:dyDescent="0.2">
      <c r="G28" s="4">
        <v>600</v>
      </c>
      <c r="H28" s="4">
        <v>948</v>
      </c>
      <c r="I28" s="4">
        <v>2</v>
      </c>
      <c r="J28" s="4">
        <v>0</v>
      </c>
    </row>
    <row r="29" spans="1:22" x14ac:dyDescent="0.2">
      <c r="G29" s="4">
        <v>800</v>
      </c>
      <c r="H29" s="4">
        <v>221</v>
      </c>
      <c r="I29" s="4">
        <v>0</v>
      </c>
      <c r="J29" s="4">
        <v>0</v>
      </c>
    </row>
    <row r="31" spans="1:22" x14ac:dyDescent="0.2">
      <c r="G31" s="14" t="s">
        <v>59</v>
      </c>
      <c r="H31" s="14"/>
      <c r="I31" s="14"/>
      <c r="J31" s="14"/>
      <c r="K31" s="14"/>
    </row>
    <row r="32" spans="1:22" x14ac:dyDescent="0.2">
      <c r="G32" s="4"/>
      <c r="H32" s="4">
        <v>0.04</v>
      </c>
      <c r="I32" s="4">
        <v>7.0000000000000007E-2</v>
      </c>
      <c r="J32" s="4">
        <v>0.09</v>
      </c>
    </row>
    <row r="33" spans="7:10" x14ac:dyDescent="0.2">
      <c r="G33" s="4">
        <v>400</v>
      </c>
      <c r="H33" s="4">
        <v>748</v>
      </c>
      <c r="I33" s="4">
        <v>1</v>
      </c>
      <c r="J33" s="4">
        <v>0</v>
      </c>
    </row>
    <row r="34" spans="7:10" x14ac:dyDescent="0.2">
      <c r="G34" s="4">
        <v>600</v>
      </c>
      <c r="H34" s="4">
        <v>341</v>
      </c>
      <c r="I34" s="4">
        <v>0</v>
      </c>
      <c r="J34" s="4">
        <v>0</v>
      </c>
    </row>
    <row r="35" spans="7:10" x14ac:dyDescent="0.2">
      <c r="G35" s="4">
        <v>800</v>
      </c>
      <c r="H35" s="4">
        <v>42</v>
      </c>
      <c r="I35" s="4">
        <v>0</v>
      </c>
      <c r="J35" s="4">
        <v>0</v>
      </c>
    </row>
  </sheetData>
  <mergeCells count="16">
    <mergeCell ref="L7:P7"/>
    <mergeCell ref="L13:P13"/>
    <mergeCell ref="G1:K1"/>
    <mergeCell ref="L19:P19"/>
    <mergeCell ref="R19:V19"/>
    <mergeCell ref="G13:K13"/>
    <mergeCell ref="G31:K31"/>
    <mergeCell ref="G25:K25"/>
    <mergeCell ref="G19:K19"/>
    <mergeCell ref="A23:F23"/>
    <mergeCell ref="A24:F24"/>
    <mergeCell ref="A8:E8"/>
    <mergeCell ref="A20:C20"/>
    <mergeCell ref="A21:F21"/>
    <mergeCell ref="G7:K7"/>
    <mergeCell ref="A22:F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showRuler="0" zoomScale="106" workbookViewId="0">
      <selection activeCell="H16" sqref="H16"/>
    </sheetView>
  </sheetViews>
  <sheetFormatPr baseColWidth="10" defaultRowHeight="16" x14ac:dyDescent="0.2"/>
  <cols>
    <col min="3" max="3" width="13.5" bestFit="1" customWidth="1"/>
    <col min="10" max="10" width="14.33203125" bestFit="1" customWidth="1"/>
    <col min="13" max="14" width="10.83203125" customWidth="1"/>
  </cols>
  <sheetData>
    <row r="1" spans="1:14" x14ac:dyDescent="0.2">
      <c r="A1" t="s">
        <v>42</v>
      </c>
    </row>
    <row r="3" spans="1:14" ht="32" x14ac:dyDescent="0.2">
      <c r="A3" s="9" t="s">
        <v>46</v>
      </c>
      <c r="B3" t="s">
        <v>65</v>
      </c>
      <c r="I3" t="s">
        <v>66</v>
      </c>
    </row>
    <row r="4" spans="1:14" x14ac:dyDescent="0.2">
      <c r="C4" t="s">
        <v>43</v>
      </c>
      <c r="D4" s="11">
        <v>3.37</v>
      </c>
      <c r="E4">
        <v>12</v>
      </c>
      <c r="F4">
        <v>239.43299999999999</v>
      </c>
      <c r="G4" s="11">
        <v>3.37</v>
      </c>
      <c r="H4">
        <v>19.87</v>
      </c>
      <c r="I4">
        <f>AVERAGE(D4:H4)</f>
        <v>55.608600000000003</v>
      </c>
      <c r="J4" s="12">
        <f>SUM(I4:I5)</f>
        <v>58.313400000000001</v>
      </c>
    </row>
    <row r="5" spans="1:14" x14ac:dyDescent="0.2">
      <c r="C5" t="s">
        <v>44</v>
      </c>
      <c r="D5" s="11">
        <v>0.48399999999999999</v>
      </c>
      <c r="E5">
        <v>1</v>
      </c>
      <c r="F5">
        <v>7.06</v>
      </c>
      <c r="G5" s="11">
        <v>0.1</v>
      </c>
      <c r="H5">
        <v>4.88</v>
      </c>
      <c r="I5">
        <f>AVERAGE(D5:H5)</f>
        <v>2.7048000000000001</v>
      </c>
      <c r="J5" s="12"/>
    </row>
    <row r="6" spans="1:14" x14ac:dyDescent="0.2">
      <c r="C6" t="s">
        <v>45</v>
      </c>
      <c r="D6" s="11">
        <v>154.81</v>
      </c>
      <c r="E6">
        <v>1408</v>
      </c>
      <c r="F6">
        <v>432.1</v>
      </c>
      <c r="G6" s="11">
        <v>14.141999999999999</v>
      </c>
      <c r="H6">
        <v>4139.9799999999996</v>
      </c>
      <c r="I6">
        <f>AVERAGE(D6:H6)</f>
        <v>1229.8063999999999</v>
      </c>
    </row>
    <row r="9" spans="1:14" x14ac:dyDescent="0.2">
      <c r="A9" s="6" t="s">
        <v>49</v>
      </c>
      <c r="B9" s="6"/>
      <c r="C9" s="6"/>
      <c r="D9" s="6"/>
      <c r="E9" s="6"/>
      <c r="F9" s="6"/>
      <c r="G9" s="6" t="s">
        <v>56</v>
      </c>
    </row>
    <row r="11" spans="1:14" x14ac:dyDescent="0.2">
      <c r="A11" s="6" t="s">
        <v>57</v>
      </c>
      <c r="B11" s="6"/>
      <c r="C11" s="6"/>
      <c r="D11" s="6"/>
      <c r="E11" s="6"/>
      <c r="F11" s="6"/>
      <c r="G11" s="6"/>
      <c r="H11" s="6"/>
      <c r="I11" s="6"/>
      <c r="J11" s="6"/>
      <c r="K11" s="7"/>
      <c r="L11" s="7"/>
      <c r="M11" s="7"/>
    </row>
    <row r="16" spans="1:14" x14ac:dyDescent="0.2">
      <c r="C16" s="12" t="s">
        <v>70</v>
      </c>
      <c r="D16" s="12"/>
      <c r="E16" s="12"/>
      <c r="J16" s="12" t="s">
        <v>71</v>
      </c>
      <c r="K16" s="12"/>
      <c r="L16" s="12"/>
      <c r="M16" s="12"/>
      <c r="N16" s="12"/>
    </row>
    <row r="17" spans="3:14" x14ac:dyDescent="0.2">
      <c r="C17" t="s">
        <v>43</v>
      </c>
      <c r="D17">
        <v>3.37</v>
      </c>
      <c r="E17" s="10">
        <v>3.37</v>
      </c>
      <c r="F17">
        <f>AVERAGE(D17:E17)</f>
        <v>3.37</v>
      </c>
      <c r="G17" s="13">
        <f>SUM(F17:F18)</f>
        <v>3.6619999999999999</v>
      </c>
      <c r="J17" t="s">
        <v>67</v>
      </c>
      <c r="K17">
        <v>1000</v>
      </c>
      <c r="L17">
        <v>5000</v>
      </c>
      <c r="M17">
        <v>10000</v>
      </c>
      <c r="N17">
        <v>100000</v>
      </c>
    </row>
    <row r="18" spans="3:14" x14ac:dyDescent="0.2">
      <c r="C18" t="s">
        <v>44</v>
      </c>
      <c r="D18">
        <v>0.48399999999999999</v>
      </c>
      <c r="E18" s="10">
        <v>0.1</v>
      </c>
      <c r="F18">
        <f>AVERAGE(D18:E18)</f>
        <v>0.29199999999999998</v>
      </c>
      <c r="G18" s="13"/>
      <c r="J18" t="s">
        <v>68</v>
      </c>
      <c r="K18">
        <f>3.6/60</f>
        <v>6.0000000000000005E-2</v>
      </c>
      <c r="L18">
        <v>1.4</v>
      </c>
      <c r="M18">
        <v>5</v>
      </c>
      <c r="N18">
        <v>598</v>
      </c>
    </row>
    <row r="19" spans="3:14" x14ac:dyDescent="0.2">
      <c r="C19" t="s">
        <v>45</v>
      </c>
      <c r="D19">
        <v>154.81</v>
      </c>
      <c r="E19" s="10">
        <v>14.141999999999999</v>
      </c>
      <c r="F19">
        <f>AVERAGE(D19:E19)</f>
        <v>84.475999999999999</v>
      </c>
      <c r="J19" t="s">
        <v>69</v>
      </c>
      <c r="K19">
        <f>84/60</f>
        <v>1.4</v>
      </c>
      <c r="L19">
        <v>34</v>
      </c>
      <c r="M19">
        <v>139</v>
      </c>
      <c r="N19">
        <v>13957</v>
      </c>
    </row>
    <row r="22" spans="3:14" x14ac:dyDescent="0.2">
      <c r="C22" s="12"/>
      <c r="D22" s="12"/>
      <c r="E22" s="12"/>
    </row>
    <row r="23" spans="3:14" x14ac:dyDescent="0.2">
      <c r="E23" s="10"/>
      <c r="G23" s="13"/>
    </row>
    <row r="24" spans="3:14" x14ac:dyDescent="0.2">
      <c r="E24" s="10"/>
      <c r="G24" s="13"/>
    </row>
    <row r="25" spans="3:14" x14ac:dyDescent="0.2">
      <c r="E25" s="10"/>
    </row>
  </sheetData>
  <mergeCells count="6">
    <mergeCell ref="G23:G24"/>
    <mergeCell ref="J4:J5"/>
    <mergeCell ref="C16:E16"/>
    <mergeCell ref="G17:G18"/>
    <mergeCell ref="J16:N16"/>
    <mergeCell ref="C22:E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D7" sqref="D7"/>
    </sheetView>
  </sheetViews>
  <sheetFormatPr baseColWidth="10" defaultRowHeight="16" x14ac:dyDescent="0.2"/>
  <cols>
    <col min="1" max="1" width="16" bestFit="1" customWidth="1"/>
  </cols>
  <sheetData>
    <row r="1" spans="1:3" x14ac:dyDescent="0.2">
      <c r="A1" t="s">
        <v>50</v>
      </c>
    </row>
    <row r="2" spans="1:3" x14ac:dyDescent="0.2">
      <c r="A2" t="s">
        <v>51</v>
      </c>
    </row>
    <row r="3" spans="1:3" x14ac:dyDescent="0.2">
      <c r="A3" t="s">
        <v>52</v>
      </c>
    </row>
    <row r="4" spans="1:3" x14ac:dyDescent="0.2">
      <c r="A4" t="s">
        <v>53</v>
      </c>
    </row>
    <row r="5" spans="1:3" x14ac:dyDescent="0.2">
      <c r="A5" s="14" t="s">
        <v>54</v>
      </c>
      <c r="B5" s="14"/>
      <c r="C5" s="14"/>
    </row>
  </sheetData>
  <mergeCells count="1"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Space</vt:lpstr>
      <vt:lpstr>Time</vt:lpstr>
      <vt:lpstr>Jaccard</vt:lpstr>
      <vt:lpstr>jacc time</vt:lpstr>
      <vt:lpstr>NearDuplicates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Hoda</dc:creator>
  <cp:lastModifiedBy>Microsoft Office User</cp:lastModifiedBy>
  <dcterms:created xsi:type="dcterms:W3CDTF">2017-11-26T23:41:30Z</dcterms:created>
  <dcterms:modified xsi:type="dcterms:W3CDTF">2018-03-29T22:22:01Z</dcterms:modified>
</cp:coreProperties>
</file>