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_owncloud\Raspberry Pi\Programmieren\Projekte\Kaffeekontrolle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 s="1"/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J23" i="1"/>
  <c r="M23" i="1" s="1"/>
  <c r="J22" i="1"/>
  <c r="M22" i="1" s="1"/>
  <c r="J21" i="1"/>
  <c r="M21" i="1" s="1"/>
  <c r="J20" i="1"/>
  <c r="M20" i="1" s="1"/>
  <c r="J19" i="1"/>
  <c r="M19" i="1" s="1"/>
  <c r="J18" i="1"/>
  <c r="M18" i="1" s="1"/>
  <c r="J17" i="1"/>
  <c r="M17" i="1" s="1"/>
  <c r="J16" i="1"/>
  <c r="M16" i="1" s="1"/>
  <c r="J15" i="1"/>
  <c r="M15" i="1" s="1"/>
  <c r="J14" i="1"/>
  <c r="M14" i="1" s="1"/>
  <c r="J13" i="1"/>
  <c r="M13" i="1" s="1"/>
  <c r="J12" i="1"/>
  <c r="M12" i="1" s="1"/>
  <c r="J11" i="1"/>
  <c r="M11" i="1" s="1"/>
  <c r="J10" i="1"/>
  <c r="M10" i="1" s="1"/>
  <c r="J9" i="1"/>
  <c r="M9" i="1" s="1"/>
  <c r="J8" i="1"/>
  <c r="M8" i="1" s="1"/>
  <c r="J7" i="1"/>
  <c r="M7" i="1" s="1"/>
  <c r="J6" i="1"/>
  <c r="M6" i="1" s="1"/>
  <c r="J5" i="1"/>
  <c r="M5" i="1" s="1"/>
  <c r="J4" i="1"/>
  <c r="M4" i="1" s="1"/>
  <c r="I23" i="1"/>
  <c r="F23" i="1" s="1"/>
  <c r="I22" i="1"/>
  <c r="F22" i="1" s="1"/>
  <c r="I21" i="1"/>
  <c r="F21" i="1" s="1"/>
  <c r="I20" i="1"/>
  <c r="F20" i="1" s="1"/>
  <c r="I19" i="1"/>
  <c r="F19" i="1" s="1"/>
  <c r="I18" i="1"/>
  <c r="F18" i="1" s="1"/>
  <c r="I17" i="1"/>
  <c r="F17" i="1" s="1"/>
  <c r="I16" i="1"/>
  <c r="F16" i="1" s="1"/>
  <c r="I15" i="1"/>
  <c r="F15" i="1" s="1"/>
  <c r="I14" i="1"/>
  <c r="F14" i="1" s="1"/>
  <c r="I13" i="1"/>
  <c r="F13" i="1" s="1"/>
  <c r="I12" i="1"/>
  <c r="F12" i="1" s="1"/>
  <c r="I11" i="1"/>
  <c r="F11" i="1" s="1"/>
  <c r="I10" i="1"/>
  <c r="F10" i="1" s="1"/>
  <c r="I9" i="1"/>
  <c r="F9" i="1" s="1"/>
  <c r="I8" i="1"/>
  <c r="F8" i="1" s="1"/>
  <c r="I7" i="1"/>
  <c r="F7" i="1" s="1"/>
  <c r="I6" i="1"/>
  <c r="F6" i="1" s="1"/>
  <c r="I5" i="1"/>
  <c r="F5" i="1" s="1"/>
  <c r="I4" i="1"/>
  <c r="F4" i="1" s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7" i="1"/>
  <c r="G6" i="1"/>
  <c r="G5" i="1"/>
  <c r="G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<sst xmlns="http://schemas.openxmlformats.org/spreadsheetml/2006/main" count="105" uniqueCount="64">
  <si>
    <t>Pin</t>
  </si>
  <si>
    <t>BCM</t>
  </si>
  <si>
    <t>Name</t>
  </si>
  <si>
    <t>Verwendung</t>
  </si>
  <si>
    <t>-</t>
  </si>
  <si>
    <t>3,3V</t>
  </si>
  <si>
    <t>5V</t>
  </si>
  <si>
    <t>SDA</t>
  </si>
  <si>
    <t>SCL</t>
  </si>
  <si>
    <t>GND</t>
  </si>
  <si>
    <t>GPIO7</t>
  </si>
  <si>
    <t>GPIO21</t>
  </si>
  <si>
    <t>GPIO22</t>
  </si>
  <si>
    <t>GPIO23</t>
  </si>
  <si>
    <t>GPIO24</t>
  </si>
  <si>
    <t>GPIO26</t>
  </si>
  <si>
    <t>GPIO27</t>
  </si>
  <si>
    <t>GPIO28</t>
  </si>
  <si>
    <t>GPIO29</t>
  </si>
  <si>
    <t>TxD</t>
  </si>
  <si>
    <t>RxD</t>
  </si>
  <si>
    <t>GPIO0</t>
  </si>
  <si>
    <t>GPIO1</t>
  </si>
  <si>
    <t>GPIO2</t>
  </si>
  <si>
    <t>GPIO3</t>
  </si>
  <si>
    <t>GPIO4</t>
  </si>
  <si>
    <t>GPIO5</t>
  </si>
  <si>
    <t>MOSI</t>
  </si>
  <si>
    <t>MISO</t>
  </si>
  <si>
    <t>GPIO6</t>
  </si>
  <si>
    <t>SCLK</t>
  </si>
  <si>
    <t>CE0</t>
  </si>
  <si>
    <t>CE1</t>
  </si>
  <si>
    <t>ID_SD</t>
  </si>
  <si>
    <t>ID_SC</t>
  </si>
  <si>
    <t>GPIO25</t>
  </si>
  <si>
    <t>Freie Pins</t>
  </si>
  <si>
    <t>Verwendete Pin</t>
  </si>
  <si>
    <t>RF522_SDA</t>
  </si>
  <si>
    <t>RF522_SCK</t>
  </si>
  <si>
    <t>RF522_MOSI</t>
  </si>
  <si>
    <t>RF522_MISO</t>
  </si>
  <si>
    <t>RF522_RST</t>
  </si>
  <si>
    <t>Pinbelegung Kaffeekontrolle</t>
  </si>
  <si>
    <t>Rpi 3</t>
  </si>
  <si>
    <t>Stand</t>
  </si>
  <si>
    <t>O_Freigabe</t>
  </si>
  <si>
    <t>I_Taster_minus</t>
  </si>
  <si>
    <t>O_RGB_R</t>
  </si>
  <si>
    <t>O_RGB_G</t>
  </si>
  <si>
    <t>O_RGB_B</t>
  </si>
  <si>
    <t>I_Taster_plus</t>
  </si>
  <si>
    <t>I_TasterM</t>
  </si>
  <si>
    <t>I_TasterOk</t>
  </si>
  <si>
    <t>O_LCD_RS</t>
  </si>
  <si>
    <t>O_LCD_E</t>
  </si>
  <si>
    <t>O_LCD_D4</t>
  </si>
  <si>
    <t>O_LCD_LED</t>
  </si>
  <si>
    <t>O_LCD_D5</t>
  </si>
  <si>
    <t>O_LCD_D6</t>
  </si>
  <si>
    <t>O_LCD_D7</t>
  </si>
  <si>
    <t>I_Mahlwerk</t>
  </si>
  <si>
    <t>I_Wasser</t>
  </si>
  <si>
    <t>I²C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</si>
</sst>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D32" sqref="D32"/>
    </sheetView>
  </sheetViews>
  <sheetFormatPr baseColWidth="10" defaultRowHeight="15" x14ac:dyDescent="0.25"/>
  <cols>
    <col min="1" max="1" width="5.28515625" style="1" bestFit="1" customWidth="1"/>
    <col min="2" max="2" width="6" style="1" bestFit="1" customWidth="1"/>
    <col min="3" max="3" width="10.140625" style="1" bestFit="1" customWidth="1"/>
    <col min="4" max="4" width="14.42578125" style="15" bestFit="1" customWidth="1"/>
    <col min="5" max="5" width="11.42578125" style="1"/>
    <col min="6" max="6" width="12.42578125" style="15" bestFit="1" customWidth="1"/>
    <col min="7" max="7" width="7.42578125" style="1" bestFit="1" customWidth="1"/>
    <col min="8" max="8" width="5.140625" style="1" bestFit="1" customWidth="1"/>
    <col min="9" max="10" width="3.85546875" style="1" bestFit="1" customWidth="1"/>
    <col min="11" max="11" width="5.140625" style="1" bestFit="1" customWidth="1"/>
    <col min="12" max="12" width="7.42578125" style="1" bestFit="1" customWidth="1"/>
    <col min="13" max="13" width="14.42578125" style="15" bestFit="1" customWidth="1"/>
    <col min="14" max="16384" width="11.42578125" style="1"/>
  </cols>
  <sheetData>
    <row r="1" spans="1:13" x14ac:dyDescent="0.25">
      <c r="A1" s="19" t="s">
        <v>43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A2" s="1" t="s">
        <v>44</v>
      </c>
      <c r="B2" s="1" t="s">
        <v>45</v>
      </c>
      <c r="C2" s="14">
        <v>42775</v>
      </c>
    </row>
    <row r="3" spans="1:13" x14ac:dyDescent="0.25">
      <c r="A3" s="6" t="s">
        <v>0</v>
      </c>
      <c r="B3" s="9" t="s">
        <v>1</v>
      </c>
      <c r="C3" s="11" t="s">
        <v>2</v>
      </c>
      <c r="D3" s="8" t="s">
        <v>3</v>
      </c>
      <c r="F3" s="8" t="s">
        <v>3</v>
      </c>
      <c r="G3" s="11" t="s">
        <v>2</v>
      </c>
      <c r="H3" s="9" t="s">
        <v>1</v>
      </c>
      <c r="I3" s="2" t="s">
        <v>0</v>
      </c>
      <c r="J3" s="3" t="s">
        <v>0</v>
      </c>
      <c r="K3" s="9" t="s">
        <v>1</v>
      </c>
      <c r="L3" s="11" t="s">
        <v>2</v>
      </c>
      <c r="M3" s="8" t="s">
        <v>3</v>
      </c>
    </row>
    <row r="4" spans="1:13" x14ac:dyDescent="0.25">
      <c r="A4" s="7">
        <v>1</v>
      </c>
      <c r="B4" s="10" t="s">
        <v>4</v>
      </c>
      <c r="C4" s="12" t="s">
        <v>5</v>
      </c>
      <c r="D4" s="16" t="s">
        <v>5</v>
      </c>
      <c r="F4" s="16" t="str">
        <f>IF(VLOOKUP(I4,$A:$D,4,FALSE)=0,"",VLOOKUP(I4,$A:$D,4,FALSE))</f>
        <v>3,3V</v>
      </c>
      <c r="G4" s="12" t="str">
        <f>C4</f>
        <v>3,3V</v>
      </c>
      <c r="H4" s="10" t="str">
        <f>B4</f>
        <v>-</v>
      </c>
      <c r="I4" s="4">
        <f>A4</f>
        <v>1</v>
      </c>
      <c r="J4" s="5">
        <f>A5</f>
        <v>2</v>
      </c>
      <c r="K4" s="10" t="str">
        <f t="shared" ref="K4:L4" si="0">B5</f>
        <v>-</v>
      </c>
      <c r="L4" s="12" t="str">
        <f t="shared" si="0"/>
        <v>5V</v>
      </c>
      <c r="M4" s="16" t="str">
        <f>IF(VLOOKUP(J4,$A:$D,4,FALSE)=0,"",VLOOKUP(J4,$A:$D,4,FALSE))</f>
        <v>5V</v>
      </c>
    </row>
    <row r="5" spans="1:13" x14ac:dyDescent="0.25">
      <c r="A5" s="7">
        <v>2</v>
      </c>
      <c r="B5" s="10" t="s">
        <v>4</v>
      </c>
      <c r="C5" s="12" t="s">
        <v>6</v>
      </c>
      <c r="D5" s="16" t="s">
        <v>6</v>
      </c>
      <c r="F5" s="16" t="str">
        <f>IF(VLOOKUP(I5,$A:$D,4,FALSE)=0,"",VLOOKUP(I5,$A:$D,4,FALSE))</f>
        <v/>
      </c>
      <c r="G5" s="12" t="str">
        <f>C6</f>
        <v>SDA</v>
      </c>
      <c r="H5" s="10">
        <f>B6</f>
        <v>2</v>
      </c>
      <c r="I5" s="4">
        <f>A6</f>
        <v>3</v>
      </c>
      <c r="J5" s="5">
        <f>A7</f>
        <v>4</v>
      </c>
      <c r="K5" s="10" t="str">
        <f t="shared" ref="K5:L5" si="1">B7</f>
        <v>-</v>
      </c>
      <c r="L5" s="12" t="str">
        <f t="shared" si="1"/>
        <v>5V</v>
      </c>
      <c r="M5" s="16" t="str">
        <f t="shared" ref="M5:M23" si="2">IF(VLOOKUP(J5,$A:$D,4,FALSE)=0,"",VLOOKUP(J5,$A:$D,4,FALSE))</f>
        <v>5V</v>
      </c>
    </row>
    <row r="6" spans="1:13" x14ac:dyDescent="0.25">
      <c r="A6" s="7">
        <v>3</v>
      </c>
      <c r="B6" s="10">
        <v>2</v>
      </c>
      <c r="C6" s="12" t="s">
        <v>7</v>
      </c>
      <c r="D6" s="16"/>
      <c r="F6" s="16" t="str">
        <f t="shared" ref="F6:F23" si="3">IF(VLOOKUP(I6,$A:$D,4,FALSE)=0,"",VLOOKUP(I6,$A:$D,4,FALSE))</f>
        <v/>
      </c>
      <c r="G6" s="12" t="str">
        <f>C8</f>
        <v>SCL</v>
      </c>
      <c r="H6" s="10">
        <f>B8</f>
        <v>3</v>
      </c>
      <c r="I6" s="4">
        <f>A8</f>
        <v>5</v>
      </c>
      <c r="J6" s="5">
        <f>A9</f>
        <v>6</v>
      </c>
      <c r="K6" s="10" t="str">
        <f t="shared" ref="K6:L6" si="4">B9</f>
        <v>-</v>
      </c>
      <c r="L6" s="12" t="str">
        <f t="shared" si="4"/>
        <v>GND</v>
      </c>
      <c r="M6" s="16" t="str">
        <f t="shared" si="2"/>
        <v>GND</v>
      </c>
    </row>
    <row r="7" spans="1:13" x14ac:dyDescent="0.25">
      <c r="A7" s="7">
        <v>4</v>
      </c>
      <c r="B7" s="10" t="s">
        <v>4</v>
      </c>
      <c r="C7" s="12" t="s">
        <v>6</v>
      </c>
      <c r="D7" s="16" t="s">
        <v>6</v>
      </c>
      <c r="F7" s="16" t="str">
        <f t="shared" si="3"/>
        <v>O_LCD_RS</v>
      </c>
      <c r="G7" s="12" t="str">
        <f>C10</f>
        <v>GPIO7</v>
      </c>
      <c r="H7" s="10">
        <f>B10</f>
        <v>4</v>
      </c>
      <c r="I7" s="4">
        <f>A10</f>
        <v>7</v>
      </c>
      <c r="J7" s="5">
        <f>A11</f>
        <v>8</v>
      </c>
      <c r="K7" s="10">
        <f t="shared" ref="K7:L7" si="5">B11</f>
        <v>14</v>
      </c>
      <c r="L7" s="12" t="str">
        <f t="shared" si="5"/>
        <v>TxD</v>
      </c>
      <c r="M7" s="16" t="str">
        <f t="shared" si="2"/>
        <v/>
      </c>
    </row>
    <row r="8" spans="1:13" x14ac:dyDescent="0.25">
      <c r="A8" s="7">
        <v>5</v>
      </c>
      <c r="B8" s="10">
        <v>3</v>
      </c>
      <c r="C8" s="12" t="s">
        <v>8</v>
      </c>
      <c r="D8" s="16"/>
      <c r="F8" s="16" t="str">
        <f t="shared" si="3"/>
        <v>GND</v>
      </c>
      <c r="G8" s="12" t="str">
        <f>C12</f>
        <v>GND</v>
      </c>
      <c r="H8" s="10" t="str">
        <f>B12</f>
        <v>-</v>
      </c>
      <c r="I8" s="4">
        <f>A12</f>
        <v>9</v>
      </c>
      <c r="J8" s="5">
        <f>A13</f>
        <v>10</v>
      </c>
      <c r="K8" s="10">
        <f t="shared" ref="K8:L8" si="6">B13</f>
        <v>15</v>
      </c>
      <c r="L8" s="12" t="str">
        <f t="shared" si="6"/>
        <v>RxD</v>
      </c>
      <c r="M8" s="16" t="str">
        <f t="shared" si="2"/>
        <v/>
      </c>
    </row>
    <row r="9" spans="1:13" x14ac:dyDescent="0.25">
      <c r="A9" s="7">
        <v>6</v>
      </c>
      <c r="B9" s="10" t="s">
        <v>4</v>
      </c>
      <c r="C9" s="12" t="s">
        <v>9</v>
      </c>
      <c r="D9" s="16" t="s">
        <v>9</v>
      </c>
      <c r="F9" s="16" t="str">
        <f t="shared" si="3"/>
        <v>O_LCD_E</v>
      </c>
      <c r="G9" s="12" t="str">
        <f>C14</f>
        <v>GPIO0</v>
      </c>
      <c r="H9" s="10">
        <f>B14</f>
        <v>17</v>
      </c>
      <c r="I9" s="4">
        <f>A14</f>
        <v>11</v>
      </c>
      <c r="J9" s="5">
        <f>A15</f>
        <v>12</v>
      </c>
      <c r="K9" s="10">
        <f t="shared" ref="K9:L9" si="7">B15</f>
        <v>18</v>
      </c>
      <c r="L9" s="12" t="str">
        <f t="shared" si="7"/>
        <v>GPIO1</v>
      </c>
      <c r="M9" s="16" t="str">
        <f t="shared" si="2"/>
        <v>O_LCD_D4</v>
      </c>
    </row>
    <row r="10" spans="1:13" x14ac:dyDescent="0.25">
      <c r="A10" s="7">
        <v>7</v>
      </c>
      <c r="B10" s="10">
        <v>4</v>
      </c>
      <c r="C10" s="12" t="s">
        <v>10</v>
      </c>
      <c r="D10" s="16" t="s">
        <v>54</v>
      </c>
      <c r="F10" s="16" t="str">
        <f t="shared" si="3"/>
        <v>O_LCD_LED</v>
      </c>
      <c r="G10" s="12" t="str">
        <f>C16</f>
        <v>GPIO2</v>
      </c>
      <c r="H10" s="10">
        <f>B16</f>
        <v>27</v>
      </c>
      <c r="I10" s="4">
        <f>A16</f>
        <v>13</v>
      </c>
      <c r="J10" s="5">
        <f>A17</f>
        <v>14</v>
      </c>
      <c r="K10" s="10" t="str">
        <f t="shared" ref="K10:L10" si="8">B17</f>
        <v>-</v>
      </c>
      <c r="L10" s="12" t="str">
        <f t="shared" si="8"/>
        <v>GND</v>
      </c>
      <c r="M10" s="16" t="str">
        <f t="shared" si="2"/>
        <v>GND</v>
      </c>
    </row>
    <row r="11" spans="1:13" x14ac:dyDescent="0.25">
      <c r="A11" s="7">
        <v>8</v>
      </c>
      <c r="B11" s="10">
        <v>14</v>
      </c>
      <c r="C11" s="12" t="s">
        <v>19</v>
      </c>
      <c r="D11" s="16"/>
      <c r="F11" s="16" t="str">
        <f t="shared" si="3"/>
        <v>O_LCD_D5</v>
      </c>
      <c r="G11" s="12" t="str">
        <f>C18</f>
        <v>GPIO3</v>
      </c>
      <c r="H11" s="10">
        <f>B18</f>
        <v>22</v>
      </c>
      <c r="I11" s="4">
        <f>A18</f>
        <v>15</v>
      </c>
      <c r="J11" s="5">
        <f>A19</f>
        <v>16</v>
      </c>
      <c r="K11" s="10">
        <f t="shared" ref="K11:L11" si="9">B19</f>
        <v>23</v>
      </c>
      <c r="L11" s="12" t="str">
        <f t="shared" si="9"/>
        <v>GPIO4</v>
      </c>
      <c r="M11" s="16" t="str">
        <f t="shared" si="2"/>
        <v>O_LCD_D6</v>
      </c>
    </row>
    <row r="12" spans="1:13" x14ac:dyDescent="0.25">
      <c r="A12" s="7">
        <v>9</v>
      </c>
      <c r="B12" s="10" t="s">
        <v>4</v>
      </c>
      <c r="C12" s="12" t="s">
        <v>9</v>
      </c>
      <c r="D12" s="16" t="s">
        <v>9</v>
      </c>
      <c r="F12" s="16" t="str">
        <f t="shared" si="3"/>
        <v>3,3V</v>
      </c>
      <c r="G12" s="12" t="str">
        <f>C20</f>
        <v>3,3V</v>
      </c>
      <c r="H12" s="10" t="str">
        <f>B20</f>
        <v>-</v>
      </c>
      <c r="I12" s="4">
        <f>A20</f>
        <v>17</v>
      </c>
      <c r="J12" s="5">
        <f>A21</f>
        <v>18</v>
      </c>
      <c r="K12" s="10">
        <f t="shared" ref="K12:L12" si="10">B21</f>
        <v>24</v>
      </c>
      <c r="L12" s="12" t="str">
        <f t="shared" si="10"/>
        <v>GPIO5</v>
      </c>
      <c r="M12" s="16" t="str">
        <f t="shared" si="2"/>
        <v>O_LCD_D7</v>
      </c>
    </row>
    <row r="13" spans="1:13" x14ac:dyDescent="0.25">
      <c r="A13" s="7">
        <v>10</v>
      </c>
      <c r="B13" s="10">
        <v>15</v>
      </c>
      <c r="C13" s="12" t="s">
        <v>20</v>
      </c>
      <c r="D13" s="16"/>
      <c r="F13" s="16" t="str">
        <f t="shared" si="3"/>
        <v>RF522_MOSI</v>
      </c>
      <c r="G13" s="12" t="str">
        <f>C22</f>
        <v>MOSI</v>
      </c>
      <c r="H13" s="10">
        <f>B22</f>
        <v>10</v>
      </c>
      <c r="I13" s="4">
        <f>A22</f>
        <v>19</v>
      </c>
      <c r="J13" s="5">
        <f>A23</f>
        <v>20</v>
      </c>
      <c r="K13" s="10" t="str">
        <f t="shared" ref="K13:L13" si="11">B23</f>
        <v>-</v>
      </c>
      <c r="L13" s="12" t="str">
        <f t="shared" si="11"/>
        <v>GND</v>
      </c>
      <c r="M13" s="16" t="str">
        <f t="shared" si="2"/>
        <v>GND</v>
      </c>
    </row>
    <row r="14" spans="1:13" x14ac:dyDescent="0.25">
      <c r="A14" s="7">
        <v>11</v>
      </c>
      <c r="B14" s="10">
        <v>17</v>
      </c>
      <c r="C14" s="12" t="s">
        <v>21</v>
      </c>
      <c r="D14" s="16" t="s">
        <v>55</v>
      </c>
      <c r="F14" s="16" t="str">
        <f t="shared" si="3"/>
        <v>RF522_MISO</v>
      </c>
      <c r="G14" s="12" t="str">
        <f>C24</f>
        <v>MISO</v>
      </c>
      <c r="H14" s="10">
        <f>B24</f>
        <v>9</v>
      </c>
      <c r="I14" s="4">
        <f>A24</f>
        <v>21</v>
      </c>
      <c r="J14" s="5">
        <f>A25</f>
        <v>22</v>
      </c>
      <c r="K14" s="10">
        <f t="shared" ref="K14:L14" si="12">B25</f>
        <v>25</v>
      </c>
      <c r="L14" s="12" t="str">
        <f t="shared" si="12"/>
        <v>GPIO6</v>
      </c>
      <c r="M14" s="16" t="str">
        <f t="shared" si="2"/>
        <v>RF522_RST</v>
      </c>
    </row>
    <row r="15" spans="1:13" x14ac:dyDescent="0.25">
      <c r="A15" s="7">
        <v>12</v>
      </c>
      <c r="B15" s="10">
        <v>18</v>
      </c>
      <c r="C15" s="12" t="s">
        <v>22</v>
      </c>
      <c r="D15" s="16" t="s">
        <v>56</v>
      </c>
      <c r="F15" s="16" t="str">
        <f t="shared" si="3"/>
        <v>RF522_SCK</v>
      </c>
      <c r="G15" s="12" t="str">
        <f>C26</f>
        <v>SCLK</v>
      </c>
      <c r="H15" s="10">
        <f>B26</f>
        <v>11</v>
      </c>
      <c r="I15" s="4">
        <f>A26</f>
        <v>23</v>
      </c>
      <c r="J15" s="5">
        <f>A27</f>
        <v>24</v>
      </c>
      <c r="K15" s="10">
        <f t="shared" ref="K15:L15" si="13">B27</f>
        <v>8</v>
      </c>
      <c r="L15" s="12" t="str">
        <f t="shared" si="13"/>
        <v>CE0</v>
      </c>
      <c r="M15" s="16" t="str">
        <f t="shared" si="2"/>
        <v>RF522_SDA</v>
      </c>
    </row>
    <row r="16" spans="1:13" x14ac:dyDescent="0.25">
      <c r="A16" s="7">
        <v>13</v>
      </c>
      <c r="B16" s="10">
        <v>27</v>
      </c>
      <c r="C16" s="12" t="s">
        <v>23</v>
      </c>
      <c r="D16" s="16" t="s">
        <v>57</v>
      </c>
      <c r="F16" s="16" t="str">
        <f t="shared" si="3"/>
        <v>GND</v>
      </c>
      <c r="G16" s="12" t="str">
        <f>C28</f>
        <v>GND</v>
      </c>
      <c r="H16" s="10" t="str">
        <f>B28</f>
        <v>-</v>
      </c>
      <c r="I16" s="4">
        <f>A28</f>
        <v>25</v>
      </c>
      <c r="J16" s="5">
        <f>A29</f>
        <v>26</v>
      </c>
      <c r="K16" s="10">
        <f t="shared" ref="K16:L16" si="14">B29</f>
        <v>7</v>
      </c>
      <c r="L16" s="12" t="str">
        <f t="shared" si="14"/>
        <v>CE1</v>
      </c>
      <c r="M16" s="16" t="str">
        <f t="shared" si="2"/>
        <v>I_Mahlwerk</v>
      </c>
    </row>
    <row r="17" spans="1:13" x14ac:dyDescent="0.25">
      <c r="A17" s="7">
        <v>14</v>
      </c>
      <c r="B17" s="10" t="s">
        <v>4</v>
      </c>
      <c r="C17" s="12" t="s">
        <v>9</v>
      </c>
      <c r="D17" s="16" t="s">
        <v>9</v>
      </c>
      <c r="F17" s="16" t="str">
        <f t="shared" si="3"/>
        <v>I²C</v>
      </c>
      <c r="G17" s="12" t="str">
        <f>C30</f>
        <v>ID_SD</v>
      </c>
      <c r="H17" s="10">
        <f>B30</f>
        <v>0</v>
      </c>
      <c r="I17" s="4">
        <f>A30</f>
        <v>27</v>
      </c>
      <c r="J17" s="5">
        <f>A31</f>
        <v>28</v>
      </c>
      <c r="K17" s="10">
        <f t="shared" ref="K17:L17" si="15">B31</f>
        <v>12</v>
      </c>
      <c r="L17" s="12" t="str">
        <f t="shared" si="15"/>
        <v>ID_SC</v>
      </c>
      <c r="M17" s="16" t="str">
        <f t="shared" si="2"/>
        <v>I²C</v>
      </c>
    </row>
    <row r="18" spans="1:13" x14ac:dyDescent="0.25">
      <c r="A18" s="7">
        <v>15</v>
      </c>
      <c r="B18" s="10">
        <v>22</v>
      </c>
      <c r="C18" s="12" t="s">
        <v>24</v>
      </c>
      <c r="D18" s="16" t="s">
        <v>58</v>
      </c>
      <c r="F18" s="16" t="str">
        <f t="shared" si="3"/>
        <v>I_Wasser</v>
      </c>
      <c r="G18" s="12" t="str">
        <f>C32</f>
        <v>GPIO21</v>
      </c>
      <c r="H18" s="10">
        <f>B32</f>
        <v>5</v>
      </c>
      <c r="I18" s="4">
        <f>A32</f>
        <v>29</v>
      </c>
      <c r="J18" s="5">
        <f>A33</f>
        <v>30</v>
      </c>
      <c r="K18" s="10" t="str">
        <f t="shared" ref="K18:L18" si="16">B33</f>
        <v>-</v>
      </c>
      <c r="L18" s="12" t="str">
        <f t="shared" si="16"/>
        <v>GND</v>
      </c>
      <c r="M18" s="16" t="str">
        <f t="shared" si="2"/>
        <v>GND</v>
      </c>
    </row>
    <row r="19" spans="1:13" x14ac:dyDescent="0.25">
      <c r="A19" s="7">
        <v>16</v>
      </c>
      <c r="B19" s="10">
        <v>23</v>
      </c>
      <c r="C19" s="12" t="s">
        <v>25</v>
      </c>
      <c r="D19" s="16" t="s">
        <v>59</v>
      </c>
      <c r="F19" s="16" t="str">
        <f t="shared" si="3"/>
        <v>O_Freigabe</v>
      </c>
      <c r="G19" s="12" t="str">
        <f>C34</f>
        <v>GPIO22</v>
      </c>
      <c r="H19" s="10">
        <f>B34</f>
        <v>6</v>
      </c>
      <c r="I19" s="4">
        <f>A34</f>
        <v>31</v>
      </c>
      <c r="J19" s="5">
        <f>A35</f>
        <v>32</v>
      </c>
      <c r="K19" s="10">
        <f t="shared" ref="K19:L19" si="17">B35</f>
        <v>12</v>
      </c>
      <c r="L19" s="12" t="str">
        <f t="shared" si="17"/>
        <v>GPIO26</v>
      </c>
      <c r="M19" s="16" t="str">
        <f t="shared" si="2"/>
        <v>I_Taster_minus</v>
      </c>
    </row>
    <row r="20" spans="1:13" x14ac:dyDescent="0.25">
      <c r="A20" s="7">
        <v>17</v>
      </c>
      <c r="B20" s="10" t="s">
        <v>4</v>
      </c>
      <c r="C20" s="12" t="s">
        <v>5</v>
      </c>
      <c r="D20" s="16" t="s">
        <v>5</v>
      </c>
      <c r="F20" s="16" t="str">
        <f t="shared" si="3"/>
        <v>O_RGB_R</v>
      </c>
      <c r="G20" s="12" t="str">
        <f>C36</f>
        <v>GPIO23</v>
      </c>
      <c r="H20" s="10">
        <f>B36</f>
        <v>13</v>
      </c>
      <c r="I20" s="4">
        <f>A36</f>
        <v>33</v>
      </c>
      <c r="J20" s="5">
        <f>A37</f>
        <v>34</v>
      </c>
      <c r="K20" s="10" t="str">
        <f t="shared" ref="K20:L20" si="18">B37</f>
        <v>-</v>
      </c>
      <c r="L20" s="12" t="str">
        <f t="shared" si="18"/>
        <v>GND</v>
      </c>
      <c r="M20" s="16" t="str">
        <f t="shared" si="2"/>
        <v>GND</v>
      </c>
    </row>
    <row r="21" spans="1:13" x14ac:dyDescent="0.25">
      <c r="A21" s="7">
        <v>18</v>
      </c>
      <c r="B21" s="10">
        <v>24</v>
      </c>
      <c r="C21" s="12" t="s">
        <v>26</v>
      </c>
      <c r="D21" s="16" t="s">
        <v>60</v>
      </c>
      <c r="F21" s="16" t="str">
        <f t="shared" si="3"/>
        <v>O_RGB_G</v>
      </c>
      <c r="G21" s="12" t="str">
        <f>C38</f>
        <v>GPIO24</v>
      </c>
      <c r="H21" s="10">
        <f>B38</f>
        <v>19</v>
      </c>
      <c r="I21" s="4">
        <f>A38</f>
        <v>35</v>
      </c>
      <c r="J21" s="5">
        <f>A39</f>
        <v>36</v>
      </c>
      <c r="K21" s="10">
        <f t="shared" ref="K21:L21" si="19">B39</f>
        <v>16</v>
      </c>
      <c r="L21" s="12" t="str">
        <f t="shared" si="19"/>
        <v>GPIO27</v>
      </c>
      <c r="M21" s="16" t="str">
        <f>IF(VLOOKUP(J21,$A:$D,4,FALSE)=0,"",VLOOKUP(J21,$A:$D,4,FALSE))</f>
        <v>I_Taster_plus</v>
      </c>
    </row>
    <row r="22" spans="1:13" x14ac:dyDescent="0.25">
      <c r="A22" s="7">
        <v>19</v>
      </c>
      <c r="B22" s="10">
        <v>10</v>
      </c>
      <c r="C22" s="12" t="s">
        <v>27</v>
      </c>
      <c r="D22" s="16" t="s">
        <v>40</v>
      </c>
      <c r="F22" s="16" t="str">
        <f t="shared" si="3"/>
        <v>O_RGB_B</v>
      </c>
      <c r="G22" s="12" t="str">
        <f>C40</f>
        <v>GPIO25</v>
      </c>
      <c r="H22" s="10">
        <f>B40</f>
        <v>26</v>
      </c>
      <c r="I22" s="4">
        <f>A40</f>
        <v>37</v>
      </c>
      <c r="J22" s="5">
        <f>A41</f>
        <v>38</v>
      </c>
      <c r="K22" s="10">
        <f t="shared" ref="K22:L22" si="20">B41</f>
        <v>20</v>
      </c>
      <c r="L22" s="12" t="str">
        <f t="shared" si="20"/>
        <v>GPIO28</v>
      </c>
      <c r="M22" s="16" t="str">
        <f t="shared" si="2"/>
        <v>I_TasterM</v>
      </c>
    </row>
    <row r="23" spans="1:13" x14ac:dyDescent="0.25">
      <c r="A23" s="7">
        <v>20</v>
      </c>
      <c r="B23" s="10" t="s">
        <v>4</v>
      </c>
      <c r="C23" s="12" t="s">
        <v>9</v>
      </c>
      <c r="D23" s="16" t="s">
        <v>9</v>
      </c>
      <c r="F23" s="16" t="str">
        <f t="shared" si="3"/>
        <v>GND</v>
      </c>
      <c r="G23" s="12" t="str">
        <f>C42</f>
        <v>GND</v>
      </c>
      <c r="H23" s="10" t="str">
        <f>B42</f>
        <v>-</v>
      </c>
      <c r="I23" s="4">
        <f>A42</f>
        <v>39</v>
      </c>
      <c r="J23" s="5">
        <f>A43</f>
        <v>40</v>
      </c>
      <c r="K23" s="10">
        <f t="shared" ref="K23:L23" si="21">B43</f>
        <v>21</v>
      </c>
      <c r="L23" s="12" t="str">
        <f t="shared" si="21"/>
        <v>GPIO29</v>
      </c>
      <c r="M23" s="16" t="str">
        <f t="shared" si="2"/>
        <v>I_TasterOk</v>
      </c>
    </row>
    <row r="24" spans="1:13" x14ac:dyDescent="0.25">
      <c r="A24" s="7">
        <v>21</v>
      </c>
      <c r="B24" s="10">
        <v>9</v>
      </c>
      <c r="C24" s="12" t="s">
        <v>28</v>
      </c>
      <c r="D24" s="16" t="s">
        <v>41</v>
      </c>
    </row>
    <row r="25" spans="1:13" x14ac:dyDescent="0.25">
      <c r="A25" s="7">
        <v>22</v>
      </c>
      <c r="B25" s="10">
        <v>25</v>
      </c>
      <c r="C25" s="12" t="s">
        <v>29</v>
      </c>
      <c r="D25" s="16" t="s">
        <v>42</v>
      </c>
    </row>
    <row r="26" spans="1:13" x14ac:dyDescent="0.25">
      <c r="A26" s="7">
        <v>23</v>
      </c>
      <c r="B26" s="10">
        <v>11</v>
      </c>
      <c r="C26" s="12" t="s">
        <v>30</v>
      </c>
      <c r="D26" s="16" t="s">
        <v>39</v>
      </c>
      <c r="F26" s="17" t="s">
        <v>36</v>
      </c>
      <c r="G26" s="18"/>
      <c r="H26" s="13">
        <f>COUNTIFS(A:A,"&gt;0")-H27</f>
        <v>4</v>
      </c>
    </row>
    <row r="27" spans="1:13" x14ac:dyDescent="0.25">
      <c r="A27" s="7">
        <v>24</v>
      </c>
      <c r="B27" s="10">
        <v>8</v>
      </c>
      <c r="C27" s="12" t="s">
        <v>31</v>
      </c>
      <c r="D27" s="16" t="s">
        <v>38</v>
      </c>
      <c r="F27" s="17" t="s">
        <v>37</v>
      </c>
      <c r="G27" s="18"/>
      <c r="H27" s="13">
        <f>COUNTIFS(D:D,"&lt;&gt;")-1</f>
        <v>36</v>
      </c>
    </row>
    <row r="28" spans="1:13" x14ac:dyDescent="0.25">
      <c r="A28" s="7">
        <v>25</v>
      </c>
      <c r="B28" s="10" t="s">
        <v>4</v>
      </c>
      <c r="C28" s="12" t="s">
        <v>9</v>
      </c>
      <c r="D28" s="16" t="s">
        <v>9</v>
      </c>
    </row>
    <row r="29" spans="1:13" x14ac:dyDescent="0.25">
      <c r="A29" s="7">
        <v>26</v>
      </c>
      <c r="B29" s="10">
        <v>7</v>
      </c>
      <c r="C29" s="12" t="s">
        <v>32</v>
      </c>
      <c r="D29" s="16" t="s">
        <v>61</v>
      </c>
    </row>
    <row r="30" spans="1:13" x14ac:dyDescent="0.25">
      <c r="A30" s="7">
        <v>27</v>
      </c>
      <c r="B30" s="10">
        <v>0</v>
      </c>
      <c r="C30" s="12" t="s">
        <v>33</v>
      </c>
      <c r="D30" s="16" t="s">
        <v>63</v>
      </c>
    </row>
    <row r="31" spans="1:13" x14ac:dyDescent="0.25">
      <c r="A31" s="7">
        <v>28</v>
      </c>
      <c r="B31" s="10">
        <v>12</v>
      </c>
      <c r="C31" s="12" t="s">
        <v>34</v>
      </c>
      <c r="D31" s="16" t="s">
        <v>63</v>
      </c>
    </row>
    <row r="32" spans="1:13" x14ac:dyDescent="0.25">
      <c r="A32" s="7">
        <v>29</v>
      </c>
      <c r="B32" s="10">
        <v>5</v>
      </c>
      <c r="C32" s="12" t="s">
        <v>11</v>
      </c>
      <c r="D32" s="16" t="s">
        <v>62</v>
      </c>
    </row>
    <row r="33" spans="1:4" x14ac:dyDescent="0.25">
      <c r="A33" s="7">
        <v>30</v>
      </c>
      <c r="B33" s="10" t="s">
        <v>4</v>
      </c>
      <c r="C33" s="12" t="s">
        <v>9</v>
      </c>
      <c r="D33" s="16" t="s">
        <v>9</v>
      </c>
    </row>
    <row r="34" spans="1:4" x14ac:dyDescent="0.25">
      <c r="A34" s="7">
        <v>31</v>
      </c>
      <c r="B34" s="10">
        <v>6</v>
      </c>
      <c r="C34" s="12" t="s">
        <v>12</v>
      </c>
      <c r="D34" s="16" t="s">
        <v>46</v>
      </c>
    </row>
    <row r="35" spans="1:4" x14ac:dyDescent="0.25">
      <c r="A35" s="7">
        <v>32</v>
      </c>
      <c r="B35" s="10">
        <v>12</v>
      </c>
      <c r="C35" s="12" t="s">
        <v>15</v>
      </c>
      <c r="D35" s="16" t="s">
        <v>47</v>
      </c>
    </row>
    <row r="36" spans="1:4" x14ac:dyDescent="0.25">
      <c r="A36" s="7">
        <v>33</v>
      </c>
      <c r="B36" s="10">
        <v>13</v>
      </c>
      <c r="C36" s="12" t="s">
        <v>13</v>
      </c>
      <c r="D36" s="16" t="s">
        <v>48</v>
      </c>
    </row>
    <row r="37" spans="1:4" x14ac:dyDescent="0.25">
      <c r="A37" s="7">
        <v>34</v>
      </c>
      <c r="B37" s="10" t="s">
        <v>4</v>
      </c>
      <c r="C37" s="12" t="s">
        <v>9</v>
      </c>
      <c r="D37" s="16" t="s">
        <v>9</v>
      </c>
    </row>
    <row r="38" spans="1:4" x14ac:dyDescent="0.25">
      <c r="A38" s="7">
        <v>35</v>
      </c>
      <c r="B38" s="10">
        <v>19</v>
      </c>
      <c r="C38" s="12" t="s">
        <v>14</v>
      </c>
      <c r="D38" s="16" t="s">
        <v>49</v>
      </c>
    </row>
    <row r="39" spans="1:4" x14ac:dyDescent="0.25">
      <c r="A39" s="7">
        <v>36</v>
      </c>
      <c r="B39" s="10">
        <v>16</v>
      </c>
      <c r="C39" s="12" t="s">
        <v>16</v>
      </c>
      <c r="D39" s="16" t="s">
        <v>51</v>
      </c>
    </row>
    <row r="40" spans="1:4" x14ac:dyDescent="0.25">
      <c r="A40" s="7">
        <v>37</v>
      </c>
      <c r="B40" s="10">
        <v>26</v>
      </c>
      <c r="C40" s="12" t="s">
        <v>35</v>
      </c>
      <c r="D40" s="16" t="s">
        <v>50</v>
      </c>
    </row>
    <row r="41" spans="1:4" x14ac:dyDescent="0.25">
      <c r="A41" s="7">
        <v>38</v>
      </c>
      <c r="B41" s="10">
        <v>20</v>
      </c>
      <c r="C41" s="12" t="s">
        <v>17</v>
      </c>
      <c r="D41" s="16" t="s">
        <v>52</v>
      </c>
    </row>
    <row r="42" spans="1:4" x14ac:dyDescent="0.25">
      <c r="A42" s="7">
        <v>39</v>
      </c>
      <c r="B42" s="10" t="s">
        <v>4</v>
      </c>
      <c r="C42" s="12" t="s">
        <v>9</v>
      </c>
      <c r="D42" s="16" t="s">
        <v>9</v>
      </c>
    </row>
    <row r="43" spans="1:4" x14ac:dyDescent="0.25">
      <c r="A43" s="7">
        <v>40</v>
      </c>
      <c r="B43" s="10">
        <v>21</v>
      </c>
      <c r="C43" s="12" t="s">
        <v>18</v>
      </c>
      <c r="D43" s="16" t="s">
        <v>53</v>
      </c>
    </row>
  </sheetData>
  <mergeCells count="3">
    <mergeCell ref="F27:G27"/>
    <mergeCell ref="F26:G26"/>
    <mergeCell ref="A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Hafner</dc:creator>
  <cp:lastModifiedBy>Johannes Hafner</cp:lastModifiedBy>
  <dcterms:created xsi:type="dcterms:W3CDTF">2017-01-19T22:14:00Z</dcterms:created>
  <dcterms:modified xsi:type="dcterms:W3CDTF">2017-02-26T18:58:03Z</dcterms:modified>
</cp:coreProperties>
</file>