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TekisTezlanuvchanHarakat\sinov\"/>
    </mc:Choice>
  </mc:AlternateContent>
  <bookViews>
    <workbookView xWindow="0" yWindow="0" windowWidth="20460" windowHeight="82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2" i="1" l="1"/>
  <c r="R92" i="1"/>
  <c r="P93" i="1"/>
  <c r="P92" i="1"/>
  <c r="P91" i="1"/>
  <c r="N92" i="1"/>
  <c r="L92" i="1"/>
  <c r="L93" i="1"/>
  <c r="L91" i="1"/>
  <c r="L86" i="1"/>
  <c r="L87" i="1"/>
  <c r="L88" i="1"/>
  <c r="D90" i="1"/>
  <c r="F90" i="1" s="1"/>
  <c r="D89" i="1"/>
  <c r="F89" i="1" s="1"/>
  <c r="F85" i="1"/>
  <c r="D85" i="1"/>
  <c r="I75" i="1" l="1"/>
  <c r="J75" i="1"/>
  <c r="K75" i="1"/>
  <c r="L75" i="1"/>
  <c r="M75" i="1"/>
  <c r="N75" i="1"/>
  <c r="O75" i="1"/>
  <c r="P75" i="1"/>
  <c r="Q75" i="1"/>
  <c r="H75" i="1"/>
  <c r="I73" i="1"/>
  <c r="J73" i="1"/>
  <c r="K73" i="1"/>
  <c r="L73" i="1"/>
  <c r="M73" i="1"/>
  <c r="N73" i="1"/>
  <c r="O73" i="1"/>
  <c r="P73" i="1"/>
  <c r="Q73" i="1"/>
  <c r="H73" i="1"/>
  <c r="I72" i="1"/>
  <c r="J72" i="1"/>
  <c r="K72" i="1"/>
  <c r="L72" i="1"/>
  <c r="M72" i="1"/>
  <c r="N72" i="1"/>
  <c r="O72" i="1"/>
  <c r="P72" i="1"/>
  <c r="Q72" i="1"/>
  <c r="H72" i="1"/>
  <c r="I69" i="1"/>
  <c r="J69" i="1" s="1"/>
  <c r="K69" i="1" s="1"/>
  <c r="L69" i="1" s="1"/>
  <c r="M69" i="1" s="1"/>
  <c r="N69" i="1" s="1"/>
  <c r="O69" i="1" s="1"/>
  <c r="P69" i="1" s="1"/>
  <c r="Q69" i="1" s="1"/>
  <c r="I68" i="1"/>
  <c r="J68" i="1" s="1"/>
  <c r="K68" i="1" s="1"/>
  <c r="L68" i="1" s="1"/>
  <c r="M68" i="1" s="1"/>
  <c r="N68" i="1" s="1"/>
  <c r="O68" i="1" s="1"/>
  <c r="P68" i="1" s="1"/>
  <c r="G62" i="1"/>
  <c r="G61" i="1"/>
  <c r="I52" i="1"/>
  <c r="J52" i="1"/>
  <c r="K52" i="1"/>
  <c r="L52" i="1"/>
  <c r="M52" i="1"/>
  <c r="N52" i="1"/>
  <c r="O52" i="1"/>
  <c r="P52" i="1"/>
  <c r="Q52" i="1"/>
  <c r="H52" i="1"/>
  <c r="I49" i="1"/>
  <c r="J49" i="1"/>
  <c r="K49" i="1"/>
  <c r="L49" i="1"/>
  <c r="M49" i="1"/>
  <c r="N49" i="1"/>
  <c r="O49" i="1"/>
  <c r="P49" i="1"/>
  <c r="Q49" i="1"/>
  <c r="H49" i="1"/>
  <c r="F41" i="1"/>
  <c r="F43" i="1" s="1"/>
  <c r="J42" i="1" s="1"/>
  <c r="G39" i="1"/>
  <c r="G38" i="1"/>
  <c r="I46" i="1"/>
  <c r="J46" i="1" s="1"/>
  <c r="K46" i="1" s="1"/>
  <c r="L46" i="1" s="1"/>
  <c r="M46" i="1" s="1"/>
  <c r="N46" i="1" s="1"/>
  <c r="O46" i="1" s="1"/>
  <c r="P46" i="1" s="1"/>
  <c r="Q46" i="1" s="1"/>
  <c r="I45" i="1"/>
  <c r="J45" i="1" s="1"/>
  <c r="K45" i="1" s="1"/>
  <c r="L45" i="1" s="1"/>
  <c r="M45" i="1" s="1"/>
  <c r="N45" i="1" s="1"/>
  <c r="O45" i="1" s="1"/>
  <c r="P45" i="1" s="1"/>
  <c r="F64" i="1" l="1"/>
  <c r="F66" i="1" s="1"/>
  <c r="J65" i="1" s="1"/>
  <c r="Q70" i="1" s="1"/>
  <c r="I70" i="1"/>
  <c r="P70" i="1"/>
  <c r="K70" i="1"/>
  <c r="N70" i="1"/>
  <c r="O47" i="1"/>
  <c r="N47" i="1"/>
  <c r="J47" i="1"/>
  <c r="Q47" i="1"/>
  <c r="M47" i="1"/>
  <c r="I47" i="1"/>
  <c r="P47" i="1"/>
  <c r="L47" i="1"/>
  <c r="K47" i="1"/>
  <c r="I34" i="1"/>
  <c r="J34" i="1"/>
  <c r="K34" i="1"/>
  <c r="L34" i="1"/>
  <c r="M34" i="1"/>
  <c r="N34" i="1"/>
  <c r="O34" i="1"/>
  <c r="P34" i="1"/>
  <c r="Q34" i="1"/>
  <c r="H34" i="1"/>
  <c r="I32" i="1"/>
  <c r="J32" i="1"/>
  <c r="K32" i="1"/>
  <c r="L32" i="1"/>
  <c r="M32" i="1"/>
  <c r="N32" i="1"/>
  <c r="O32" i="1"/>
  <c r="P32" i="1"/>
  <c r="Q32" i="1"/>
  <c r="H32" i="1"/>
  <c r="I31" i="1"/>
  <c r="J31" i="1"/>
  <c r="K31" i="1"/>
  <c r="L31" i="1"/>
  <c r="M31" i="1"/>
  <c r="N31" i="1"/>
  <c r="O31" i="1"/>
  <c r="P31" i="1"/>
  <c r="Q31" i="1"/>
  <c r="H31" i="1"/>
  <c r="F23" i="1"/>
  <c r="I27" i="1"/>
  <c r="J27" i="1" s="1"/>
  <c r="K27" i="1" s="1"/>
  <c r="L27" i="1" s="1"/>
  <c r="M27" i="1" s="1"/>
  <c r="N27" i="1" s="1"/>
  <c r="O27" i="1" s="1"/>
  <c r="P27" i="1" s="1"/>
  <c r="Q28" i="1"/>
  <c r="P28" i="1"/>
  <c r="O28" i="1"/>
  <c r="N28" i="1"/>
  <c r="M28" i="1"/>
  <c r="L28" i="1"/>
  <c r="K28" i="1"/>
  <c r="J28" i="1"/>
  <c r="I28" i="1"/>
  <c r="F25" i="1"/>
  <c r="J24" i="1" s="1"/>
  <c r="I12" i="1"/>
  <c r="I17" i="1" s="1"/>
  <c r="J12" i="1"/>
  <c r="K12" i="1" s="1"/>
  <c r="Q16" i="1"/>
  <c r="P16" i="1"/>
  <c r="O16" i="1"/>
  <c r="N16" i="1"/>
  <c r="M16" i="1"/>
  <c r="L16" i="1"/>
  <c r="K16" i="1"/>
  <c r="J16" i="1"/>
  <c r="I16" i="1"/>
  <c r="Q11" i="1"/>
  <c r="P11" i="1"/>
  <c r="O11" i="1"/>
  <c r="N11" i="1"/>
  <c r="M11" i="1"/>
  <c r="L11" i="1"/>
  <c r="K11" i="1"/>
  <c r="J11" i="1"/>
  <c r="I11" i="1"/>
  <c r="G14" i="1"/>
  <c r="G13" i="1"/>
  <c r="K8" i="1"/>
  <c r="J8" i="1"/>
  <c r="I8" i="1"/>
  <c r="H8" i="1"/>
  <c r="G8" i="1"/>
  <c r="F8" i="1"/>
  <c r="E8" i="1"/>
  <c r="D8" i="1"/>
  <c r="E5" i="1"/>
  <c r="F5" i="1" s="1"/>
  <c r="L6" i="1"/>
  <c r="K6" i="1"/>
  <c r="J6" i="1"/>
  <c r="I6" i="1"/>
  <c r="H6" i="1"/>
  <c r="G6" i="1"/>
  <c r="F6" i="1"/>
  <c r="D6" i="1"/>
  <c r="E6" i="1"/>
  <c r="F4" i="1"/>
  <c r="E4" i="1"/>
  <c r="O70" i="1" l="1"/>
  <c r="M70" i="1"/>
  <c r="J70" i="1"/>
  <c r="L70" i="1"/>
  <c r="P29" i="1"/>
  <c r="L29" i="1"/>
  <c r="O29" i="1"/>
  <c r="M29" i="1"/>
  <c r="J29" i="1"/>
  <c r="N29" i="1"/>
  <c r="K29" i="1"/>
  <c r="Q29" i="1"/>
  <c r="I29" i="1"/>
  <c r="L12" i="1"/>
  <c r="K17" i="1"/>
  <c r="J17" i="1"/>
  <c r="D7" i="1"/>
  <c r="E7" i="1" s="1"/>
  <c r="F7" i="1" s="1"/>
  <c r="G7" i="1" s="1"/>
  <c r="H7" i="1" s="1"/>
  <c r="I7" i="1" s="1"/>
  <c r="J7" i="1" s="1"/>
  <c r="K7" i="1" s="1"/>
  <c r="L7" i="1" s="1"/>
  <c r="M12" i="1" l="1"/>
  <c r="L17" i="1"/>
  <c r="N12" i="1" l="1"/>
  <c r="M17" i="1"/>
  <c r="O12" i="1" l="1"/>
  <c r="N17" i="1"/>
  <c r="P12" i="1" l="1"/>
  <c r="O17" i="1"/>
  <c r="Q12" i="1" l="1"/>
  <c r="Q17" i="1" s="1"/>
  <c r="P17" i="1"/>
</calcChain>
</file>

<file path=xl/sharedStrings.xml><?xml version="1.0" encoding="utf-8"?>
<sst xmlns="http://schemas.openxmlformats.org/spreadsheetml/2006/main" count="20" uniqueCount="8">
  <si>
    <t>S=</t>
  </si>
  <si>
    <t>t=</t>
  </si>
  <si>
    <t>m</t>
  </si>
  <si>
    <t>s</t>
  </si>
  <si>
    <t>a=</t>
  </si>
  <si>
    <t>m/s^2</t>
  </si>
  <si>
    <t>left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</si>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</sst>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93"/>
  <sheetViews>
    <sheetView tabSelected="1" topLeftCell="B71" workbookViewId="0">
      <selection activeCell="T93" sqref="T93"/>
    </sheetView>
  </sheetViews>
  <sheetFormatPr defaultRowHeight="15" x14ac:dyDescent="0.25"/>
  <cols>
    <col min="2" max="2" width="9.140625" customWidth="1"/>
    <col min="4" max="4" width="9.140625" customWidth="1"/>
    <col min="6" max="6" width="9.140625" customWidth="1"/>
    <col min="18" max="18" width="12.7109375" bestFit="1" customWidth="1"/>
    <col min="20" max="20" width="12.7109375" bestFit="1" customWidth="1"/>
  </cols>
  <sheetData>
    <row r="4" spans="3:17" x14ac:dyDescent="0.25">
      <c r="D4">
        <v>234</v>
      </c>
      <c r="E4">
        <f>D4-C6</f>
        <v>251</v>
      </c>
      <c r="F4">
        <f>E4/9</f>
        <v>27.888888888888889</v>
      </c>
    </row>
    <row r="5" spans="3:17" x14ac:dyDescent="0.25">
      <c r="D5">
        <v>434</v>
      </c>
      <c r="E5">
        <f>D5-C7</f>
        <v>434</v>
      </c>
      <c r="F5">
        <f>E5/9</f>
        <v>48.222222222222221</v>
      </c>
    </row>
    <row r="6" spans="3:17" x14ac:dyDescent="0.25">
      <c r="C6">
        <v>-17</v>
      </c>
      <c r="D6">
        <f>C6+E4/9</f>
        <v>10.888888888888889</v>
      </c>
      <c r="E6">
        <f>D6+E4/9</f>
        <v>38.777777777777779</v>
      </c>
      <c r="F6">
        <f>E6+E4/9</f>
        <v>66.666666666666671</v>
      </c>
      <c r="G6">
        <f>F6+E4/9</f>
        <v>94.555555555555557</v>
      </c>
      <c r="H6">
        <f>G6+E4/9</f>
        <v>122.44444444444444</v>
      </c>
      <c r="I6">
        <f>H6+E4/9</f>
        <v>150.33333333333334</v>
      </c>
      <c r="J6">
        <f>I6+E4/9</f>
        <v>178.22222222222223</v>
      </c>
      <c r="K6">
        <f>J6+E4/9</f>
        <v>206.11111111111111</v>
      </c>
      <c r="L6">
        <f>K6+E4/9</f>
        <v>234</v>
      </c>
    </row>
    <row r="7" spans="3:17" x14ac:dyDescent="0.25">
      <c r="C7">
        <v>0</v>
      </c>
      <c r="D7">
        <f>C7+E5/9</f>
        <v>48.222222222222221</v>
      </c>
      <c r="E7">
        <f>D7+E5/9</f>
        <v>96.444444444444443</v>
      </c>
      <c r="F7">
        <f>E7+E5/9</f>
        <v>144.66666666666666</v>
      </c>
      <c r="G7">
        <f>F7+E5/9</f>
        <v>192.88888888888889</v>
      </c>
      <c r="H7">
        <f>G7+E5/9</f>
        <v>241.11111111111111</v>
      </c>
      <c r="I7">
        <f>H7+E5/9</f>
        <v>289.33333333333331</v>
      </c>
      <c r="J7">
        <f>I7+E5/9</f>
        <v>337.55555555555554</v>
      </c>
      <c r="K7">
        <f>J7+E5/9</f>
        <v>385.77777777777777</v>
      </c>
      <c r="L7">
        <f>K7+E5/9</f>
        <v>434</v>
      </c>
    </row>
    <row r="8" spans="3:17" x14ac:dyDescent="0.25">
      <c r="C8">
        <v>0</v>
      </c>
      <c r="D8">
        <f>(L8-C8)/9</f>
        <v>11.111111111111111</v>
      </c>
      <c r="E8">
        <f>D8+(L8-C8)/9</f>
        <v>22.222222222222221</v>
      </c>
      <c r="F8">
        <f>E8+(L8-C8)/9</f>
        <v>33.333333333333329</v>
      </c>
      <c r="G8">
        <f>F8+(L8-C8)/9</f>
        <v>44.444444444444443</v>
      </c>
      <c r="H8">
        <f>G8+(L8-C8)/9</f>
        <v>55.555555555555557</v>
      </c>
      <c r="I8">
        <f>H8+(L8-C8)/9</f>
        <v>66.666666666666671</v>
      </c>
      <c r="J8">
        <f>I8+(L8-C8)/9</f>
        <v>77.777777777777786</v>
      </c>
      <c r="K8">
        <f>J8+(L8-C8)/9</f>
        <v>88.8888888888889</v>
      </c>
      <c r="L8">
        <v>100</v>
      </c>
    </row>
    <row r="11" spans="3:17" x14ac:dyDescent="0.25">
      <c r="F11">
        <v>0.91</v>
      </c>
      <c r="I11">
        <f>F11/9</f>
        <v>0.10111111111111111</v>
      </c>
      <c r="J11">
        <f>I11+F11/9</f>
        <v>0.20222222222222222</v>
      </c>
      <c r="K11">
        <f>J11+F11/9</f>
        <v>0.30333333333333334</v>
      </c>
      <c r="L11">
        <f>K11+F11/9</f>
        <v>0.40444444444444444</v>
      </c>
      <c r="M11">
        <f>L11+F11/9</f>
        <v>0.50555555555555554</v>
      </c>
      <c r="N11">
        <f>M11+F11/9</f>
        <v>0.60666666666666669</v>
      </c>
      <c r="O11">
        <f>N11+F11/9</f>
        <v>0.70777777777777784</v>
      </c>
      <c r="P11">
        <f>O11+F11/9</f>
        <v>0.80888888888888899</v>
      </c>
      <c r="Q11">
        <f>P11+F11/9</f>
        <v>0.91000000000000014</v>
      </c>
    </row>
    <row r="12" spans="3:17" x14ac:dyDescent="0.25">
      <c r="F12">
        <v>0.91</v>
      </c>
      <c r="I12">
        <f>F12/9</f>
        <v>0.10111111111111111</v>
      </c>
      <c r="J12">
        <f>I12+F12/9</f>
        <v>0.20222222222222222</v>
      </c>
      <c r="K12">
        <f>J12+F12/9</f>
        <v>0.30333333333333334</v>
      </c>
      <c r="L12">
        <f>K12+F12/9</f>
        <v>0.40444444444444444</v>
      </c>
      <c r="M12">
        <f>L12+F12/9</f>
        <v>0.50555555555555554</v>
      </c>
      <c r="N12">
        <f>M12+F12/9</f>
        <v>0.60666666666666669</v>
      </c>
      <c r="O12">
        <f>N12+F12/9</f>
        <v>0.70777777777777784</v>
      </c>
      <c r="P12">
        <f>O12+F12/9</f>
        <v>0.80888888888888899</v>
      </c>
      <c r="Q12">
        <f>P12+F12/9</f>
        <v>0.91000000000000014</v>
      </c>
    </row>
    <row r="13" spans="3:17" x14ac:dyDescent="0.25">
      <c r="G13">
        <f>2*L6/(F11*F11)</f>
        <v>565.14913657770796</v>
      </c>
    </row>
    <row r="14" spans="3:17" x14ac:dyDescent="0.25">
      <c r="G14">
        <f>2*L7/(F11*F11)</f>
        <v>1048.182586644125</v>
      </c>
    </row>
    <row r="16" spans="3:17" x14ac:dyDescent="0.25">
      <c r="I16">
        <f>G13*I11*I11/2</f>
        <v>2.8888888888888888</v>
      </c>
      <c r="J16">
        <f>G13*J11*J11/2</f>
        <v>11.555555555555555</v>
      </c>
      <c r="K16">
        <f>G13*K11*K11/2</f>
        <v>26</v>
      </c>
      <c r="L16">
        <f>G13*L11*L11/2</f>
        <v>46.222222222222221</v>
      </c>
      <c r="M16">
        <f>G13*M11*M11/2</f>
        <v>72.2222222222222</v>
      </c>
      <c r="N16">
        <f>G13*N11*N11/2</f>
        <v>104</v>
      </c>
      <c r="O16">
        <f>G13*O11*O11/2</f>
        <v>141.55555555555557</v>
      </c>
      <c r="P16">
        <f>G13*P11*P11/2</f>
        <v>184.88888888888891</v>
      </c>
      <c r="Q16">
        <f>G13*Q11*Q11/2</f>
        <v>234.00000000000006</v>
      </c>
    </row>
    <row r="17" spans="5:17" x14ac:dyDescent="0.25">
      <c r="I17">
        <f>G14*I12*I12/2</f>
        <v>5.3580246913580236</v>
      </c>
      <c r="J17">
        <f>G14*J12*J12/2</f>
        <v>21.432098765432094</v>
      </c>
      <c r="K17">
        <f>G14*K12*K12/2</f>
        <v>48.222222222222214</v>
      </c>
      <c r="L17">
        <f>G14*L12*L12/2</f>
        <v>85.728395061728378</v>
      </c>
      <c r="M17">
        <f>G14*M12*M12/2</f>
        <v>133.95061728395058</v>
      </c>
      <c r="N17">
        <f>G14*N12*N12/2</f>
        <v>192.88888888888886</v>
      </c>
      <c r="O17">
        <f>G14*O12*O12/2</f>
        <v>262.54320987654319</v>
      </c>
      <c r="P17">
        <f>G14*P12*P12/2</f>
        <v>342.91358024691363</v>
      </c>
      <c r="Q17">
        <f>G14*Q12*Q12/2</f>
        <v>434.00000000000011</v>
      </c>
    </row>
    <row r="23" spans="5:17" x14ac:dyDescent="0.25">
      <c r="F23">
        <f>(E4*E4+D5*D5)</f>
        <v>251357</v>
      </c>
    </row>
    <row r="24" spans="5:17" x14ac:dyDescent="0.25">
      <c r="I24" s="1" t="s">
        <v>4</v>
      </c>
      <c r="J24">
        <f>2*F25/(F26*F26)</f>
        <v>1210.8565717468955</v>
      </c>
      <c r="K24" t="s">
        <v>5</v>
      </c>
    </row>
    <row r="25" spans="5:17" x14ac:dyDescent="0.25">
      <c r="E25" s="1" t="s">
        <v>0</v>
      </c>
      <c r="F25">
        <f>SQRT(F23)</f>
        <v>501.35516353180208</v>
      </c>
      <c r="G25" t="s">
        <v>2</v>
      </c>
    </row>
    <row r="26" spans="5:17" x14ac:dyDescent="0.25">
      <c r="E26" s="1" t="s">
        <v>1</v>
      </c>
      <c r="F26">
        <v>0.91</v>
      </c>
      <c r="G26" t="s">
        <v>3</v>
      </c>
    </row>
    <row r="27" spans="5:17" x14ac:dyDescent="0.25">
      <c r="H27">
        <v>0</v>
      </c>
      <c r="I27">
        <f>(Q27-H27)/9</f>
        <v>11.111111111111111</v>
      </c>
      <c r="J27">
        <f>I27+(Q27-H27)/9</f>
        <v>22.222222222222221</v>
      </c>
      <c r="K27">
        <f>J27+(Q27-H27)/9</f>
        <v>33.333333333333329</v>
      </c>
      <c r="L27">
        <f>K27+(Q27-H27)/9</f>
        <v>44.444444444444443</v>
      </c>
      <c r="M27">
        <f>L27+(Q27-H27)/9</f>
        <v>55.555555555555557</v>
      </c>
      <c r="N27">
        <f>M27+(Q27-H27)/9</f>
        <v>66.666666666666671</v>
      </c>
      <c r="O27">
        <f>N27+(Q27-H27)/9</f>
        <v>77.777777777777786</v>
      </c>
      <c r="P27">
        <f>O27+(Q27-H27)/9</f>
        <v>88.8888888888889</v>
      </c>
      <c r="Q27">
        <v>100</v>
      </c>
    </row>
    <row r="28" spans="5:17" x14ac:dyDescent="0.25">
      <c r="H28">
        <v>0</v>
      </c>
      <c r="I28">
        <f>F26/9</f>
        <v>0.10111111111111111</v>
      </c>
      <c r="J28">
        <f>I28+I28</f>
        <v>0.20222222222222222</v>
      </c>
      <c r="K28">
        <f>J28+I28</f>
        <v>0.30333333333333334</v>
      </c>
      <c r="L28">
        <f>K28+I28</f>
        <v>0.40444444444444444</v>
      </c>
      <c r="M28">
        <f>L28+I28</f>
        <v>0.50555555555555554</v>
      </c>
      <c r="N28">
        <f>M28+I28</f>
        <v>0.60666666666666669</v>
      </c>
      <c r="O28">
        <f>N28+I28</f>
        <v>0.70777777777777784</v>
      </c>
      <c r="P28">
        <f>O28+I28</f>
        <v>0.80888888888888899</v>
      </c>
      <c r="Q28">
        <f>P28+I28</f>
        <v>0.91000000000000014</v>
      </c>
    </row>
    <row r="29" spans="5:17" x14ac:dyDescent="0.25">
      <c r="H29">
        <v>0</v>
      </c>
      <c r="I29">
        <f>J24*I28*I28/2</f>
        <v>6.1895699201457042</v>
      </c>
      <c r="J29">
        <f>J24*J28*J28/2</f>
        <v>24.758279680582817</v>
      </c>
      <c r="K29">
        <f>J24*K28*K28/2</f>
        <v>55.706129281311348</v>
      </c>
      <c r="L29">
        <f>J24*L28*L28/2</f>
        <v>99.033118722331267</v>
      </c>
      <c r="M29">
        <f>J24*M28*M28/2</f>
        <v>154.73924800364262</v>
      </c>
      <c r="N29">
        <f>J24*N28*N28/2</f>
        <v>222.82451712524539</v>
      </c>
      <c r="O29">
        <f>J24*O28*O28/2</f>
        <v>303.2889260871396</v>
      </c>
      <c r="P29">
        <f>J24*P28*P28/2</f>
        <v>396.13247488932518</v>
      </c>
      <c r="Q29">
        <f>J24*Q28*Q28/2</f>
        <v>501.35516353180219</v>
      </c>
    </row>
    <row r="31" spans="5:17" x14ac:dyDescent="0.25">
      <c r="H31">
        <f>H29*251/501.3552</f>
        <v>0</v>
      </c>
      <c r="I31">
        <f t="shared" ref="I31:Q31" si="0">I29*251/501.3552</f>
        <v>3.0987652066969122</v>
      </c>
      <c r="J31">
        <f t="shared" si="0"/>
        <v>12.395060826787649</v>
      </c>
      <c r="K31">
        <f t="shared" si="0"/>
        <v>27.888886860272216</v>
      </c>
      <c r="L31">
        <f t="shared" si="0"/>
        <v>49.580243307150596</v>
      </c>
      <c r="M31">
        <f t="shared" si="0"/>
        <v>77.469130167422804</v>
      </c>
      <c r="N31">
        <f t="shared" si="0"/>
        <v>111.55554744108886</v>
      </c>
      <c r="O31">
        <f t="shared" si="0"/>
        <v>151.83949512814874</v>
      </c>
      <c r="P31">
        <f t="shared" si="0"/>
        <v>198.32097322860244</v>
      </c>
      <c r="Q31">
        <f t="shared" si="0"/>
        <v>250.99998174244993</v>
      </c>
    </row>
    <row r="32" spans="5:17" x14ac:dyDescent="0.25">
      <c r="H32">
        <f>H29*434/501.3552</f>
        <v>0</v>
      </c>
      <c r="I32">
        <f t="shared" ref="I32:Q32" si="1">I29*434/501.3552</f>
        <v>5.3580243016193618</v>
      </c>
      <c r="J32">
        <f t="shared" si="1"/>
        <v>21.432097206477447</v>
      </c>
      <c r="K32">
        <f t="shared" si="1"/>
        <v>48.222218714574268</v>
      </c>
      <c r="L32">
        <f t="shared" si="1"/>
        <v>85.728388825909789</v>
      </c>
      <c r="M32">
        <f t="shared" si="1"/>
        <v>133.95060754048407</v>
      </c>
      <c r="N32">
        <f t="shared" si="1"/>
        <v>192.88887485829707</v>
      </c>
      <c r="O32">
        <f t="shared" si="1"/>
        <v>262.54319077934883</v>
      </c>
      <c r="P32">
        <f t="shared" si="1"/>
        <v>342.91355530363927</v>
      </c>
      <c r="Q32">
        <f t="shared" si="1"/>
        <v>433.99996843116844</v>
      </c>
    </row>
    <row r="34" spans="5:17" x14ac:dyDescent="0.25">
      <c r="H34">
        <f>H31-17</f>
        <v>-17</v>
      </c>
      <c r="I34">
        <f t="shared" ref="I34:Q34" si="2">I31-17</f>
        <v>-13.901234793303088</v>
      </c>
      <c r="J34">
        <f t="shared" si="2"/>
        <v>-4.604939173212351</v>
      </c>
      <c r="K34">
        <f t="shared" si="2"/>
        <v>10.888886860272216</v>
      </c>
      <c r="L34">
        <f t="shared" si="2"/>
        <v>32.580243307150596</v>
      </c>
      <c r="M34">
        <f t="shared" si="2"/>
        <v>60.469130167422804</v>
      </c>
      <c r="N34">
        <f t="shared" si="2"/>
        <v>94.555547441088862</v>
      </c>
      <c r="O34">
        <f t="shared" si="2"/>
        <v>134.83949512814874</v>
      </c>
      <c r="P34">
        <f t="shared" si="2"/>
        <v>181.32097322860244</v>
      </c>
      <c r="Q34">
        <f t="shared" si="2"/>
        <v>233.99998174244993</v>
      </c>
    </row>
    <row r="38" spans="5:17" x14ac:dyDescent="0.25">
      <c r="E38">
        <v>-17</v>
      </c>
      <c r="F38">
        <v>234</v>
      </c>
      <c r="G38">
        <f>F38-E38</f>
        <v>251</v>
      </c>
    </row>
    <row r="39" spans="5:17" x14ac:dyDescent="0.25">
      <c r="E39">
        <v>0</v>
      </c>
      <c r="F39">
        <v>251</v>
      </c>
      <c r="G39">
        <f>F39-E39</f>
        <v>251</v>
      </c>
    </row>
    <row r="41" spans="5:17" x14ac:dyDescent="0.25">
      <c r="F41">
        <f>G38*G38+G39*G39</f>
        <v>126002</v>
      </c>
    </row>
    <row r="42" spans="5:17" x14ac:dyDescent="0.25">
      <c r="I42" s="1" t="s">
        <v>4</v>
      </c>
      <c r="J42">
        <f>2*F43/(F44*F44)</f>
        <v>1718.4406772939381</v>
      </c>
      <c r="K42" t="s">
        <v>5</v>
      </c>
    </row>
    <row r="43" spans="5:17" x14ac:dyDescent="0.25">
      <c r="E43" s="1" t="s">
        <v>0</v>
      </c>
      <c r="F43">
        <f>SQRT(F41)</f>
        <v>354.96760415564688</v>
      </c>
      <c r="G43" t="s">
        <v>2</v>
      </c>
    </row>
    <row r="44" spans="5:17" x14ac:dyDescent="0.25">
      <c r="E44" s="1" t="s">
        <v>1</v>
      </c>
      <c r="F44" s="2">
        <v>0.64275000000000004</v>
      </c>
      <c r="G44" t="s">
        <v>3</v>
      </c>
    </row>
    <row r="45" spans="5:17" x14ac:dyDescent="0.25">
      <c r="H45">
        <v>0</v>
      </c>
      <c r="I45">
        <f>(Q45-H45)/9</f>
        <v>11.111111111111111</v>
      </c>
      <c r="J45">
        <f>I45+(Q45-H45)/9</f>
        <v>22.222222222222221</v>
      </c>
      <c r="K45">
        <f>J45+(Q45-H45)/9</f>
        <v>33.333333333333329</v>
      </c>
      <c r="L45">
        <f>K45+(Q45-H45)/9</f>
        <v>44.444444444444443</v>
      </c>
      <c r="M45">
        <f>L45+(Q45-H45)/9</f>
        <v>55.555555555555557</v>
      </c>
      <c r="N45">
        <f>M45+(Q45-H45)/9</f>
        <v>66.666666666666671</v>
      </c>
      <c r="O45">
        <f>N45+(Q45-H45)/9</f>
        <v>77.777777777777786</v>
      </c>
      <c r="P45">
        <f>O45+(Q45-H45)/9</f>
        <v>88.8888888888889</v>
      </c>
      <c r="Q45">
        <v>100</v>
      </c>
    </row>
    <row r="46" spans="5:17" x14ac:dyDescent="0.25">
      <c r="H46">
        <v>0</v>
      </c>
      <c r="I46">
        <f>F44/9</f>
        <v>7.141666666666667E-2</v>
      </c>
      <c r="J46">
        <f>I46+I46</f>
        <v>0.14283333333333334</v>
      </c>
      <c r="K46">
        <f>J46+I46</f>
        <v>0.21425</v>
      </c>
      <c r="L46">
        <f>K46+I46</f>
        <v>0.28566666666666668</v>
      </c>
      <c r="M46">
        <f>L46+I46</f>
        <v>0.35708333333333336</v>
      </c>
      <c r="N46">
        <f>M46+I46</f>
        <v>0.42850000000000005</v>
      </c>
      <c r="O46">
        <f>N46+I46</f>
        <v>0.49991666666666673</v>
      </c>
      <c r="P46">
        <f>O46+I46</f>
        <v>0.57133333333333336</v>
      </c>
      <c r="Q46">
        <f>P46+I46</f>
        <v>0.64275000000000004</v>
      </c>
    </row>
    <row r="47" spans="5:17" x14ac:dyDescent="0.25">
      <c r="H47">
        <v>0</v>
      </c>
      <c r="I47">
        <f>J42*I46*I46/2</f>
        <v>4.3823161006869986</v>
      </c>
      <c r="J47">
        <f>J42*J46*J46/2</f>
        <v>17.529264402747994</v>
      </c>
      <c r="K47">
        <f>J42*K46*K46/2</f>
        <v>39.440844906182988</v>
      </c>
      <c r="L47">
        <f>J42*L46*L46/2</f>
        <v>70.117057610991978</v>
      </c>
      <c r="M47">
        <f>J42*M46*M46/2</f>
        <v>109.55790251717498</v>
      </c>
      <c r="N47">
        <f>J42*N46*N46/2</f>
        <v>157.76337962473195</v>
      </c>
      <c r="O47">
        <f>J42*O46*O46/2</f>
        <v>214.73348893366298</v>
      </c>
      <c r="P47">
        <f>J42*P46*P46/2</f>
        <v>280.46823044396791</v>
      </c>
      <c r="Q47">
        <f>J42*Q46*Q46/2</f>
        <v>354.96760415564688</v>
      </c>
    </row>
    <row r="49" spans="5:17" x14ac:dyDescent="0.25">
      <c r="H49">
        <f>H47*251/354.9676</f>
        <v>0</v>
      </c>
      <c r="I49">
        <f t="shared" ref="I49:Q49" si="3">I47*251/354.9676</f>
        <v>3.0987654683763717</v>
      </c>
      <c r="J49">
        <f t="shared" si="3"/>
        <v>12.395061873505487</v>
      </c>
      <c r="K49">
        <f t="shared" si="3"/>
        <v>27.888889215387348</v>
      </c>
      <c r="L49">
        <f t="shared" si="3"/>
        <v>49.580247494021947</v>
      </c>
      <c r="M49">
        <f t="shared" si="3"/>
        <v>77.469136709409312</v>
      </c>
      <c r="N49">
        <f t="shared" si="3"/>
        <v>111.55555686154939</v>
      </c>
      <c r="O49">
        <f t="shared" si="3"/>
        <v>151.83950795044225</v>
      </c>
      <c r="P49">
        <f t="shared" si="3"/>
        <v>198.32098997608779</v>
      </c>
      <c r="Q49">
        <f t="shared" si="3"/>
        <v>251.00000293848612</v>
      </c>
    </row>
    <row r="52" spans="5:17" x14ac:dyDescent="0.25">
      <c r="H52">
        <f>H49-17</f>
        <v>-17</v>
      </c>
      <c r="I52">
        <f t="shared" ref="I52:Q52" si="4">I49-17</f>
        <v>-13.901234531623629</v>
      </c>
      <c r="J52">
        <f t="shared" si="4"/>
        <v>-4.6049381264945133</v>
      </c>
      <c r="K52">
        <f t="shared" si="4"/>
        <v>10.888889215387348</v>
      </c>
      <c r="L52">
        <f t="shared" si="4"/>
        <v>32.580247494021947</v>
      </c>
      <c r="M52">
        <f t="shared" si="4"/>
        <v>60.469136709409312</v>
      </c>
      <c r="N52">
        <f t="shared" si="4"/>
        <v>94.555556861549391</v>
      </c>
      <c r="O52">
        <f t="shared" si="4"/>
        <v>134.83950795044225</v>
      </c>
      <c r="P52">
        <f t="shared" si="4"/>
        <v>181.32098997608779</v>
      </c>
      <c r="Q52">
        <f t="shared" si="4"/>
        <v>234.00000293848612</v>
      </c>
    </row>
    <row r="61" spans="5:17" x14ac:dyDescent="0.25">
      <c r="E61">
        <v>-17</v>
      </c>
      <c r="F61">
        <v>234</v>
      </c>
      <c r="G61">
        <f>F61-E61</f>
        <v>251</v>
      </c>
    </row>
    <row r="62" spans="5:17" x14ac:dyDescent="0.25">
      <c r="E62">
        <v>0</v>
      </c>
      <c r="F62">
        <v>146</v>
      </c>
      <c r="G62">
        <f>F62-E62</f>
        <v>146</v>
      </c>
    </row>
    <row r="64" spans="5:17" x14ac:dyDescent="0.25">
      <c r="F64">
        <f>G61*G61+G62*G62</f>
        <v>84317</v>
      </c>
    </row>
    <row r="65" spans="5:17" x14ac:dyDescent="0.25">
      <c r="I65" s="1" t="s">
        <v>4</v>
      </c>
      <c r="J65">
        <f>2*F66/(F67*F67)</f>
        <v>2091.0592476728348</v>
      </c>
      <c r="K65" t="s">
        <v>5</v>
      </c>
    </row>
    <row r="66" spans="5:17" x14ac:dyDescent="0.25">
      <c r="E66" s="1" t="s">
        <v>0</v>
      </c>
      <c r="F66">
        <f>SQRT(F64)</f>
        <v>290.37389689846435</v>
      </c>
      <c r="G66" t="s">
        <v>2</v>
      </c>
    </row>
    <row r="67" spans="5:17" x14ac:dyDescent="0.25">
      <c r="E67" s="1" t="s">
        <v>1</v>
      </c>
      <c r="F67" s="2">
        <v>0.52700000000000002</v>
      </c>
      <c r="G67" t="s">
        <v>3</v>
      </c>
    </row>
    <row r="68" spans="5:17" x14ac:dyDescent="0.25">
      <c r="H68">
        <v>0</v>
      </c>
      <c r="I68">
        <f>(Q68-H68)/9</f>
        <v>11.111111111111111</v>
      </c>
      <c r="J68">
        <f>I68+(Q68-H68)/9</f>
        <v>22.222222222222221</v>
      </c>
      <c r="K68">
        <f>J68+(Q68-H68)/9</f>
        <v>33.333333333333329</v>
      </c>
      <c r="L68">
        <f>K68+(Q68-H68)/9</f>
        <v>44.444444444444443</v>
      </c>
      <c r="M68">
        <f>L68+(Q68-H68)/9</f>
        <v>55.555555555555557</v>
      </c>
      <c r="N68">
        <f>M68+(Q68-H68)/9</f>
        <v>66.666666666666671</v>
      </c>
      <c r="O68">
        <f>N68+(Q68-H68)/9</f>
        <v>77.777777777777786</v>
      </c>
      <c r="P68">
        <f>O68+(Q68-H68)/9</f>
        <v>88.8888888888889</v>
      </c>
      <c r="Q68">
        <v>100</v>
      </c>
    </row>
    <row r="69" spans="5:17" x14ac:dyDescent="0.25">
      <c r="H69">
        <v>0</v>
      </c>
      <c r="I69">
        <f>F67/9</f>
        <v>5.8555555555555555E-2</v>
      </c>
      <c r="J69">
        <f>I69+I69</f>
        <v>0.11711111111111111</v>
      </c>
      <c r="K69">
        <f>J69+I69</f>
        <v>0.17566666666666667</v>
      </c>
      <c r="L69">
        <f>K69+I69</f>
        <v>0.23422222222222222</v>
      </c>
      <c r="M69">
        <f>L69+I69</f>
        <v>0.2927777777777778</v>
      </c>
      <c r="N69">
        <f>M69+I69</f>
        <v>0.35133333333333339</v>
      </c>
      <c r="O69">
        <f>N69+I69</f>
        <v>0.40988888888888897</v>
      </c>
      <c r="P69">
        <f>O69+I69</f>
        <v>0.46844444444444455</v>
      </c>
      <c r="Q69">
        <f>P69+I69</f>
        <v>0.52700000000000014</v>
      </c>
    </row>
    <row r="70" spans="5:17" x14ac:dyDescent="0.25">
      <c r="H70">
        <v>0</v>
      </c>
      <c r="I70">
        <f>J65*I69*I69/2</f>
        <v>3.5848629246723993</v>
      </c>
      <c r="J70">
        <f>J65*J69*J69/2</f>
        <v>14.339451698689597</v>
      </c>
      <c r="K70">
        <f>J65*K69*K69/2</f>
        <v>32.263766322051595</v>
      </c>
      <c r="L70">
        <f>J65*L69*L69/2</f>
        <v>57.357806794758389</v>
      </c>
      <c r="M70">
        <f>J65*M69*M69/2</f>
        <v>89.621573116809998</v>
      </c>
      <c r="N70">
        <f>J65*N69*N69/2</f>
        <v>129.05506528820644</v>
      </c>
      <c r="O70">
        <f>J65*O69*O69/2</f>
        <v>175.65828330894766</v>
      </c>
      <c r="P70">
        <f>J65*P69*P69/2</f>
        <v>229.43122717903367</v>
      </c>
      <c r="Q70">
        <f>J65*Q69*Q69/2</f>
        <v>290.37389689846447</v>
      </c>
    </row>
    <row r="72" spans="5:17" x14ac:dyDescent="0.25">
      <c r="H72">
        <f>H70*251/290.3739</f>
        <v>0</v>
      </c>
      <c r="I72">
        <f t="shared" ref="I72:Q72" si="5">I70*251/290.3739</f>
        <v>3.098765399000297</v>
      </c>
      <c r="J72">
        <f t="shared" si="5"/>
        <v>12.395061596001188</v>
      </c>
      <c r="K72">
        <f t="shared" si="5"/>
        <v>27.888888591002672</v>
      </c>
      <c r="L72">
        <f t="shared" si="5"/>
        <v>49.580246384004752</v>
      </c>
      <c r="M72">
        <f t="shared" si="5"/>
        <v>77.469134975007435</v>
      </c>
      <c r="N72">
        <f t="shared" si="5"/>
        <v>111.55555436401073</v>
      </c>
      <c r="O72">
        <f t="shared" si="5"/>
        <v>151.83950455101461</v>
      </c>
      <c r="P72">
        <f t="shared" si="5"/>
        <v>198.32098553601909</v>
      </c>
      <c r="Q72">
        <f t="shared" si="5"/>
        <v>250.99999731902415</v>
      </c>
    </row>
    <row r="73" spans="5:17" x14ac:dyDescent="0.25">
      <c r="G73" t="s">
        <v>6</v>
      </c>
      <c r="H73">
        <f>H70*146/290.3739</f>
        <v>0</v>
      </c>
      <c r="I73">
        <f t="shared" ref="I73:Q73" si="6">I70*146/290.3739</f>
        <v>1.8024691165499733</v>
      </c>
      <c r="J73">
        <f t="shared" si="6"/>
        <v>7.2098764661998933</v>
      </c>
      <c r="K73">
        <f t="shared" si="6"/>
        <v>16.22222204894976</v>
      </c>
      <c r="L73">
        <f t="shared" si="6"/>
        <v>28.839505864799573</v>
      </c>
      <c r="M73">
        <f t="shared" si="6"/>
        <v>45.061727913749344</v>
      </c>
      <c r="N73">
        <f t="shared" si="6"/>
        <v>64.888888195799069</v>
      </c>
      <c r="O73">
        <f t="shared" si="6"/>
        <v>88.320986710948745</v>
      </c>
      <c r="P73">
        <f t="shared" si="6"/>
        <v>115.35802345919835</v>
      </c>
      <c r="Q73">
        <f t="shared" si="6"/>
        <v>145.9999984405479</v>
      </c>
    </row>
    <row r="75" spans="5:17" x14ac:dyDescent="0.25">
      <c r="G75" t="s">
        <v>7</v>
      </c>
      <c r="H75">
        <f>H72-17</f>
        <v>-17</v>
      </c>
      <c r="I75">
        <f t="shared" ref="I75:Q75" si="7">I72-17</f>
        <v>-13.901234600999704</v>
      </c>
      <c r="J75">
        <f t="shared" si="7"/>
        <v>-4.6049384039988119</v>
      </c>
      <c r="K75">
        <f t="shared" si="7"/>
        <v>10.888888591002672</v>
      </c>
      <c r="L75">
        <f t="shared" si="7"/>
        <v>32.580246384004752</v>
      </c>
      <c r="M75">
        <f t="shared" si="7"/>
        <v>60.469134975007435</v>
      </c>
      <c r="N75">
        <f t="shared" si="7"/>
        <v>94.555554364010732</v>
      </c>
      <c r="O75">
        <f t="shared" si="7"/>
        <v>134.83950455101461</v>
      </c>
      <c r="P75">
        <f t="shared" si="7"/>
        <v>181.32098553601909</v>
      </c>
      <c r="Q75">
        <f t="shared" si="7"/>
        <v>233.99999731902415</v>
      </c>
    </row>
    <row r="82" spans="2:20" x14ac:dyDescent="0.25">
      <c r="B82">
        <v>30</v>
      </c>
    </row>
    <row r="83" spans="2:20" x14ac:dyDescent="0.25">
      <c r="B83">
        <v>8.9999999999999993E-3</v>
      </c>
    </row>
    <row r="84" spans="2:20" x14ac:dyDescent="0.25">
      <c r="B84">
        <v>2</v>
      </c>
    </row>
    <row r="85" spans="2:20" x14ac:dyDescent="0.25">
      <c r="D85">
        <f>B86*(SIN(B82*PI()/180)+B83*COS(B82*PI()/180))</f>
        <v>4.981461382900128</v>
      </c>
      <c r="F85">
        <f>SQRT(2*B84/D85)</f>
        <v>0.89608996057024815</v>
      </c>
    </row>
    <row r="86" spans="2:20" x14ac:dyDescent="0.25">
      <c r="B86">
        <v>9.81</v>
      </c>
      <c r="J86">
        <v>0.71</v>
      </c>
      <c r="L86">
        <f t="shared" ref="L86:L88" si="8">4/(J86*J86)</f>
        <v>7.9349335449315612</v>
      </c>
    </row>
    <row r="87" spans="2:20" x14ac:dyDescent="0.25">
      <c r="J87">
        <v>0.64</v>
      </c>
      <c r="L87">
        <f t="shared" si="8"/>
        <v>9.765625</v>
      </c>
    </row>
    <row r="88" spans="2:20" x14ac:dyDescent="0.25">
      <c r="J88">
        <v>0.6</v>
      </c>
      <c r="L88">
        <f t="shared" si="8"/>
        <v>11.111111111111111</v>
      </c>
    </row>
    <row r="89" spans="2:20" x14ac:dyDescent="0.25">
      <c r="D89">
        <f>D85+4*D85/100</f>
        <v>5.1807198382161328</v>
      </c>
      <c r="F89">
        <f>SQRT(2*B84/D89)</f>
        <v>0.87868849901582391</v>
      </c>
    </row>
    <row r="90" spans="2:20" x14ac:dyDescent="0.25">
      <c r="D90">
        <f>D85-4*D85/100</f>
        <v>4.7822029275841231</v>
      </c>
      <c r="F90">
        <f>SQRT(2*B84/D90)</f>
        <v>0.91456798626158553</v>
      </c>
    </row>
    <row r="91" spans="2:20" x14ac:dyDescent="0.25">
      <c r="J91">
        <v>0.90971000000000002</v>
      </c>
      <c r="L91">
        <f t="shared" ref="L91:L93" si="9">4/(J91*J91)</f>
        <v>4.8334146477006206</v>
      </c>
      <c r="P91">
        <f>N92-L91</f>
        <v>1.6199160016771685E-2</v>
      </c>
    </row>
    <row r="92" spans="2:20" x14ac:dyDescent="0.25">
      <c r="J92">
        <v>0.90607000000000004</v>
      </c>
      <c r="L92">
        <f t="shared" si="9"/>
        <v>4.872327687968915</v>
      </c>
      <c r="N92">
        <f>(L91+L92+L93)/3</f>
        <v>4.8496138077173923</v>
      </c>
      <c r="P92">
        <f>N92-L92</f>
        <v>-2.2713880251522767E-2</v>
      </c>
      <c r="R92">
        <f>(P91+P92+P93)/3</f>
        <v>-2.9605947323337506E-16</v>
      </c>
      <c r="T92">
        <f>R92/N92*100</f>
        <v>-6.1048051447363351E-15</v>
      </c>
    </row>
    <row r="93" spans="2:20" x14ac:dyDescent="0.25">
      <c r="J93">
        <v>0.90880000000000005</v>
      </c>
      <c r="L93">
        <f t="shared" si="9"/>
        <v>4.8430990874826421</v>
      </c>
      <c r="P93">
        <f>N92-L93</f>
        <v>6.5147202347501931E-3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2021-04-11T01:20:39Z</dcterms:created>
  <dcterms:modified xsi:type="dcterms:W3CDTF">2021-04-14T17:30:18Z</dcterms:modified>
</cp:coreProperties>
</file>