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E:\DATA\qlik view\AKTINDSIGT 2023\AAUBS\"/>
    </mc:Choice>
  </mc:AlternateContent>
  <xr:revisionPtr revIDLastSave="0" documentId="8_{76ACDE83-A782-4A6F-AAE9-CB462402DE90}" xr6:coauthVersionLast="47" xr6:coauthVersionMax="47" xr10:uidLastSave="{00000000-0000-0000-0000-000000000000}"/>
  <bookViews>
    <workbookView xWindow="-13185" yWindow="-18255" windowWidth="29040" windowHeight="17640" xr2:uid="{00000000-000D-0000-FFFF-FFFF00000000}"/>
  </bookViews>
  <sheets>
    <sheet name="Budget Tj. Rejse &gt;7dg UK" sheetId="6" r:id="rId1"/>
    <sheet name="Budget Tj. Rejse &gt;7dg DK" sheetId="1" r:id="rId2"/>
    <sheet name="godtgør.metode" sheetId="2" state="hidden" r:id="rId3"/>
    <sheet name="logi-godtgør" sheetId="3" state="hidden" r:id="rId4"/>
    <sheet name="reduceret sats" sheetId="4" state="hidden" r:id="rId5"/>
    <sheet name="gratis måltider" sheetId="5" state="hidden" r:id="rId6"/>
  </sheets>
  <definedNames>
    <definedName name="_xlnm.Print_Area" localSheetId="1">'Budget Tj. Rejse &gt;7dg DK'!$A$1:$L$127</definedName>
    <definedName name="_xlnm.Print_Area" localSheetId="0">'Budget Tj. Rejse &gt;7dg UK'!$A$1:$L$127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7" i="1" l="1"/>
  <c r="K87" i="6"/>
  <c r="I12" i="4"/>
  <c r="A12" i="4"/>
  <c r="I11" i="4"/>
  <c r="A11" i="4"/>
  <c r="I4" i="4"/>
  <c r="I3" i="4"/>
  <c r="E119" i="6"/>
  <c r="K113" i="6"/>
  <c r="G73" i="6"/>
  <c r="E55" i="6"/>
  <c r="G58" i="6" s="1"/>
  <c r="G42" i="6"/>
  <c r="E31" i="6"/>
  <c r="E26" i="6"/>
  <c r="E22" i="6"/>
  <c r="E17" i="6"/>
  <c r="E14" i="6"/>
  <c r="E111" i="6" s="1"/>
  <c r="E20" i="6" s="1"/>
  <c r="K113" i="1"/>
  <c r="G24" i="6" l="1"/>
  <c r="E123" i="6"/>
  <c r="E127" i="6" s="1"/>
  <c r="E115" i="6"/>
  <c r="E26" i="1"/>
  <c r="E17" i="1"/>
  <c r="E55" i="1"/>
  <c r="G58" i="1" s="1"/>
  <c r="E119" i="1"/>
  <c r="G42" i="1"/>
  <c r="E29" i="6" l="1"/>
  <c r="E31" i="1"/>
  <c r="E22" i="1"/>
  <c r="G33" i="6" l="1"/>
  <c r="G76" i="6" s="1"/>
  <c r="G73" i="1"/>
  <c r="E14" i="1"/>
  <c r="A3" i="4"/>
  <c r="A4" i="4"/>
  <c r="E111" i="1" l="1"/>
  <c r="E115" i="1" s="1"/>
  <c r="E123" i="1"/>
  <c r="E127" i="1" s="1"/>
  <c r="E29" i="1" l="1"/>
  <c r="G33" i="1" s="1"/>
  <c r="E20" i="1"/>
  <c r="G24" i="1" s="1"/>
  <c r="G76" i="1" l="1"/>
</calcChain>
</file>

<file path=xl/sharedStrings.xml><?xml version="1.0" encoding="utf-8"?>
<sst xmlns="http://schemas.openxmlformats.org/spreadsheetml/2006/main" count="244" uniqueCount="184">
  <si>
    <t>Rejsegodtgørelsesmetode:</t>
  </si>
  <si>
    <t>Procentgodtgørelse</t>
  </si>
  <si>
    <t>Oplysning omkring tjenesterejsen:</t>
  </si>
  <si>
    <t>(vælg på liste)</t>
  </si>
  <si>
    <t>Antal tjenesterejsedage i alt</t>
  </si>
  <si>
    <t>Anfør aktuel sats</t>
  </si>
  <si>
    <t>(se vejledning)</t>
  </si>
  <si>
    <t>Evt. reduceret sats</t>
  </si>
  <si>
    <t>Udokumenterede nattillæg</t>
  </si>
  <si>
    <t>Fri bolig</t>
  </si>
  <si>
    <t>(anfør maks.beløb)</t>
  </si>
  <si>
    <t>Antal private feriedage</t>
  </si>
  <si>
    <t>(indtast evt. feriedage)</t>
  </si>
  <si>
    <t>(indtast afrejsedato)</t>
  </si>
  <si>
    <t>(indtast hjemrejsedato)</t>
  </si>
  <si>
    <t>Evt. maksimalt godtgørelsesbeløb</t>
  </si>
  <si>
    <t>Beregnet rejsegodtgørelse i alt:</t>
  </si>
  <si>
    <t>Beløb</t>
  </si>
  <si>
    <t>Gratis måltider:</t>
  </si>
  <si>
    <t>Logi-godtgørelsesmetode:</t>
  </si>
  <si>
    <t>Rimelige, dokumenterede rejse- og flytteudgifter:</t>
  </si>
  <si>
    <t>Andre udgifter i alt:</t>
  </si>
  <si>
    <t>Morgenmad</t>
  </si>
  <si>
    <t>Frokost</t>
  </si>
  <si>
    <t>Aftensmad</t>
  </si>
  <si>
    <t>Antal:</t>
  </si>
  <si>
    <t>Rejsegodtgørelse reduceres med:</t>
  </si>
  <si>
    <t>Højest beregning af boligudgifter i alt:</t>
  </si>
  <si>
    <t>Rejsens tjenstlige  formål</t>
  </si>
  <si>
    <t>Rejsens destinationsland</t>
  </si>
  <si>
    <t>Rejsens sted (by, vært mv)</t>
  </si>
  <si>
    <t>Andre udgifter som dækkes af AAU:</t>
  </si>
  <si>
    <t>Indtast det maksimale beløb</t>
  </si>
  <si>
    <t>Godkendte budg. rejseudg.</t>
  </si>
  <si>
    <t>Godkendte Budgetterede Rejseudgifter i alt:</t>
  </si>
  <si>
    <t>DKK</t>
  </si>
  <si>
    <t>Navn ansat</t>
  </si>
  <si>
    <t>Institutnavn</t>
  </si>
  <si>
    <t>Medarbejder nr.</t>
  </si>
  <si>
    <t>Medarbejders underskrift &gt;&gt;</t>
  </si>
  <si>
    <t>Lederens godkendelse</t>
  </si>
  <si>
    <t>Lederens underskrift &gt;&gt;</t>
  </si>
  <si>
    <t>Lederens yderligere kommentarer</t>
  </si>
  <si>
    <t>Anfør hvor meget og hvilke udg typer</t>
  </si>
  <si>
    <t>Evt. flytteomkostninger</t>
  </si>
  <si>
    <t>Indtastning af Specifikation til beregninger:</t>
  </si>
  <si>
    <t>benyttes ikke derfor ej med</t>
  </si>
  <si>
    <t>TAST valutakurs</t>
  </si>
  <si>
    <t>TAST valuta type &gt;&gt;&gt;</t>
  </si>
  <si>
    <t>Dato:</t>
  </si>
  <si>
    <t>udland</t>
  </si>
  <si>
    <t>DK</t>
  </si>
  <si>
    <t>Færøerne</t>
  </si>
  <si>
    <t>TAST Valuta beløb</t>
  </si>
  <si>
    <t>Hoteldispositionsbeløb</t>
  </si>
  <si>
    <t>Time-/dagpenge (TD)</t>
  </si>
  <si>
    <t>Efter Dokumentation (ED)</t>
  </si>
  <si>
    <t>Mdr</t>
  </si>
  <si>
    <t>Beløb pr. md.</t>
  </si>
  <si>
    <t>Accompanied by
 * Spouse/cohabitor</t>
  </si>
  <si>
    <t>** Children</t>
  </si>
  <si>
    <t>antal Børn</t>
  </si>
  <si>
    <t>Indtast beregning i MAX godtgørelse til venstre</t>
  </si>
  <si>
    <t>PHd stipendiat (ansat PHD) PHd-skoler med månedstilskud</t>
  </si>
  <si>
    <t>Månedstilskud PHD-skolen</t>
  </si>
  <si>
    <t>Rejser ml 1-6 mdr.</t>
  </si>
  <si>
    <t>Find beløb pr md. på din aktuelle PHDskole, ENG, TECH eller SUND og sæt ind</t>
  </si>
  <si>
    <t>Anfør aktuel sats beregnet</t>
  </si>
  <si>
    <t>&lt;&lt;&lt;&lt;&lt;Indtast Maks. godtgørelsesbeløb</t>
  </si>
  <si>
    <t>Per diem allowance</t>
  </si>
  <si>
    <t>According to Documentation</t>
  </si>
  <si>
    <t>Monthly allowance</t>
  </si>
  <si>
    <t>Hotel disposition amount</t>
  </si>
  <si>
    <t>Undocumented night supplements</t>
  </si>
  <si>
    <t>Free housing</t>
  </si>
  <si>
    <t>Foreign countries</t>
  </si>
  <si>
    <t>Faroe Islands</t>
  </si>
  <si>
    <t xml:space="preserve">
Budgetskema til Tjenesterejser</t>
  </si>
  <si>
    <t>Destination City, Host etc.</t>
  </si>
  <si>
    <t>(anfør forventede antal gratis morgenmad)</t>
  </si>
  <si>
    <t xml:space="preserve">(anfør forventede antal gratis frokost)          </t>
  </si>
  <si>
    <t xml:space="preserve">(anfør forventede antal gratis aftensmad)   </t>
  </si>
  <si>
    <t>The business purpose of the trip</t>
  </si>
  <si>
    <t>Destination country of the trip</t>
  </si>
  <si>
    <t>(enter departure date)</t>
  </si>
  <si>
    <t>(enter return date)</t>
  </si>
  <si>
    <t>(enter private days)</t>
  </si>
  <si>
    <t>Information about the business trip:</t>
  </si>
  <si>
    <t>Calcultated allowance in total:</t>
  </si>
  <si>
    <t>Type of travel reimbursement:</t>
  </si>
  <si>
    <t>(state expected no. of free breakfasts)</t>
  </si>
  <si>
    <t xml:space="preserve">(state expected no. of free lunches)          </t>
  </si>
  <si>
    <t xml:space="preserve">(state expected no. of free dinners)   </t>
  </si>
  <si>
    <t>Type of lodging reimbursement:</t>
  </si>
  <si>
    <t>Free meals:</t>
  </si>
  <si>
    <t>Number:</t>
  </si>
  <si>
    <t>Breakfast</t>
  </si>
  <si>
    <t>Lunch</t>
  </si>
  <si>
    <t>Dinner</t>
  </si>
  <si>
    <t>Allowance is reduced by:</t>
  </si>
  <si>
    <t>Reasonable, documented travel and moving costs:</t>
  </si>
  <si>
    <t>Possibly moving costs</t>
  </si>
  <si>
    <t>(enter max amount)</t>
  </si>
  <si>
    <t>Other expenses covered by AAU:</t>
  </si>
  <si>
    <t>Enter type of expense and amount</t>
  </si>
  <si>
    <t>Amount</t>
  </si>
  <si>
    <t>Other expenses in total:</t>
  </si>
  <si>
    <t xml:space="preserve">
Budget form for business trip</t>
  </si>
  <si>
    <t>Approved budgeted travel expenses</t>
  </si>
  <si>
    <t>Approved budgeted travel expenses in total:</t>
  </si>
  <si>
    <t>Staff no.</t>
  </si>
  <si>
    <t>Date:</t>
  </si>
  <si>
    <t>Name of Department</t>
  </si>
  <si>
    <t>Name of employee</t>
  </si>
  <si>
    <t>Signature of employee &gt;&gt;</t>
  </si>
  <si>
    <t>Reduced rate</t>
  </si>
  <si>
    <t>Reduced rate (as of the 29th day)</t>
  </si>
  <si>
    <t>Calculated allowance in total:</t>
  </si>
  <si>
    <t>Max amount of allowance</t>
  </si>
  <si>
    <t>Approved amount of allowance</t>
  </si>
  <si>
    <t>Max amount of lodging</t>
  </si>
  <si>
    <t>Approved amount of lodging</t>
  </si>
  <si>
    <t>Calculation of housing costs:</t>
  </si>
  <si>
    <t>State current rate</t>
  </si>
  <si>
    <t>(Select from drop-down list)</t>
  </si>
  <si>
    <t>&lt;&lt;&lt;&lt;&lt;Enter max amount of allowance</t>
  </si>
  <si>
    <t>Enter max amount</t>
  </si>
  <si>
    <t>Calculated current rate</t>
  </si>
  <si>
    <t>Enter
exchange rate</t>
  </si>
  <si>
    <t>Enter currency type &gt;&gt;&gt;</t>
  </si>
  <si>
    <t>Enter current rate in 
foreign currency</t>
  </si>
  <si>
    <t>Calculation of housing costs</t>
  </si>
  <si>
    <t>Travels between 1-6 months</t>
  </si>
  <si>
    <t>Enter calculation in max amount of allowance on the left side</t>
  </si>
  <si>
    <t>Number of children</t>
  </si>
  <si>
    <t>No.</t>
  </si>
  <si>
    <t>Immediate manager's 
additional comments</t>
  </si>
  <si>
    <t>Signature of immediate manager &gt;&gt;</t>
  </si>
  <si>
    <t>(Check instruction box)</t>
  </si>
  <si>
    <t>Private days</t>
  </si>
  <si>
    <t>Business trip days in total</t>
  </si>
  <si>
    <r>
      <rPr>
        <b/>
        <sz val="12"/>
        <color theme="1"/>
        <rFont val="Calibri"/>
        <family val="2"/>
        <scheme val="minor"/>
      </rPr>
      <t>Calculation box</t>
    </r>
    <r>
      <rPr>
        <b/>
        <sz val="11"/>
        <color theme="1"/>
        <rFont val="Calibri"/>
        <family val="2"/>
        <scheme val="minor"/>
      </rPr>
      <t xml:space="preserve">
Enter specifications for calculations:</t>
    </r>
  </si>
  <si>
    <t>Name of immediate manager</t>
  </si>
  <si>
    <t>Find the monthly grant amount on your Doctoral School; ENG, TECH or SUND and enter in the below</t>
  </si>
  <si>
    <t>PhD student
Doctoral School with monthly grant</t>
  </si>
  <si>
    <t>Montly grant amount</t>
  </si>
  <si>
    <t>Vælg reduceret sats</t>
  </si>
  <si>
    <t>Select reduced rate</t>
  </si>
  <si>
    <t>logi</t>
  </si>
  <si>
    <t>per diem</t>
  </si>
  <si>
    <t>DK, Grønland og udland</t>
  </si>
  <si>
    <t>DK, Greenland and abroad</t>
  </si>
  <si>
    <t>DKK, EUR, USD etc.</t>
  </si>
  <si>
    <t>DKK, EUR, USD osv.</t>
  </si>
  <si>
    <r>
      <t xml:space="preserve">Startdato for tjenesterejse </t>
    </r>
    <r>
      <rPr>
        <sz val="9"/>
        <color theme="1"/>
        <rFont val="Calibri"/>
        <family val="2"/>
        <scheme val="minor"/>
      </rPr>
      <t>dd-mm-yyyy</t>
    </r>
  </si>
  <si>
    <r>
      <t xml:space="preserve">Slutdato for tjenesterejse </t>
    </r>
    <r>
      <rPr>
        <sz val="9"/>
        <color theme="1"/>
        <rFont val="Calibri"/>
        <family val="2"/>
        <scheme val="minor"/>
      </rPr>
      <t>dd-mm-yyyy</t>
    </r>
  </si>
  <si>
    <r>
      <t xml:space="preserve">Start date for business trip </t>
    </r>
    <r>
      <rPr>
        <sz val="9"/>
        <color theme="1"/>
        <rFont val="Calibri"/>
        <family val="2"/>
        <scheme val="minor"/>
      </rPr>
      <t>dd-mm-yyyy</t>
    </r>
  </si>
  <si>
    <r>
      <t xml:space="preserve">End date for business trip </t>
    </r>
    <r>
      <rPr>
        <sz val="9"/>
        <color theme="1"/>
        <rFont val="Calibri"/>
        <family val="2"/>
        <scheme val="minor"/>
      </rPr>
      <t>dd-mm-yyyy</t>
    </r>
  </si>
  <si>
    <t>Godkendt godtgørelsesbeløb</t>
  </si>
  <si>
    <t>0 Ingen reduktion de føste 28 dage</t>
  </si>
  <si>
    <t>0 No reduction the first 28 days</t>
  </si>
  <si>
    <t>LINK</t>
  </si>
  <si>
    <t>https://www.okonomi.aau.dk/rejse-udlaeg/satser-for-tjenesterejser-pr-1-januar-2024#</t>
  </si>
  <si>
    <t>Accounting string of Approved budgeted travel expenses in total if needed:</t>
  </si>
  <si>
    <r>
      <t>xx-zzzzzz-xxxxx-xxxxxx-xx-xxxx-xxxx</t>
    </r>
    <r>
      <rPr>
        <sz val="9"/>
        <color theme="1"/>
        <rFont val="Calibri"/>
        <family val="2"/>
        <scheme val="minor"/>
      </rPr>
      <t>x-0000</t>
    </r>
  </si>
  <si>
    <t>Which Amount?</t>
  </si>
  <si>
    <t>Hvilket beløb?</t>
  </si>
  <si>
    <t>Kontostreng for de godkendte budgetterede rejseudgifter i alt, hvis ønsket:</t>
  </si>
  <si>
    <t>Hvilken konto skal betale?  (zzzzzz skal ikke udfyldes)</t>
  </si>
  <si>
    <t>Which account is going to pay?:  (zzzzzz is not to be filled)</t>
  </si>
  <si>
    <t>Yderligere tekst beskrivelse</t>
  </si>
  <si>
    <t>Additional text description</t>
  </si>
  <si>
    <t>https://www.en.okonomi.aau.dk/guides/travel-and-expense-rus2#27ddc49e-29a4-48d6-bb3c-52b4e04317d6</t>
  </si>
  <si>
    <t>Indtast nedenfor i række 105</t>
  </si>
  <si>
    <r>
      <t xml:space="preserve">Indtast nedenfor i række 117
</t>
    </r>
    <r>
      <rPr>
        <b/>
        <sz val="10"/>
        <color rgb="FFFF0000"/>
        <rFont val="Calibri"/>
        <family val="2"/>
        <scheme val="minor"/>
      </rPr>
      <t xml:space="preserve">HUSK at bevare råderetten over din bolig under din rejse
</t>
    </r>
  </si>
  <si>
    <t>Enter below in row 105</t>
  </si>
  <si>
    <r>
      <t xml:space="preserve">Enter below in row 117
</t>
    </r>
    <r>
      <rPr>
        <b/>
        <sz val="10"/>
        <color rgb="FFFF0000"/>
        <rFont val="Calibri"/>
        <family val="2"/>
        <scheme val="minor"/>
      </rPr>
      <t xml:space="preserve">REMEMBER TO RETAIN CONTROL OF YOUR ACCOMMODATION DURING YOUR TRAVEL
</t>
    </r>
  </si>
  <si>
    <t>Joint project on electric cars development process</t>
  </si>
  <si>
    <t>Germany</t>
  </si>
  <si>
    <t>Munich, BMW</t>
  </si>
  <si>
    <t>EUR</t>
  </si>
  <si>
    <t>Flight</t>
  </si>
  <si>
    <t>Taxi</t>
  </si>
  <si>
    <t>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</si>
</sst>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
    <numFmt numFmtId="166" formatCode="0.0"/>
  </numFmts>
  <fonts count="20">
    <font>
      <sz val="11"/>
      <color theme="1"/>
      <name val="Calibri"/>
      <family val="2"/>
      <scheme val="minor"/>
    </font>
    <font>
      <b/>
      <sz val="11"/>
      <color theme="1"/>
      <name val="Calibri"/>
      <family val="2"/>
      <scheme val="minor"/>
    </font>
    <font>
      <b/>
      <sz val="18"/>
      <color theme="1"/>
      <name val="Neo Sans Std"/>
      <family val="2"/>
    </font>
    <font>
      <b/>
      <sz val="12"/>
      <color theme="1"/>
      <name val="Neo Sans Std"/>
    </font>
    <font>
      <b/>
      <sz val="12"/>
      <color theme="1"/>
      <name val="Neo Sans Std"/>
      <family val="2"/>
    </font>
    <font>
      <b/>
      <sz val="9"/>
      <color theme="1"/>
      <name val="Calibri"/>
      <family val="2"/>
      <scheme val="minor"/>
    </font>
    <font>
      <sz val="9"/>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b/>
      <sz val="10"/>
      <color rgb="FFFF0000"/>
      <name val="Calibri"/>
      <family val="2"/>
      <scheme val="minor"/>
    </font>
    <font>
      <i/>
      <sz val="9"/>
      <color theme="1"/>
      <name val="Calibri"/>
      <family val="2"/>
      <scheme val="minor"/>
    </font>
    <font>
      <b/>
      <sz val="8"/>
      <color theme="1"/>
      <name val="Calibri"/>
      <family val="2"/>
      <scheme val="minor"/>
    </font>
    <font>
      <b/>
      <sz val="10"/>
      <color theme="1"/>
      <name val="Neo Sans Std"/>
    </font>
    <font>
      <b/>
      <sz val="10"/>
      <color theme="1"/>
      <name val="Neo Sans Std"/>
      <family val="2"/>
    </font>
    <font>
      <b/>
      <sz val="12"/>
      <color theme="1"/>
      <name val="Calibri"/>
      <family val="2"/>
      <scheme val="minor"/>
    </font>
    <font>
      <sz val="10"/>
      <color theme="1"/>
      <name val="Calibri"/>
      <family val="2"/>
      <scheme val="minor"/>
    </font>
    <font>
      <u/>
      <sz val="11"/>
      <color theme="10"/>
      <name val="Calibri"/>
      <family val="2"/>
      <scheme val="minor"/>
    </font>
    <font>
      <b/>
      <sz val="9"/>
      <color theme="1"/>
      <name val="Neo Sans Std"/>
      <family val="2"/>
    </font>
    <font>
      <sz val="7"/>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2" tint="-9.9978637043366805E-2"/>
        <bgColor indexed="64"/>
      </patternFill>
    </fill>
  </fills>
  <borders count="19">
    <border>
      <left/>
      <right/>
      <top/>
      <bottom/>
      <diagonal/>
    </border>
    <border>
      <left style="thin">
        <color indexed="64"/>
      </left>
      <right/>
      <top/>
      <bottom/>
      <diagonal/>
    </border>
    <border>
      <left/>
      <right/>
      <top style="thin">
        <color indexed="64"/>
      </top>
      <bottom style="double">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108">
    <xf numFmtId="0" fontId="0" fillId="0" borderId="0" xfId="0"/>
    <xf numFmtId="0" fontId="0" fillId="3" borderId="1" xfId="0" applyFill="1" applyBorder="1"/>
    <xf numFmtId="2" fontId="0" fillId="0" borderId="0" xfId="0" applyNumberFormat="1"/>
    <xf numFmtId="165" fontId="0" fillId="0" borderId="0" xfId="0" applyNumberFormat="1"/>
    <xf numFmtId="1" fontId="0" fillId="4" borderId="3" xfId="0" applyNumberFormat="1" applyFill="1" applyBorder="1"/>
    <xf numFmtId="9" fontId="0" fillId="0" borderId="0" xfId="0" applyNumberFormat="1"/>
    <xf numFmtId="4" fontId="0" fillId="4" borderId="2" xfId="0" applyNumberFormat="1" applyFill="1" applyBorder="1"/>
    <xf numFmtId="0" fontId="0" fillId="3" borderId="7" xfId="0" applyFill="1" applyBorder="1"/>
    <xf numFmtId="0" fontId="1" fillId="3" borderId="8" xfId="0" applyFont="1" applyFill="1" applyBorder="1" applyAlignment="1">
      <alignment wrapText="1"/>
    </xf>
    <xf numFmtId="0" fontId="1" fillId="3" borderId="8" xfId="0" applyFont="1" applyFill="1" applyBorder="1"/>
    <xf numFmtId="0" fontId="0" fillId="3" borderId="9" xfId="0" applyFill="1" applyBorder="1"/>
    <xf numFmtId="0" fontId="0" fillId="3" borderId="10" xfId="0" applyFill="1" applyBorder="1"/>
    <xf numFmtId="0" fontId="0" fillId="3" borderId="0" xfId="0" applyFill="1"/>
    <xf numFmtId="0" fontId="0" fillId="3" borderId="11" xfId="0" applyFill="1" applyBorder="1"/>
    <xf numFmtId="0" fontId="1" fillId="3" borderId="0" xfId="0" applyFont="1" applyFill="1"/>
    <xf numFmtId="0" fontId="0" fillId="3" borderId="12" xfId="0" applyFill="1" applyBorder="1"/>
    <xf numFmtId="0" fontId="0" fillId="3" borderId="13" xfId="0" applyFill="1" applyBorder="1"/>
    <xf numFmtId="0" fontId="0" fillId="3" borderId="14" xfId="0" applyFill="1" applyBorder="1"/>
    <xf numFmtId="0" fontId="0" fillId="3" borderId="0" xfId="0" applyFill="1" applyAlignment="1">
      <alignment horizontal="center" wrapText="1"/>
    </xf>
    <xf numFmtId="0" fontId="3" fillId="3" borderId="0" xfId="0" applyFont="1" applyFill="1" applyAlignment="1">
      <alignment horizontal="left" wrapText="1"/>
    </xf>
    <xf numFmtId="0" fontId="2" fillId="3" borderId="0" xfId="0" applyFont="1" applyFill="1" applyAlignment="1">
      <alignment horizontal="center" wrapText="1"/>
    </xf>
    <xf numFmtId="0" fontId="4" fillId="3" borderId="0" xfId="0" applyFont="1" applyFill="1" applyAlignment="1">
      <alignment horizontal="left" wrapText="1"/>
    </xf>
    <xf numFmtId="0" fontId="1" fillId="5" borderId="0" xfId="0" applyFont="1" applyFill="1"/>
    <xf numFmtId="0" fontId="1" fillId="5" borderId="0" xfId="0" applyFont="1" applyFill="1" applyAlignment="1">
      <alignment wrapText="1"/>
    </xf>
    <xf numFmtId="4" fontId="0" fillId="3" borderId="0" xfId="0" applyNumberFormat="1" applyFill="1"/>
    <xf numFmtId="0" fontId="1" fillId="3" borderId="0" xfId="0" applyFont="1" applyFill="1" applyAlignment="1">
      <alignment wrapText="1"/>
    </xf>
    <xf numFmtId="0" fontId="5" fillId="3" borderId="0" xfId="0" applyFont="1" applyFill="1"/>
    <xf numFmtId="0" fontId="6" fillId="3" borderId="0" xfId="0" applyFont="1" applyFill="1"/>
    <xf numFmtId="0" fontId="5" fillId="5" borderId="0" xfId="0" applyFont="1" applyFill="1" applyAlignment="1">
      <alignment wrapText="1"/>
    </xf>
    <xf numFmtId="0" fontId="0" fillId="3" borderId="0" xfId="0" applyFill="1" applyAlignment="1">
      <alignment horizontal="right"/>
    </xf>
    <xf numFmtId="0" fontId="5" fillId="5" borderId="0" xfId="0" applyFont="1" applyFill="1"/>
    <xf numFmtId="4" fontId="0" fillId="4" borderId="15" xfId="0" applyNumberFormat="1" applyFill="1" applyBorder="1"/>
    <xf numFmtId="0" fontId="6" fillId="3" borderId="13" xfId="0" applyFont="1" applyFill="1" applyBorder="1"/>
    <xf numFmtId="0" fontId="1" fillId="3" borderId="8" xfId="0" applyFont="1" applyFill="1" applyBorder="1" applyAlignment="1">
      <alignment horizontal="center" wrapText="1"/>
    </xf>
    <xf numFmtId="0" fontId="0" fillId="3" borderId="8" xfId="0" applyFill="1" applyBorder="1"/>
    <xf numFmtId="0" fontId="0" fillId="3" borderId="0" xfId="0" applyFill="1" applyAlignment="1">
      <alignment horizontal="center"/>
    </xf>
    <xf numFmtId="0" fontId="0" fillId="3" borderId="0" xfId="0" applyFill="1" applyAlignment="1">
      <alignment wrapText="1"/>
    </xf>
    <xf numFmtId="164" fontId="0" fillId="2" borderId="0" xfId="0" applyNumberFormat="1" applyFill="1" applyProtection="1">
      <protection locked="0"/>
    </xf>
    <xf numFmtId="166" fontId="0" fillId="2" borderId="0" xfId="0" applyNumberFormat="1" applyFill="1" applyProtection="1">
      <protection locked="0"/>
    </xf>
    <xf numFmtId="0" fontId="0" fillId="2" borderId="0" xfId="0" applyFill="1" applyProtection="1">
      <protection locked="0"/>
    </xf>
    <xf numFmtId="4" fontId="0" fillId="2" borderId="0" xfId="0" applyNumberFormat="1" applyFill="1" applyProtection="1">
      <protection locked="0"/>
    </xf>
    <xf numFmtId="0" fontId="0" fillId="0" borderId="0" xfId="0" applyProtection="1">
      <protection locked="0"/>
    </xf>
    <xf numFmtId="4" fontId="0" fillId="3" borderId="2" xfId="0" applyNumberFormat="1" applyFill="1" applyBorder="1"/>
    <xf numFmtId="0" fontId="9" fillId="0" borderId="0" xfId="0" applyFont="1"/>
    <xf numFmtId="0" fontId="7" fillId="3" borderId="11" xfId="0" applyFont="1" applyFill="1" applyBorder="1"/>
    <xf numFmtId="0" fontId="7" fillId="3" borderId="10" xfId="0" applyFont="1" applyFill="1" applyBorder="1"/>
    <xf numFmtId="0" fontId="7" fillId="3" borderId="10" xfId="0" applyFont="1" applyFill="1" applyBorder="1" applyAlignment="1">
      <alignment wrapText="1"/>
    </xf>
    <xf numFmtId="0" fontId="0" fillId="0" borderId="16" xfId="0" applyBorder="1" applyProtection="1">
      <protection locked="0"/>
    </xf>
    <xf numFmtId="0" fontId="0" fillId="0" borderId="13" xfId="0" applyBorder="1" applyProtection="1">
      <protection locked="0"/>
    </xf>
    <xf numFmtId="0" fontId="5" fillId="3" borderId="10" xfId="0" applyFont="1" applyFill="1" applyBorder="1" applyAlignment="1">
      <alignment wrapText="1"/>
    </xf>
    <xf numFmtId="0" fontId="7" fillId="2" borderId="0" xfId="0" applyFont="1" applyFill="1" applyAlignment="1" applyProtection="1">
      <alignment wrapText="1"/>
      <protection locked="0"/>
    </xf>
    <xf numFmtId="0" fontId="0" fillId="7" borderId="17" xfId="0" applyFill="1" applyBorder="1"/>
    <xf numFmtId="0" fontId="7" fillId="3" borderId="0" xfId="0" applyFont="1" applyFill="1" applyAlignment="1">
      <alignment horizontal="left" vertical="top" wrapText="1"/>
    </xf>
    <xf numFmtId="0" fontId="0" fillId="0" borderId="18" xfId="0" applyBorder="1" applyProtection="1">
      <protection locked="0"/>
    </xf>
    <xf numFmtId="0" fontId="7" fillId="2" borderId="0" xfId="0" applyFont="1" applyFill="1" applyAlignment="1" applyProtection="1">
      <alignment vertical="center" wrapText="1"/>
      <protection locked="0"/>
    </xf>
    <xf numFmtId="0" fontId="5" fillId="3" borderId="0" xfId="0" applyFont="1" applyFill="1" applyAlignment="1">
      <alignment horizontal="right"/>
    </xf>
    <xf numFmtId="4" fontId="1" fillId="4" borderId="15" xfId="0" applyNumberFormat="1" applyFont="1" applyFill="1" applyBorder="1"/>
    <xf numFmtId="4" fontId="1" fillId="4" borderId="2" xfId="0" applyNumberFormat="1" applyFont="1" applyFill="1" applyBorder="1"/>
    <xf numFmtId="0" fontId="1" fillId="0" borderId="0" xfId="0" applyFont="1" applyProtection="1">
      <protection locked="0"/>
    </xf>
    <xf numFmtId="0" fontId="12" fillId="2" borderId="0" xfId="0" applyFont="1" applyFill="1" applyAlignment="1" applyProtection="1">
      <alignment wrapText="1"/>
      <protection locked="0"/>
    </xf>
    <xf numFmtId="0" fontId="12" fillId="2" borderId="0" xfId="0" applyFont="1" applyFill="1" applyAlignment="1" applyProtection="1">
      <alignment vertical="center" wrapText="1"/>
      <protection locked="0"/>
    </xf>
    <xf numFmtId="0" fontId="13" fillId="3" borderId="0" xfId="0" applyFont="1" applyFill="1" applyAlignment="1">
      <alignment horizontal="left" wrapText="1"/>
    </xf>
    <xf numFmtId="0" fontId="13" fillId="3" borderId="0" xfId="0" applyFont="1" applyFill="1" applyAlignment="1">
      <alignment horizontal="left" vertical="center" wrapText="1"/>
    </xf>
    <xf numFmtId="0" fontId="14" fillId="3" borderId="0" xfId="0" applyFont="1" applyFill="1" applyAlignment="1">
      <alignment horizontal="left" wrapText="1"/>
    </xf>
    <xf numFmtId="0" fontId="6" fillId="3" borderId="12" xfId="0" applyFont="1" applyFill="1" applyBorder="1"/>
    <xf numFmtId="0" fontId="7" fillId="3" borderId="0" xfId="0" applyFont="1" applyFill="1" applyAlignment="1">
      <alignment horizontal="left"/>
    </xf>
    <xf numFmtId="0" fontId="16" fillId="2" borderId="0" xfId="0" applyFont="1" applyFill="1" applyProtection="1">
      <protection locked="0"/>
    </xf>
    <xf numFmtId="0" fontId="0" fillId="0" borderId="0" xfId="0" quotePrefix="1"/>
    <xf numFmtId="4" fontId="0" fillId="6" borderId="0" xfId="0" applyNumberFormat="1" applyFill="1"/>
    <xf numFmtId="0" fontId="6" fillId="3" borderId="0" xfId="0" applyFont="1" applyFill="1" applyAlignment="1">
      <alignment horizontal="right"/>
    </xf>
    <xf numFmtId="0" fontId="7" fillId="3" borderId="0" xfId="0" applyFont="1" applyFill="1"/>
    <xf numFmtId="4" fontId="1" fillId="0" borderId="0" xfId="0" applyNumberFormat="1" applyFont="1" applyProtection="1">
      <protection locked="0"/>
    </xf>
    <xf numFmtId="0" fontId="17" fillId="0" borderId="0" xfId="1"/>
    <xf numFmtId="0" fontId="16" fillId="3" borderId="0" xfId="0" applyFont="1" applyFill="1"/>
    <xf numFmtId="4" fontId="16" fillId="0" borderId="0" xfId="0" applyNumberFormat="1" applyFont="1" applyProtection="1">
      <protection locked="0"/>
    </xf>
    <xf numFmtId="0" fontId="16" fillId="0" borderId="0" xfId="0" applyFont="1" applyProtection="1">
      <protection locked="0"/>
    </xf>
    <xf numFmtId="4" fontId="1" fillId="6" borderId="0" xfId="0" applyNumberFormat="1" applyFont="1" applyFill="1"/>
    <xf numFmtId="0" fontId="19" fillId="0" borderId="0" xfId="0" applyFont="1" applyAlignment="1" applyProtection="1">
      <alignment wrapText="1"/>
      <protection locked="0"/>
    </xf>
    <xf numFmtId="0" fontId="19" fillId="0" borderId="0" xfId="0" applyFont="1" applyAlignment="1">
      <alignment wrapText="1"/>
    </xf>
    <xf numFmtId="0" fontId="7" fillId="3" borderId="0" xfId="0" applyFont="1" applyFill="1" applyAlignment="1">
      <alignment horizontal="left" wrapText="1"/>
    </xf>
    <xf numFmtId="0" fontId="0" fillId="0" borderId="0" xfId="0" applyAlignment="1" applyProtection="1">
      <alignment horizontal="center" wrapText="1"/>
      <protection locked="0"/>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1" fillId="3" borderId="10" xfId="0" applyFont="1" applyFill="1" applyBorder="1" applyAlignment="1">
      <alignment horizontal="left" vertical="top" wrapText="1"/>
    </xf>
    <xf numFmtId="0" fontId="11" fillId="3" borderId="0" xfId="0" applyFont="1" applyFill="1" applyAlignment="1">
      <alignment horizontal="left" vertical="top" wrapText="1"/>
    </xf>
    <xf numFmtId="0" fontId="11" fillId="3" borderId="11" xfId="0" applyFont="1" applyFill="1" applyBorder="1" applyAlignment="1">
      <alignment horizontal="left" vertical="top" wrapText="1"/>
    </xf>
    <xf numFmtId="0" fontId="1" fillId="3" borderId="0" xfId="0" applyFont="1" applyFill="1" applyAlignment="1">
      <alignment horizontal="left" wrapText="1"/>
    </xf>
    <xf numFmtId="0" fontId="7" fillId="0" borderId="0" xfId="0" applyFont="1" applyAlignment="1" applyProtection="1">
      <alignment horizontal="center" wrapText="1"/>
      <protection locked="0"/>
    </xf>
    <xf numFmtId="0" fontId="8" fillId="3" borderId="7" xfId="0" applyFont="1" applyFill="1" applyBorder="1" applyAlignment="1">
      <alignment horizontal="center" vertical="top" wrapText="1"/>
    </xf>
    <xf numFmtId="0" fontId="8" fillId="3" borderId="9" xfId="0" applyFont="1" applyFill="1" applyBorder="1" applyAlignment="1">
      <alignment horizontal="center" vertical="top"/>
    </xf>
    <xf numFmtId="0" fontId="8" fillId="3" borderId="10" xfId="0" applyFont="1" applyFill="1" applyBorder="1" applyAlignment="1">
      <alignment horizontal="center" vertical="top"/>
    </xf>
    <xf numFmtId="0" fontId="8" fillId="3" borderId="11" xfId="0" applyFont="1" applyFill="1" applyBorder="1" applyAlignment="1">
      <alignment horizontal="center" vertical="top"/>
    </xf>
    <xf numFmtId="0" fontId="8" fillId="3" borderId="12" xfId="0" applyFont="1" applyFill="1" applyBorder="1" applyAlignment="1">
      <alignment horizontal="center" vertical="top"/>
    </xf>
    <xf numFmtId="0" fontId="8" fillId="3" borderId="14" xfId="0" applyFont="1" applyFill="1" applyBorder="1" applyAlignment="1">
      <alignment horizontal="center" vertical="top"/>
    </xf>
    <xf numFmtId="0" fontId="0" fillId="3" borderId="0" xfId="0" applyFill="1" applyAlignment="1">
      <alignment horizontal="right"/>
    </xf>
    <xf numFmtId="0" fontId="2" fillId="3" borderId="8" xfId="0" applyFont="1" applyFill="1" applyBorder="1" applyAlignment="1">
      <alignment horizontal="center" vertical="center" wrapText="1"/>
    </xf>
    <xf numFmtId="0" fontId="18" fillId="2" borderId="4" xfId="0" applyFont="1" applyFill="1" applyBorder="1" applyAlignment="1" applyProtection="1">
      <alignment horizontal="left" wrapText="1"/>
      <protection locked="0"/>
    </xf>
    <xf numFmtId="0" fontId="18" fillId="2" borderId="5" xfId="0" applyFont="1" applyFill="1" applyBorder="1" applyAlignment="1" applyProtection="1">
      <alignment horizontal="left" wrapText="1"/>
      <protection locked="0"/>
    </xf>
    <xf numFmtId="0" fontId="18" fillId="2" borderId="6" xfId="0" applyFont="1" applyFill="1" applyBorder="1" applyAlignment="1" applyProtection="1">
      <alignment horizontal="left" wrapText="1"/>
      <protection locked="0"/>
    </xf>
    <xf numFmtId="0" fontId="8" fillId="3" borderId="7"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4" xfId="0" applyFont="1" applyFill="1" applyBorder="1" applyAlignment="1">
      <alignment horizontal="center" vertical="center"/>
    </xf>
  </cellXfs>
  <cellStyles count="2">
    <cellStyle name="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tsinformation.dk/Forms/R0710.aspx?id=16987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tsinformation.dk/Forms/R0710.aspx?id=169879" TargetMode="External"/></Relationships>
</file>

<file path=xl/drawings/drawing1.xml><?xml version="1.0" encoding="utf-8"?>
<xdr:wsDr xmlns:xdr="http://schemas.openxmlformats.org/drawingml/2006/spreadsheetDrawing" xmlns:a="http://schemas.openxmlformats.org/drawingml/2006/main">
  <xdr:twoCellAnchor>
    <xdr:from>
      <xdr:col>1</xdr:col>
      <xdr:colOff>95251</xdr:colOff>
      <xdr:row>1</xdr:row>
      <xdr:rowOff>523875</xdr:rowOff>
    </xdr:from>
    <xdr:to>
      <xdr:col>2</xdr:col>
      <xdr:colOff>742950</xdr:colOff>
      <xdr:row>1</xdr:row>
      <xdr:rowOff>685800</xdr:rowOff>
    </xdr:to>
    <xdr:sp macro="" textlink="">
      <xdr:nvSpPr>
        <xdr:cNvPr id="2" name="Tekstboks 1">
          <a:extLst>
            <a:ext uri="{FF2B5EF4-FFF2-40B4-BE49-F238E27FC236}">
              <a16:creationId xmlns:a16="http://schemas.microsoft.com/office/drawing/2014/main" id="{BF2244A0-7879-4A4A-898D-327BFFEA3090}"/>
            </a:ext>
          </a:extLst>
        </xdr:cNvPr>
        <xdr:cNvSpPr txBox="1"/>
      </xdr:nvSpPr>
      <xdr:spPr>
        <a:xfrm>
          <a:off x="228601" y="657225"/>
          <a:ext cx="752474"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ctr"/>
        <a:lstStyle/>
        <a:p>
          <a:pPr algn="ctr"/>
          <a:r>
            <a:rPr lang="da-DK" sz="700" baseline="0"/>
            <a:t>udgivet 12-02-2024</a:t>
          </a:r>
        </a:p>
      </xdr:txBody>
    </xdr:sp>
    <xdr:clientData/>
  </xdr:twoCellAnchor>
  <xdr:twoCellAnchor>
    <xdr:from>
      <xdr:col>1</xdr:col>
      <xdr:colOff>19050</xdr:colOff>
      <xdr:row>1</xdr:row>
      <xdr:rowOff>314324</xdr:rowOff>
    </xdr:from>
    <xdr:to>
      <xdr:col>8</xdr:col>
      <xdr:colOff>400051</xdr:colOff>
      <xdr:row>1</xdr:row>
      <xdr:rowOff>619125</xdr:rowOff>
    </xdr:to>
    <xdr:sp macro="" textlink="">
      <xdr:nvSpPr>
        <xdr:cNvPr id="3" name="Tekstboks 4">
          <a:extLst>
            <a:ext uri="{FF2B5EF4-FFF2-40B4-BE49-F238E27FC236}">
              <a16:creationId xmlns:a16="http://schemas.microsoft.com/office/drawing/2014/main" id="{F13E4179-2F79-477B-810D-82409E682972}"/>
            </a:ext>
          </a:extLst>
        </xdr:cNvPr>
        <xdr:cNvSpPr txBox="1"/>
      </xdr:nvSpPr>
      <xdr:spPr>
        <a:xfrm>
          <a:off x="152400" y="447674"/>
          <a:ext cx="5086351"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Finace </a:t>
          </a:r>
          <a:r>
            <a:rPr lang="da-DK" sz="900" baseline="0"/>
            <a:t>Department</a:t>
          </a:r>
          <a:r>
            <a:rPr lang="da-DK" sz="900"/>
            <a:t> </a:t>
          </a:r>
          <a:r>
            <a:rPr lang="da-DK" sz="900" baseline="0"/>
            <a:t>- Controling &amp; Governance </a:t>
          </a:r>
          <a:r>
            <a:rPr kumimoji="0" lang="da-DK" sz="900" b="0" i="0" u="none" strike="noStrike" kern="0" cap="none" spc="0" normalizeH="0" baseline="0" noProof="0">
              <a:ln>
                <a:noFill/>
              </a:ln>
              <a:solidFill>
                <a:prstClr val="black"/>
              </a:solidFill>
              <a:effectLst/>
              <a:uLnTx/>
              <a:uFillTx/>
              <a:latin typeface="+mn-lt"/>
              <a:ea typeface="+mn-ea"/>
              <a:cs typeface="+mn-cs"/>
            </a:rPr>
            <a:t>- Travels Office  </a:t>
          </a:r>
          <a:endParaRPr lang="da-DK" sz="900"/>
        </a:p>
      </xdr:txBody>
    </xdr:sp>
    <xdr:clientData/>
  </xdr:twoCellAnchor>
  <xdr:twoCellAnchor>
    <xdr:from>
      <xdr:col>14</xdr:col>
      <xdr:colOff>47625</xdr:colOff>
      <xdr:row>1</xdr:row>
      <xdr:rowOff>66675</xdr:rowOff>
    </xdr:from>
    <xdr:to>
      <xdr:col>22</xdr:col>
      <xdr:colOff>328179</xdr:colOff>
      <xdr:row>45</xdr:row>
      <xdr:rowOff>0</xdr:rowOff>
    </xdr:to>
    <xdr:sp macro="" textlink="">
      <xdr:nvSpPr>
        <xdr:cNvPr id="4" name="Tekstboks 5">
          <a:extLst>
            <a:ext uri="{FF2B5EF4-FFF2-40B4-BE49-F238E27FC236}">
              <a16:creationId xmlns:a16="http://schemas.microsoft.com/office/drawing/2014/main" id="{111B64BD-5A30-43F1-A2D7-9A9F2A84BEBE}"/>
            </a:ext>
          </a:extLst>
        </xdr:cNvPr>
        <xdr:cNvSpPr txBox="1"/>
      </xdr:nvSpPr>
      <xdr:spPr>
        <a:xfrm>
          <a:off x="8562975" y="200025"/>
          <a:ext cx="5157354" cy="7858125"/>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Instruction</a:t>
          </a:r>
          <a:r>
            <a:rPr lang="en-US" sz="2400" b="1" baseline="0">
              <a:solidFill>
                <a:schemeClr val="bg1"/>
              </a:solidFill>
            </a:rPr>
            <a:t> box - filling in the form</a:t>
          </a:r>
          <a:endParaRPr lang="en-US" sz="1600" b="1">
            <a:solidFill>
              <a:schemeClr val="bg1"/>
            </a:solidFill>
          </a:endParaRPr>
        </a:p>
      </xdr:txBody>
    </xdr:sp>
    <xdr:clientData/>
  </xdr:twoCellAnchor>
  <xdr:twoCellAnchor>
    <xdr:from>
      <xdr:col>14</xdr:col>
      <xdr:colOff>125556</xdr:colOff>
      <xdr:row>1</xdr:row>
      <xdr:rowOff>648576</xdr:rowOff>
    </xdr:from>
    <xdr:to>
      <xdr:col>22</xdr:col>
      <xdr:colOff>240722</xdr:colOff>
      <xdr:row>43</xdr:row>
      <xdr:rowOff>180975</xdr:rowOff>
    </xdr:to>
    <xdr:sp macro="" textlink="">
      <xdr:nvSpPr>
        <xdr:cNvPr id="5" name="Tekstboks 6">
          <a:extLst>
            <a:ext uri="{FF2B5EF4-FFF2-40B4-BE49-F238E27FC236}">
              <a16:creationId xmlns:a16="http://schemas.microsoft.com/office/drawing/2014/main" id="{52DE5B0C-0CBC-4BD0-AF07-E96A0EDCB799}"/>
            </a:ext>
          </a:extLst>
        </xdr:cNvPr>
        <xdr:cNvSpPr txBox="1"/>
      </xdr:nvSpPr>
      <xdr:spPr>
        <a:xfrm>
          <a:off x="8640906" y="781926"/>
          <a:ext cx="4991966" cy="6885699"/>
        </a:xfrm>
        <a:prstGeom prst="rect">
          <a:avLst/>
        </a:prstGeom>
        <a:solidFill>
          <a:schemeClr val="tx2">
            <a:lumMod val="20000"/>
            <a:lumOff val="80000"/>
          </a:schemeClr>
        </a:solidFill>
        <a:ln w="9525" cmpd="sng">
          <a:solidFill>
            <a:schemeClr val="lt1">
              <a:shade val="50000"/>
            </a:schemeClr>
          </a:solid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latin typeface="Arial Black" pitchFamily="34" charset="0"/>
            </a:rPr>
            <a:t>Rates 2024</a:t>
          </a:r>
          <a:endParaRPr lang="en-US" sz="1600" b="1"/>
        </a:p>
        <a:p>
          <a:r>
            <a:rPr lang="en-US" sz="1100" u="sng" baseline="0"/>
            <a:t>Per diem allowance:</a:t>
          </a:r>
        </a:p>
        <a:p>
          <a:r>
            <a:rPr lang="en-US" sz="1100" baseline="0"/>
            <a:t>- In Denmark: 574,00</a:t>
          </a:r>
        </a:p>
        <a:p>
          <a:r>
            <a:rPr lang="en-US" sz="1100" baseline="0"/>
            <a:t>- Other countries: 574,00</a:t>
          </a:r>
        </a:p>
        <a:p>
          <a:r>
            <a:rPr lang="en-US" sz="1100" baseline="0"/>
            <a:t>AAU have decided on using the same allowance rate in all countries. Read more details in Rates for  official business trips as of januar 1st 2024  </a:t>
          </a:r>
          <a:r>
            <a:rPr lang="en-US" sz="1100" b="1" baseline="0">
              <a:solidFill>
                <a:srgbClr val="002060"/>
              </a:solidFill>
            </a:rPr>
            <a:t>https://www.okonomi.aau.dk/rejse-udlaeg/satser-for-tjenesterejser-pr-1-januar-2024# (LINK) </a:t>
          </a:r>
          <a:r>
            <a:rPr lang="en-US" sz="1100" b="0" baseline="0">
              <a:solidFill>
                <a:schemeClr val="dk1"/>
              </a:solidFill>
            </a:rPr>
            <a:t>and</a:t>
          </a:r>
          <a:r>
            <a:rPr lang="en-US" sz="1100" baseline="0"/>
            <a:t> enter the correct rate in the calculation box below.</a:t>
          </a:r>
        </a:p>
        <a:p>
          <a:endParaRPr lang="en-US" sz="1100" baseline="0"/>
        </a:p>
        <a:p>
          <a:r>
            <a:rPr lang="en-US" sz="1100" b="1" baseline="0">
              <a:solidFill>
                <a:sysClr val="windowText" lastClr="000000"/>
              </a:solidFill>
            </a:rPr>
            <a:t>If it is an AAU employed PhD on a trip abroad, cf. the PhD executive order and it is </a:t>
          </a:r>
          <a:r>
            <a:rPr lang="en-US" sz="1100" b="1" u="sng" baseline="0">
              <a:solidFill>
                <a:sysClr val="windowText" lastClr="000000"/>
              </a:solidFill>
            </a:rPr>
            <a:t>the Doctoral schools' monthly grant which is used instead of per diem allowance.</a:t>
          </a:r>
        </a:p>
        <a:p>
          <a:r>
            <a:rPr lang="en-US" sz="1100" b="0" baseline="0">
              <a:solidFill>
                <a:sysClr val="windowText" lastClr="000000"/>
              </a:solidFill>
            </a:rPr>
            <a:t>Nothing must then be entered in fields E 97 and E 99. Instead, you must use fields J and K 97 to 105. The number of months is entered in the fields J 97, 99, 101. The rates per month in fields K 97, 99, 101 must be provided by the Doctoral school on ENG, TECH, HEALTH and entered in the fields. Number of children is entered in J105. </a:t>
          </a:r>
          <a:r>
            <a:rPr lang="en-US" sz="1100" b="1" baseline="0">
              <a:solidFill>
                <a:sysClr val="windowText" lastClr="000000"/>
              </a:solidFill>
            </a:rPr>
            <a:t>The total in K103 must be entered in field E103</a:t>
          </a:r>
        </a:p>
        <a:p>
          <a:endParaRPr lang="da-DK" sz="1100" baseline="0"/>
        </a:p>
        <a:p>
          <a:r>
            <a:rPr lang="da-DK" sz="1100" u="sng" baseline="0"/>
            <a:t>Hotel disposition amount per night:</a:t>
          </a:r>
        </a:p>
        <a:p>
          <a:r>
            <a:rPr lang="da-DK" sz="1100" baseline="0"/>
            <a:t>- In Denmark:  1448,00</a:t>
          </a:r>
        </a:p>
        <a:p>
          <a:r>
            <a:rPr lang="da-DK" sz="1100" baseline="0"/>
            <a:t>- On Faroe Islands: 1160,00</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The rate is set for certain countries. Read more in Rates for business trips per 1 January 2024 </a:t>
          </a:r>
          <a:r>
            <a:rPr lang="da-DK" sz="1100" b="1" baseline="0"/>
            <a:t>https://www.okonomi.aau.dk/rejse-udlaeg/satser-for-tjenerejser-pr-1-januar-2024#</a:t>
          </a:r>
          <a:r>
            <a:rPr lang="da-DK" sz="1100" baseline="0"/>
            <a:t> and enter the correct rate in the calculation box.</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For countries where there is no hotel allowance amount, reasonable expenses will be reimbursed. State what is accepted as 'reasonable expenses' per Day.</a:t>
          </a:r>
        </a:p>
        <a:p>
          <a:endParaRPr lang="da-DK" sz="1100" baseline="0"/>
        </a:p>
        <a:p>
          <a:r>
            <a:rPr lang="da-DK" sz="1100" u="sng" baseline="0"/>
            <a:t>Undocumented night supplement:</a:t>
          </a:r>
        </a:p>
        <a:p>
          <a:r>
            <a:rPr lang="da-DK" sz="1100" baseline="0"/>
            <a:t>- In Denmark, on Faroe Islands, abroad and in Greenland: 246,00</a:t>
          </a:r>
          <a:br>
            <a:rPr lang="da-DK" sz="1100" baseline="0"/>
          </a:br>
          <a:r>
            <a:rPr lang="da-DK"/>
            <a:t>According to the Danish TAX authorities, </a:t>
          </a:r>
          <a:r>
            <a:rPr lang="da-DK" sz="1100">
              <a:solidFill>
                <a:schemeClr val="dk1"/>
              </a:solidFill>
              <a:effectLst/>
              <a:latin typeface="+mn-lt"/>
              <a:ea typeface="+mn-ea"/>
              <a:cs typeface="+mn-cs"/>
            </a:rPr>
            <a:t>undocumented night supplement,</a:t>
          </a:r>
          <a:r>
            <a:rPr lang="da-DK"/>
            <a:t> can only be paid for travels over 24 hours. It can only be paid per full day.</a:t>
          </a:r>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da-DK" b="1"/>
            <a:t>Please note </a:t>
          </a:r>
          <a:r>
            <a:rPr lang="da-DK"/>
            <a:t>that from the 29th day of travel, the hourly/per diem allowance, hotel disposition amount and undocumented night supplement will be reduced by: </a:t>
          </a:r>
        </a:p>
        <a:p>
          <a:pPr marL="0" marR="0" indent="0" defTabSz="914400" eaLnBrk="1" fontAlgn="auto" latinLnBrk="0" hangingPunct="1">
            <a:lnSpc>
              <a:spcPct val="100000"/>
            </a:lnSpc>
            <a:spcBef>
              <a:spcPts val="0"/>
            </a:spcBef>
            <a:spcAft>
              <a:spcPts val="0"/>
            </a:spcAft>
            <a:buClrTx/>
            <a:buSzTx/>
            <a:buFontTx/>
            <a:buNone/>
            <a:tabLst/>
            <a:defRPr/>
          </a:pPr>
          <a:r>
            <a:rPr lang="da-DK"/>
            <a:t>- 1/4 in Denmark </a:t>
          </a:r>
        </a:p>
        <a:p>
          <a:pPr marL="0" marR="0" indent="0" defTabSz="914400" eaLnBrk="1" fontAlgn="auto" latinLnBrk="0" hangingPunct="1">
            <a:lnSpc>
              <a:spcPct val="100000"/>
            </a:lnSpc>
            <a:spcBef>
              <a:spcPts val="0"/>
            </a:spcBef>
            <a:spcAft>
              <a:spcPts val="0"/>
            </a:spcAft>
            <a:buClrTx/>
            <a:buSzTx/>
            <a:buFontTx/>
            <a:buNone/>
            <a:tabLst/>
            <a:defRPr/>
          </a:pPr>
          <a:r>
            <a:rPr lang="da-DK"/>
            <a:t>- 1/6 in the Faroe Islands </a:t>
          </a:r>
        </a:p>
        <a:p>
          <a:pPr marL="0" marR="0" indent="0" defTabSz="914400" eaLnBrk="1" fontAlgn="auto" latinLnBrk="0" hangingPunct="1">
            <a:lnSpc>
              <a:spcPct val="100000"/>
            </a:lnSpc>
            <a:spcBef>
              <a:spcPts val="0"/>
            </a:spcBef>
            <a:spcAft>
              <a:spcPts val="0"/>
            </a:spcAft>
            <a:buClrTx/>
            <a:buSzTx/>
            <a:buFontTx/>
            <a:buNone/>
            <a:tabLst/>
            <a:defRPr/>
          </a:pPr>
          <a:r>
            <a:rPr lang="da-DK"/>
            <a:t>- 1/4 abroad and in Greenland</a:t>
          </a:r>
          <a:endParaRPr lang="en-US" sz="1100" baseline="0"/>
        </a:p>
      </xdr:txBody>
    </xdr:sp>
    <xdr:clientData/>
  </xdr:twoCellAnchor>
  <xdr:twoCellAnchor>
    <xdr:from>
      <xdr:col>13</xdr:col>
      <xdr:colOff>152400</xdr:colOff>
      <xdr:row>13</xdr:row>
      <xdr:rowOff>47625</xdr:rowOff>
    </xdr:from>
    <xdr:to>
      <xdr:col>15</xdr:col>
      <xdr:colOff>447675</xdr:colOff>
      <xdr:row>14</xdr:row>
      <xdr:rowOff>9525</xdr:rowOff>
    </xdr:to>
    <xdr:sp macro="" textlink="">
      <xdr:nvSpPr>
        <xdr:cNvPr id="6" name="Rektangel 5">
          <a:hlinkClick xmlns:r="http://schemas.openxmlformats.org/officeDocument/2006/relationships" r:id="rId1"/>
          <a:extLst>
            <a:ext uri="{FF2B5EF4-FFF2-40B4-BE49-F238E27FC236}">
              <a16:creationId xmlns:a16="http://schemas.microsoft.com/office/drawing/2014/main" id="{B81A7877-DCC8-41B2-9EE8-1CF6CE9CB9EF}"/>
            </a:ext>
          </a:extLst>
        </xdr:cNvPr>
        <xdr:cNvSpPr/>
      </xdr:nvSpPr>
      <xdr:spPr>
        <a:xfrm>
          <a:off x="8058150" y="3486150"/>
          <a:ext cx="151447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8</xdr:col>
      <xdr:colOff>504825</xdr:colOff>
      <xdr:row>1</xdr:row>
      <xdr:rowOff>190500</xdr:rowOff>
    </xdr:from>
    <xdr:to>
      <xdr:col>10</xdr:col>
      <xdr:colOff>491490</xdr:colOff>
      <xdr:row>1</xdr:row>
      <xdr:rowOff>610235</xdr:rowOff>
    </xdr:to>
    <xdr:pic>
      <xdr:nvPicPr>
        <xdr:cNvPr id="7" name="Billede 6">
          <a:extLst>
            <a:ext uri="{FF2B5EF4-FFF2-40B4-BE49-F238E27FC236}">
              <a16:creationId xmlns:a16="http://schemas.microsoft.com/office/drawing/2014/main" id="{65A86481-85AF-4AEE-81E4-70F8A0C214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3525" y="323850"/>
          <a:ext cx="1682115" cy="419735"/>
        </a:xfrm>
        <a:prstGeom prst="rect">
          <a:avLst/>
        </a:prstGeom>
      </xdr:spPr>
    </xdr:pic>
    <xdr:clientData/>
  </xdr:twoCellAnchor>
  <xdr:twoCellAnchor>
    <xdr:from>
      <xdr:col>14</xdr:col>
      <xdr:colOff>0</xdr:colOff>
      <xdr:row>89</xdr:row>
      <xdr:rowOff>0</xdr:rowOff>
    </xdr:from>
    <xdr:to>
      <xdr:col>22</xdr:col>
      <xdr:colOff>419100</xdr:colOff>
      <xdr:row>100</xdr:row>
      <xdr:rowOff>133349</xdr:rowOff>
    </xdr:to>
    <xdr:sp macro="" textlink="">
      <xdr:nvSpPr>
        <xdr:cNvPr id="10" name="Tekstboks 5">
          <a:extLst>
            <a:ext uri="{FF2B5EF4-FFF2-40B4-BE49-F238E27FC236}">
              <a16:creationId xmlns:a16="http://schemas.microsoft.com/office/drawing/2014/main" id="{E8A292BC-F1CE-4A63-A7FE-D8A2890A48CB}"/>
            </a:ext>
          </a:extLst>
        </xdr:cNvPr>
        <xdr:cNvSpPr txBox="1"/>
      </xdr:nvSpPr>
      <xdr:spPr>
        <a:xfrm>
          <a:off x="9220200" y="11934825"/>
          <a:ext cx="5295900" cy="2628899"/>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latin typeface="+mn-lt"/>
              <a:ea typeface="+mn-ea"/>
              <a:cs typeface="+mn-cs"/>
            </a:rPr>
            <a:t>Definition of immediate manager</a:t>
          </a:r>
          <a:endParaRPr lang="da-DK" sz="1400">
            <a:solidFill>
              <a:schemeClr val="bg1"/>
            </a:solidFill>
            <a:effectLst/>
          </a:endParaRP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14</xdr:col>
      <xdr:colOff>85725</xdr:colOff>
      <xdr:row>91</xdr:row>
      <xdr:rowOff>66675</xdr:rowOff>
    </xdr:from>
    <xdr:to>
      <xdr:col>22</xdr:col>
      <xdr:colOff>314325</xdr:colOff>
      <xdr:row>99</xdr:row>
      <xdr:rowOff>400050</xdr:rowOff>
    </xdr:to>
    <xdr:sp macro="" textlink="">
      <xdr:nvSpPr>
        <xdr:cNvPr id="11" name="Tekstfelt 10">
          <a:extLst>
            <a:ext uri="{FF2B5EF4-FFF2-40B4-BE49-F238E27FC236}">
              <a16:creationId xmlns:a16="http://schemas.microsoft.com/office/drawing/2014/main" id="{B2C0156A-7408-4B2E-B362-B6D8A99F4002}"/>
            </a:ext>
          </a:extLst>
        </xdr:cNvPr>
        <xdr:cNvSpPr txBox="1"/>
      </xdr:nvSpPr>
      <xdr:spPr>
        <a:xfrm>
          <a:off x="9305925" y="12382500"/>
          <a:ext cx="5105400" cy="20193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immediate manager, in the context of the trip, is defined as the traveler’s personnel manager and must follow the delegation instructions.</a:t>
          </a:r>
          <a:endParaRPr lang="da-DK">
            <a:effectLst/>
          </a:endParaRPr>
        </a:p>
        <a:p>
          <a:r>
            <a:rPr lang="en-US" sz="1100">
              <a:solidFill>
                <a:schemeClr val="dk1"/>
              </a:solidFill>
              <a:effectLst/>
              <a:latin typeface="+mn-lt"/>
              <a:ea typeface="+mn-ea"/>
              <a:cs typeface="+mn-cs"/>
            </a:rPr>
            <a:t> </a:t>
          </a:r>
          <a:endParaRPr lang="da-DK">
            <a:effectLst/>
          </a:endParaRPr>
        </a:p>
        <a:p>
          <a:r>
            <a:rPr lang="en-US" sz="1100">
              <a:solidFill>
                <a:schemeClr val="dk1"/>
              </a:solidFill>
              <a:effectLst/>
              <a:latin typeface="+mn-lt"/>
              <a:ea typeface="+mn-ea"/>
              <a:cs typeface="+mn-cs"/>
            </a:rPr>
            <a:t>If the immediate personnel manager does not have the necessary financial authority, then the person who has financial authority according to the delegation instructions must approve together with the personnel manager.</a:t>
          </a:r>
          <a:endParaRPr lang="da-DK">
            <a:effectLst/>
          </a:endParaRPr>
        </a:p>
        <a:p>
          <a:r>
            <a:rPr lang="en-US" sz="1100">
              <a:solidFill>
                <a:schemeClr val="dk1"/>
              </a:solidFill>
              <a:effectLst/>
              <a:latin typeface="+mn-lt"/>
              <a:ea typeface="+mn-ea"/>
              <a:cs typeface="+mn-cs"/>
            </a:rPr>
            <a:t> </a:t>
          </a:r>
          <a:endParaRPr lang="da-DK">
            <a:effectLst/>
          </a:endParaRPr>
        </a:p>
        <a:p>
          <a:r>
            <a:rPr lang="en-US" sz="1100">
              <a:solidFill>
                <a:schemeClr val="dk1"/>
              </a:solidFill>
              <a:effectLst/>
              <a:latin typeface="+mn-lt"/>
              <a:ea typeface="+mn-ea"/>
              <a:cs typeface="+mn-cs"/>
            </a:rPr>
            <a:t>The person with the necessary financial authority must ensure that the immediate manager accepts the use of the resource during the relevant employee's travel period. Comments about this should be noted in the field "Immediate manager's additional comments".</a:t>
          </a:r>
          <a:endParaRPr lang="da-DK">
            <a:effectLst/>
          </a:endParaRPr>
        </a:p>
        <a:p>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523875</xdr:rowOff>
    </xdr:from>
    <xdr:to>
      <xdr:col>2</xdr:col>
      <xdr:colOff>742950</xdr:colOff>
      <xdr:row>1</xdr:row>
      <xdr:rowOff>685800</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228601" y="657225"/>
          <a:ext cx="752474"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ctr"/>
        <a:lstStyle/>
        <a:p>
          <a:pPr algn="ctr"/>
          <a:r>
            <a:rPr lang="da-DK" sz="700" baseline="0"/>
            <a:t>udgivet  12-02-2024</a:t>
          </a:r>
        </a:p>
      </xdr:txBody>
    </xdr:sp>
    <xdr:clientData/>
  </xdr:twoCellAnchor>
  <xdr:twoCellAnchor>
    <xdr:from>
      <xdr:col>1</xdr:col>
      <xdr:colOff>19050</xdr:colOff>
      <xdr:row>1</xdr:row>
      <xdr:rowOff>314324</xdr:rowOff>
    </xdr:from>
    <xdr:to>
      <xdr:col>8</xdr:col>
      <xdr:colOff>400051</xdr:colOff>
      <xdr:row>1</xdr:row>
      <xdr:rowOff>619125</xdr:rowOff>
    </xdr:to>
    <xdr:sp macro="" textlink="">
      <xdr:nvSpPr>
        <xdr:cNvPr id="5" name="Tekstboks 4">
          <a:extLst>
            <a:ext uri="{FF2B5EF4-FFF2-40B4-BE49-F238E27FC236}">
              <a16:creationId xmlns:a16="http://schemas.microsoft.com/office/drawing/2014/main" id="{00000000-0008-0000-0000-000005000000}"/>
            </a:ext>
          </a:extLst>
        </xdr:cNvPr>
        <xdr:cNvSpPr txBox="1"/>
      </xdr:nvSpPr>
      <xdr:spPr>
        <a:xfrm>
          <a:off x="152400" y="447674"/>
          <a:ext cx="41624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Økonomiafdelingen - Rejsekontoret</a:t>
          </a:r>
        </a:p>
      </xdr:txBody>
    </xdr:sp>
    <xdr:clientData/>
  </xdr:twoCellAnchor>
  <xdr:twoCellAnchor>
    <xdr:from>
      <xdr:col>14</xdr:col>
      <xdr:colOff>47625</xdr:colOff>
      <xdr:row>1</xdr:row>
      <xdr:rowOff>66675</xdr:rowOff>
    </xdr:from>
    <xdr:to>
      <xdr:col>22</xdr:col>
      <xdr:colOff>328179</xdr:colOff>
      <xdr:row>45</xdr:row>
      <xdr:rowOff>0</xdr:rowOff>
    </xdr:to>
    <xdr:sp macro="" textlink="">
      <xdr:nvSpPr>
        <xdr:cNvPr id="6" name="Tekstboks 5">
          <a:extLst>
            <a:ext uri="{FF2B5EF4-FFF2-40B4-BE49-F238E27FC236}">
              <a16:creationId xmlns:a16="http://schemas.microsoft.com/office/drawing/2014/main" id="{00000000-0008-0000-0000-000006000000}"/>
            </a:ext>
          </a:extLst>
        </xdr:cNvPr>
        <xdr:cNvSpPr txBox="1"/>
      </xdr:nvSpPr>
      <xdr:spPr>
        <a:xfrm>
          <a:off x="8562975" y="200025"/>
          <a:ext cx="5157354" cy="7858125"/>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rPr>
            <a:t>Vejledning</a:t>
          </a:r>
          <a:r>
            <a:rPr lang="en-US" sz="2800" b="1" baseline="0">
              <a:solidFill>
                <a:schemeClr val="bg1"/>
              </a:solidFill>
            </a:rPr>
            <a:t> til udfyldelse</a:t>
          </a:r>
          <a:endParaRPr lang="en-US" sz="1800" b="1">
            <a:solidFill>
              <a:schemeClr val="bg1"/>
            </a:solidFill>
          </a:endParaRPr>
        </a:p>
      </xdr:txBody>
    </xdr:sp>
    <xdr:clientData/>
  </xdr:twoCellAnchor>
  <xdr:twoCellAnchor>
    <xdr:from>
      <xdr:col>14</xdr:col>
      <xdr:colOff>125556</xdr:colOff>
      <xdr:row>1</xdr:row>
      <xdr:rowOff>648576</xdr:rowOff>
    </xdr:from>
    <xdr:to>
      <xdr:col>22</xdr:col>
      <xdr:colOff>240722</xdr:colOff>
      <xdr:row>43</xdr:row>
      <xdr:rowOff>180975</xdr:rowOff>
    </xdr:to>
    <xdr:sp macro="" textlink="">
      <xdr:nvSpPr>
        <xdr:cNvPr id="7" name="Tekstboks 6">
          <a:extLst>
            <a:ext uri="{FF2B5EF4-FFF2-40B4-BE49-F238E27FC236}">
              <a16:creationId xmlns:a16="http://schemas.microsoft.com/office/drawing/2014/main" id="{00000000-0008-0000-0000-000007000000}"/>
            </a:ext>
          </a:extLst>
        </xdr:cNvPr>
        <xdr:cNvSpPr txBox="1"/>
      </xdr:nvSpPr>
      <xdr:spPr>
        <a:xfrm>
          <a:off x="8640906" y="781926"/>
          <a:ext cx="4991966" cy="6885699"/>
        </a:xfrm>
        <a:prstGeom prst="rect">
          <a:avLst/>
        </a:prstGeom>
        <a:solidFill>
          <a:schemeClr val="tx2">
            <a:lumMod val="20000"/>
            <a:lumOff val="80000"/>
          </a:schemeClr>
        </a:solidFill>
        <a:ln w="9525" cmpd="sng">
          <a:solidFill>
            <a:schemeClr val="lt1">
              <a:shade val="50000"/>
            </a:schemeClr>
          </a:solidFill>
        </a:ln>
        <a:scene3d>
          <a:camera prst="orthographicFront"/>
          <a:lightRig rig="threePt" dir="t"/>
        </a:scene3d>
        <a:sp3d>
          <a:bevelT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latin typeface="Arial Black" pitchFamily="34" charset="0"/>
            </a:rPr>
            <a:t>Satser 2024</a:t>
          </a:r>
          <a:endParaRPr lang="en-US" sz="1600" b="1"/>
        </a:p>
        <a:p>
          <a:r>
            <a:rPr lang="en-US" sz="1100" u="sng" baseline="0"/>
            <a:t>Dagpengesatsen pr. døgn:</a:t>
          </a:r>
        </a:p>
        <a:p>
          <a:r>
            <a:rPr lang="en-US" sz="1100" baseline="0"/>
            <a:t>- I Danmark: 574,00</a:t>
          </a:r>
        </a:p>
        <a:p>
          <a:r>
            <a:rPr lang="en-US" sz="1100" baseline="0"/>
            <a:t>- I udlandet: 574,00</a:t>
          </a:r>
        </a:p>
        <a:p>
          <a:r>
            <a:rPr lang="en-US" sz="1100" baseline="0"/>
            <a:t>AAU har valgt at benytte ens sats for alle lande. Læs nærmere i Satser for tjenesterejser pr. 1. januar 2024  </a:t>
          </a:r>
          <a:r>
            <a:rPr lang="en-US" sz="1100" b="1" baseline="0">
              <a:solidFill>
                <a:srgbClr val="002060"/>
              </a:solidFill>
            </a:rPr>
            <a:t>https://www.okonomi.aau.dk/rejse-udlaeg/satser-for-tjenesterejser-pr-1-januar-2024# </a:t>
          </a:r>
          <a:r>
            <a:rPr lang="en-US" sz="1100" baseline="0"/>
            <a:t>og anfør den korrekte sats i beregningsskemaet.</a:t>
          </a:r>
        </a:p>
        <a:p>
          <a:endParaRPr lang="en-US" sz="1100" baseline="0"/>
        </a:p>
        <a:p>
          <a:r>
            <a:rPr lang="en-US" sz="1100" b="1" baseline="0">
              <a:solidFill>
                <a:sysClr val="windowText" lastClr="000000"/>
              </a:solidFill>
            </a:rPr>
            <a:t>HVIS der er tale om AAU ansat PhD på udlandsrejse jf. PhD bekendtgørelsen og </a:t>
          </a:r>
          <a:r>
            <a:rPr lang="en-US" sz="1100" b="1" u="sng" baseline="0">
              <a:solidFill>
                <a:sysClr val="windowText" lastClr="000000"/>
              </a:solidFill>
            </a:rPr>
            <a:t>der er tale om PhD skolernes Månedstilskud i stedet for Time- Dagpenge pr. døgn.</a:t>
          </a:r>
        </a:p>
        <a:p>
          <a:r>
            <a:rPr lang="da-DK" sz="1100" baseline="0">
              <a:solidFill>
                <a:sysClr val="windowText" lastClr="000000"/>
              </a:solidFill>
            </a:rPr>
            <a:t>Der skal så ikke indtastes noget i felterne E 97 og E 99. I stedet skal du benytte felterne J og K 97 til 105.  Antal mdr. tastes ind i flerne J 97, 99, 101.Taksterne pr md. i felterne K  97, 99, 101 skal oplyses af PhD-skolen på ENG, TECH, SUND og indtastes i felterne. Antal børn indtastes ind i J105.</a:t>
          </a:r>
          <a:br>
            <a:rPr lang="da-DK" sz="1100" baseline="0">
              <a:solidFill>
                <a:sysClr val="windowText" lastClr="000000"/>
              </a:solidFill>
            </a:rPr>
          </a:br>
          <a:r>
            <a:rPr lang="da-DK" sz="1100" b="1" baseline="0">
              <a:solidFill>
                <a:sysClr val="windowText" lastClr="000000"/>
              </a:solidFill>
            </a:rPr>
            <a:t>Totalen i K103 skal indtastes i felt E103.</a:t>
          </a:r>
        </a:p>
        <a:p>
          <a:endParaRPr lang="da-DK" sz="1100" baseline="0"/>
        </a:p>
        <a:p>
          <a:r>
            <a:rPr lang="da-DK" sz="1100" u="sng" baseline="0"/>
            <a:t>Hoteldispositionsbeløb pr. døgn:</a:t>
          </a:r>
        </a:p>
        <a:p>
          <a:r>
            <a:rPr lang="da-DK" sz="1100" baseline="0"/>
            <a:t>- I Danmark:  1448,00</a:t>
          </a:r>
        </a:p>
        <a:p>
          <a:r>
            <a:rPr lang="da-DK" sz="1100" baseline="0"/>
            <a:t>- På Færøerne: 1160,00</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Satsen er fastsat for visse lande. </a:t>
          </a:r>
          <a:r>
            <a:rPr lang="en-US" sz="1100" baseline="0">
              <a:solidFill>
                <a:schemeClr val="dk1"/>
              </a:solidFill>
              <a:effectLst/>
              <a:latin typeface="+mn-lt"/>
              <a:ea typeface="+mn-ea"/>
              <a:cs typeface="+mn-cs"/>
            </a:rPr>
            <a:t>Læs nærmere i Satser for tjenesterejser pr. 1. januar 2024  </a:t>
          </a:r>
          <a:r>
            <a:rPr lang="en-US" sz="1100" b="1" baseline="0">
              <a:solidFill>
                <a:schemeClr val="dk1"/>
              </a:solidFill>
              <a:effectLst/>
              <a:latin typeface="+mn-lt"/>
              <a:ea typeface="+mn-ea"/>
              <a:cs typeface="+mn-cs"/>
            </a:rPr>
            <a:t>https://www.okonomi.aau.dk/rejse-udlaeg/satser-for-tjenesterejser-pr-1-januar-2024# </a:t>
          </a:r>
          <a:r>
            <a:rPr lang="en-US" sz="1100" baseline="0">
              <a:solidFill>
                <a:schemeClr val="dk1"/>
              </a:solidFill>
              <a:effectLst/>
              <a:latin typeface="+mn-lt"/>
              <a:ea typeface="+mn-ea"/>
              <a:cs typeface="+mn-cs"/>
            </a:rPr>
            <a:t>og anfør den korrekte sats i beregningsskemaet.</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t>For lande, hvor der ikke er fastsat et hoteldispositionsbeløb, refunderes rimelige udgifter. Anfør hvad der accepteres som 'rimelige udgifter' pr. døgn.</a:t>
          </a:r>
        </a:p>
        <a:p>
          <a:endParaRPr lang="da-DK" sz="1100" baseline="0"/>
        </a:p>
        <a:p>
          <a:r>
            <a:rPr lang="da-DK" sz="1100" u="sng" baseline="0"/>
            <a:t>Udokumenteret nattillæg:</a:t>
          </a:r>
        </a:p>
        <a:p>
          <a:r>
            <a:rPr lang="da-DK" sz="1100" baseline="0"/>
            <a:t>- I Danmark, på Færøerne, i udlandet og i Grønland: 246,00</a:t>
          </a:r>
          <a:br>
            <a:rPr lang="da-DK" sz="1100" baseline="0"/>
          </a:br>
          <a:r>
            <a:rPr lang="da-DK" sz="1100" baseline="0"/>
            <a:t>Iflg. SKAT kan der kun udbetales udokumenteret nattillæg ved rejser over 24 timer.</a:t>
          </a:r>
        </a:p>
        <a:p>
          <a:r>
            <a:rPr lang="da-DK" sz="1100" baseline="0"/>
            <a:t>Det kan kun udbetales pr. fulde døgn. </a:t>
          </a:r>
        </a:p>
        <a:p>
          <a:endParaRPr lang="en-US" sz="1100" baseline="0"/>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t>Bemærk </a:t>
          </a:r>
          <a:r>
            <a:rPr lang="en-US" sz="1100" baseline="0"/>
            <a:t>at </a:t>
          </a:r>
          <a:r>
            <a:rPr lang="en-US" sz="1100" baseline="0">
              <a:solidFill>
                <a:schemeClr val="dk1"/>
              </a:solidFill>
              <a:effectLst/>
              <a:latin typeface="+mn-lt"/>
              <a:ea typeface="+mn-ea"/>
              <a:cs typeface="+mn-cs"/>
            </a:rPr>
            <a:t>fra og med den 29. rejsedag  nedsættes</a:t>
          </a:r>
          <a:r>
            <a:rPr lang="en-US" sz="1100" baseline="0"/>
            <a:t> time-/dagpenge, hoteldispositionsbeløb og udokumenteret nattillæg med: </a:t>
          </a:r>
        </a:p>
        <a:p>
          <a:r>
            <a:rPr lang="en-US" sz="1100" baseline="0"/>
            <a:t>- 1/4 i Danmark </a:t>
          </a:r>
        </a:p>
        <a:p>
          <a:r>
            <a:rPr lang="en-US" sz="1100" baseline="0"/>
            <a:t>- 1/6 på Færøerne </a:t>
          </a:r>
        </a:p>
        <a:p>
          <a:r>
            <a:rPr lang="en-US" sz="1100" baseline="0"/>
            <a:t>- 1/4 i udlandet og i Grønland</a:t>
          </a:r>
        </a:p>
      </xdr:txBody>
    </xdr:sp>
    <xdr:clientData/>
  </xdr:twoCellAnchor>
  <xdr:twoCellAnchor>
    <xdr:from>
      <xdr:col>13</xdr:col>
      <xdr:colOff>152400</xdr:colOff>
      <xdr:row>13</xdr:row>
      <xdr:rowOff>47625</xdr:rowOff>
    </xdr:from>
    <xdr:to>
      <xdr:col>15</xdr:col>
      <xdr:colOff>447675</xdr:colOff>
      <xdr:row>14</xdr:row>
      <xdr:rowOff>9525</xdr:rowOff>
    </xdr:to>
    <xdr:sp macro="" textlink="">
      <xdr:nvSpPr>
        <xdr:cNvPr id="8" name="Rektangel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7286625" y="3152775"/>
          <a:ext cx="151447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8</xdr:col>
      <xdr:colOff>504825</xdr:colOff>
      <xdr:row>1</xdr:row>
      <xdr:rowOff>190500</xdr:rowOff>
    </xdr:from>
    <xdr:to>
      <xdr:col>10</xdr:col>
      <xdr:colOff>491490</xdr:colOff>
      <xdr:row>1</xdr:row>
      <xdr:rowOff>610235</xdr:rowOff>
    </xdr:to>
    <xdr:pic>
      <xdr:nvPicPr>
        <xdr:cNvPr id="9" name="Billede 8">
          <a:extLst>
            <a:ext uri="{FF2B5EF4-FFF2-40B4-BE49-F238E27FC236}">
              <a16:creationId xmlns:a16="http://schemas.microsoft.com/office/drawing/2014/main" id="{DBB4E012-6AAF-755F-9A03-B669F44945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8675" y="323850"/>
          <a:ext cx="1682115" cy="419735"/>
        </a:xfrm>
        <a:prstGeom prst="rect">
          <a:avLst/>
        </a:prstGeom>
      </xdr:spPr>
    </xdr:pic>
    <xdr:clientData/>
  </xdr:twoCellAnchor>
  <xdr:twoCellAnchor>
    <xdr:from>
      <xdr:col>14</xdr:col>
      <xdr:colOff>0</xdr:colOff>
      <xdr:row>89</xdr:row>
      <xdr:rowOff>0</xdr:rowOff>
    </xdr:from>
    <xdr:to>
      <xdr:col>22</xdr:col>
      <xdr:colOff>419100</xdr:colOff>
      <xdr:row>100</xdr:row>
      <xdr:rowOff>133349</xdr:rowOff>
    </xdr:to>
    <xdr:sp macro="" textlink="">
      <xdr:nvSpPr>
        <xdr:cNvPr id="4" name="Tekstboks 5">
          <a:extLst>
            <a:ext uri="{FF2B5EF4-FFF2-40B4-BE49-F238E27FC236}">
              <a16:creationId xmlns:a16="http://schemas.microsoft.com/office/drawing/2014/main" id="{393C880A-E280-46D4-A693-CAC9D0F58627}"/>
            </a:ext>
          </a:extLst>
        </xdr:cNvPr>
        <xdr:cNvSpPr txBox="1"/>
      </xdr:nvSpPr>
      <xdr:spPr>
        <a:xfrm>
          <a:off x="8543925" y="11972925"/>
          <a:ext cx="5295900" cy="2628899"/>
        </a:xfrm>
        <a:prstGeom prst="rect">
          <a:avLst/>
        </a:prstGeom>
        <a:solidFill>
          <a:srgbClr val="002060"/>
        </a:solidFill>
        <a:ln w="38100"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a-DK" sz="1400" b="1">
              <a:solidFill>
                <a:schemeClr val="bg1"/>
              </a:solidFill>
              <a:effectLst/>
              <a:latin typeface="+mn-lt"/>
              <a:ea typeface="+mn-ea"/>
              <a:cs typeface="+mn-cs"/>
            </a:rPr>
            <a:t>Definition af den godkendende</a:t>
          </a:r>
          <a:r>
            <a:rPr lang="da-DK" sz="1400" b="1" baseline="0">
              <a:solidFill>
                <a:schemeClr val="bg1"/>
              </a:solidFill>
              <a:effectLst/>
              <a:latin typeface="+mn-lt"/>
              <a:ea typeface="+mn-ea"/>
              <a:cs typeface="+mn-cs"/>
            </a:rPr>
            <a:t> leder</a:t>
          </a:r>
        </a:p>
        <a:p>
          <a:pPr algn="l"/>
          <a:endParaRPr lang="da-DK" sz="1400" b="1" baseline="0">
            <a:solidFill>
              <a:schemeClr val="bg1"/>
            </a:solidFill>
            <a:effectLst/>
            <a:latin typeface="+mn-lt"/>
            <a:ea typeface="+mn-ea"/>
            <a:cs typeface="+mn-cs"/>
          </a:endParaRPr>
        </a:p>
        <a:p>
          <a:pPr algn="l"/>
          <a:endParaRPr lang="en-US" sz="1400" b="1">
            <a:solidFill>
              <a:schemeClr val="bg1"/>
            </a:solidFill>
          </a:endParaRPr>
        </a:p>
      </xdr:txBody>
    </xdr:sp>
    <xdr:clientData/>
  </xdr:twoCellAnchor>
  <xdr:twoCellAnchor>
    <xdr:from>
      <xdr:col>14</xdr:col>
      <xdr:colOff>95250</xdr:colOff>
      <xdr:row>91</xdr:row>
      <xdr:rowOff>28575</xdr:rowOff>
    </xdr:from>
    <xdr:to>
      <xdr:col>22</xdr:col>
      <xdr:colOff>323850</xdr:colOff>
      <xdr:row>100</xdr:row>
      <xdr:rowOff>9525</xdr:rowOff>
    </xdr:to>
    <xdr:sp macro="" textlink="">
      <xdr:nvSpPr>
        <xdr:cNvPr id="11" name="Tekstfelt 10">
          <a:extLst>
            <a:ext uri="{FF2B5EF4-FFF2-40B4-BE49-F238E27FC236}">
              <a16:creationId xmlns:a16="http://schemas.microsoft.com/office/drawing/2014/main" id="{31B67B1B-42B6-4763-9F21-9E09259FAB27}"/>
            </a:ext>
          </a:extLst>
        </xdr:cNvPr>
        <xdr:cNvSpPr txBox="1"/>
      </xdr:nvSpPr>
      <xdr:spPr>
        <a:xfrm>
          <a:off x="8639175" y="12382500"/>
          <a:ext cx="5105400" cy="2095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solidFill>
                <a:schemeClr val="dk1"/>
              </a:solidFill>
              <a:effectLst/>
              <a:latin typeface="+mn-lt"/>
              <a:ea typeface="+mn-ea"/>
              <a:cs typeface="+mn-cs"/>
            </a:rPr>
            <a:t>Den godkendende leder (nærmeste peronaleleder), i rejsesammenhæng defineres som den rejsendes personaleleder, og skal som udgangspunkt følge rektors delegationsinstruks. </a:t>
          </a:r>
        </a:p>
        <a:p>
          <a:r>
            <a:rPr lang="da-DK" sz="1100" b="1">
              <a:solidFill>
                <a:schemeClr val="dk1"/>
              </a:solidFill>
              <a:effectLst/>
              <a:latin typeface="+mn-lt"/>
              <a:ea typeface="+mn-ea"/>
              <a:cs typeface="+mn-cs"/>
            </a:rPr>
            <a:t> </a:t>
          </a:r>
        </a:p>
        <a:p>
          <a:r>
            <a:rPr lang="da-DK" sz="1100" b="1">
              <a:solidFill>
                <a:schemeClr val="dk1"/>
              </a:solidFill>
              <a:effectLst/>
              <a:latin typeface="+mn-lt"/>
              <a:ea typeface="+mn-ea"/>
              <a:cs typeface="+mn-cs"/>
            </a:rPr>
            <a:t>Hvis nærmeste personaleleder, ikke har den fornødne økonomisk råderet, så skal den person, som har økonomisk råderet iht. rektors delegationsinstruks godkende i forening med nærmeste personaleleder. </a:t>
          </a:r>
          <a:br>
            <a:rPr lang="da-DK" sz="1100" b="1">
              <a:solidFill>
                <a:schemeClr val="dk1"/>
              </a:solidFill>
              <a:effectLst/>
              <a:latin typeface="+mn-lt"/>
              <a:ea typeface="+mn-ea"/>
              <a:cs typeface="+mn-cs"/>
            </a:rPr>
          </a:br>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Det sker ved, at personen med økonomisk råderet sikrer, at nærmeste leder accepterer ressourcetrækket i den pågældende medarbejders rejseperiode. Bemærkning herom noteres i feltet ”Leders yderligere kommentarer”. </a:t>
          </a:r>
        </a:p>
        <a:p>
          <a:endParaRPr lang="da-DK"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konomi.aau.dk/rejse-udlaeg/satser-for-tjenesterejser-pr-1-januar-2024" TargetMode="External"/><Relationship Id="rId1" Type="http://schemas.openxmlformats.org/officeDocument/2006/relationships/hyperlink" Target="https://www.okonomi.aau.dk/rejse-udlaeg/satser-for-tjenesterejser-pr-1-januar-2024"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AC3C9-8D67-4264-B74A-396F949B7F63}">
  <sheetPr>
    <pageSetUpPr fitToPage="1"/>
  </sheetPr>
  <dimension ref="B1:X127"/>
  <sheetViews>
    <sheetView tabSelected="1" topLeftCell="A98" zoomScaleNormal="100" workbookViewId="0">
      <selection activeCell="O117" sqref="O117"/>
    </sheetView>
  </sheetViews>
  <sheetFormatPr defaultRowHeight="15"/>
  <cols>
    <col min="1" max="1" width="2" customWidth="1"/>
    <col min="2" max="2" width="1.5703125" customWidth="1"/>
    <col min="3" max="3" width="33" customWidth="1"/>
    <col min="4" max="4" width="1.5703125" customWidth="1"/>
    <col min="5" max="5" width="18.28515625" customWidth="1"/>
    <col min="6" max="6" width="1.5703125" customWidth="1"/>
    <col min="7" max="7" width="19.5703125" customWidth="1"/>
    <col min="8" max="8" width="1.42578125" customWidth="1"/>
    <col min="9" max="9" width="21.28515625" customWidth="1"/>
    <col min="10" max="10" width="4.140625" customWidth="1"/>
    <col min="11" max="11" width="15.28515625" customWidth="1"/>
    <col min="12" max="12" width="1.5703125" customWidth="1"/>
  </cols>
  <sheetData>
    <row r="1" spans="2:24" ht="10.5" customHeight="1" thickBot="1"/>
    <row r="2" spans="2:24" ht="86.25" customHeight="1" thickBot="1">
      <c r="B2" s="7"/>
      <c r="C2" s="98" t="s">
        <v>107</v>
      </c>
      <c r="D2" s="98"/>
      <c r="E2" s="98"/>
      <c r="F2" s="98"/>
      <c r="G2" s="98"/>
      <c r="H2" s="98"/>
      <c r="I2" s="98"/>
      <c r="J2" s="98"/>
      <c r="K2" s="98"/>
      <c r="L2" s="10"/>
      <c r="M2" s="43"/>
    </row>
    <row r="3" spans="2:24" ht="59.25" customHeight="1" thickBot="1">
      <c r="B3" s="11"/>
      <c r="C3" s="62" t="s">
        <v>82</v>
      </c>
      <c r="D3" s="20"/>
      <c r="E3" s="99" t="s">
        <v>177</v>
      </c>
      <c r="F3" s="100"/>
      <c r="G3" s="100"/>
      <c r="H3" s="100"/>
      <c r="I3" s="100"/>
      <c r="J3" s="100"/>
      <c r="K3" s="101"/>
      <c r="L3" s="13"/>
      <c r="X3" t="s">
        <v>161</v>
      </c>
    </row>
    <row r="4" spans="2:24" ht="59.25" customHeight="1" thickBot="1">
      <c r="B4" s="11"/>
      <c r="C4" s="61" t="s">
        <v>83</v>
      </c>
      <c r="D4" s="20"/>
      <c r="E4" s="99" t="s">
        <v>178</v>
      </c>
      <c r="F4" s="100"/>
      <c r="G4" s="100"/>
      <c r="H4" s="100"/>
      <c r="I4" s="100"/>
      <c r="J4" s="100"/>
      <c r="K4" s="101"/>
      <c r="L4" s="13"/>
      <c r="X4" s="72" t="s">
        <v>172</v>
      </c>
    </row>
    <row r="5" spans="2:24" ht="59.25" customHeight="1" thickBot="1">
      <c r="B5" s="11"/>
      <c r="C5" s="63" t="s">
        <v>78</v>
      </c>
      <c r="D5" s="20"/>
      <c r="E5" s="99" t="s">
        <v>179</v>
      </c>
      <c r="F5" s="100"/>
      <c r="G5" s="100"/>
      <c r="H5" s="100"/>
      <c r="I5" s="100"/>
      <c r="J5" s="100"/>
      <c r="K5" s="101"/>
      <c r="L5" s="13"/>
    </row>
    <row r="6" spans="2:24" ht="7.5" customHeight="1">
      <c r="B6" s="11"/>
      <c r="C6" s="12"/>
      <c r="D6" s="12"/>
      <c r="E6" s="12"/>
      <c r="F6" s="12"/>
      <c r="G6" s="12"/>
      <c r="H6" s="12"/>
      <c r="I6" s="12"/>
      <c r="J6" s="12"/>
      <c r="K6" s="12"/>
      <c r="L6" s="13"/>
    </row>
    <row r="7" spans="2:24" ht="30">
      <c r="B7" s="11"/>
      <c r="C7" s="22" t="s">
        <v>87</v>
      </c>
      <c r="D7" s="22"/>
      <c r="E7" s="12"/>
      <c r="F7" s="12"/>
      <c r="G7" s="23" t="s">
        <v>108</v>
      </c>
      <c r="H7" s="25"/>
      <c r="I7" s="12"/>
      <c r="J7" s="12"/>
      <c r="K7" s="12"/>
      <c r="L7" s="13"/>
    </row>
    <row r="8" spans="2:24">
      <c r="B8" s="11"/>
      <c r="C8" s="12" t="s">
        <v>156</v>
      </c>
      <c r="D8" s="12"/>
      <c r="E8" s="37">
        <v>45413</v>
      </c>
      <c r="F8" s="12"/>
      <c r="G8" s="12"/>
      <c r="H8" s="12"/>
      <c r="I8" s="12" t="s">
        <v>84</v>
      </c>
      <c r="J8" s="12"/>
      <c r="K8" s="12"/>
      <c r="L8" s="13"/>
      <c r="X8" s="43"/>
    </row>
    <row r="9" spans="2:24" ht="3" customHeight="1">
      <c r="B9" s="11"/>
      <c r="C9" s="12"/>
      <c r="D9" s="12"/>
      <c r="E9" s="12"/>
      <c r="F9" s="12"/>
      <c r="G9" s="12"/>
      <c r="H9" s="12"/>
      <c r="I9" s="12"/>
      <c r="J9" s="12"/>
      <c r="K9" s="12"/>
      <c r="L9" s="13"/>
    </row>
    <row r="10" spans="2:24">
      <c r="B10" s="11"/>
      <c r="C10" s="12" t="s">
        <v>157</v>
      </c>
      <c r="D10" s="12"/>
      <c r="E10" s="37">
        <v>45458</v>
      </c>
      <c r="F10" s="12"/>
      <c r="G10" s="12"/>
      <c r="H10" s="12"/>
      <c r="I10" s="12" t="s">
        <v>85</v>
      </c>
      <c r="J10" s="12"/>
      <c r="K10" s="12"/>
      <c r="L10" s="13"/>
    </row>
    <row r="11" spans="2:24" ht="3" customHeight="1">
      <c r="B11" s="11"/>
      <c r="C11" s="12"/>
      <c r="D11" s="12"/>
      <c r="E11" s="12"/>
      <c r="F11" s="12"/>
      <c r="G11" s="12"/>
      <c r="H11" s="12"/>
      <c r="I11" s="12"/>
      <c r="J11" s="12"/>
      <c r="K11" s="12"/>
      <c r="L11" s="13"/>
    </row>
    <row r="12" spans="2:24">
      <c r="B12" s="11"/>
      <c r="C12" s="12" t="s">
        <v>139</v>
      </c>
      <c r="D12" s="12"/>
      <c r="E12" s="38">
        <v>2</v>
      </c>
      <c r="F12" s="12"/>
      <c r="G12" s="12"/>
      <c r="H12" s="12"/>
      <c r="I12" s="12" t="s">
        <v>86</v>
      </c>
      <c r="J12" s="12"/>
      <c r="K12" s="12"/>
      <c r="L12" s="13"/>
    </row>
    <row r="13" spans="2:24" ht="3" customHeight="1">
      <c r="B13" s="11"/>
      <c r="C13" s="12"/>
      <c r="D13" s="12"/>
      <c r="E13" s="12"/>
      <c r="F13" s="12"/>
      <c r="G13" s="12"/>
      <c r="H13" s="12"/>
      <c r="I13" s="12"/>
      <c r="J13" s="12"/>
      <c r="K13" s="12"/>
      <c r="L13" s="13"/>
    </row>
    <row r="14" spans="2:24">
      <c r="B14" s="11"/>
      <c r="C14" s="12" t="s">
        <v>140</v>
      </c>
      <c r="D14" s="12"/>
      <c r="E14" s="4">
        <f>E10-E8-E12</f>
        <v>43</v>
      </c>
      <c r="F14" s="12"/>
      <c r="G14" s="12"/>
      <c r="H14" s="12"/>
      <c r="I14" s="12"/>
      <c r="J14" s="12"/>
      <c r="K14" s="12"/>
      <c r="L14" s="13"/>
    </row>
    <row r="15" spans="2:24" ht="3" customHeight="1">
      <c r="B15" s="11"/>
      <c r="C15" s="12"/>
      <c r="D15" s="12"/>
      <c r="E15" s="12"/>
      <c r="F15" s="12"/>
      <c r="G15" s="12"/>
      <c r="H15" s="12"/>
      <c r="I15" s="12"/>
      <c r="J15" s="12"/>
      <c r="K15" s="12"/>
      <c r="L15" s="13"/>
    </row>
    <row r="16" spans="2:24" ht="7.5" customHeight="1" thickBot="1">
      <c r="B16" s="11"/>
      <c r="C16" s="12"/>
      <c r="D16" s="12"/>
      <c r="E16" s="12"/>
      <c r="F16" s="12"/>
      <c r="G16" s="12"/>
      <c r="H16" s="12"/>
      <c r="I16" s="12"/>
      <c r="J16" s="12"/>
      <c r="K16" s="12"/>
      <c r="L16" s="13"/>
    </row>
    <row r="17" spans="2:24">
      <c r="B17" s="11"/>
      <c r="C17" s="22" t="s">
        <v>89</v>
      </c>
      <c r="D17" s="12"/>
      <c r="E17" s="14" t="str">
        <f>+E105</f>
        <v>Per diem allowance</v>
      </c>
      <c r="F17" s="12"/>
      <c r="G17" s="12"/>
      <c r="H17" s="12"/>
      <c r="I17" s="102" t="s">
        <v>175</v>
      </c>
      <c r="J17" s="103"/>
      <c r="K17" s="12"/>
      <c r="L17" s="13"/>
    </row>
    <row r="18" spans="2:24" ht="5.25" customHeight="1">
      <c r="B18" s="11"/>
      <c r="C18" s="12"/>
      <c r="D18" s="12"/>
      <c r="E18" s="12"/>
      <c r="F18" s="12"/>
      <c r="G18" s="12"/>
      <c r="H18" s="12"/>
      <c r="I18" s="104"/>
      <c r="J18" s="105"/>
      <c r="K18" s="12"/>
      <c r="L18" s="13"/>
    </row>
    <row r="19" spans="2:24" ht="3" customHeight="1">
      <c r="B19" s="11"/>
      <c r="C19" s="12"/>
      <c r="D19" s="12"/>
      <c r="E19" s="12"/>
      <c r="F19" s="12"/>
      <c r="G19" s="12"/>
      <c r="H19" s="12"/>
      <c r="I19" s="104"/>
      <c r="J19" s="105"/>
      <c r="K19" s="12"/>
      <c r="L19" s="13"/>
    </row>
    <row r="20" spans="2:24" ht="15.75" thickBot="1">
      <c r="B20" s="11"/>
      <c r="C20" s="12" t="s">
        <v>88</v>
      </c>
      <c r="D20" s="12"/>
      <c r="E20" s="42">
        <f>+E111</f>
        <v>24682</v>
      </c>
      <c r="F20" s="12"/>
      <c r="G20" s="12"/>
      <c r="H20" s="12"/>
      <c r="I20" s="104"/>
      <c r="J20" s="105"/>
      <c r="K20" s="12"/>
      <c r="L20" s="13"/>
    </row>
    <row r="21" spans="2:24" ht="3" customHeight="1" thickTop="1">
      <c r="B21" s="11"/>
      <c r="C21" s="12"/>
      <c r="D21" s="12"/>
      <c r="E21" s="24"/>
      <c r="F21" s="12"/>
      <c r="G21" s="12"/>
      <c r="H21" s="12"/>
      <c r="I21" s="104"/>
      <c r="J21" s="105"/>
      <c r="K21" s="12"/>
      <c r="L21" s="13"/>
    </row>
    <row r="22" spans="2:24">
      <c r="B22" s="11"/>
      <c r="C22" s="12" t="s">
        <v>118</v>
      </c>
      <c r="D22" s="12"/>
      <c r="E22" s="24">
        <f>+E113</f>
        <v>25000</v>
      </c>
      <c r="F22" s="12"/>
      <c r="G22" s="12"/>
      <c r="H22" s="12"/>
      <c r="I22" s="104"/>
      <c r="J22" s="105"/>
      <c r="K22" s="12"/>
      <c r="L22" s="13"/>
      <c r="X22" t="s">
        <v>161</v>
      </c>
    </row>
    <row r="23" spans="2:24" ht="3" customHeight="1">
      <c r="B23" s="11"/>
      <c r="C23" s="12"/>
      <c r="D23" s="12"/>
      <c r="E23" s="24"/>
      <c r="F23" s="12"/>
      <c r="G23" s="12"/>
      <c r="H23" s="12"/>
      <c r="I23" s="104"/>
      <c r="J23" s="105"/>
      <c r="K23" s="12"/>
      <c r="L23" s="13"/>
    </row>
    <row r="24" spans="2:24" ht="15.75" thickBot="1">
      <c r="B24" s="11"/>
      <c r="C24" s="12" t="s">
        <v>119</v>
      </c>
      <c r="D24" s="12"/>
      <c r="E24" s="12"/>
      <c r="F24" s="12"/>
      <c r="G24" s="6">
        <f>IF(E20="",0,IF(E22&gt;E20,E20,IF(E22&gt;0,E22,E20)))</f>
        <v>24682</v>
      </c>
      <c r="H24" s="24"/>
      <c r="I24" s="106"/>
      <c r="J24" s="107"/>
      <c r="K24" s="12"/>
      <c r="L24" s="13"/>
      <c r="X24" s="72" t="s">
        <v>172</v>
      </c>
    </row>
    <row r="25" spans="2:24" ht="8.25" customHeight="1" thickTop="1" thickBot="1">
      <c r="B25" s="11"/>
      <c r="C25" s="12"/>
      <c r="D25" s="12"/>
      <c r="E25" s="12"/>
      <c r="F25" s="12"/>
      <c r="G25" s="12"/>
      <c r="H25" s="12"/>
      <c r="I25" s="12"/>
      <c r="J25" s="12"/>
      <c r="K25" s="12"/>
      <c r="L25" s="13"/>
    </row>
    <row r="26" spans="2:24" ht="30">
      <c r="B26" s="11"/>
      <c r="C26" s="22" t="s">
        <v>93</v>
      </c>
      <c r="D26" s="12"/>
      <c r="E26" s="25" t="str">
        <f>+E117</f>
        <v>Hotel disposition amount</v>
      </c>
      <c r="F26" s="12"/>
      <c r="G26" s="12"/>
      <c r="H26" s="12"/>
      <c r="I26" s="91" t="s">
        <v>176</v>
      </c>
      <c r="J26" s="92"/>
      <c r="K26" s="12"/>
      <c r="L26" s="13"/>
    </row>
    <row r="27" spans="2:24" ht="7.5" customHeight="1">
      <c r="B27" s="11"/>
      <c r="C27" s="12"/>
      <c r="D27" s="12"/>
      <c r="E27" s="12"/>
      <c r="F27" s="12"/>
      <c r="G27" s="12"/>
      <c r="H27" s="12"/>
      <c r="I27" s="93"/>
      <c r="J27" s="94"/>
      <c r="K27" s="12"/>
      <c r="L27" s="13"/>
    </row>
    <row r="28" spans="2:24" ht="3" customHeight="1">
      <c r="B28" s="11"/>
      <c r="C28" s="12"/>
      <c r="D28" s="12"/>
      <c r="E28" s="12"/>
      <c r="F28" s="12"/>
      <c r="G28" s="12"/>
      <c r="H28" s="12"/>
      <c r="I28" s="93"/>
      <c r="J28" s="94"/>
      <c r="K28" s="12"/>
      <c r="L28" s="13"/>
    </row>
    <row r="29" spans="2:24" ht="15.75" thickBot="1">
      <c r="B29" s="11"/>
      <c r="C29" s="12" t="s">
        <v>122</v>
      </c>
      <c r="D29" s="12"/>
      <c r="E29" s="42">
        <f>+E123</f>
        <v>41814.987500000003</v>
      </c>
      <c r="F29" s="12"/>
      <c r="G29" s="12"/>
      <c r="H29" s="12"/>
      <c r="I29" s="93"/>
      <c r="J29" s="94"/>
      <c r="K29" s="12"/>
      <c r="L29" s="13"/>
    </row>
    <row r="30" spans="2:24" ht="3" customHeight="1" thickTop="1">
      <c r="B30" s="11"/>
      <c r="C30" s="12"/>
      <c r="D30" s="12"/>
      <c r="E30" s="24"/>
      <c r="F30" s="12"/>
      <c r="G30" s="12"/>
      <c r="H30" s="12"/>
      <c r="I30" s="93"/>
      <c r="J30" s="94"/>
      <c r="K30" s="12"/>
      <c r="L30" s="13"/>
    </row>
    <row r="31" spans="2:24">
      <c r="B31" s="11"/>
      <c r="C31" s="12" t="s">
        <v>120</v>
      </c>
      <c r="D31" s="12"/>
      <c r="E31" s="24">
        <f>+E125</f>
        <v>30000</v>
      </c>
      <c r="F31" s="12"/>
      <c r="G31" s="12"/>
      <c r="H31" s="12"/>
      <c r="I31" s="93"/>
      <c r="J31" s="94"/>
      <c r="K31" s="12"/>
      <c r="L31" s="13"/>
    </row>
    <row r="32" spans="2:24" ht="3" customHeight="1">
      <c r="B32" s="11"/>
      <c r="C32" s="12"/>
      <c r="D32" s="12"/>
      <c r="E32" s="24"/>
      <c r="F32" s="12"/>
      <c r="G32" s="12"/>
      <c r="H32" s="12"/>
      <c r="I32" s="93"/>
      <c r="J32" s="94"/>
      <c r="K32" s="12"/>
      <c r="L32" s="13"/>
    </row>
    <row r="33" spans="2:13" ht="15.75" thickBot="1">
      <c r="B33" s="11"/>
      <c r="C33" s="12" t="s">
        <v>121</v>
      </c>
      <c r="D33" s="12"/>
      <c r="E33" s="12"/>
      <c r="F33" s="12"/>
      <c r="G33" s="6">
        <f>IF(E29="",0,IF(E31&gt;E29,E29,IF(E31&gt;0,E31,E29)))</f>
        <v>30000</v>
      </c>
      <c r="H33" s="24"/>
      <c r="I33" s="95"/>
      <c r="J33" s="96"/>
      <c r="K33" s="12"/>
      <c r="L33" s="13"/>
    </row>
    <row r="34" spans="2:13" ht="15.75" thickTop="1">
      <c r="B34" s="11"/>
      <c r="C34" s="12"/>
      <c r="D34" s="12"/>
      <c r="E34" s="12"/>
      <c r="F34" s="12"/>
      <c r="G34" s="12"/>
      <c r="H34" s="12"/>
      <c r="I34" s="12"/>
      <c r="J34" s="12"/>
      <c r="K34" s="12"/>
      <c r="L34" s="13"/>
    </row>
    <row r="35" spans="2:13">
      <c r="B35" s="11"/>
      <c r="C35" s="22" t="s">
        <v>94</v>
      </c>
      <c r="D35" s="12"/>
      <c r="E35" s="12" t="s">
        <v>95</v>
      </c>
      <c r="F35" s="12"/>
      <c r="G35" s="12"/>
      <c r="H35" s="12"/>
      <c r="I35" s="12"/>
      <c r="J35" s="12"/>
      <c r="K35" s="12"/>
      <c r="L35" s="13"/>
    </row>
    <row r="36" spans="2:13">
      <c r="B36" s="11"/>
      <c r="C36" s="12" t="s">
        <v>96</v>
      </c>
      <c r="D36" s="12"/>
      <c r="E36" s="39">
        <v>5</v>
      </c>
      <c r="F36" s="12"/>
      <c r="G36" s="97" t="s">
        <v>90</v>
      </c>
      <c r="H36" s="97"/>
      <c r="I36" s="97"/>
      <c r="J36" s="97"/>
      <c r="K36" s="97"/>
      <c r="L36" s="13"/>
      <c r="M36" s="43"/>
    </row>
    <row r="37" spans="2:13" ht="3" customHeight="1">
      <c r="B37" s="11"/>
      <c r="C37" s="12"/>
      <c r="D37" s="12"/>
      <c r="E37" s="12"/>
      <c r="F37" s="12"/>
      <c r="G37" s="12"/>
      <c r="H37" s="12"/>
      <c r="I37" s="12"/>
      <c r="J37" s="12"/>
      <c r="K37" s="12"/>
      <c r="L37" s="13"/>
      <c r="M37" s="43"/>
    </row>
    <row r="38" spans="2:13">
      <c r="B38" s="11"/>
      <c r="C38" s="12" t="s">
        <v>97</v>
      </c>
      <c r="D38" s="12"/>
      <c r="E38" s="39">
        <v>2</v>
      </c>
      <c r="F38" s="12"/>
      <c r="G38" s="97" t="s">
        <v>91</v>
      </c>
      <c r="H38" s="97"/>
      <c r="I38" s="97"/>
      <c r="J38" s="97"/>
      <c r="K38" s="97"/>
      <c r="L38" s="13"/>
      <c r="M38" s="43"/>
    </row>
    <row r="39" spans="2:13" ht="3" customHeight="1">
      <c r="B39" s="11"/>
      <c r="C39" s="12"/>
      <c r="D39" s="12"/>
      <c r="E39" s="12"/>
      <c r="F39" s="12"/>
      <c r="G39" s="12"/>
      <c r="H39" s="12"/>
      <c r="I39" s="12"/>
      <c r="J39" s="12"/>
      <c r="K39" s="12"/>
      <c r="L39" s="13"/>
      <c r="M39" s="43"/>
    </row>
    <row r="40" spans="2:13">
      <c r="B40" s="11"/>
      <c r="C40" s="12" t="s">
        <v>98</v>
      </c>
      <c r="D40" s="12"/>
      <c r="E40" s="39">
        <v>6</v>
      </c>
      <c r="F40" s="12"/>
      <c r="G40" s="97" t="s">
        <v>92</v>
      </c>
      <c r="H40" s="97"/>
      <c r="I40" s="97"/>
      <c r="J40" s="97"/>
      <c r="K40" s="97"/>
      <c r="L40" s="13"/>
      <c r="M40" s="43"/>
    </row>
    <row r="41" spans="2:13" ht="3" customHeight="1">
      <c r="B41" s="11"/>
      <c r="C41" s="12"/>
      <c r="D41" s="12"/>
      <c r="E41" s="12"/>
      <c r="F41" s="12"/>
      <c r="G41" s="12"/>
      <c r="H41" s="12"/>
      <c r="I41" s="12"/>
      <c r="J41" s="12"/>
      <c r="K41" s="12"/>
      <c r="L41" s="13"/>
    </row>
    <row r="42" spans="2:13" ht="15.75" thickBot="1">
      <c r="B42" s="11"/>
      <c r="C42" s="12" t="s">
        <v>99</v>
      </c>
      <c r="D42" s="12"/>
      <c r="E42" s="12"/>
      <c r="F42" s="12"/>
      <c r="G42" s="6">
        <f>(E36*E107*'gratis måltider'!A1)+('Budget Tj. Rejse &gt;7dg UK'!E38*E107*'gratis måltider'!A2)+('Budget Tj. Rejse &gt;7dg UK'!E40*E107*'gratis måltider'!A2)</f>
        <v>1808.1</v>
      </c>
      <c r="H42" s="24"/>
      <c r="I42" s="12"/>
      <c r="J42" s="12"/>
      <c r="K42" s="12"/>
      <c r="L42" s="13"/>
    </row>
    <row r="43" spans="2:13" ht="15.75" thickTop="1">
      <c r="B43" s="11"/>
      <c r="C43" s="12"/>
      <c r="D43" s="12"/>
      <c r="E43" s="12"/>
      <c r="F43" s="12"/>
      <c r="G43" s="12"/>
      <c r="H43" s="12"/>
      <c r="I43" s="12"/>
      <c r="J43" s="12"/>
      <c r="K43" s="12"/>
      <c r="L43" s="13"/>
    </row>
    <row r="44" spans="2:13" ht="30">
      <c r="B44" s="11"/>
      <c r="C44" s="23" t="s">
        <v>100</v>
      </c>
      <c r="D44" s="12"/>
      <c r="E44" s="35" t="s">
        <v>17</v>
      </c>
      <c r="F44" s="12"/>
      <c r="G44" s="12"/>
      <c r="H44" s="12"/>
      <c r="I44" s="12"/>
      <c r="J44" s="12"/>
      <c r="K44" s="12"/>
      <c r="L44" s="13"/>
    </row>
    <row r="45" spans="2:13">
      <c r="B45" s="11"/>
      <c r="C45" s="39" t="s">
        <v>181</v>
      </c>
      <c r="D45" s="12"/>
      <c r="E45" s="40">
        <v>4000</v>
      </c>
      <c r="F45" s="12"/>
      <c r="G45" s="12"/>
      <c r="H45" s="12"/>
      <c r="I45" s="12"/>
      <c r="J45" s="12"/>
      <c r="K45" s="12"/>
      <c r="L45" s="13"/>
    </row>
    <row r="46" spans="2:13" ht="2.25" customHeight="1">
      <c r="B46" s="11"/>
      <c r="C46" s="12"/>
      <c r="D46" s="12"/>
      <c r="E46" s="12"/>
      <c r="F46" s="12"/>
      <c r="G46" s="12"/>
      <c r="H46" s="12"/>
      <c r="I46" s="12"/>
      <c r="J46" s="12"/>
      <c r="K46" s="12"/>
      <c r="L46" s="13"/>
    </row>
    <row r="47" spans="2:13">
      <c r="B47" s="11"/>
      <c r="C47" s="39" t="s">
        <v>182</v>
      </c>
      <c r="D47" s="12"/>
      <c r="E47" s="40">
        <v>1500</v>
      </c>
      <c r="F47" s="12"/>
      <c r="G47" s="12"/>
      <c r="H47" s="12"/>
      <c r="I47" s="12"/>
      <c r="J47" s="12"/>
      <c r="K47" s="12"/>
      <c r="L47" s="13"/>
    </row>
    <row r="48" spans="2:13" ht="2.25" customHeight="1">
      <c r="B48" s="11"/>
      <c r="C48" s="12"/>
      <c r="D48" s="12"/>
      <c r="E48" s="12"/>
      <c r="F48" s="12"/>
      <c r="G48" s="12"/>
      <c r="H48" s="12"/>
      <c r="I48" s="12"/>
      <c r="J48" s="12"/>
      <c r="K48" s="12"/>
      <c r="L48" s="13"/>
    </row>
    <row r="49" spans="2:12">
      <c r="B49" s="11"/>
      <c r="C49" s="39"/>
      <c r="D49" s="12"/>
      <c r="E49" s="40">
        <v>0</v>
      </c>
      <c r="F49" s="12"/>
      <c r="G49" s="12"/>
      <c r="H49" s="12"/>
      <c r="I49" s="12"/>
      <c r="J49" s="12"/>
      <c r="K49" s="12"/>
      <c r="L49" s="13"/>
    </row>
    <row r="50" spans="2:12" ht="2.25" customHeight="1">
      <c r="B50" s="11"/>
      <c r="C50" s="12"/>
      <c r="D50" s="12"/>
      <c r="E50" s="12"/>
      <c r="F50" s="12"/>
      <c r="G50" s="12"/>
      <c r="H50" s="12"/>
      <c r="I50" s="12"/>
      <c r="J50" s="12"/>
      <c r="K50" s="12"/>
      <c r="L50" s="13"/>
    </row>
    <row r="51" spans="2:12">
      <c r="B51" s="11"/>
      <c r="C51" s="39"/>
      <c r="D51" s="12"/>
      <c r="E51" s="40">
        <v>0</v>
      </c>
      <c r="F51" s="12"/>
      <c r="G51" s="12"/>
      <c r="H51" s="12"/>
      <c r="I51" s="12"/>
      <c r="J51" s="12"/>
      <c r="K51" s="12"/>
      <c r="L51" s="13"/>
    </row>
    <row r="52" spans="2:12" ht="2.25" customHeight="1">
      <c r="B52" s="11"/>
      <c r="C52" s="12"/>
      <c r="D52" s="12"/>
      <c r="E52" s="12"/>
      <c r="F52" s="12"/>
      <c r="G52" s="12"/>
      <c r="H52" s="12"/>
      <c r="I52" s="12"/>
      <c r="J52" s="12"/>
      <c r="K52" s="12"/>
      <c r="L52" s="13"/>
    </row>
    <row r="53" spans="2:12">
      <c r="B53" s="11"/>
      <c r="C53" s="39" t="s">
        <v>101</v>
      </c>
      <c r="D53" s="12"/>
      <c r="E53" s="40">
        <v>0</v>
      </c>
      <c r="F53" s="12"/>
      <c r="G53" s="12"/>
      <c r="H53" s="12"/>
      <c r="I53" s="12"/>
      <c r="J53" s="12"/>
      <c r="K53" s="12"/>
      <c r="L53" s="13"/>
    </row>
    <row r="54" spans="2:12" ht="2.25" customHeight="1">
      <c r="B54" s="11"/>
      <c r="C54" s="12"/>
      <c r="D54" s="12"/>
      <c r="E54" s="12"/>
      <c r="F54" s="12"/>
      <c r="G54" s="12"/>
      <c r="H54" s="12"/>
      <c r="I54" s="12"/>
      <c r="J54" s="12"/>
      <c r="K54" s="12"/>
      <c r="L54" s="13"/>
    </row>
    <row r="55" spans="2:12" ht="15.75" thickBot="1">
      <c r="B55" s="11"/>
      <c r="C55" s="12"/>
      <c r="D55" s="12"/>
      <c r="E55" s="6">
        <f>SUM(E45:E54)</f>
        <v>5500</v>
      </c>
      <c r="F55" s="12"/>
      <c r="G55" s="12"/>
      <c r="H55" s="12"/>
      <c r="I55" s="12"/>
      <c r="J55" s="12"/>
      <c r="K55" s="12"/>
      <c r="L55" s="13"/>
    </row>
    <row r="56" spans="2:12" ht="2.25" customHeight="1" thickTop="1">
      <c r="B56" s="11"/>
      <c r="C56" s="12"/>
      <c r="D56" s="12"/>
      <c r="E56" s="12"/>
      <c r="F56" s="12"/>
      <c r="G56" s="12"/>
      <c r="H56" s="12"/>
      <c r="I56" s="12"/>
      <c r="J56" s="12"/>
      <c r="K56" s="12"/>
      <c r="L56" s="13"/>
    </row>
    <row r="57" spans="2:12">
      <c r="B57" s="11"/>
      <c r="C57" s="12" t="s">
        <v>102</v>
      </c>
      <c r="D57" s="12"/>
      <c r="E57" s="40">
        <v>12000</v>
      </c>
      <c r="F57" s="12"/>
      <c r="G57" s="12"/>
      <c r="H57" s="12"/>
      <c r="I57" s="12"/>
      <c r="J57" s="12"/>
      <c r="K57" s="12"/>
      <c r="L57" s="13"/>
    </row>
    <row r="58" spans="2:12" ht="15.75" thickBot="1">
      <c r="B58" s="11"/>
      <c r="C58" s="12"/>
      <c r="D58" s="12"/>
      <c r="E58" s="12"/>
      <c r="F58" s="12"/>
      <c r="G58" s="6">
        <f>IF(E57&gt;E55,E55,IF(E57&gt;0,E57,E55))</f>
        <v>5500</v>
      </c>
      <c r="H58" s="24"/>
      <c r="I58" s="12"/>
      <c r="J58" s="12"/>
      <c r="K58" s="12"/>
      <c r="L58" s="13"/>
    </row>
    <row r="59" spans="2:12" ht="15.75" thickTop="1">
      <c r="B59" s="11"/>
      <c r="C59" s="22" t="s">
        <v>103</v>
      </c>
      <c r="D59" s="12"/>
      <c r="E59" s="12"/>
      <c r="F59" s="12"/>
      <c r="G59" s="12"/>
      <c r="H59" s="12"/>
      <c r="I59" s="12"/>
      <c r="J59" s="12"/>
      <c r="K59" s="12"/>
      <c r="L59" s="13"/>
    </row>
    <row r="60" spans="2:12" ht="2.25" customHeight="1">
      <c r="B60" s="11"/>
      <c r="C60" s="12"/>
      <c r="D60" s="12"/>
      <c r="E60" s="12"/>
      <c r="F60" s="12"/>
      <c r="G60" s="12"/>
      <c r="H60" s="12"/>
      <c r="I60" s="12"/>
      <c r="J60" s="12"/>
      <c r="K60" s="12"/>
      <c r="L60" s="13"/>
    </row>
    <row r="61" spans="2:12">
      <c r="B61" s="11"/>
      <c r="C61" s="12" t="s">
        <v>104</v>
      </c>
      <c r="D61" s="12"/>
      <c r="E61" s="35" t="s">
        <v>105</v>
      </c>
      <c r="F61" s="12"/>
      <c r="G61" s="12"/>
      <c r="H61" s="12"/>
      <c r="I61" s="12"/>
      <c r="J61" s="12"/>
      <c r="K61" s="12"/>
      <c r="L61" s="13"/>
    </row>
    <row r="62" spans="2:12" ht="3" customHeight="1">
      <c r="B62" s="11"/>
      <c r="C62" s="12"/>
      <c r="D62" s="12"/>
      <c r="E62" s="12"/>
      <c r="F62" s="12"/>
      <c r="G62" s="12"/>
      <c r="H62" s="12"/>
      <c r="I62" s="12"/>
      <c r="J62" s="12"/>
      <c r="K62" s="12"/>
      <c r="L62" s="13"/>
    </row>
    <row r="63" spans="2:12" ht="15" customHeight="1">
      <c r="B63" s="11"/>
      <c r="C63" s="41"/>
      <c r="D63" s="12"/>
      <c r="E63" s="40">
        <v>0</v>
      </c>
      <c r="F63" s="12"/>
      <c r="G63" s="12"/>
      <c r="H63" s="12"/>
      <c r="I63" s="12"/>
      <c r="J63" s="12"/>
      <c r="K63" s="12"/>
      <c r="L63" s="13"/>
    </row>
    <row r="64" spans="2:12" ht="3" customHeight="1">
      <c r="B64" s="11"/>
      <c r="C64" s="12"/>
      <c r="D64" s="12"/>
      <c r="E64" s="24"/>
      <c r="F64" s="12"/>
      <c r="G64" s="12"/>
      <c r="H64" s="12"/>
      <c r="I64" s="12"/>
      <c r="J64" s="12"/>
      <c r="K64" s="12"/>
      <c r="L64" s="13"/>
    </row>
    <row r="65" spans="2:12" ht="15" customHeight="1">
      <c r="B65" s="11"/>
      <c r="C65" s="41"/>
      <c r="D65" s="12"/>
      <c r="E65" s="40">
        <v>0</v>
      </c>
      <c r="F65" s="12"/>
      <c r="G65" s="12"/>
      <c r="H65" s="12"/>
      <c r="I65" s="12"/>
      <c r="J65" s="12"/>
      <c r="K65" s="12"/>
      <c r="L65" s="13"/>
    </row>
    <row r="66" spans="2:12" ht="3" customHeight="1">
      <c r="B66" s="11"/>
      <c r="C66" s="12"/>
      <c r="D66" s="12"/>
      <c r="E66" s="24"/>
      <c r="F66" s="12"/>
      <c r="G66" s="12"/>
      <c r="H66" s="12"/>
      <c r="I66" s="12"/>
      <c r="J66" s="12"/>
      <c r="K66" s="12"/>
      <c r="L66" s="13"/>
    </row>
    <row r="67" spans="2:12" ht="15" customHeight="1">
      <c r="B67" s="11"/>
      <c r="C67" s="41"/>
      <c r="D67" s="12"/>
      <c r="E67" s="40">
        <v>0</v>
      </c>
      <c r="F67" s="12"/>
      <c r="G67" s="12"/>
      <c r="H67" s="12"/>
      <c r="I67" s="12"/>
      <c r="J67" s="12"/>
      <c r="K67" s="12"/>
      <c r="L67" s="13"/>
    </row>
    <row r="68" spans="2:12" ht="3" customHeight="1">
      <c r="B68" s="11"/>
      <c r="C68" s="12"/>
      <c r="D68" s="12"/>
      <c r="E68" s="24"/>
      <c r="F68" s="12"/>
      <c r="G68" s="12"/>
      <c r="H68" s="12"/>
      <c r="I68" s="12"/>
      <c r="J68" s="12"/>
      <c r="K68" s="12"/>
      <c r="L68" s="13"/>
    </row>
    <row r="69" spans="2:12" ht="15" customHeight="1">
      <c r="B69" s="11"/>
      <c r="C69" s="41"/>
      <c r="D69" s="12"/>
      <c r="E69" s="40">
        <v>0</v>
      </c>
      <c r="F69" s="12"/>
      <c r="G69" s="12"/>
      <c r="H69" s="12"/>
      <c r="I69" s="12"/>
      <c r="J69" s="12"/>
      <c r="K69" s="12"/>
      <c r="L69" s="13"/>
    </row>
    <row r="70" spans="2:12" ht="3" customHeight="1">
      <c r="B70" s="11"/>
      <c r="C70" s="12"/>
      <c r="D70" s="12"/>
      <c r="E70" s="24"/>
      <c r="F70" s="12"/>
      <c r="G70" s="12"/>
      <c r="H70" s="12"/>
      <c r="I70" s="12"/>
      <c r="J70" s="12"/>
      <c r="K70" s="12"/>
      <c r="L70" s="13"/>
    </row>
    <row r="71" spans="2:12" ht="15" customHeight="1">
      <c r="B71" s="11"/>
      <c r="C71" s="41"/>
      <c r="D71" s="12"/>
      <c r="E71" s="40">
        <v>0</v>
      </c>
      <c r="F71" s="12"/>
      <c r="G71" s="12"/>
      <c r="H71" s="12"/>
      <c r="I71" s="12"/>
      <c r="J71" s="12"/>
      <c r="K71" s="12"/>
      <c r="L71" s="13"/>
    </row>
    <row r="72" spans="2:12" ht="3" customHeight="1">
      <c r="B72" s="11"/>
      <c r="C72" s="12"/>
      <c r="D72" s="12"/>
      <c r="E72" s="24"/>
      <c r="F72" s="12"/>
      <c r="G72" s="12"/>
      <c r="H72" s="12"/>
      <c r="I72" s="12"/>
      <c r="J72" s="12"/>
      <c r="K72" s="12"/>
      <c r="L72" s="13"/>
    </row>
    <row r="73" spans="2:12" ht="15" customHeight="1" thickBot="1">
      <c r="B73" s="11"/>
      <c r="C73" s="12" t="s">
        <v>106</v>
      </c>
      <c r="D73" s="12"/>
      <c r="E73" s="12"/>
      <c r="F73" s="12"/>
      <c r="G73" s="6">
        <f>SUM(E63:E71)</f>
        <v>0</v>
      </c>
      <c r="H73" s="24"/>
      <c r="I73" s="12"/>
      <c r="J73" s="12"/>
      <c r="K73" s="12"/>
      <c r="L73" s="13"/>
    </row>
    <row r="74" spans="2:12" ht="3" customHeight="1" thickTop="1">
      <c r="B74" s="11"/>
      <c r="C74" s="12"/>
      <c r="D74" s="12"/>
      <c r="E74" s="12"/>
      <c r="F74" s="12"/>
      <c r="G74" s="12"/>
      <c r="H74" s="12"/>
      <c r="I74" s="12"/>
      <c r="J74" s="12"/>
      <c r="K74" s="12"/>
      <c r="L74" s="13"/>
    </row>
    <row r="75" spans="2:12" ht="6.75" customHeight="1">
      <c r="B75" s="11"/>
      <c r="C75" s="12"/>
      <c r="D75" s="12"/>
      <c r="E75" s="12"/>
      <c r="F75" s="12"/>
      <c r="G75" s="12"/>
      <c r="H75" s="12"/>
      <c r="I75" s="12"/>
      <c r="J75" s="12"/>
      <c r="K75" s="12"/>
      <c r="L75" s="13"/>
    </row>
    <row r="76" spans="2:12" ht="15.75" thickBot="1">
      <c r="B76" s="11"/>
      <c r="C76" s="14" t="s">
        <v>109</v>
      </c>
      <c r="D76" s="12"/>
      <c r="E76" s="12"/>
      <c r="F76" s="12"/>
      <c r="G76" s="6">
        <f>G73+G58+G33+G24-G42</f>
        <v>58373.9</v>
      </c>
      <c r="H76" s="24"/>
      <c r="I76" s="12"/>
      <c r="J76" s="12"/>
      <c r="K76" s="12"/>
      <c r="L76" s="13"/>
    </row>
    <row r="77" spans="2:12" ht="3" customHeight="1" thickTop="1">
      <c r="B77" s="11"/>
      <c r="C77" s="12"/>
      <c r="D77" s="12"/>
      <c r="E77" s="12"/>
      <c r="F77" s="12"/>
      <c r="G77" s="12"/>
      <c r="H77" s="12"/>
      <c r="I77" s="12"/>
      <c r="J77" s="12"/>
      <c r="K77" s="12"/>
      <c r="L77" s="13"/>
    </row>
    <row r="78" spans="2:12" ht="6.75" customHeight="1" thickBot="1">
      <c r="B78" s="15"/>
      <c r="C78" s="16"/>
      <c r="D78" s="16"/>
      <c r="E78" s="16"/>
      <c r="F78" s="16"/>
      <c r="G78" s="16"/>
      <c r="H78" s="16"/>
      <c r="I78" s="16"/>
      <c r="J78" s="16"/>
      <c r="K78" s="16"/>
      <c r="L78" s="17"/>
    </row>
    <row r="79" spans="2:12" ht="6.75" customHeight="1">
      <c r="B79" s="7"/>
      <c r="C79" s="34"/>
      <c r="D79" s="34"/>
      <c r="E79" s="34"/>
      <c r="F79" s="34"/>
      <c r="G79" s="34"/>
      <c r="H79" s="34"/>
      <c r="I79" s="34"/>
      <c r="J79" s="34"/>
      <c r="K79" s="34"/>
      <c r="L79" s="10"/>
    </row>
    <row r="80" spans="2:12" ht="15" customHeight="1">
      <c r="B80" s="11"/>
      <c r="C80" s="14" t="s">
        <v>163</v>
      </c>
      <c r="D80" s="12"/>
      <c r="E80" s="12"/>
      <c r="F80" s="12"/>
      <c r="G80" s="12"/>
      <c r="H80" s="12"/>
      <c r="I80" s="12"/>
      <c r="J80" s="12"/>
      <c r="K80" s="12"/>
      <c r="L80" s="13"/>
    </row>
    <row r="81" spans="2:12" ht="14.25" customHeight="1">
      <c r="B81" s="11"/>
      <c r="C81" s="26" t="s">
        <v>169</v>
      </c>
      <c r="D81" s="12"/>
      <c r="E81" s="12"/>
      <c r="F81" s="12"/>
      <c r="G81" s="26" t="s">
        <v>165</v>
      </c>
      <c r="H81" s="12"/>
      <c r="I81" s="26" t="s">
        <v>171</v>
      </c>
      <c r="J81" s="12"/>
      <c r="K81" s="12"/>
      <c r="L81" s="13"/>
    </row>
    <row r="82" spans="2:12" ht="5.25" customHeight="1">
      <c r="B82" s="11"/>
      <c r="C82" s="12"/>
      <c r="D82" s="12"/>
      <c r="E82" s="12"/>
      <c r="F82" s="12"/>
      <c r="G82" s="12"/>
      <c r="H82" s="12"/>
      <c r="I82" s="12"/>
      <c r="J82" s="12"/>
      <c r="K82" s="12"/>
      <c r="L82" s="13"/>
    </row>
    <row r="83" spans="2:12" ht="14.25" customHeight="1">
      <c r="B83" s="11"/>
      <c r="C83" s="75" t="s">
        <v>164</v>
      </c>
      <c r="D83" s="12"/>
      <c r="E83" s="12"/>
      <c r="F83" s="12"/>
      <c r="G83" s="74">
        <v>0</v>
      </c>
      <c r="H83" s="12"/>
      <c r="I83" s="78"/>
      <c r="J83" s="12"/>
      <c r="K83" s="12"/>
      <c r="L83" s="13"/>
    </row>
    <row r="84" spans="2:12" ht="5.25" customHeight="1">
      <c r="B84" s="11"/>
      <c r="C84" s="12"/>
      <c r="D84" s="12"/>
      <c r="E84" s="12"/>
      <c r="F84" s="12"/>
      <c r="G84" s="73"/>
      <c r="H84" s="12"/>
      <c r="I84" s="12"/>
      <c r="J84" s="12"/>
      <c r="K84" s="79"/>
      <c r="L84" s="13"/>
    </row>
    <row r="85" spans="2:12" ht="14.25" customHeight="1">
      <c r="B85" s="11"/>
      <c r="C85" s="75" t="s">
        <v>164</v>
      </c>
      <c r="D85" s="12"/>
      <c r="E85" s="12"/>
      <c r="F85" s="12"/>
      <c r="G85" s="74">
        <v>0</v>
      </c>
      <c r="H85" s="12"/>
      <c r="I85" s="78"/>
      <c r="J85" s="12"/>
      <c r="K85" s="79"/>
      <c r="L85" s="13"/>
    </row>
    <row r="86" spans="2:12" ht="5.25" customHeight="1">
      <c r="B86" s="11"/>
      <c r="C86" s="12"/>
      <c r="D86" s="12"/>
      <c r="E86" s="12"/>
      <c r="F86" s="12"/>
      <c r="G86" s="73"/>
      <c r="H86" s="12"/>
      <c r="I86" s="12"/>
      <c r="J86" s="12"/>
      <c r="K86" s="12"/>
      <c r="L86" s="13"/>
    </row>
    <row r="87" spans="2:12" ht="15" customHeight="1">
      <c r="B87" s="11"/>
      <c r="C87" s="75" t="s">
        <v>164</v>
      </c>
      <c r="D87" s="12"/>
      <c r="E87" s="12"/>
      <c r="F87" s="12"/>
      <c r="G87" s="74">
        <v>0</v>
      </c>
      <c r="H87" s="12"/>
      <c r="I87" s="78"/>
      <c r="J87" s="12"/>
      <c r="K87" s="76">
        <f>+G83+G85+G87</f>
        <v>0</v>
      </c>
      <c r="L87" s="13"/>
    </row>
    <row r="88" spans="2:12" ht="15" customHeight="1" thickBot="1">
      <c r="B88" s="15"/>
      <c r="C88" s="16"/>
      <c r="D88" s="16"/>
      <c r="E88" s="16"/>
      <c r="F88" s="16"/>
      <c r="G88" s="16"/>
      <c r="H88" s="16"/>
      <c r="I88" s="16"/>
      <c r="J88" s="16"/>
      <c r="K88" s="16"/>
      <c r="L88" s="17"/>
    </row>
    <row r="89" spans="2:12" ht="9" customHeight="1">
      <c r="B89" s="11"/>
      <c r="C89" s="12"/>
      <c r="D89" s="12"/>
      <c r="E89" s="12"/>
      <c r="F89" s="12"/>
      <c r="G89" s="12"/>
      <c r="H89" s="12"/>
      <c r="I89" s="12"/>
      <c r="J89" s="12"/>
      <c r="K89" s="12"/>
      <c r="L89" s="13"/>
    </row>
    <row r="90" spans="2:12">
      <c r="B90" s="11"/>
      <c r="C90" s="25" t="s">
        <v>113</v>
      </c>
      <c r="D90" s="14"/>
      <c r="E90" s="14" t="s">
        <v>110</v>
      </c>
      <c r="F90" s="14"/>
      <c r="G90" s="14" t="s">
        <v>111</v>
      </c>
      <c r="H90" s="14"/>
      <c r="I90" s="89" t="s">
        <v>112</v>
      </c>
      <c r="J90" s="89"/>
      <c r="K90" s="89"/>
      <c r="L90" s="13"/>
    </row>
    <row r="91" spans="2:12">
      <c r="B91" s="11"/>
      <c r="C91" s="41"/>
      <c r="D91" s="12"/>
      <c r="E91" s="41"/>
      <c r="F91" s="12"/>
      <c r="G91" s="39"/>
      <c r="H91" s="12"/>
      <c r="I91" s="80"/>
      <c r="J91" s="80"/>
      <c r="K91" s="80"/>
      <c r="L91" s="13"/>
    </row>
    <row r="92" spans="2:12" ht="7.5" customHeight="1">
      <c r="B92" s="11"/>
      <c r="C92" s="12"/>
      <c r="D92" s="12"/>
      <c r="E92" s="12"/>
      <c r="F92" s="12"/>
      <c r="G92" s="12"/>
      <c r="H92" s="12"/>
      <c r="I92" s="18"/>
      <c r="J92" s="18"/>
      <c r="K92" s="18"/>
      <c r="L92" s="13"/>
    </row>
    <row r="93" spans="2:12" ht="33.75" customHeight="1">
      <c r="B93" s="11"/>
      <c r="C93" s="14" t="s">
        <v>114</v>
      </c>
      <c r="D93" s="12"/>
      <c r="E93" s="80"/>
      <c r="F93" s="80"/>
      <c r="G93" s="80"/>
      <c r="H93" s="80"/>
      <c r="I93" s="80"/>
      <c r="J93" s="80"/>
      <c r="K93" s="80"/>
      <c r="L93" s="13"/>
    </row>
    <row r="94" spans="2:12" ht="9" customHeight="1" thickBot="1">
      <c r="B94" s="15"/>
      <c r="C94" s="16"/>
      <c r="D94" s="16"/>
      <c r="E94" s="16"/>
      <c r="F94" s="16"/>
      <c r="G94" s="16"/>
      <c r="H94" s="16"/>
      <c r="I94" s="16"/>
      <c r="J94" s="16"/>
      <c r="K94" s="16"/>
      <c r="L94" s="17"/>
    </row>
    <row r="95" spans="2:12">
      <c r="B95" s="7"/>
      <c r="C95" s="8" t="s">
        <v>142</v>
      </c>
      <c r="D95" s="9"/>
      <c r="E95" s="9" t="s">
        <v>110</v>
      </c>
      <c r="F95" s="9"/>
      <c r="G95" s="9" t="s">
        <v>111</v>
      </c>
      <c r="H95" s="9"/>
      <c r="I95" s="89" t="s">
        <v>112</v>
      </c>
      <c r="J95" s="89"/>
      <c r="K95" s="89"/>
      <c r="L95" s="10"/>
    </row>
    <row r="96" spans="2:12">
      <c r="B96" s="11"/>
      <c r="C96" s="41"/>
      <c r="D96" s="12"/>
      <c r="E96" s="41"/>
      <c r="F96" s="12"/>
      <c r="G96" s="39"/>
      <c r="H96" s="12"/>
      <c r="I96" s="80"/>
      <c r="J96" s="80"/>
      <c r="K96" s="80"/>
      <c r="L96" s="13"/>
    </row>
    <row r="97" spans="2:15" ht="9.75" customHeight="1">
      <c r="B97" s="11"/>
      <c r="C97" s="12"/>
      <c r="D97" s="12"/>
      <c r="E97" s="12"/>
      <c r="F97" s="12"/>
      <c r="G97" s="12"/>
      <c r="H97" s="12"/>
      <c r="I97" s="12"/>
      <c r="J97" s="12"/>
      <c r="K97" s="12"/>
      <c r="L97" s="13"/>
    </row>
    <row r="98" spans="2:15" ht="33" customHeight="1">
      <c r="B98" s="11"/>
      <c r="C98" s="25" t="s">
        <v>136</v>
      </c>
      <c r="D98" s="12"/>
      <c r="E98" s="90"/>
      <c r="F98" s="90"/>
      <c r="G98" s="90"/>
      <c r="H98" s="90"/>
      <c r="I98" s="90"/>
      <c r="J98" s="90"/>
      <c r="K98" s="90"/>
      <c r="L98" s="13"/>
    </row>
    <row r="99" spans="2:15" ht="9.75" customHeight="1">
      <c r="B99" s="11"/>
      <c r="C99" s="14"/>
      <c r="D99" s="12"/>
      <c r="E99" s="14"/>
      <c r="F99" s="14"/>
      <c r="G99" s="14"/>
      <c r="H99" s="14"/>
      <c r="I99" s="14"/>
      <c r="J99" s="14"/>
      <c r="K99" s="14"/>
      <c r="L99" s="13"/>
    </row>
    <row r="100" spans="2:15" ht="33.75" customHeight="1">
      <c r="B100" s="11"/>
      <c r="C100" s="14" t="s">
        <v>137</v>
      </c>
      <c r="D100" s="12"/>
      <c r="E100" s="80"/>
      <c r="F100" s="80"/>
      <c r="G100" s="80"/>
      <c r="H100" s="80"/>
      <c r="I100" s="80"/>
      <c r="J100" s="80"/>
      <c r="K100" s="80"/>
      <c r="L100" s="13"/>
    </row>
    <row r="101" spans="2:15" ht="15.75" thickBot="1">
      <c r="B101" s="15"/>
      <c r="C101" s="16"/>
      <c r="D101" s="16"/>
      <c r="E101" s="16"/>
      <c r="F101" s="16"/>
      <c r="G101" s="16"/>
      <c r="H101" s="16"/>
      <c r="I101" s="16"/>
      <c r="J101" s="16"/>
      <c r="K101" s="16"/>
      <c r="L101" s="17"/>
    </row>
    <row r="102" spans="2:15" ht="15.75" thickBot="1"/>
    <row r="103" spans="2:15" ht="36.75" customHeight="1">
      <c r="B103" s="81" t="s">
        <v>141</v>
      </c>
      <c r="C103" s="82"/>
      <c r="D103" s="82"/>
      <c r="E103" s="33" t="s">
        <v>35</v>
      </c>
      <c r="F103" s="34"/>
      <c r="G103" s="34"/>
      <c r="H103" s="34"/>
      <c r="I103" s="83" t="s">
        <v>144</v>
      </c>
      <c r="J103" s="84"/>
      <c r="K103" s="85"/>
      <c r="L103" s="10"/>
    </row>
    <row r="104" spans="2:15" ht="6.75" customHeight="1">
      <c r="B104" s="11"/>
      <c r="C104" s="1"/>
      <c r="D104" s="12"/>
      <c r="E104" s="12"/>
      <c r="F104" s="12"/>
      <c r="G104" s="12"/>
      <c r="H104" s="12"/>
      <c r="I104" s="86" t="s">
        <v>143</v>
      </c>
      <c r="J104" s="87"/>
      <c r="K104" s="88"/>
      <c r="L104" s="13"/>
    </row>
    <row r="105" spans="2:15" ht="21" customHeight="1">
      <c r="B105" s="11"/>
      <c r="C105" s="22" t="s">
        <v>89</v>
      </c>
      <c r="D105" s="12"/>
      <c r="E105" s="54" t="s">
        <v>69</v>
      </c>
      <c r="F105" s="12"/>
      <c r="G105" s="26" t="s">
        <v>124</v>
      </c>
      <c r="H105" s="26"/>
      <c r="I105" s="86"/>
      <c r="J105" s="87"/>
      <c r="K105" s="88"/>
      <c r="L105" s="13"/>
    </row>
    <row r="106" spans="2:15" ht="13.5" customHeight="1">
      <c r="B106" s="11"/>
      <c r="C106" s="12"/>
      <c r="D106" s="12"/>
      <c r="E106" s="12"/>
      <c r="F106" s="12"/>
      <c r="G106" s="27"/>
      <c r="H106" s="27"/>
      <c r="I106" s="11"/>
      <c r="J106" s="65" t="s">
        <v>135</v>
      </c>
      <c r="K106" s="44" t="s">
        <v>145</v>
      </c>
      <c r="L106" s="13"/>
    </row>
    <row r="107" spans="2:15">
      <c r="B107" s="11"/>
      <c r="C107" s="12" t="s">
        <v>123</v>
      </c>
      <c r="D107" s="12"/>
      <c r="E107" s="39">
        <v>574</v>
      </c>
      <c r="F107" s="12"/>
      <c r="G107" s="26" t="s">
        <v>138</v>
      </c>
      <c r="H107" s="26"/>
      <c r="I107" s="45" t="s">
        <v>132</v>
      </c>
      <c r="J107" s="47"/>
      <c r="K107" s="53"/>
      <c r="L107" s="13"/>
      <c r="O107" s="43"/>
    </row>
    <row r="108" spans="2:15" ht="6" customHeight="1">
      <c r="B108" s="11"/>
      <c r="C108" s="12"/>
      <c r="D108" s="12"/>
      <c r="E108" s="12"/>
      <c r="F108" s="12"/>
      <c r="G108" s="27"/>
      <c r="H108" s="27"/>
      <c r="I108" s="11"/>
      <c r="J108" s="12"/>
      <c r="K108" s="13"/>
      <c r="L108" s="13"/>
    </row>
    <row r="109" spans="2:15" ht="23.25">
      <c r="B109" s="11"/>
      <c r="C109" s="12" t="s">
        <v>116</v>
      </c>
      <c r="D109" s="12"/>
      <c r="E109" s="66">
        <v>0</v>
      </c>
      <c r="F109" s="12"/>
      <c r="G109" s="26" t="s">
        <v>124</v>
      </c>
      <c r="H109" s="26"/>
      <c r="I109" s="46" t="s">
        <v>59</v>
      </c>
      <c r="J109" s="47"/>
      <c r="K109" s="53"/>
      <c r="L109" s="13"/>
      <c r="N109" s="67"/>
    </row>
    <row r="110" spans="2:15" ht="6" customHeight="1">
      <c r="B110" s="11"/>
      <c r="C110" s="12"/>
      <c r="D110" s="12"/>
      <c r="E110" s="12"/>
      <c r="F110" s="12"/>
      <c r="G110" s="27"/>
      <c r="H110" s="27"/>
      <c r="I110" s="11"/>
      <c r="J110" s="12"/>
      <c r="K110" s="13"/>
      <c r="L110" s="13"/>
    </row>
    <row r="111" spans="2:15" ht="15.75" thickBot="1">
      <c r="B111" s="11"/>
      <c r="C111" s="12" t="s">
        <v>117</v>
      </c>
      <c r="D111" s="12"/>
      <c r="E111" s="6">
        <f>IF(E109="Select reduced rate","",IF($E$14&gt;28,E107*28+($E$14-28)*((1-E109)*E107),$E$14*E107))</f>
        <v>24682</v>
      </c>
      <c r="F111" s="12"/>
      <c r="G111" s="27"/>
      <c r="H111" s="27"/>
      <c r="I111" s="45" t="s">
        <v>60</v>
      </c>
      <c r="J111" s="47"/>
      <c r="K111" s="53"/>
      <c r="L111" s="13"/>
    </row>
    <row r="112" spans="2:15" ht="6" customHeight="1" thickTop="1">
      <c r="B112" s="11"/>
      <c r="C112" s="12"/>
      <c r="D112" s="12"/>
      <c r="E112" s="24"/>
      <c r="F112" s="12"/>
      <c r="G112" s="27"/>
      <c r="H112" s="27"/>
      <c r="I112" s="11"/>
      <c r="J112" s="12"/>
      <c r="K112" s="13"/>
      <c r="L112" s="13"/>
    </row>
    <row r="113" spans="2:18" ht="37.5" thickBot="1">
      <c r="B113" s="11"/>
      <c r="C113" s="12" t="s">
        <v>118</v>
      </c>
      <c r="D113" s="12"/>
      <c r="E113" s="40">
        <v>25000</v>
      </c>
      <c r="F113" s="12"/>
      <c r="G113" s="28" t="s">
        <v>125</v>
      </c>
      <c r="H113" s="28"/>
      <c r="I113" s="49" t="s">
        <v>133</v>
      </c>
      <c r="J113" s="12"/>
      <c r="K113" s="51" t="str">
        <f>IF(J107="","",+(J107*K107)+(J109*K109)+(J115*J111*K111))</f>
        <v/>
      </c>
      <c r="L113" s="13"/>
    </row>
    <row r="114" spans="2:18" ht="6" customHeight="1" thickTop="1">
      <c r="B114" s="11"/>
      <c r="C114" s="12"/>
      <c r="D114" s="12"/>
      <c r="E114" s="24"/>
      <c r="F114" s="12"/>
      <c r="G114" s="27"/>
      <c r="H114" s="27"/>
      <c r="I114" s="11"/>
      <c r="J114" s="12"/>
      <c r="K114" s="13"/>
      <c r="L114" s="13"/>
    </row>
    <row r="115" spans="2:18" ht="15.75" thickBot="1">
      <c r="B115" s="11"/>
      <c r="C115" s="12" t="s">
        <v>119</v>
      </c>
      <c r="D115" s="12"/>
      <c r="E115" s="6">
        <f>IF(E113&gt;E111,E111,IF(E113&gt;0,E113,E111))</f>
        <v>24682</v>
      </c>
      <c r="F115" s="12"/>
      <c r="G115" s="27"/>
      <c r="H115" s="27"/>
      <c r="I115" s="64" t="s">
        <v>134</v>
      </c>
      <c r="J115" s="48"/>
      <c r="K115" s="17"/>
      <c r="L115" s="13"/>
      <c r="R115" s="67"/>
    </row>
    <row r="116" spans="2:18" ht="6" customHeight="1" thickTop="1">
      <c r="B116" s="11"/>
      <c r="C116" s="12"/>
      <c r="D116" s="12"/>
      <c r="E116" s="12"/>
      <c r="F116" s="12"/>
      <c r="G116" s="27"/>
      <c r="H116" s="27"/>
      <c r="I116" s="12"/>
      <c r="J116" s="12"/>
      <c r="K116" s="12"/>
      <c r="L116" s="13"/>
    </row>
    <row r="117" spans="2:18" ht="33" customHeight="1">
      <c r="B117" s="11"/>
      <c r="C117" s="22" t="s">
        <v>93</v>
      </c>
      <c r="D117" s="12"/>
      <c r="E117" s="50" t="s">
        <v>72</v>
      </c>
      <c r="F117" s="12"/>
      <c r="G117" s="26" t="s">
        <v>124</v>
      </c>
      <c r="H117" s="26"/>
      <c r="I117" s="18" t="s">
        <v>130</v>
      </c>
      <c r="J117" s="12"/>
      <c r="K117" s="18" t="s">
        <v>128</v>
      </c>
      <c r="L117" s="13"/>
    </row>
    <row r="118" spans="2:18" ht="6" customHeight="1">
      <c r="B118" s="11"/>
      <c r="C118" s="12"/>
      <c r="D118" s="12"/>
      <c r="E118" s="12"/>
      <c r="F118" s="12"/>
      <c r="G118" s="27"/>
      <c r="H118" s="27"/>
      <c r="I118" s="12"/>
      <c r="J118" s="12"/>
      <c r="K118" s="12"/>
      <c r="L118" s="13"/>
    </row>
    <row r="119" spans="2:18">
      <c r="B119" s="11"/>
      <c r="C119" s="12" t="s">
        <v>127</v>
      </c>
      <c r="D119" s="12"/>
      <c r="E119" s="68">
        <f>+I119*K119</f>
        <v>1065.3500000000001</v>
      </c>
      <c r="F119" s="12"/>
      <c r="G119" s="55" t="s">
        <v>138</v>
      </c>
      <c r="H119" s="26"/>
      <c r="I119" s="71">
        <v>143</v>
      </c>
      <c r="J119" s="12"/>
      <c r="K119" s="71">
        <v>7.45</v>
      </c>
      <c r="L119" s="13"/>
    </row>
    <row r="120" spans="2:18" ht="6" customHeight="1">
      <c r="B120" s="11"/>
      <c r="C120" s="12"/>
      <c r="D120" s="12"/>
      <c r="E120" s="12"/>
      <c r="F120" s="12"/>
      <c r="G120" s="27"/>
      <c r="H120" s="27"/>
      <c r="I120" s="12"/>
      <c r="J120" s="12"/>
      <c r="K120" s="12"/>
      <c r="L120" s="13"/>
    </row>
    <row r="121" spans="2:18">
      <c r="B121" s="11"/>
      <c r="C121" s="12" t="s">
        <v>115</v>
      </c>
      <c r="D121" s="12"/>
      <c r="E121" s="66">
        <v>0.25</v>
      </c>
      <c r="F121" s="12"/>
      <c r="G121" s="26" t="s">
        <v>124</v>
      </c>
      <c r="H121" s="26"/>
      <c r="I121" s="29" t="s">
        <v>129</v>
      </c>
      <c r="J121" s="12"/>
      <c r="K121" s="58" t="s">
        <v>180</v>
      </c>
      <c r="L121" s="13"/>
    </row>
    <row r="122" spans="2:18" ht="6" customHeight="1">
      <c r="B122" s="11"/>
      <c r="C122" s="12"/>
      <c r="D122" s="12"/>
      <c r="E122" s="12"/>
      <c r="F122" s="12"/>
      <c r="G122" s="27"/>
      <c r="H122" s="27"/>
      <c r="I122" s="12"/>
      <c r="J122" s="12"/>
      <c r="K122" s="12"/>
      <c r="L122" s="13"/>
    </row>
    <row r="123" spans="2:18" ht="15.75" thickBot="1">
      <c r="B123" s="11"/>
      <c r="C123" s="12" t="s">
        <v>131</v>
      </c>
      <c r="D123" s="12"/>
      <c r="E123" s="6">
        <f>IF(E121="Select reduced rate","",IF($E$14&gt;28,E119*28+($E$14-28)*((1-E121)*E119),$E$14*E119))</f>
        <v>41814.987500000003</v>
      </c>
      <c r="F123" s="12"/>
      <c r="G123" s="27"/>
      <c r="H123" s="27"/>
      <c r="I123" s="69"/>
      <c r="J123" s="12"/>
      <c r="K123" s="27" t="s">
        <v>152</v>
      </c>
      <c r="L123" s="13"/>
      <c r="N123" s="67"/>
    </row>
    <row r="124" spans="2:18" ht="6" customHeight="1" thickTop="1">
      <c r="B124" s="11"/>
      <c r="C124" s="12"/>
      <c r="D124" s="12"/>
      <c r="E124" s="24"/>
      <c r="F124" s="12"/>
      <c r="G124" s="27"/>
      <c r="H124" s="27"/>
      <c r="I124" s="12"/>
      <c r="J124" s="12"/>
      <c r="K124" s="12"/>
      <c r="L124" s="13"/>
    </row>
    <row r="125" spans="2:18">
      <c r="B125" s="11"/>
      <c r="C125" s="12" t="s">
        <v>120</v>
      </c>
      <c r="D125" s="12"/>
      <c r="E125" s="40">
        <v>30000</v>
      </c>
      <c r="F125" s="12"/>
      <c r="G125" s="30" t="s">
        <v>126</v>
      </c>
      <c r="H125" s="30"/>
      <c r="I125" s="12"/>
      <c r="J125" s="12"/>
      <c r="K125" s="12"/>
      <c r="L125" s="13"/>
    </row>
    <row r="126" spans="2:18" ht="6" customHeight="1">
      <c r="B126" s="11"/>
      <c r="C126" s="12"/>
      <c r="D126" s="12"/>
      <c r="E126" s="24"/>
      <c r="F126" s="12"/>
      <c r="G126" s="27"/>
      <c r="H126" s="27"/>
      <c r="I126" s="12"/>
      <c r="J126" s="12"/>
      <c r="K126" s="12"/>
      <c r="L126" s="13"/>
    </row>
    <row r="127" spans="2:18" ht="15.75" thickBot="1">
      <c r="B127" s="15"/>
      <c r="C127" s="16" t="s">
        <v>121</v>
      </c>
      <c r="D127" s="16"/>
      <c r="E127" s="31">
        <f>IF(E125&gt;E123,E123,IF(E125&gt;0,E125,E123))</f>
        <v>30000</v>
      </c>
      <c r="F127" s="16"/>
      <c r="G127" s="32"/>
      <c r="H127" s="32"/>
      <c r="I127" s="16"/>
      <c r="J127" s="16"/>
      <c r="K127" s="16"/>
      <c r="L127" s="17"/>
    </row>
  </sheetData>
  <sheetProtection sheet="1" objects="1" scenarios="1"/>
  <mergeCells count="20">
    <mergeCell ref="I26:J33"/>
    <mergeCell ref="G36:K36"/>
    <mergeCell ref="G38:K38"/>
    <mergeCell ref="G40:K40"/>
    <mergeCell ref="C2:K2"/>
    <mergeCell ref="E3:K3"/>
    <mergeCell ref="E4:K4"/>
    <mergeCell ref="E5:K5"/>
    <mergeCell ref="I17:J24"/>
    <mergeCell ref="K84:K85"/>
    <mergeCell ref="E100:K100"/>
    <mergeCell ref="B103:D103"/>
    <mergeCell ref="I103:K103"/>
    <mergeCell ref="I104:K105"/>
    <mergeCell ref="I90:K90"/>
    <mergeCell ref="I91:K91"/>
    <mergeCell ref="E93:K93"/>
    <mergeCell ref="I95:K95"/>
    <mergeCell ref="I96:K96"/>
    <mergeCell ref="E98:K98"/>
  </mergeCells>
  <pageMargins left="0.31496062992125984" right="0.11811023622047245" top="0.35433070866141736" bottom="0.35433070866141736" header="0.31496062992125984" footer="0.31496062992125984"/>
  <pageSetup paperSize="9" scale="82" fitToHeight="100" orientation="portrait" r:id="rId1"/>
  <drawing r:id="rId2"/>
  <extLst>
    <ext xmlns:x14="http://schemas.microsoft.com/office/spreadsheetml/2009/9/main" uri="{CCE6A557-97BC-4b89-ADB6-D9C93CAAB3DF}">
      <x14:dataValidations xmlns:xm="http://schemas.microsoft.com/office/excel/2006/main" xWindow="420" yWindow="524" count="4">
        <x14:dataValidation type="list" allowBlank="1" showInputMessage="1" showErrorMessage="1" promptTitle="Type of travel reimbursement" prompt="Select the reimbursement method by which you travel" xr:uid="{70D169FC-6F57-4181-AD8C-77A566396230}">
          <x14:formula1>
            <xm:f>godtgør.metode!$H$1:$H$3</xm:f>
          </x14:formula1>
          <xm:sqref>E105</xm:sqref>
        </x14:dataValidation>
        <x14:dataValidation type="list" allowBlank="1" showInputMessage="1" showErrorMessage="1" promptTitle="Reduced rate" prompt="Choose the right reduced rate_x000a_0,25 in Denmark_x000a_0,167 in the Faroe Islands_x000a_0,25 abroad and in Greenland (only for undoc. night supplement)_x000a_0 No reduction the first 28 days" xr:uid="{A85391A9-E797-44D8-8805-497A05FD02F1}">
          <x14:formula1>
            <xm:f>'reduceret sats'!$I$9:$I$12</xm:f>
          </x14:formula1>
          <xm:sqref>E121</xm:sqref>
        </x14:dataValidation>
        <x14:dataValidation type="list" allowBlank="1" showInputMessage="1" showErrorMessage="1" promptTitle="Reduced rate(as of the 29th day)" prompt="In the case of hourly/per diem allowance, choose the rate at which it is reduced per month after the 28th day of travel._x000a_DK 0,25_x000a_Faroe Islands 0,167_x000a_Abroad 0 for the first 12 months thereafter against documentation" xr:uid="{57E61469-CAC6-467A-9553-9196AE90F9E4}">
          <x14:formula1>
            <xm:f>'reduceret sats'!$I$1:$I$4</xm:f>
          </x14:formula1>
          <xm:sqref>E109</xm:sqref>
        </x14:dataValidation>
        <x14:dataValidation type="list" allowBlank="1" showInputMessage="1" showErrorMessage="1" promptTitle="Type of lodging reimbursement" prompt="Select the reimbursement method by which your accommodation is paid" xr:uid="{32A15B8A-0DFB-4F23-97B2-2E6FED751B0E}">
          <x14:formula1>
            <xm:f>'logi-godtgør'!$G$1:$G$3</xm:f>
          </x14:formula1>
          <xm:sqref>E117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27"/>
  <sheetViews>
    <sheetView zoomScaleNormal="100" workbookViewId="0"/>
  </sheetViews>
  <sheetFormatPr defaultRowHeight="15"/>
  <cols>
    <col min="1" max="1" width="2" customWidth="1"/>
    <col min="2" max="2" width="1.5703125" customWidth="1"/>
    <col min="3" max="3" width="33" customWidth="1"/>
    <col min="4" max="4" width="1.5703125" customWidth="1"/>
    <col min="5" max="5" width="17" customWidth="1"/>
    <col min="6" max="6" width="1.5703125" customWidth="1"/>
    <col min="7" max="7" width="16.140625" customWidth="1"/>
    <col min="8" max="8" width="1.42578125" customWidth="1"/>
    <col min="9" max="9" width="21.28515625" customWidth="1"/>
    <col min="10" max="10" width="4.140625" customWidth="1"/>
    <col min="11" max="11" width="9.85546875" customWidth="1"/>
    <col min="12" max="12" width="1.5703125" customWidth="1"/>
  </cols>
  <sheetData>
    <row r="1" spans="2:24" ht="10.5" customHeight="1" thickBot="1"/>
    <row r="2" spans="2:24" ht="86.25" customHeight="1" thickBot="1">
      <c r="B2" s="7"/>
      <c r="C2" s="98" t="s">
        <v>77</v>
      </c>
      <c r="D2" s="98"/>
      <c r="E2" s="98"/>
      <c r="F2" s="98"/>
      <c r="G2" s="98"/>
      <c r="H2" s="98"/>
      <c r="I2" s="98"/>
      <c r="J2" s="98"/>
      <c r="K2" s="98"/>
      <c r="L2" s="10"/>
      <c r="M2" s="43"/>
    </row>
    <row r="3" spans="2:24" ht="60.75" customHeight="1" thickBot="1">
      <c r="B3" s="11"/>
      <c r="C3" s="19" t="s">
        <v>28</v>
      </c>
      <c r="D3" s="20"/>
      <c r="E3" s="99" t="s">
        <v>177</v>
      </c>
      <c r="F3" s="100"/>
      <c r="G3" s="100"/>
      <c r="H3" s="100"/>
      <c r="I3" s="100"/>
      <c r="J3" s="100"/>
      <c r="K3" s="101"/>
      <c r="L3" s="13"/>
      <c r="X3" t="s">
        <v>161</v>
      </c>
    </row>
    <row r="4" spans="2:24" ht="60.75" customHeight="1" thickBot="1">
      <c r="B4" s="11"/>
      <c r="C4" s="19" t="s">
        <v>29</v>
      </c>
      <c r="D4" s="20"/>
      <c r="E4" s="99" t="s">
        <v>178</v>
      </c>
      <c r="F4" s="100"/>
      <c r="G4" s="100"/>
      <c r="H4" s="100"/>
      <c r="I4" s="100"/>
      <c r="J4" s="100"/>
      <c r="K4" s="101"/>
      <c r="L4" s="13"/>
      <c r="X4" s="72" t="s">
        <v>162</v>
      </c>
    </row>
    <row r="5" spans="2:24" ht="60.75" customHeight="1" thickBot="1">
      <c r="B5" s="11"/>
      <c r="C5" s="21" t="s">
        <v>30</v>
      </c>
      <c r="D5" s="20"/>
      <c r="E5" s="99" t="s">
        <v>179</v>
      </c>
      <c r="F5" s="100"/>
      <c r="G5" s="100"/>
      <c r="H5" s="100"/>
      <c r="I5" s="100"/>
      <c r="J5" s="100"/>
      <c r="K5" s="101"/>
      <c r="L5" s="13"/>
    </row>
    <row r="6" spans="2:24" ht="7.5" customHeight="1">
      <c r="B6" s="11"/>
      <c r="C6" s="12"/>
      <c r="D6" s="12"/>
      <c r="E6" s="12"/>
      <c r="F6" s="12"/>
      <c r="G6" s="12"/>
      <c r="H6" s="12"/>
      <c r="I6" s="12"/>
      <c r="J6" s="12"/>
      <c r="K6" s="12"/>
      <c r="L6" s="13"/>
    </row>
    <row r="7" spans="2:24" ht="30">
      <c r="B7" s="11"/>
      <c r="C7" s="22" t="s">
        <v>2</v>
      </c>
      <c r="D7" s="12"/>
      <c r="E7" s="12"/>
      <c r="F7" s="12"/>
      <c r="G7" s="23" t="s">
        <v>33</v>
      </c>
      <c r="H7" s="25"/>
      <c r="I7" s="12"/>
      <c r="J7" s="12"/>
      <c r="K7" s="12"/>
      <c r="L7" s="13"/>
    </row>
    <row r="8" spans="2:24">
      <c r="B8" s="11"/>
      <c r="C8" s="12" t="s">
        <v>154</v>
      </c>
      <c r="D8" s="12"/>
      <c r="E8" s="37">
        <v>45413</v>
      </c>
      <c r="F8" s="12"/>
      <c r="G8" s="12"/>
      <c r="H8" s="12"/>
      <c r="I8" s="12" t="s">
        <v>13</v>
      </c>
      <c r="J8" s="12"/>
      <c r="K8" s="12"/>
      <c r="L8" s="13"/>
      <c r="X8" s="43"/>
    </row>
    <row r="9" spans="2:24" ht="3" customHeight="1">
      <c r="B9" s="11"/>
      <c r="C9" s="12"/>
      <c r="D9" s="12"/>
      <c r="E9" s="12"/>
      <c r="F9" s="12"/>
      <c r="G9" s="12"/>
      <c r="H9" s="12"/>
      <c r="I9" s="12"/>
      <c r="J9" s="12"/>
      <c r="K9" s="12"/>
      <c r="L9" s="13"/>
    </row>
    <row r="10" spans="2:24">
      <c r="B10" s="11"/>
      <c r="C10" s="12" t="s">
        <v>155</v>
      </c>
      <c r="D10" s="12"/>
      <c r="E10" s="37">
        <v>45458</v>
      </c>
      <c r="F10" s="12"/>
      <c r="G10" s="12"/>
      <c r="H10" s="12"/>
      <c r="I10" s="12" t="s">
        <v>14</v>
      </c>
      <c r="J10" s="12"/>
      <c r="K10" s="12"/>
      <c r="L10" s="13"/>
    </row>
    <row r="11" spans="2:24" ht="3" customHeight="1">
      <c r="B11" s="11"/>
      <c r="C11" s="12"/>
      <c r="D11" s="12"/>
      <c r="E11" s="12"/>
      <c r="F11" s="12"/>
      <c r="G11" s="12"/>
      <c r="H11" s="12"/>
      <c r="I11" s="12"/>
      <c r="J11" s="12"/>
      <c r="K11" s="12"/>
      <c r="L11" s="13"/>
    </row>
    <row r="12" spans="2:24">
      <c r="B12" s="11"/>
      <c r="C12" s="12" t="s">
        <v>11</v>
      </c>
      <c r="D12" s="12"/>
      <c r="E12" s="38">
        <v>2</v>
      </c>
      <c r="F12" s="12"/>
      <c r="G12" s="12"/>
      <c r="H12" s="12"/>
      <c r="I12" s="12" t="s">
        <v>12</v>
      </c>
      <c r="J12" s="12"/>
      <c r="K12" s="12"/>
      <c r="L12" s="13"/>
    </row>
    <row r="13" spans="2:24" ht="3" customHeight="1">
      <c r="B13" s="11"/>
      <c r="C13" s="12"/>
      <c r="D13" s="12"/>
      <c r="E13" s="12"/>
      <c r="F13" s="12"/>
      <c r="G13" s="12"/>
      <c r="H13" s="12"/>
      <c r="I13" s="12"/>
      <c r="J13" s="12"/>
      <c r="K13" s="12"/>
      <c r="L13" s="13"/>
    </row>
    <row r="14" spans="2:24">
      <c r="B14" s="11"/>
      <c r="C14" s="12" t="s">
        <v>4</v>
      </c>
      <c r="D14" s="12"/>
      <c r="E14" s="4">
        <f>E10-E8-E12</f>
        <v>43</v>
      </c>
      <c r="F14" s="12"/>
      <c r="G14" s="12"/>
      <c r="H14" s="12"/>
      <c r="I14" s="12"/>
      <c r="J14" s="12"/>
      <c r="K14" s="12"/>
      <c r="L14" s="13"/>
    </row>
    <row r="15" spans="2:24" ht="3" customHeight="1">
      <c r="B15" s="11"/>
      <c r="C15" s="12"/>
      <c r="D15" s="12"/>
      <c r="E15" s="12"/>
      <c r="F15" s="12"/>
      <c r="G15" s="12"/>
      <c r="H15" s="12"/>
      <c r="I15" s="12"/>
      <c r="J15" s="12"/>
      <c r="K15" s="12"/>
      <c r="L15" s="13"/>
    </row>
    <row r="16" spans="2:24" ht="7.5" customHeight="1" thickBot="1">
      <c r="B16" s="11"/>
      <c r="C16" s="12"/>
      <c r="D16" s="12"/>
      <c r="E16" s="12"/>
      <c r="F16" s="12"/>
      <c r="G16" s="12"/>
      <c r="H16" s="12"/>
      <c r="I16" s="12"/>
      <c r="J16" s="12"/>
      <c r="K16" s="12"/>
      <c r="L16" s="13"/>
    </row>
    <row r="17" spans="2:24">
      <c r="B17" s="11"/>
      <c r="C17" s="22" t="s">
        <v>0</v>
      </c>
      <c r="D17" s="12"/>
      <c r="E17" s="14" t="str">
        <f>+E105</f>
        <v>Time-/dagpenge (TD)</v>
      </c>
      <c r="F17" s="12"/>
      <c r="G17" s="12"/>
      <c r="H17" s="12"/>
      <c r="I17" s="102" t="s">
        <v>173</v>
      </c>
      <c r="J17" s="103"/>
      <c r="K17" s="12"/>
      <c r="L17" s="13"/>
    </row>
    <row r="18" spans="2:24" ht="5.25" customHeight="1">
      <c r="B18" s="11"/>
      <c r="C18" s="12"/>
      <c r="D18" s="12"/>
      <c r="E18" s="12"/>
      <c r="F18" s="12"/>
      <c r="G18" s="12"/>
      <c r="H18" s="12"/>
      <c r="I18" s="104"/>
      <c r="J18" s="105"/>
      <c r="K18" s="12"/>
      <c r="L18" s="13"/>
    </row>
    <row r="19" spans="2:24" ht="3" customHeight="1">
      <c r="B19" s="11"/>
      <c r="C19" s="12"/>
      <c r="D19" s="12"/>
      <c r="E19" s="12"/>
      <c r="F19" s="12"/>
      <c r="G19" s="12"/>
      <c r="H19" s="12"/>
      <c r="I19" s="104"/>
      <c r="J19" s="105"/>
      <c r="K19" s="12"/>
      <c r="L19" s="13"/>
    </row>
    <row r="20" spans="2:24" ht="15.75" thickBot="1">
      <c r="B20" s="11"/>
      <c r="C20" s="12" t="s">
        <v>16</v>
      </c>
      <c r="D20" s="12"/>
      <c r="E20" s="42">
        <f>+E111</f>
        <v>24682</v>
      </c>
      <c r="F20" s="12"/>
      <c r="G20" s="12"/>
      <c r="H20" s="12"/>
      <c r="I20" s="104"/>
      <c r="J20" s="105"/>
      <c r="K20" s="12"/>
      <c r="L20" s="13"/>
    </row>
    <row r="21" spans="2:24" ht="3" customHeight="1" thickTop="1">
      <c r="B21" s="11"/>
      <c r="C21" s="12"/>
      <c r="D21" s="12"/>
      <c r="E21" s="24"/>
      <c r="F21" s="12"/>
      <c r="G21" s="12"/>
      <c r="H21" s="12"/>
      <c r="I21" s="104"/>
      <c r="J21" s="105"/>
      <c r="K21" s="12"/>
      <c r="L21" s="13"/>
    </row>
    <row r="22" spans="2:24">
      <c r="B22" s="11"/>
      <c r="C22" s="12" t="s">
        <v>15</v>
      </c>
      <c r="D22" s="12"/>
      <c r="E22" s="24">
        <f>+E113</f>
        <v>25000</v>
      </c>
      <c r="F22" s="12"/>
      <c r="G22" s="12"/>
      <c r="H22" s="12"/>
      <c r="I22" s="104"/>
      <c r="J22" s="105"/>
      <c r="K22" s="12"/>
      <c r="L22" s="13"/>
      <c r="X22" t="s">
        <v>161</v>
      </c>
    </row>
    <row r="23" spans="2:24" ht="3" customHeight="1">
      <c r="B23" s="11"/>
      <c r="C23" s="12"/>
      <c r="D23" s="12"/>
      <c r="E23" s="24"/>
      <c r="F23" s="12"/>
      <c r="G23" s="12"/>
      <c r="H23" s="12"/>
      <c r="I23" s="104"/>
      <c r="J23" s="105"/>
      <c r="K23" s="12"/>
      <c r="L23" s="13"/>
    </row>
    <row r="24" spans="2:24" ht="15.75" thickBot="1">
      <c r="B24" s="11"/>
      <c r="C24" s="12" t="s">
        <v>158</v>
      </c>
      <c r="D24" s="12"/>
      <c r="E24" s="12"/>
      <c r="F24" s="12"/>
      <c r="G24" s="6">
        <f>IF(E20="",0,IF(E22&gt;E20,E20,IF(E22&gt;0,E22,E20)))</f>
        <v>24682</v>
      </c>
      <c r="H24" s="24"/>
      <c r="I24" s="106"/>
      <c r="J24" s="107"/>
      <c r="K24" s="12"/>
      <c r="L24" s="13"/>
      <c r="X24" s="72" t="s">
        <v>162</v>
      </c>
    </row>
    <row r="25" spans="2:24" ht="8.25" customHeight="1" thickTop="1" thickBot="1">
      <c r="B25" s="11"/>
      <c r="C25" s="12"/>
      <c r="D25" s="12"/>
      <c r="E25" s="12"/>
      <c r="F25" s="12"/>
      <c r="G25" s="12"/>
      <c r="H25" s="12"/>
      <c r="I25" s="12"/>
      <c r="J25" s="12"/>
      <c r="K25" s="12"/>
      <c r="L25" s="13"/>
    </row>
    <row r="26" spans="2:24" ht="30">
      <c r="B26" s="11"/>
      <c r="C26" s="22" t="s">
        <v>19</v>
      </c>
      <c r="D26" s="12"/>
      <c r="E26" s="25" t="str">
        <f>+E117</f>
        <v>Hoteldispositionsbeløb</v>
      </c>
      <c r="F26" s="12"/>
      <c r="G26" s="12"/>
      <c r="H26" s="12"/>
      <c r="I26" s="91" t="s">
        <v>174</v>
      </c>
      <c r="J26" s="92"/>
      <c r="K26" s="12"/>
      <c r="L26" s="13"/>
    </row>
    <row r="27" spans="2:24" ht="7.5" customHeight="1">
      <c r="B27" s="11"/>
      <c r="C27" s="12"/>
      <c r="D27" s="12"/>
      <c r="E27" s="12"/>
      <c r="F27" s="12"/>
      <c r="G27" s="12"/>
      <c r="H27" s="12"/>
      <c r="I27" s="93"/>
      <c r="J27" s="94"/>
      <c r="K27" s="12"/>
      <c r="L27" s="13"/>
    </row>
    <row r="28" spans="2:24" ht="3" customHeight="1">
      <c r="B28" s="11"/>
      <c r="C28" s="12"/>
      <c r="D28" s="12"/>
      <c r="E28" s="12"/>
      <c r="F28" s="12"/>
      <c r="G28" s="12"/>
      <c r="H28" s="12"/>
      <c r="I28" s="93"/>
      <c r="J28" s="94"/>
      <c r="K28" s="12"/>
      <c r="L28" s="13"/>
    </row>
    <row r="29" spans="2:24" ht="15.75" thickBot="1">
      <c r="B29" s="11"/>
      <c r="C29" s="12" t="s">
        <v>27</v>
      </c>
      <c r="D29" s="12"/>
      <c r="E29" s="42">
        <f>+E123</f>
        <v>41814.987500000003</v>
      </c>
      <c r="F29" s="12"/>
      <c r="G29" s="12"/>
      <c r="H29" s="12"/>
      <c r="I29" s="93"/>
      <c r="J29" s="94"/>
      <c r="K29" s="12"/>
      <c r="L29" s="13"/>
    </row>
    <row r="30" spans="2:24" ht="3" customHeight="1" thickTop="1">
      <c r="B30" s="11"/>
      <c r="C30" s="12"/>
      <c r="D30" s="12"/>
      <c r="E30" s="24"/>
      <c r="F30" s="12"/>
      <c r="G30" s="12"/>
      <c r="H30" s="12"/>
      <c r="I30" s="93"/>
      <c r="J30" s="94"/>
      <c r="K30" s="12"/>
      <c r="L30" s="13"/>
    </row>
    <row r="31" spans="2:24" ht="18" customHeight="1">
      <c r="B31" s="11"/>
      <c r="C31" s="12" t="s">
        <v>15</v>
      </c>
      <c r="D31" s="12"/>
      <c r="E31" s="24">
        <f>+E125</f>
        <v>30000</v>
      </c>
      <c r="F31" s="12"/>
      <c r="G31" s="12"/>
      <c r="H31" s="12"/>
      <c r="I31" s="93"/>
      <c r="J31" s="94"/>
      <c r="K31" s="12"/>
      <c r="L31" s="13"/>
    </row>
    <row r="32" spans="2:24" ht="3" customHeight="1">
      <c r="B32" s="11"/>
      <c r="C32" s="12"/>
      <c r="D32" s="12"/>
      <c r="E32" s="24"/>
      <c r="F32" s="12"/>
      <c r="G32" s="12"/>
      <c r="H32" s="12"/>
      <c r="I32" s="93"/>
      <c r="J32" s="94"/>
      <c r="K32" s="12"/>
      <c r="L32" s="13"/>
    </row>
    <row r="33" spans="2:12" ht="15.75" thickBot="1">
      <c r="B33" s="11"/>
      <c r="C33" s="12" t="s">
        <v>158</v>
      </c>
      <c r="D33" s="12"/>
      <c r="E33" s="12"/>
      <c r="F33" s="12"/>
      <c r="G33" s="6">
        <f>IF(E29="",0,IF(E31&gt;E29,E29,IF(E31&gt;0,E31,E29)))</f>
        <v>30000</v>
      </c>
      <c r="H33" s="24"/>
      <c r="I33" s="95"/>
      <c r="J33" s="96"/>
      <c r="K33" s="12"/>
      <c r="L33" s="13"/>
    </row>
    <row r="34" spans="2:12" ht="15.75" thickTop="1">
      <c r="B34" s="11"/>
      <c r="C34" s="12"/>
      <c r="D34" s="12"/>
      <c r="E34" s="12"/>
      <c r="F34" s="12"/>
      <c r="G34" s="12"/>
      <c r="H34" s="12"/>
      <c r="I34" s="12"/>
      <c r="J34" s="12"/>
      <c r="K34" s="12"/>
      <c r="L34" s="13"/>
    </row>
    <row r="35" spans="2:12">
      <c r="B35" s="11"/>
      <c r="C35" s="22" t="s">
        <v>18</v>
      </c>
      <c r="D35" s="12"/>
      <c r="E35" s="12" t="s">
        <v>25</v>
      </c>
      <c r="F35" s="12"/>
      <c r="G35" s="12"/>
      <c r="H35" s="12"/>
      <c r="I35" s="12"/>
      <c r="J35" s="12"/>
      <c r="K35" s="12"/>
      <c r="L35" s="13"/>
    </row>
    <row r="36" spans="2:12">
      <c r="B36" s="11"/>
      <c r="C36" s="12" t="s">
        <v>22</v>
      </c>
      <c r="D36" s="12"/>
      <c r="E36" s="39">
        <v>5</v>
      </c>
      <c r="F36" s="12"/>
      <c r="G36" s="97" t="s">
        <v>79</v>
      </c>
      <c r="H36" s="97"/>
      <c r="I36" s="97"/>
      <c r="J36" s="97"/>
      <c r="K36" s="97"/>
      <c r="L36" s="13"/>
    </row>
    <row r="37" spans="2:12" ht="3" customHeight="1">
      <c r="B37" s="11"/>
      <c r="C37" s="12"/>
      <c r="D37" s="12"/>
      <c r="E37" s="12"/>
      <c r="F37" s="12"/>
      <c r="G37" s="12"/>
      <c r="H37" s="12"/>
      <c r="I37" s="12"/>
      <c r="J37" s="12"/>
      <c r="K37" s="12"/>
      <c r="L37" s="13"/>
    </row>
    <row r="38" spans="2:12">
      <c r="B38" s="11"/>
      <c r="C38" s="12" t="s">
        <v>23</v>
      </c>
      <c r="D38" s="12"/>
      <c r="E38" s="39">
        <v>2</v>
      </c>
      <c r="F38" s="12"/>
      <c r="G38" s="97" t="s">
        <v>80</v>
      </c>
      <c r="H38" s="97"/>
      <c r="I38" s="97"/>
      <c r="J38" s="97"/>
      <c r="K38" s="97"/>
      <c r="L38" s="13"/>
    </row>
    <row r="39" spans="2:12" ht="3" customHeight="1">
      <c r="B39" s="11"/>
      <c r="C39" s="12"/>
      <c r="D39" s="12"/>
      <c r="E39" s="12"/>
      <c r="F39" s="12"/>
      <c r="G39" s="12"/>
      <c r="H39" s="12"/>
      <c r="I39" s="12"/>
      <c r="J39" s="12"/>
      <c r="K39" s="12"/>
      <c r="L39" s="13"/>
    </row>
    <row r="40" spans="2:12">
      <c r="B40" s="11"/>
      <c r="C40" s="12" t="s">
        <v>24</v>
      </c>
      <c r="D40" s="12"/>
      <c r="E40" s="39">
        <v>6</v>
      </c>
      <c r="F40" s="12"/>
      <c r="G40" s="97" t="s">
        <v>81</v>
      </c>
      <c r="H40" s="97"/>
      <c r="I40" s="97"/>
      <c r="J40" s="97"/>
      <c r="K40" s="97"/>
      <c r="L40" s="13"/>
    </row>
    <row r="41" spans="2:12" ht="3" customHeight="1">
      <c r="B41" s="11"/>
      <c r="C41" s="12"/>
      <c r="D41" s="12"/>
      <c r="E41" s="12"/>
      <c r="F41" s="12"/>
      <c r="G41" s="12"/>
      <c r="H41" s="12"/>
      <c r="I41" s="12"/>
      <c r="J41" s="12"/>
      <c r="K41" s="12"/>
      <c r="L41" s="13"/>
    </row>
    <row r="42" spans="2:12" ht="15.75" thickBot="1">
      <c r="B42" s="11"/>
      <c r="C42" s="12" t="s">
        <v>26</v>
      </c>
      <c r="D42" s="12"/>
      <c r="E42" s="12"/>
      <c r="F42" s="12"/>
      <c r="G42" s="6">
        <f>(E36*E107*'gratis måltider'!A1)+('Budget Tj. Rejse &gt;7dg DK'!E38*E107*'gratis måltider'!A2)+('Budget Tj. Rejse &gt;7dg DK'!E40*E107*'gratis måltider'!A2)</f>
        <v>1808.1</v>
      </c>
      <c r="H42" s="24"/>
      <c r="I42" s="12"/>
      <c r="J42" s="12"/>
      <c r="K42" s="12"/>
      <c r="L42" s="13"/>
    </row>
    <row r="43" spans="2:12" ht="15.75" thickTop="1">
      <c r="B43" s="11"/>
      <c r="C43" s="12"/>
      <c r="D43" s="12"/>
      <c r="E43" s="12"/>
      <c r="F43" s="12"/>
      <c r="G43" s="12"/>
      <c r="H43" s="12"/>
      <c r="I43" s="12"/>
      <c r="J43" s="12"/>
      <c r="K43" s="12"/>
      <c r="L43" s="13"/>
    </row>
    <row r="44" spans="2:12" ht="30">
      <c r="B44" s="11"/>
      <c r="C44" s="23" t="s">
        <v>20</v>
      </c>
      <c r="D44" s="12"/>
      <c r="E44" s="35" t="s">
        <v>17</v>
      </c>
      <c r="F44" s="12"/>
      <c r="G44" s="12"/>
      <c r="H44" s="12"/>
      <c r="I44" s="12"/>
      <c r="J44" s="12"/>
      <c r="K44" s="12"/>
      <c r="L44" s="13"/>
    </row>
    <row r="45" spans="2:12">
      <c r="B45" s="11"/>
      <c r="C45" s="39" t="s">
        <v>183</v>
      </c>
      <c r="D45" s="12"/>
      <c r="E45" s="40">
        <v>4000</v>
      </c>
      <c r="F45" s="12"/>
      <c r="G45" s="12"/>
      <c r="H45" s="12"/>
      <c r="I45" s="12"/>
      <c r="J45" s="12"/>
      <c r="K45" s="12"/>
      <c r="L45" s="13"/>
    </row>
    <row r="46" spans="2:12" ht="2.25" customHeight="1">
      <c r="B46" s="11"/>
      <c r="C46" s="12"/>
      <c r="D46" s="12"/>
      <c r="E46" s="12"/>
      <c r="F46" s="12"/>
      <c r="G46" s="12"/>
      <c r="H46" s="12"/>
      <c r="I46" s="12"/>
      <c r="J46" s="12"/>
      <c r="K46" s="12"/>
      <c r="L46" s="13"/>
    </row>
    <row r="47" spans="2:12">
      <c r="B47" s="11"/>
      <c r="C47" s="39" t="s">
        <v>182</v>
      </c>
      <c r="D47" s="12"/>
      <c r="E47" s="40">
        <v>1500</v>
      </c>
      <c r="F47" s="12"/>
      <c r="G47" s="12"/>
      <c r="H47" s="12"/>
      <c r="I47" s="12"/>
      <c r="J47" s="12"/>
      <c r="K47" s="12"/>
      <c r="L47" s="13"/>
    </row>
    <row r="48" spans="2:12" ht="2.25" customHeight="1">
      <c r="B48" s="11"/>
      <c r="C48" s="12"/>
      <c r="D48" s="12"/>
      <c r="E48" s="12"/>
      <c r="F48" s="12"/>
      <c r="G48" s="12"/>
      <c r="H48" s="12"/>
      <c r="I48" s="12"/>
      <c r="J48" s="12"/>
      <c r="K48" s="12"/>
      <c r="L48" s="13"/>
    </row>
    <row r="49" spans="2:12">
      <c r="B49" s="11"/>
      <c r="C49" s="39"/>
      <c r="D49" s="12"/>
      <c r="E49" s="40">
        <v>0</v>
      </c>
      <c r="F49" s="12"/>
      <c r="G49" s="12"/>
      <c r="H49" s="12"/>
      <c r="I49" s="12"/>
      <c r="J49" s="12"/>
      <c r="K49" s="12"/>
      <c r="L49" s="13"/>
    </row>
    <row r="50" spans="2:12" ht="2.25" customHeight="1">
      <c r="B50" s="11"/>
      <c r="C50" s="12"/>
      <c r="D50" s="12"/>
      <c r="E50" s="12"/>
      <c r="F50" s="12"/>
      <c r="G50" s="12"/>
      <c r="H50" s="12"/>
      <c r="I50" s="12"/>
      <c r="J50" s="12"/>
      <c r="K50" s="12"/>
      <c r="L50" s="13"/>
    </row>
    <row r="51" spans="2:12">
      <c r="B51" s="11"/>
      <c r="C51" s="39"/>
      <c r="D51" s="12"/>
      <c r="E51" s="40">
        <v>0</v>
      </c>
      <c r="F51" s="12"/>
      <c r="G51" s="12"/>
      <c r="H51" s="12"/>
      <c r="I51" s="12"/>
      <c r="J51" s="12"/>
      <c r="K51" s="12"/>
      <c r="L51" s="13"/>
    </row>
    <row r="52" spans="2:12" ht="2.25" customHeight="1">
      <c r="B52" s="11"/>
      <c r="C52" s="12"/>
      <c r="D52" s="12"/>
      <c r="E52" s="12"/>
      <c r="F52" s="12"/>
      <c r="G52" s="12"/>
      <c r="H52" s="12"/>
      <c r="I52" s="12"/>
      <c r="J52" s="12"/>
      <c r="K52" s="12"/>
      <c r="L52" s="13"/>
    </row>
    <row r="53" spans="2:12">
      <c r="B53" s="11"/>
      <c r="C53" s="39" t="s">
        <v>44</v>
      </c>
      <c r="D53" s="12"/>
      <c r="E53" s="40">
        <v>0</v>
      </c>
      <c r="F53" s="12"/>
      <c r="G53" s="12"/>
      <c r="H53" s="12"/>
      <c r="I53" s="12"/>
      <c r="J53" s="12"/>
      <c r="K53" s="12"/>
      <c r="L53" s="13"/>
    </row>
    <row r="54" spans="2:12" ht="2.25" customHeight="1">
      <c r="B54" s="11"/>
      <c r="C54" s="12"/>
      <c r="D54" s="12"/>
      <c r="E54" s="12"/>
      <c r="F54" s="12"/>
      <c r="G54" s="12"/>
      <c r="H54" s="12"/>
      <c r="I54" s="12"/>
      <c r="J54" s="12"/>
      <c r="K54" s="12"/>
      <c r="L54" s="13"/>
    </row>
    <row r="55" spans="2:12" ht="15.75" thickBot="1">
      <c r="B55" s="11"/>
      <c r="C55" s="12"/>
      <c r="D55" s="12"/>
      <c r="E55" s="6">
        <f>SUM(E45:E54)</f>
        <v>5500</v>
      </c>
      <c r="F55" s="12"/>
      <c r="G55" s="12"/>
      <c r="H55" s="12"/>
      <c r="I55" s="12"/>
      <c r="J55" s="12"/>
      <c r="K55" s="12"/>
      <c r="L55" s="13"/>
    </row>
    <row r="56" spans="2:12" ht="2.25" customHeight="1" thickTop="1">
      <c r="B56" s="11"/>
      <c r="C56" s="12"/>
      <c r="D56" s="12"/>
      <c r="E56" s="12"/>
      <c r="F56" s="12"/>
      <c r="G56" s="12"/>
      <c r="H56" s="12"/>
      <c r="I56" s="12"/>
      <c r="J56" s="12"/>
      <c r="K56" s="12"/>
      <c r="L56" s="13"/>
    </row>
    <row r="57" spans="2:12">
      <c r="B57" s="11"/>
      <c r="C57" s="12" t="s">
        <v>10</v>
      </c>
      <c r="D57" s="12"/>
      <c r="E57" s="40">
        <v>0</v>
      </c>
      <c r="F57" s="12"/>
      <c r="G57" s="12"/>
      <c r="H57" s="12"/>
      <c r="I57" s="12"/>
      <c r="J57" s="12"/>
      <c r="K57" s="12"/>
      <c r="L57" s="13"/>
    </row>
    <row r="58" spans="2:12" ht="15.75" thickBot="1">
      <c r="B58" s="11"/>
      <c r="C58" s="12"/>
      <c r="D58" s="12"/>
      <c r="E58" s="12"/>
      <c r="F58" s="12"/>
      <c r="G58" s="6">
        <f>IF(E57&gt;E55,E55,IF(E57&gt;0,E57,E55))</f>
        <v>5500</v>
      </c>
      <c r="H58" s="24"/>
      <c r="I58" s="12"/>
      <c r="J58" s="12"/>
      <c r="K58" s="12"/>
      <c r="L58" s="13"/>
    </row>
    <row r="59" spans="2:12" ht="15.75" thickTop="1">
      <c r="B59" s="11"/>
      <c r="C59" s="22" t="s">
        <v>31</v>
      </c>
      <c r="D59" s="12"/>
      <c r="E59" s="12"/>
      <c r="F59" s="12"/>
      <c r="G59" s="12"/>
      <c r="H59" s="12"/>
      <c r="I59" s="12"/>
      <c r="J59" s="12"/>
      <c r="K59" s="12"/>
      <c r="L59" s="13"/>
    </row>
    <row r="60" spans="2:12" ht="2.25" customHeight="1">
      <c r="B60" s="11"/>
      <c r="C60" s="12"/>
      <c r="D60" s="12"/>
      <c r="E60" s="12"/>
      <c r="F60" s="12"/>
      <c r="G60" s="12"/>
      <c r="H60" s="12"/>
      <c r="I60" s="12"/>
      <c r="J60" s="12"/>
      <c r="K60" s="12"/>
      <c r="L60" s="13"/>
    </row>
    <row r="61" spans="2:12">
      <c r="B61" s="11"/>
      <c r="C61" s="12" t="s">
        <v>43</v>
      </c>
      <c r="D61" s="12"/>
      <c r="E61" s="35" t="s">
        <v>17</v>
      </c>
      <c r="F61" s="12"/>
      <c r="G61" s="12"/>
      <c r="H61" s="12"/>
      <c r="I61" s="12"/>
      <c r="J61" s="12"/>
      <c r="K61" s="12"/>
      <c r="L61" s="13"/>
    </row>
    <row r="62" spans="2:12" ht="3" customHeight="1">
      <c r="B62" s="11"/>
      <c r="C62" s="12"/>
      <c r="D62" s="12"/>
      <c r="E62" s="12"/>
      <c r="F62" s="12"/>
      <c r="G62" s="12"/>
      <c r="H62" s="12"/>
      <c r="I62" s="12"/>
      <c r="J62" s="12"/>
      <c r="K62" s="12"/>
      <c r="L62" s="13"/>
    </row>
    <row r="63" spans="2:12" ht="15" customHeight="1">
      <c r="B63" s="11"/>
      <c r="C63" s="41"/>
      <c r="D63" s="12"/>
      <c r="E63" s="40">
        <v>0</v>
      </c>
      <c r="F63" s="12"/>
      <c r="G63" s="12"/>
      <c r="H63" s="12"/>
      <c r="I63" s="12"/>
      <c r="J63" s="12"/>
      <c r="K63" s="12"/>
      <c r="L63" s="13"/>
    </row>
    <row r="64" spans="2:12" ht="3" customHeight="1">
      <c r="B64" s="11"/>
      <c r="C64" s="12"/>
      <c r="D64" s="12"/>
      <c r="E64" s="24"/>
      <c r="F64" s="12"/>
      <c r="G64" s="12"/>
      <c r="H64" s="12"/>
      <c r="I64" s="12"/>
      <c r="J64" s="12"/>
      <c r="K64" s="12"/>
      <c r="L64" s="13"/>
    </row>
    <row r="65" spans="2:12" ht="15" customHeight="1">
      <c r="B65" s="11"/>
      <c r="C65" s="41"/>
      <c r="D65" s="12"/>
      <c r="E65" s="40">
        <v>0</v>
      </c>
      <c r="F65" s="12"/>
      <c r="G65" s="12"/>
      <c r="H65" s="12"/>
      <c r="I65" s="12"/>
      <c r="J65" s="12"/>
      <c r="K65" s="12"/>
      <c r="L65" s="13"/>
    </row>
    <row r="66" spans="2:12" ht="3" customHeight="1">
      <c r="B66" s="11"/>
      <c r="C66" s="12"/>
      <c r="D66" s="12"/>
      <c r="E66" s="24"/>
      <c r="F66" s="12"/>
      <c r="G66" s="12"/>
      <c r="H66" s="12"/>
      <c r="I66" s="12"/>
      <c r="J66" s="12"/>
      <c r="K66" s="12"/>
      <c r="L66" s="13"/>
    </row>
    <row r="67" spans="2:12" ht="15" customHeight="1">
      <c r="B67" s="11"/>
      <c r="C67" s="41"/>
      <c r="D67" s="12"/>
      <c r="E67" s="40">
        <v>0</v>
      </c>
      <c r="F67" s="12"/>
      <c r="G67" s="12"/>
      <c r="H67" s="12"/>
      <c r="I67" s="12"/>
      <c r="J67" s="12"/>
      <c r="K67" s="12"/>
      <c r="L67" s="13"/>
    </row>
    <row r="68" spans="2:12" ht="3" customHeight="1">
      <c r="B68" s="11"/>
      <c r="C68" s="12"/>
      <c r="D68" s="12"/>
      <c r="E68" s="24"/>
      <c r="F68" s="12"/>
      <c r="G68" s="12"/>
      <c r="H68" s="12"/>
      <c r="I68" s="12"/>
      <c r="J68" s="12"/>
      <c r="K68" s="12"/>
      <c r="L68" s="13"/>
    </row>
    <row r="69" spans="2:12" ht="15" customHeight="1">
      <c r="B69" s="11"/>
      <c r="C69" s="41"/>
      <c r="D69" s="12"/>
      <c r="E69" s="40">
        <v>0</v>
      </c>
      <c r="F69" s="12"/>
      <c r="G69" s="12"/>
      <c r="H69" s="12"/>
      <c r="I69" s="12"/>
      <c r="J69" s="12"/>
      <c r="K69" s="12"/>
      <c r="L69" s="13"/>
    </row>
    <row r="70" spans="2:12" ht="3" customHeight="1">
      <c r="B70" s="11"/>
      <c r="C70" s="12"/>
      <c r="D70" s="12"/>
      <c r="E70" s="24"/>
      <c r="F70" s="12"/>
      <c r="G70" s="12"/>
      <c r="H70" s="12"/>
      <c r="I70" s="12"/>
      <c r="J70" s="12"/>
      <c r="K70" s="12"/>
      <c r="L70" s="13"/>
    </row>
    <row r="71" spans="2:12" ht="15" customHeight="1">
      <c r="B71" s="11"/>
      <c r="C71" s="41"/>
      <c r="D71" s="12"/>
      <c r="E71" s="40">
        <v>0</v>
      </c>
      <c r="F71" s="12"/>
      <c r="G71" s="12"/>
      <c r="H71" s="12"/>
      <c r="I71" s="12"/>
      <c r="J71" s="12"/>
      <c r="K71" s="12"/>
      <c r="L71" s="13"/>
    </row>
    <row r="72" spans="2:12" ht="3" customHeight="1">
      <c r="B72" s="11"/>
      <c r="C72" s="12"/>
      <c r="D72" s="12"/>
      <c r="E72" s="24"/>
      <c r="F72" s="12"/>
      <c r="G72" s="12"/>
      <c r="H72" s="12"/>
      <c r="I72" s="12"/>
      <c r="J72" s="12"/>
      <c r="K72" s="12"/>
      <c r="L72" s="13"/>
    </row>
    <row r="73" spans="2:12" ht="15" customHeight="1" thickBot="1">
      <c r="B73" s="11"/>
      <c r="C73" s="12" t="s">
        <v>21</v>
      </c>
      <c r="D73" s="12"/>
      <c r="E73" s="12"/>
      <c r="F73" s="12"/>
      <c r="G73" s="6">
        <f>SUM(E63:E71)</f>
        <v>0</v>
      </c>
      <c r="H73" s="24"/>
      <c r="I73" s="12"/>
      <c r="J73" s="12"/>
      <c r="K73" s="12"/>
      <c r="L73" s="13"/>
    </row>
    <row r="74" spans="2:12" ht="3" customHeight="1" thickTop="1">
      <c r="B74" s="11"/>
      <c r="C74" s="12"/>
      <c r="D74" s="12"/>
      <c r="E74" s="12"/>
      <c r="F74" s="12"/>
      <c r="G74" s="12"/>
      <c r="H74" s="12"/>
      <c r="I74" s="12"/>
      <c r="J74" s="12"/>
      <c r="K74" s="12"/>
      <c r="L74" s="13"/>
    </row>
    <row r="75" spans="2:12" ht="6.75" customHeight="1">
      <c r="B75" s="11"/>
      <c r="C75" s="12"/>
      <c r="D75" s="12"/>
      <c r="E75" s="12"/>
      <c r="F75" s="12"/>
      <c r="G75" s="12"/>
      <c r="H75" s="12"/>
      <c r="I75" s="12"/>
      <c r="J75" s="12"/>
      <c r="K75" s="12"/>
      <c r="L75" s="13"/>
    </row>
    <row r="76" spans="2:12" ht="15.75" thickBot="1">
      <c r="B76" s="11"/>
      <c r="C76" s="14" t="s">
        <v>34</v>
      </c>
      <c r="D76" s="12"/>
      <c r="E76" s="12"/>
      <c r="F76" s="12"/>
      <c r="G76" s="6">
        <f>G73+G58+G33+G24-G42</f>
        <v>58373.9</v>
      </c>
      <c r="H76" s="24"/>
      <c r="I76" s="12"/>
      <c r="J76" s="12"/>
      <c r="K76" s="12"/>
      <c r="L76" s="13"/>
    </row>
    <row r="77" spans="2:12" ht="3" customHeight="1" thickTop="1">
      <c r="B77" s="11"/>
      <c r="C77" s="12"/>
      <c r="D77" s="12"/>
      <c r="E77" s="12"/>
      <c r="F77" s="12"/>
      <c r="G77" s="12"/>
      <c r="H77" s="12"/>
      <c r="I77" s="12"/>
      <c r="J77" s="12"/>
      <c r="K77" s="12"/>
      <c r="L77" s="13"/>
    </row>
    <row r="78" spans="2:12" ht="6.75" customHeight="1" thickBot="1">
      <c r="B78" s="15"/>
      <c r="C78" s="16"/>
      <c r="D78" s="16"/>
      <c r="E78" s="16"/>
      <c r="F78" s="16"/>
      <c r="G78" s="16"/>
      <c r="H78" s="16"/>
      <c r="I78" s="16"/>
      <c r="J78" s="16"/>
      <c r="K78" s="16"/>
      <c r="L78" s="17"/>
    </row>
    <row r="79" spans="2:12" ht="6" customHeight="1">
      <c r="B79" s="7"/>
      <c r="C79" s="34"/>
      <c r="D79" s="34"/>
      <c r="E79" s="34"/>
      <c r="F79" s="34"/>
      <c r="G79" s="34"/>
      <c r="H79" s="34"/>
      <c r="I79" s="34"/>
      <c r="J79" s="34"/>
      <c r="K79" s="34"/>
      <c r="L79" s="10"/>
    </row>
    <row r="80" spans="2:12" ht="15" customHeight="1">
      <c r="B80" s="11"/>
      <c r="C80" s="14" t="s">
        <v>167</v>
      </c>
      <c r="D80" s="12"/>
      <c r="E80" s="12"/>
      <c r="F80" s="12"/>
      <c r="G80" s="12"/>
      <c r="H80" s="12"/>
      <c r="I80" s="12"/>
      <c r="J80" s="12"/>
      <c r="K80" s="12"/>
      <c r="L80" s="13"/>
    </row>
    <row r="81" spans="2:12" ht="17.25" customHeight="1">
      <c r="B81" s="11"/>
      <c r="C81" s="26" t="s">
        <v>168</v>
      </c>
      <c r="D81" s="12"/>
      <c r="E81" s="12"/>
      <c r="F81" s="12"/>
      <c r="G81" s="26" t="s">
        <v>166</v>
      </c>
      <c r="H81" s="12"/>
      <c r="I81" s="26" t="s">
        <v>170</v>
      </c>
      <c r="J81" s="12"/>
      <c r="K81" s="12"/>
      <c r="L81" s="13"/>
    </row>
    <row r="82" spans="2:12" ht="4.5" customHeight="1">
      <c r="B82" s="11"/>
      <c r="C82" s="12"/>
      <c r="D82" s="12"/>
      <c r="E82" s="12"/>
      <c r="F82" s="12"/>
      <c r="G82" s="12"/>
      <c r="H82" s="12"/>
      <c r="I82" s="12"/>
      <c r="J82" s="12"/>
      <c r="K82" s="12"/>
      <c r="L82" s="13"/>
    </row>
    <row r="83" spans="2:12" ht="14.25" customHeight="1">
      <c r="B83" s="11"/>
      <c r="C83" s="75" t="s">
        <v>164</v>
      </c>
      <c r="D83" s="12"/>
      <c r="E83" s="12"/>
      <c r="F83" s="12"/>
      <c r="G83" s="74">
        <v>0</v>
      </c>
      <c r="H83" s="12"/>
      <c r="I83" s="77"/>
      <c r="J83" s="12"/>
      <c r="K83" s="12"/>
      <c r="L83" s="13"/>
    </row>
    <row r="84" spans="2:12" ht="4.5" customHeight="1">
      <c r="B84" s="11"/>
      <c r="C84" s="12"/>
      <c r="D84" s="12"/>
      <c r="E84" s="12"/>
      <c r="F84" s="12"/>
      <c r="G84" s="73"/>
      <c r="H84" s="12"/>
      <c r="I84" s="12"/>
      <c r="J84" s="12"/>
      <c r="K84" s="79"/>
      <c r="L84" s="13"/>
    </row>
    <row r="85" spans="2:12" ht="15" customHeight="1">
      <c r="B85" s="11"/>
      <c r="C85" s="75" t="s">
        <v>164</v>
      </c>
      <c r="D85" s="12"/>
      <c r="E85" s="12"/>
      <c r="F85" s="12"/>
      <c r="G85" s="74">
        <v>0</v>
      </c>
      <c r="H85" s="12"/>
      <c r="I85" s="77"/>
      <c r="J85" s="12"/>
      <c r="K85" s="79"/>
      <c r="L85" s="13"/>
    </row>
    <row r="86" spans="2:12" ht="4.5" customHeight="1">
      <c r="B86" s="11"/>
      <c r="C86" s="12"/>
      <c r="D86" s="12"/>
      <c r="E86" s="12"/>
      <c r="F86" s="12"/>
      <c r="G86" s="73"/>
      <c r="H86" s="12"/>
      <c r="I86" s="12"/>
      <c r="J86" s="12"/>
      <c r="K86" s="12"/>
      <c r="L86" s="13"/>
    </row>
    <row r="87" spans="2:12" ht="15" customHeight="1">
      <c r="B87" s="11"/>
      <c r="C87" s="75" t="s">
        <v>164</v>
      </c>
      <c r="D87" s="12"/>
      <c r="E87" s="12"/>
      <c r="F87" s="12"/>
      <c r="G87" s="74">
        <v>0</v>
      </c>
      <c r="H87" s="12"/>
      <c r="I87" s="77"/>
      <c r="J87" s="12"/>
      <c r="K87" s="76">
        <f>+G83+G85+G87</f>
        <v>0</v>
      </c>
      <c r="L87" s="13"/>
    </row>
    <row r="88" spans="2:12" ht="12.75" customHeight="1" thickBot="1">
      <c r="B88" s="15"/>
      <c r="C88" s="16"/>
      <c r="D88" s="16"/>
      <c r="E88" s="16"/>
      <c r="F88" s="16"/>
      <c r="G88" s="16"/>
      <c r="H88" s="16"/>
      <c r="I88" s="16"/>
      <c r="J88" s="16"/>
      <c r="K88" s="16"/>
      <c r="L88" s="17"/>
    </row>
    <row r="89" spans="2:12" ht="9" customHeight="1">
      <c r="B89" s="11"/>
      <c r="C89" s="12"/>
      <c r="D89" s="12"/>
      <c r="E89" s="12"/>
      <c r="F89" s="12"/>
      <c r="G89" s="12"/>
      <c r="H89" s="12"/>
      <c r="I89" s="12"/>
      <c r="J89" s="12"/>
      <c r="K89" s="12"/>
      <c r="L89" s="13"/>
    </row>
    <row r="90" spans="2:12">
      <c r="B90" s="11"/>
      <c r="C90" s="25" t="s">
        <v>36</v>
      </c>
      <c r="D90" s="14"/>
      <c r="E90" s="14" t="s">
        <v>38</v>
      </c>
      <c r="F90" s="14"/>
      <c r="G90" s="14" t="s">
        <v>49</v>
      </c>
      <c r="H90" s="14"/>
      <c r="I90" s="89" t="s">
        <v>37</v>
      </c>
      <c r="J90" s="89"/>
      <c r="K90" s="89"/>
      <c r="L90" s="13"/>
    </row>
    <row r="91" spans="2:12">
      <c r="B91" s="11"/>
      <c r="C91" s="41"/>
      <c r="D91" s="12"/>
      <c r="E91" s="41"/>
      <c r="F91" s="12"/>
      <c r="G91" s="39"/>
      <c r="H91" s="12"/>
      <c r="I91" s="80"/>
      <c r="J91" s="80"/>
      <c r="K91" s="80"/>
      <c r="L91" s="13"/>
    </row>
    <row r="92" spans="2:12" ht="7.5" customHeight="1">
      <c r="B92" s="11"/>
      <c r="C92" s="12"/>
      <c r="D92" s="12"/>
      <c r="E92" s="12"/>
      <c r="F92" s="12"/>
      <c r="G92" s="12"/>
      <c r="H92" s="12"/>
      <c r="I92" s="18"/>
      <c r="J92" s="18"/>
      <c r="K92" s="18"/>
      <c r="L92" s="13"/>
    </row>
    <row r="93" spans="2:12" ht="33.75" customHeight="1">
      <c r="B93" s="11"/>
      <c r="C93" s="14" t="s">
        <v>39</v>
      </c>
      <c r="D93" s="12"/>
      <c r="E93" s="80"/>
      <c r="F93" s="80"/>
      <c r="G93" s="80"/>
      <c r="H93" s="80"/>
      <c r="I93" s="80"/>
      <c r="J93" s="80"/>
      <c r="K93" s="80"/>
      <c r="L93" s="13"/>
    </row>
    <row r="94" spans="2:12" ht="9" customHeight="1" thickBot="1">
      <c r="B94" s="15"/>
      <c r="C94" s="16"/>
      <c r="D94" s="16"/>
      <c r="E94" s="16"/>
      <c r="F94" s="16"/>
      <c r="G94" s="16"/>
      <c r="H94" s="16"/>
      <c r="I94" s="16"/>
      <c r="J94" s="16"/>
      <c r="K94" s="16"/>
      <c r="L94" s="17"/>
    </row>
    <row r="95" spans="2:12">
      <c r="B95" s="7"/>
      <c r="C95" s="8" t="s">
        <v>40</v>
      </c>
      <c r="D95" s="9"/>
      <c r="E95" s="9" t="s">
        <v>38</v>
      </c>
      <c r="F95" s="9"/>
      <c r="G95" s="9" t="s">
        <v>49</v>
      </c>
      <c r="H95" s="9"/>
      <c r="I95" s="82" t="s">
        <v>37</v>
      </c>
      <c r="J95" s="82"/>
      <c r="K95" s="82"/>
      <c r="L95" s="10"/>
    </row>
    <row r="96" spans="2:12">
      <c r="B96" s="11"/>
      <c r="C96" s="41"/>
      <c r="D96" s="12"/>
      <c r="E96" s="41"/>
      <c r="F96" s="12"/>
      <c r="G96" s="39"/>
      <c r="H96" s="12"/>
      <c r="I96" s="80"/>
      <c r="J96" s="80"/>
      <c r="K96" s="80"/>
      <c r="L96" s="13"/>
    </row>
    <row r="97" spans="2:15" ht="9.75" customHeight="1">
      <c r="B97" s="11"/>
      <c r="C97" s="12"/>
      <c r="D97" s="12"/>
      <c r="E97" s="12"/>
      <c r="F97" s="12"/>
      <c r="G97" s="12"/>
      <c r="H97" s="12"/>
      <c r="I97" s="12"/>
      <c r="J97" s="12"/>
      <c r="K97" s="12"/>
      <c r="L97" s="13"/>
    </row>
    <row r="98" spans="2:15" ht="33" customHeight="1">
      <c r="B98" s="11"/>
      <c r="C98" s="14" t="s">
        <v>42</v>
      </c>
      <c r="D98" s="12"/>
      <c r="E98" s="90"/>
      <c r="F98" s="90"/>
      <c r="G98" s="90"/>
      <c r="H98" s="90"/>
      <c r="I98" s="90"/>
      <c r="J98" s="90"/>
      <c r="K98" s="90"/>
      <c r="L98" s="13"/>
    </row>
    <row r="99" spans="2:15" ht="9.75" customHeight="1">
      <c r="B99" s="11"/>
      <c r="C99" s="14"/>
      <c r="D99" s="12"/>
      <c r="E99" s="14"/>
      <c r="F99" s="14"/>
      <c r="G99" s="14"/>
      <c r="H99" s="14"/>
      <c r="I99" s="14"/>
      <c r="J99" s="14"/>
      <c r="K99" s="14"/>
      <c r="L99" s="13"/>
    </row>
    <row r="100" spans="2:15" ht="33.75" customHeight="1">
      <c r="B100" s="11"/>
      <c r="C100" s="14" t="s">
        <v>41</v>
      </c>
      <c r="D100" s="12"/>
      <c r="E100" s="80"/>
      <c r="F100" s="80"/>
      <c r="G100" s="80"/>
      <c r="H100" s="80"/>
      <c r="I100" s="80"/>
      <c r="J100" s="80"/>
      <c r="K100" s="80"/>
      <c r="L100" s="13"/>
    </row>
    <row r="101" spans="2:15" ht="15.75" thickBot="1">
      <c r="B101" s="15"/>
      <c r="C101" s="16"/>
      <c r="D101" s="16"/>
      <c r="E101" s="16"/>
      <c r="F101" s="16"/>
      <c r="G101" s="16"/>
      <c r="H101" s="16"/>
      <c r="I101" s="16"/>
      <c r="J101" s="16"/>
      <c r="K101" s="16"/>
      <c r="L101" s="17"/>
    </row>
    <row r="102" spans="2:15" ht="15.75" thickBot="1"/>
    <row r="103" spans="2:15" ht="36.75" customHeight="1">
      <c r="B103" s="81" t="s">
        <v>45</v>
      </c>
      <c r="C103" s="82"/>
      <c r="D103" s="82"/>
      <c r="E103" s="33" t="s">
        <v>35</v>
      </c>
      <c r="F103" s="34"/>
      <c r="G103" s="34"/>
      <c r="H103" s="34"/>
      <c r="I103" s="83" t="s">
        <v>63</v>
      </c>
      <c r="J103" s="84"/>
      <c r="K103" s="85"/>
      <c r="L103" s="10"/>
    </row>
    <row r="104" spans="2:15" ht="6.75" customHeight="1">
      <c r="B104" s="11"/>
      <c r="C104" s="1"/>
      <c r="D104" s="12"/>
      <c r="E104" s="12"/>
      <c r="F104" s="12"/>
      <c r="G104" s="12"/>
      <c r="H104" s="12"/>
      <c r="I104" s="86" t="s">
        <v>66</v>
      </c>
      <c r="J104" s="87"/>
      <c r="K104" s="88"/>
      <c r="L104" s="13"/>
    </row>
    <row r="105" spans="2:15" ht="21" customHeight="1">
      <c r="B105" s="11"/>
      <c r="C105" s="22" t="s">
        <v>0</v>
      </c>
      <c r="D105" s="12"/>
      <c r="E105" s="60" t="s">
        <v>55</v>
      </c>
      <c r="F105" s="12"/>
      <c r="G105" s="26" t="s">
        <v>3</v>
      </c>
      <c r="H105" s="26"/>
      <c r="I105" s="86"/>
      <c r="J105" s="87"/>
      <c r="K105" s="88"/>
      <c r="L105" s="13"/>
    </row>
    <row r="106" spans="2:15" ht="13.5" customHeight="1">
      <c r="B106" s="11"/>
      <c r="C106" s="12"/>
      <c r="D106" s="12"/>
      <c r="E106" s="12"/>
      <c r="F106" s="12"/>
      <c r="G106" s="27"/>
      <c r="H106" s="27"/>
      <c r="I106" s="11"/>
      <c r="J106" s="52" t="s">
        <v>57</v>
      </c>
      <c r="K106" s="44" t="s">
        <v>58</v>
      </c>
      <c r="L106" s="13"/>
    </row>
    <row r="107" spans="2:15">
      <c r="B107" s="11"/>
      <c r="C107" s="12" t="s">
        <v>5</v>
      </c>
      <c r="D107" s="12"/>
      <c r="E107" s="39">
        <v>574</v>
      </c>
      <c r="F107" s="12"/>
      <c r="G107" s="26" t="s">
        <v>6</v>
      </c>
      <c r="H107" s="26"/>
      <c r="I107" s="11" t="s">
        <v>65</v>
      </c>
      <c r="J107" s="47"/>
      <c r="K107" s="53"/>
      <c r="L107" s="13"/>
      <c r="O107" s="43"/>
    </row>
    <row r="108" spans="2:15" ht="6" customHeight="1">
      <c r="B108" s="11"/>
      <c r="C108" s="12"/>
      <c r="D108" s="12"/>
      <c r="E108" s="12"/>
      <c r="F108" s="12"/>
      <c r="G108" s="27"/>
      <c r="H108" s="27"/>
      <c r="I108" s="11"/>
      <c r="J108" s="12"/>
      <c r="K108" s="13"/>
      <c r="L108" s="13"/>
    </row>
    <row r="109" spans="2:15" ht="23.25">
      <c r="B109" s="11"/>
      <c r="C109" s="12" t="s">
        <v>7</v>
      </c>
      <c r="D109" s="12"/>
      <c r="E109" s="66">
        <v>0</v>
      </c>
      <c r="F109" s="12"/>
      <c r="G109" s="26" t="s">
        <v>3</v>
      </c>
      <c r="H109" s="26"/>
      <c r="I109" s="46" t="s">
        <v>59</v>
      </c>
      <c r="J109" s="47"/>
      <c r="K109" s="53"/>
      <c r="L109" s="13"/>
    </row>
    <row r="110" spans="2:15" ht="6" customHeight="1">
      <c r="B110" s="11"/>
      <c r="C110" s="12"/>
      <c r="D110" s="12"/>
      <c r="E110" s="12"/>
      <c r="F110" s="12"/>
      <c r="G110" s="27"/>
      <c r="H110" s="27"/>
      <c r="I110" s="11"/>
      <c r="J110" s="12"/>
      <c r="K110" s="13"/>
      <c r="L110" s="13"/>
    </row>
    <row r="111" spans="2:15" ht="15.75" thickBot="1">
      <c r="B111" s="11"/>
      <c r="C111" s="12" t="s">
        <v>16</v>
      </c>
      <c r="D111" s="12"/>
      <c r="E111" s="6">
        <f>IF(E109="vælg reduceret sats","",IF($E$14&gt;28,E107*28+($E$14-28)*((1-E109)*E107),$E$14*E107))</f>
        <v>24682</v>
      </c>
      <c r="F111" s="12"/>
      <c r="G111" s="27"/>
      <c r="H111" s="27"/>
      <c r="I111" s="45" t="s">
        <v>60</v>
      </c>
      <c r="J111" s="47"/>
      <c r="K111" s="53"/>
      <c r="L111" s="13"/>
    </row>
    <row r="112" spans="2:15" ht="6" customHeight="1" thickTop="1">
      <c r="B112" s="11"/>
      <c r="C112" s="12"/>
      <c r="D112" s="12"/>
      <c r="E112" s="24"/>
      <c r="F112" s="12"/>
      <c r="G112" s="27"/>
      <c r="H112" s="27"/>
      <c r="I112" s="11"/>
      <c r="J112" s="12"/>
      <c r="K112" s="13"/>
      <c r="L112" s="13"/>
    </row>
    <row r="113" spans="2:12" ht="25.5" thickBot="1">
      <c r="B113" s="11"/>
      <c r="C113" s="12" t="s">
        <v>15</v>
      </c>
      <c r="D113" s="12"/>
      <c r="E113" s="40">
        <v>25000</v>
      </c>
      <c r="F113" s="12"/>
      <c r="G113" s="28" t="s">
        <v>68</v>
      </c>
      <c r="H113" s="28"/>
      <c r="I113" s="49" t="s">
        <v>62</v>
      </c>
      <c r="J113" s="12"/>
      <c r="K113" s="51" t="str">
        <f>IF(J107="","",+(J107*K107)+(J109*K109)+(J115*J111*K111))</f>
        <v/>
      </c>
      <c r="L113" s="13"/>
    </row>
    <row r="114" spans="2:12" ht="6" customHeight="1" thickTop="1">
      <c r="B114" s="11"/>
      <c r="C114" s="12"/>
      <c r="D114" s="12"/>
      <c r="E114" s="24"/>
      <c r="F114" s="12"/>
      <c r="G114" s="27"/>
      <c r="H114" s="27"/>
      <c r="I114" s="11"/>
      <c r="J114" s="12"/>
      <c r="K114" s="13"/>
      <c r="L114" s="13"/>
    </row>
    <row r="115" spans="2:12" ht="15.75" thickBot="1">
      <c r="B115" s="11"/>
      <c r="C115" s="12" t="s">
        <v>158</v>
      </c>
      <c r="D115" s="12"/>
      <c r="E115" s="57">
        <f>IF(E113&gt;E111,E111,IF(E113&gt;0,E113,E111))</f>
        <v>24682</v>
      </c>
      <c r="F115" s="12"/>
      <c r="G115" s="27"/>
      <c r="H115" s="27"/>
      <c r="I115" s="15" t="s">
        <v>61</v>
      </c>
      <c r="J115" s="48"/>
      <c r="K115" s="17"/>
      <c r="L115" s="13"/>
    </row>
    <row r="116" spans="2:12" ht="6" customHeight="1" thickTop="1">
      <c r="B116" s="11"/>
      <c r="C116" s="12"/>
      <c r="D116" s="12"/>
      <c r="E116" s="12"/>
      <c r="F116" s="12"/>
      <c r="G116" s="27"/>
      <c r="H116" s="27"/>
      <c r="I116" s="12"/>
      <c r="J116" s="12"/>
      <c r="K116" s="12"/>
      <c r="L116" s="13"/>
    </row>
    <row r="117" spans="2:12" ht="33.75" customHeight="1">
      <c r="B117" s="11"/>
      <c r="C117" s="22" t="s">
        <v>19</v>
      </c>
      <c r="D117" s="12"/>
      <c r="E117" s="59" t="s">
        <v>54</v>
      </c>
      <c r="F117" s="12"/>
      <c r="G117" s="26" t="s">
        <v>3</v>
      </c>
      <c r="H117" s="26"/>
      <c r="I117" s="29" t="s">
        <v>53</v>
      </c>
      <c r="J117" s="12"/>
      <c r="K117" s="36" t="s">
        <v>47</v>
      </c>
      <c r="L117" s="13"/>
    </row>
    <row r="118" spans="2:12" ht="6" customHeight="1">
      <c r="B118" s="11"/>
      <c r="C118" s="12"/>
      <c r="D118" s="12"/>
      <c r="E118" s="12"/>
      <c r="F118" s="12"/>
      <c r="G118" s="27"/>
      <c r="H118" s="27"/>
      <c r="I118" s="12"/>
      <c r="J118" s="12"/>
      <c r="K118" s="12"/>
      <c r="L118" s="13"/>
    </row>
    <row r="119" spans="2:12">
      <c r="B119" s="11"/>
      <c r="C119" s="12" t="s">
        <v>67</v>
      </c>
      <c r="D119" s="12"/>
      <c r="E119" s="68">
        <f>+I119*K119</f>
        <v>1065.3500000000001</v>
      </c>
      <c r="F119" s="12"/>
      <c r="G119" s="55" t="s">
        <v>6</v>
      </c>
      <c r="H119" s="26"/>
      <c r="I119" s="71">
        <v>143</v>
      </c>
      <c r="J119" s="12"/>
      <c r="K119" s="71">
        <v>7.45</v>
      </c>
      <c r="L119" s="13"/>
    </row>
    <row r="120" spans="2:12" ht="6" customHeight="1">
      <c r="B120" s="11"/>
      <c r="C120" s="12"/>
      <c r="D120" s="12"/>
      <c r="E120" s="12"/>
      <c r="F120" s="12"/>
      <c r="G120" s="27"/>
      <c r="H120" s="27"/>
      <c r="I120" s="12"/>
      <c r="J120" s="12"/>
      <c r="K120" s="12"/>
      <c r="L120" s="13"/>
    </row>
    <row r="121" spans="2:12">
      <c r="B121" s="11"/>
      <c r="C121" s="12" t="s">
        <v>7</v>
      </c>
      <c r="D121" s="12"/>
      <c r="E121" s="66">
        <v>0.25</v>
      </c>
      <c r="F121" s="12"/>
      <c r="G121" s="26" t="s">
        <v>3</v>
      </c>
      <c r="H121" s="26"/>
      <c r="I121" s="97" t="s">
        <v>48</v>
      </c>
      <c r="J121" s="97"/>
      <c r="K121" s="58" t="s">
        <v>180</v>
      </c>
      <c r="L121" s="13"/>
    </row>
    <row r="122" spans="2:12" ht="6" customHeight="1">
      <c r="B122" s="11"/>
      <c r="C122" s="12"/>
      <c r="D122" s="12"/>
      <c r="E122" s="12"/>
      <c r="F122" s="12"/>
      <c r="G122" s="27"/>
      <c r="H122" s="27"/>
      <c r="I122" s="12"/>
      <c r="J122" s="12"/>
      <c r="K122" s="12"/>
      <c r="L122" s="13"/>
    </row>
    <row r="123" spans="2:12" ht="15.75" thickBot="1">
      <c r="B123" s="11"/>
      <c r="C123" s="12" t="s">
        <v>27</v>
      </c>
      <c r="D123" s="12"/>
      <c r="E123" s="6">
        <f>IF(E121="vælg reduceret sats","",IF($E$14&gt;28,E119*28+($E$14-28)*((1-E121)*E119),$E$14*E119))</f>
        <v>41814.987500000003</v>
      </c>
      <c r="F123" s="12"/>
      <c r="G123" s="27"/>
      <c r="H123" s="27"/>
      <c r="I123" s="12"/>
      <c r="J123" s="27" t="s">
        <v>153</v>
      </c>
      <c r="K123" s="70"/>
      <c r="L123" s="13"/>
    </row>
    <row r="124" spans="2:12" ht="6" customHeight="1" thickTop="1">
      <c r="B124" s="11"/>
      <c r="C124" s="12"/>
      <c r="D124" s="12"/>
      <c r="E124" s="24"/>
      <c r="F124" s="12"/>
      <c r="G124" s="27"/>
      <c r="H124" s="27"/>
      <c r="I124" s="12"/>
      <c r="J124" s="12"/>
      <c r="K124" s="12"/>
      <c r="L124" s="13"/>
    </row>
    <row r="125" spans="2:12">
      <c r="B125" s="11"/>
      <c r="C125" s="12" t="s">
        <v>15</v>
      </c>
      <c r="D125" s="12"/>
      <c r="E125" s="40">
        <v>30000</v>
      </c>
      <c r="F125" s="12"/>
      <c r="G125" s="30" t="s">
        <v>32</v>
      </c>
      <c r="H125" s="30"/>
      <c r="I125" s="12"/>
      <c r="J125" s="12"/>
      <c r="K125" s="12"/>
      <c r="L125" s="13"/>
    </row>
    <row r="126" spans="2:12" ht="6" customHeight="1">
      <c r="B126" s="11"/>
      <c r="C126" s="12"/>
      <c r="D126" s="12"/>
      <c r="E126" s="24"/>
      <c r="F126" s="12"/>
      <c r="G126" s="27"/>
      <c r="H126" s="27"/>
      <c r="I126" s="12"/>
      <c r="J126" s="12"/>
      <c r="K126" s="12"/>
      <c r="L126" s="13"/>
    </row>
    <row r="127" spans="2:12" ht="15.75" thickBot="1">
      <c r="B127" s="15"/>
      <c r="C127" s="16" t="s">
        <v>158</v>
      </c>
      <c r="D127" s="16"/>
      <c r="E127" s="56">
        <f>IF(E125&gt;E123,E123,IF(E125&gt;0,E125,E123))</f>
        <v>30000</v>
      </c>
      <c r="F127" s="16"/>
      <c r="G127" s="32"/>
      <c r="H127" s="32"/>
      <c r="I127" s="16"/>
      <c r="J127" s="16"/>
      <c r="K127" s="16"/>
      <c r="L127" s="17"/>
    </row>
  </sheetData>
  <sheetProtection sheet="1" objects="1" scenarios="1"/>
  <mergeCells count="21">
    <mergeCell ref="C2:K2"/>
    <mergeCell ref="E4:K4"/>
    <mergeCell ref="E3:K3"/>
    <mergeCell ref="E5:K5"/>
    <mergeCell ref="I104:K105"/>
    <mergeCell ref="G36:K36"/>
    <mergeCell ref="G38:K38"/>
    <mergeCell ref="G40:K40"/>
    <mergeCell ref="I17:J24"/>
    <mergeCell ref="I26:J33"/>
    <mergeCell ref="K84:K85"/>
    <mergeCell ref="I121:J121"/>
    <mergeCell ref="B103:D103"/>
    <mergeCell ref="I90:K90"/>
    <mergeCell ref="I91:K91"/>
    <mergeCell ref="E93:K93"/>
    <mergeCell ref="I95:K95"/>
    <mergeCell ref="I96:K96"/>
    <mergeCell ref="E100:K100"/>
    <mergeCell ref="E98:K98"/>
    <mergeCell ref="I103:K103"/>
  </mergeCells>
  <hyperlinks>
    <hyperlink ref="X4" r:id="rId1" xr:uid="{7BA4542A-30EE-4577-9AB8-8045D08C515D}"/>
    <hyperlink ref="X24" r:id="rId2" xr:uid="{B6F8DBF6-CDFF-4489-891D-37DC1C575DC7}"/>
  </hyperlinks>
  <pageMargins left="0.31496062992125984" right="0.11811023622047245" top="0.35433070866141736" bottom="0.35433070866141736" header="0.31496062992125984" footer="0.31496062992125984"/>
  <pageSetup paperSize="9" scale="80" fitToHeight="100" orientation="portrait" r:id="rId3"/>
  <rowBreaks count="1" manualBreakCount="1">
    <brk id="77" max="11" man="1"/>
  </rowBreaks>
  <drawing r:id="rId4"/>
  <extLst>
    <ext xmlns:x14="http://schemas.microsoft.com/office/spreadsheetml/2009/9/main" uri="{CCE6A557-97BC-4b89-ADB6-D9C93CAAB3DF}">
      <x14:dataValidations xmlns:xm="http://schemas.microsoft.com/office/excel/2006/main" xWindow="378" yWindow="642" count="4">
        <x14:dataValidation type="list" allowBlank="1" showInputMessage="1" showErrorMessage="1" promptTitle="Godtgørelsesmetode" prompt="Vælg den godtgørelsesmetode, som din logi betales efter" xr:uid="{00000000-0002-0000-0000-000001000000}">
          <x14:formula1>
            <xm:f>'logi-godtgør'!$A$1:$A$3</xm:f>
          </x14:formula1>
          <xm:sqref>E117</xm:sqref>
        </x14:dataValidation>
        <x14:dataValidation type="list" allowBlank="1" showInputMessage="1" showErrorMessage="1" promptTitle="Reduceret sats" prompt="Ved time-/dagpengegodtgørelse vælges med hvilken sats, der reduceres med efter 28. rejsedag_x000a_DK 0,25_x000a_Færøerne 0,167_x000a_Udland 0 de første 12 mdr der efter mod dokumentation" xr:uid="{00000000-0002-0000-0000-000002000000}">
          <x14:formula1>
            <xm:f>'reduceret sats'!$A$1:$A$4</xm:f>
          </x14:formula1>
          <xm:sqref>E109</xm:sqref>
        </x14:dataValidation>
        <x14:dataValidation type="list" allowBlank="1" showInputMessage="1" showErrorMessage="1" promptTitle="Reduceret sats" prompt="Vælg den rette reducerede sats_x000a_0,25 i Danmark_x000a_0,167 på Færøerne_x000a_0,25 i udlandet og i Grønland_x000a_0 Ingen reduktion de føste 28 dage" xr:uid="{00000000-0002-0000-0000-000003000000}">
          <x14:formula1>
            <xm:f>'reduceret sats'!$A$9:$A$12</xm:f>
          </x14:formula1>
          <xm:sqref>E121</xm:sqref>
        </x14:dataValidation>
        <x14:dataValidation type="list" allowBlank="1" showInputMessage="1" showErrorMessage="1" promptTitle="Godtgørelsesmetode" prompt="Vælg den godtgørelsesmetode, som du rejser efter" xr:uid="{00000000-0002-0000-0000-000000000000}">
          <x14:formula1>
            <xm:f>godtgør.metode!$A$1:$A$3</xm:f>
          </x14:formula1>
          <xm:sqref>E105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L4" sqref="L4"/>
    </sheetView>
  </sheetViews>
  <sheetFormatPr defaultRowHeight="15"/>
  <sheetData>
    <row r="1" spans="1:8">
      <c r="A1" t="s">
        <v>55</v>
      </c>
      <c r="H1" t="s">
        <v>69</v>
      </c>
    </row>
    <row r="2" spans="1:8">
      <c r="A2" t="s">
        <v>56</v>
      </c>
      <c r="H2" t="s">
        <v>70</v>
      </c>
    </row>
    <row r="3" spans="1:8">
      <c r="A3" t="s">
        <v>64</v>
      </c>
      <c r="H3" t="s">
        <v>71</v>
      </c>
    </row>
    <row r="8" spans="1:8">
      <c r="A8" t="s">
        <v>1</v>
      </c>
      <c r="D8" t="s">
        <v>46</v>
      </c>
    </row>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workbookViewId="0">
      <selection activeCell="G1" sqref="G1"/>
    </sheetView>
  </sheetViews>
  <sheetFormatPr defaultRowHeight="15"/>
  <cols>
    <col min="1" max="1" width="15.140625" customWidth="1"/>
  </cols>
  <sheetData>
    <row r="1" spans="1:7">
      <c r="A1" t="s">
        <v>54</v>
      </c>
      <c r="G1" t="s">
        <v>72</v>
      </c>
    </row>
    <row r="2" spans="1:7">
      <c r="A2" t="s">
        <v>8</v>
      </c>
      <c r="G2" t="s">
        <v>73</v>
      </c>
    </row>
    <row r="3" spans="1:7">
      <c r="A3" t="s">
        <v>9</v>
      </c>
      <c r="G3" t="s">
        <v>74</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2"/>
  <sheetViews>
    <sheetView workbookViewId="0">
      <selection activeCell="K10" sqref="K10"/>
    </sheetView>
  </sheetViews>
  <sheetFormatPr defaultRowHeight="15"/>
  <cols>
    <col min="1" max="1" width="18.85546875" bestFit="1" customWidth="1"/>
    <col min="9" max="9" width="18.42578125" bestFit="1" customWidth="1"/>
    <col min="10" max="10" width="3.5703125" customWidth="1"/>
  </cols>
  <sheetData>
    <row r="1" spans="1:16">
      <c r="A1" t="s">
        <v>146</v>
      </c>
      <c r="I1" t="s">
        <v>147</v>
      </c>
      <c r="P1" t="s">
        <v>149</v>
      </c>
    </row>
    <row r="2" spans="1:16">
      <c r="A2">
        <v>0</v>
      </c>
      <c r="C2" t="s">
        <v>50</v>
      </c>
      <c r="I2">
        <v>0</v>
      </c>
      <c r="K2" t="s">
        <v>75</v>
      </c>
    </row>
    <row r="3" spans="1:16">
      <c r="A3" s="2">
        <f>1/4</f>
        <v>0.25</v>
      </c>
      <c r="C3" t="s">
        <v>51</v>
      </c>
      <c r="I3" s="2">
        <f>1/4</f>
        <v>0.25</v>
      </c>
      <c r="K3" t="s">
        <v>51</v>
      </c>
    </row>
    <row r="4" spans="1:16">
      <c r="A4" s="3">
        <f>1/6</f>
        <v>0.16666666666666666</v>
      </c>
      <c r="C4" t="s">
        <v>52</v>
      </c>
      <c r="I4" s="3">
        <f>1/6</f>
        <v>0.16666666666666666</v>
      </c>
      <c r="K4" t="s">
        <v>76</v>
      </c>
    </row>
    <row r="8" spans="1:16">
      <c r="A8" t="s">
        <v>148</v>
      </c>
    </row>
    <row r="9" spans="1:16">
      <c r="A9" t="s">
        <v>146</v>
      </c>
      <c r="I9" t="s">
        <v>147</v>
      </c>
    </row>
    <row r="10" spans="1:16">
      <c r="A10">
        <v>0</v>
      </c>
      <c r="C10" t="s">
        <v>159</v>
      </c>
      <c r="I10">
        <v>0</v>
      </c>
      <c r="K10" t="s">
        <v>160</v>
      </c>
    </row>
    <row r="11" spans="1:16">
      <c r="A11" s="2">
        <f>1/4</f>
        <v>0.25</v>
      </c>
      <c r="C11" t="s">
        <v>150</v>
      </c>
      <c r="I11" s="2">
        <f>1/4</f>
        <v>0.25</v>
      </c>
      <c r="K11" t="s">
        <v>151</v>
      </c>
    </row>
    <row r="12" spans="1:16">
      <c r="A12" s="3">
        <f>1/6</f>
        <v>0.16666666666666666</v>
      </c>
      <c r="C12" t="s">
        <v>52</v>
      </c>
      <c r="I12" s="3">
        <f>1/6</f>
        <v>0.16666666666666666</v>
      </c>
      <c r="K12" t="s">
        <v>76</v>
      </c>
    </row>
  </sheetData>
  <sheetProtection sheet="1" objects="1" scenarios="1"/>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Q20" sqref="Q19:Q20"/>
    </sheetView>
  </sheetViews>
  <sheetFormatPr defaultRowHeight="15"/>
  <sheetData>
    <row r="1" spans="1:1">
      <c r="A1" s="5">
        <v>0.15</v>
      </c>
    </row>
    <row r="2" spans="1:1">
      <c r="A2" s="5">
        <v>0.3</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6</vt:i4>
      </vt:variant>
      <vt:variant>
        <vt:lpstr>Navngivne områder</vt:lpstr>
      </vt:variant>
      <vt:variant>
        <vt:i4>2</vt:i4>
      </vt:variant>
    </vt:vector>
  </HeadingPairs>
  <TitlesOfParts>
    <vt:vector size="8" baseType="lpstr">
      <vt:lpstr>Budget Tj. Rejse &gt;7dg UK</vt:lpstr>
      <vt:lpstr>Budget Tj. Rejse &gt;7dg DK</vt:lpstr>
      <vt:lpstr>godtgør.metode</vt:lpstr>
      <vt:lpstr>logi-godtgør</vt:lpstr>
      <vt:lpstr>reduceret sats</vt:lpstr>
      <vt:lpstr>gratis måltider</vt:lpstr>
      <vt:lpstr>'Budget Tj. Rejse &gt;7dg DK'!Udskriftsområde</vt:lpstr>
      <vt:lpstr>'Budget Tj. Rejse &gt;7dg UK'!Udskriftsområde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Strandgaard Rosenø</dc:creator>
  <cp:lastModifiedBy>Jan Walther Beck</cp:lastModifiedBy>
  <cp:lastPrinted>2024-04-29T07:37:10Z</cp:lastPrinted>
  <dcterms:created xsi:type="dcterms:W3CDTF">2015-05-22T12:34:34Z</dcterms:created>
  <dcterms:modified xsi:type="dcterms:W3CDTF">2024-05-06T08:45:57Z</dcterms:modified>
</cp:coreProperties>
</file>