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umisizer\Lumisizer processed data 2021-2022\"/>
    </mc:Choice>
  </mc:AlternateContent>
  <xr:revisionPtr revIDLastSave="0" documentId="13_ncr:1_{8043903D-0713-4976-8B57-678AB0F25B8B}" xr6:coauthVersionLast="47" xr6:coauthVersionMax="47" xr10:uidLastSave="{00000000-0000-0000-0000-000000000000}"/>
  <bookViews>
    <workbookView xWindow="28680" yWindow="-120" windowWidth="29040" windowHeight="15840" xr2:uid="{745BD61A-49C8-48E3-8E13-6A8666413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6" i="1" l="1"/>
  <c r="F536" i="1"/>
  <c r="H535" i="1"/>
  <c r="I535" i="1"/>
  <c r="H536" i="1"/>
  <c r="I536" i="1"/>
  <c r="H537" i="1"/>
  <c r="I537" i="1"/>
  <c r="H538" i="1"/>
  <c r="I538" i="1"/>
  <c r="H539" i="1"/>
  <c r="I539" i="1"/>
  <c r="I534" i="1"/>
  <c r="H534" i="1"/>
  <c r="AB539" i="1"/>
  <c r="Z539" i="1"/>
  <c r="AB538" i="1"/>
  <c r="Z538" i="1"/>
  <c r="AB537" i="1"/>
  <c r="Z537" i="1"/>
  <c r="AB536" i="1"/>
  <c r="Z536" i="1"/>
  <c r="R536" i="1"/>
  <c r="P536" i="1"/>
  <c r="AB535" i="1"/>
  <c r="Z535" i="1"/>
  <c r="AB534" i="1"/>
  <c r="Z534" i="1"/>
  <c r="AB527" i="1"/>
  <c r="I527" i="1" s="1"/>
  <c r="H527" i="1"/>
  <c r="Z527" i="1"/>
  <c r="AB526" i="1"/>
  <c r="I526" i="1"/>
  <c r="H526" i="1"/>
  <c r="Z526" i="1"/>
  <c r="H525" i="1"/>
  <c r="I525" i="1"/>
  <c r="AB525" i="1"/>
  <c r="Z525" i="1"/>
  <c r="H524" i="1"/>
  <c r="I524" i="1"/>
  <c r="AB524" i="1"/>
  <c r="Z524" i="1"/>
  <c r="I523" i="1"/>
  <c r="AB523" i="1"/>
  <c r="H523" i="1"/>
  <c r="Z523" i="1"/>
  <c r="I7" i="1"/>
  <c r="H7" i="1"/>
  <c r="G9" i="1"/>
  <c r="F9" i="1"/>
  <c r="R9" i="1"/>
  <c r="P9" i="1"/>
  <c r="AB7" i="1"/>
  <c r="Z7" i="1"/>
  <c r="H522" i="1"/>
  <c r="H521" i="1"/>
  <c r="H518" i="1"/>
  <c r="H519" i="1"/>
  <c r="H517" i="1"/>
  <c r="K510" i="1"/>
  <c r="J510" i="1"/>
  <c r="F510" i="1"/>
  <c r="H506" i="1"/>
  <c r="H507" i="1"/>
  <c r="H508" i="1"/>
  <c r="H509" i="1"/>
  <c r="H510" i="1"/>
  <c r="H505" i="1"/>
  <c r="F493" i="1"/>
  <c r="K498" i="1"/>
  <c r="J498" i="1"/>
  <c r="H498" i="1"/>
  <c r="F495" i="1"/>
  <c r="AB522" i="1"/>
  <c r="I522" i="1" s="1"/>
  <c r="Z522" i="1"/>
  <c r="AB521" i="1"/>
  <c r="I521" i="1" s="1"/>
  <c r="Z521" i="1"/>
  <c r="AB519" i="1"/>
  <c r="I519" i="1" s="1"/>
  <c r="Z519" i="1"/>
  <c r="AB518" i="1"/>
  <c r="I518" i="1" s="1"/>
  <c r="Z518" i="1"/>
  <c r="AB517" i="1"/>
  <c r="I517" i="1" s="1"/>
  <c r="Z517" i="1"/>
  <c r="W510" i="1"/>
  <c r="L510" i="1" s="1"/>
  <c r="R510" i="1"/>
  <c r="G510" i="1" s="1"/>
  <c r="P510" i="1"/>
  <c r="AB510" i="1"/>
  <c r="I510" i="1" s="1"/>
  <c r="Z510" i="1"/>
  <c r="AB509" i="1"/>
  <c r="I509" i="1" s="1"/>
  <c r="Z509" i="1"/>
  <c r="AB508" i="1"/>
  <c r="I508" i="1" s="1"/>
  <c r="Z508" i="1"/>
  <c r="AB507" i="1"/>
  <c r="I507" i="1" s="1"/>
  <c r="Z507" i="1"/>
  <c r="AB506" i="1"/>
  <c r="I506" i="1" s="1"/>
  <c r="Z506" i="1"/>
  <c r="F334" i="1"/>
  <c r="H235" i="1"/>
  <c r="F234" i="1"/>
  <c r="F201" i="1"/>
  <c r="F198" i="1"/>
  <c r="H198" i="1"/>
  <c r="AB505" i="1"/>
  <c r="I505" i="1" s="1"/>
  <c r="Z505" i="1"/>
  <c r="W498" i="1"/>
  <c r="L498" i="1" s="1"/>
  <c r="AB498" i="1"/>
  <c r="I498" i="1" s="1"/>
  <c r="Z498" i="1"/>
  <c r="R495" i="1"/>
  <c r="G495" i="1" s="1"/>
  <c r="P495" i="1"/>
  <c r="R493" i="1"/>
  <c r="G493" i="1" s="1"/>
  <c r="P493" i="1"/>
  <c r="Z493" i="1"/>
  <c r="AB492" i="1"/>
  <c r="Z492" i="1"/>
  <c r="AB491" i="1"/>
  <c r="Z491" i="1"/>
  <c r="AB490" i="1"/>
  <c r="Z490" i="1"/>
  <c r="AB489" i="1"/>
  <c r="Z489" i="1"/>
  <c r="R489" i="1"/>
  <c r="P489" i="1"/>
  <c r="F488" i="1"/>
  <c r="H488" i="1"/>
  <c r="AB488" i="1"/>
  <c r="I488" i="1" s="1"/>
  <c r="Z488" i="1"/>
  <c r="R488" i="1"/>
  <c r="G488" i="1" s="1"/>
  <c r="P488" i="1"/>
  <c r="H487" i="1"/>
  <c r="AB487" i="1"/>
  <c r="I487" i="1" s="1"/>
  <c r="Z487" i="1"/>
  <c r="R334" i="1"/>
  <c r="G334" i="1" s="1"/>
  <c r="P334" i="1"/>
  <c r="AB235" i="1"/>
  <c r="I235" i="1" s="1"/>
  <c r="Z235" i="1"/>
  <c r="R234" i="1"/>
  <c r="G234" i="1" s="1"/>
  <c r="P234" i="1"/>
  <c r="R201" i="1"/>
  <c r="G201" i="1" s="1"/>
  <c r="P201" i="1"/>
  <c r="AB198" i="1"/>
  <c r="I198" i="1" s="1"/>
  <c r="Z198" i="1"/>
  <c r="R198" i="1"/>
  <c r="G198" i="1" s="1"/>
  <c r="P198" i="1"/>
  <c r="F189" i="1"/>
  <c r="F187" i="1"/>
  <c r="K479" i="1"/>
  <c r="J479" i="1"/>
  <c r="F479" i="1"/>
  <c r="H477" i="1"/>
  <c r="H451" i="1"/>
  <c r="H450" i="1"/>
  <c r="H449" i="1"/>
  <c r="K441" i="1"/>
  <c r="J441" i="1"/>
  <c r="H443" i="1"/>
  <c r="H442" i="1"/>
  <c r="H441" i="1"/>
  <c r="H440" i="1"/>
  <c r="H439" i="1"/>
  <c r="H438" i="1"/>
  <c r="R187" i="1"/>
  <c r="G187" i="1" s="1"/>
  <c r="P187" i="1"/>
  <c r="R189" i="1"/>
  <c r="G189" i="1" s="1"/>
  <c r="P189" i="1"/>
  <c r="W479" i="1"/>
  <c r="L479" i="1" s="1"/>
  <c r="R479" i="1"/>
  <c r="G479" i="1" s="1"/>
  <c r="P479" i="1"/>
  <c r="AB477" i="1"/>
  <c r="I477" i="1" s="1"/>
  <c r="Z477" i="1"/>
  <c r="AB451" i="1"/>
  <c r="I451" i="1" s="1"/>
  <c r="Z451" i="1"/>
  <c r="AB450" i="1"/>
  <c r="I450" i="1" s="1"/>
  <c r="Z450" i="1"/>
  <c r="AB449" i="1"/>
  <c r="I449" i="1" s="1"/>
  <c r="Z449" i="1"/>
  <c r="AB443" i="1"/>
  <c r="I443" i="1" s="1"/>
  <c r="Z443" i="1"/>
  <c r="AB442" i="1"/>
  <c r="I442" i="1" s="1"/>
  <c r="Z442" i="1"/>
  <c r="W441" i="1"/>
  <c r="L441" i="1" s="1"/>
  <c r="AB441" i="1"/>
  <c r="I441" i="1" s="1"/>
  <c r="Z441" i="1"/>
  <c r="AB440" i="1"/>
  <c r="I440" i="1" s="1"/>
  <c r="Z440" i="1"/>
  <c r="AB439" i="1"/>
  <c r="I439" i="1" s="1"/>
  <c r="Z439" i="1"/>
  <c r="AB438" i="1"/>
  <c r="I438" i="1" s="1"/>
  <c r="Z438" i="1"/>
  <c r="H435" i="1"/>
  <c r="AB435" i="1"/>
  <c r="I435" i="1" s="1"/>
  <c r="Z435" i="1"/>
  <c r="K408" i="1"/>
  <c r="J408" i="1"/>
  <c r="K426" i="1"/>
  <c r="J426" i="1"/>
  <c r="H431" i="1"/>
  <c r="H427" i="1"/>
  <c r="H428" i="1"/>
  <c r="H429" i="1"/>
  <c r="H430" i="1"/>
  <c r="H425" i="1"/>
  <c r="F426" i="1"/>
  <c r="F421" i="1"/>
  <c r="H421" i="1"/>
  <c r="F422" i="1"/>
  <c r="H422" i="1"/>
  <c r="F423" i="1"/>
  <c r="H423" i="1"/>
  <c r="F424" i="1"/>
  <c r="H424" i="1"/>
  <c r="H420" i="1"/>
  <c r="F420" i="1"/>
  <c r="AB431" i="1"/>
  <c r="I431" i="1" s="1"/>
  <c r="P431" i="1"/>
  <c r="Z431" i="1"/>
  <c r="AB430" i="1"/>
  <c r="I430" i="1" s="1"/>
  <c r="P430" i="1"/>
  <c r="Z430" i="1"/>
  <c r="AB429" i="1"/>
  <c r="I429" i="1" s="1"/>
  <c r="P429" i="1"/>
  <c r="Z429" i="1"/>
  <c r="AB428" i="1"/>
  <c r="I428" i="1" s="1"/>
  <c r="P428" i="1"/>
  <c r="Z428" i="1"/>
  <c r="AB427" i="1"/>
  <c r="I427" i="1" s="1"/>
  <c r="P427" i="1"/>
  <c r="Z427" i="1"/>
  <c r="W426" i="1"/>
  <c r="L426" i="1" s="1"/>
  <c r="R426" i="1"/>
  <c r="G426" i="1" s="1"/>
  <c r="P426" i="1"/>
  <c r="Z426" i="1"/>
  <c r="AB425" i="1"/>
  <c r="I425" i="1" s="1"/>
  <c r="P425" i="1"/>
  <c r="Z425" i="1"/>
  <c r="AB424" i="1"/>
  <c r="I424" i="1" s="1"/>
  <c r="R424" i="1"/>
  <c r="G424" i="1" s="1"/>
  <c r="P424" i="1"/>
  <c r="Z424" i="1"/>
  <c r="AB423" i="1"/>
  <c r="I423" i="1" s="1"/>
  <c r="Z423" i="1"/>
  <c r="R423" i="1"/>
  <c r="G423" i="1" s="1"/>
  <c r="P423" i="1"/>
  <c r="AB422" i="1"/>
  <c r="I422" i="1" s="1"/>
  <c r="Z422" i="1"/>
  <c r="R422" i="1"/>
  <c r="G422" i="1" s="1"/>
  <c r="P422" i="1"/>
  <c r="AB421" i="1"/>
  <c r="I421" i="1" s="1"/>
  <c r="Z421" i="1"/>
  <c r="R421" i="1"/>
  <c r="G421" i="1" s="1"/>
  <c r="P421" i="1"/>
  <c r="AB420" i="1"/>
  <c r="I420" i="1" s="1"/>
  <c r="Z420" i="1"/>
  <c r="R420" i="1"/>
  <c r="G420" i="1" s="1"/>
  <c r="P420" i="1"/>
  <c r="H416" i="1"/>
  <c r="AB416" i="1"/>
  <c r="I416" i="1" s="1"/>
  <c r="Z416" i="1"/>
  <c r="H413" i="1"/>
  <c r="AB413" i="1"/>
  <c r="I413" i="1" s="1"/>
  <c r="Z413" i="1"/>
  <c r="H411" i="1"/>
  <c r="AB411" i="1"/>
  <c r="I411" i="1" s="1"/>
  <c r="Z411" i="1"/>
  <c r="F409" i="1"/>
  <c r="W409" i="1"/>
  <c r="R409" i="1"/>
  <c r="G409" i="1" s="1"/>
  <c r="P409" i="1"/>
  <c r="W408" i="1"/>
  <c r="L408" i="1" s="1"/>
  <c r="H167" i="1"/>
  <c r="AB167" i="1"/>
  <c r="I167" i="1" s="1"/>
  <c r="Z167" i="1"/>
  <c r="F24" i="1"/>
  <c r="H24" i="1"/>
  <c r="AB24" i="1"/>
  <c r="I24" i="1" s="1"/>
  <c r="Z24" i="1"/>
  <c r="R24" i="1"/>
  <c r="G24" i="1" s="1"/>
  <c r="P24" i="1"/>
  <c r="F23" i="1"/>
  <c r="H23" i="1"/>
  <c r="AB23" i="1"/>
  <c r="I23" i="1" s="1"/>
  <c r="Z23" i="1"/>
  <c r="R23" i="1"/>
  <c r="G23" i="1" s="1"/>
  <c r="P23" i="1"/>
  <c r="F22" i="1"/>
  <c r="F31" i="1"/>
  <c r="H22" i="1"/>
  <c r="AB22" i="1"/>
  <c r="I22" i="1" s="1"/>
  <c r="Z22" i="1"/>
  <c r="R22" i="1"/>
  <c r="G22" i="1" s="1"/>
  <c r="P22" i="1"/>
  <c r="F34" i="1"/>
  <c r="R34" i="1"/>
  <c r="G34" i="1" s="1"/>
  <c r="P34" i="1"/>
  <c r="F33" i="1"/>
  <c r="R33" i="1"/>
  <c r="G33" i="1" s="1"/>
  <c r="P33" i="1"/>
  <c r="R31" i="1"/>
  <c r="G31" i="1" s="1"/>
  <c r="P31" i="1"/>
  <c r="H28" i="1"/>
  <c r="AB28" i="1"/>
  <c r="I28" i="1" s="1"/>
  <c r="Z28" i="1"/>
  <c r="H27" i="1"/>
  <c r="AB27" i="1"/>
  <c r="I27" i="1" s="1"/>
  <c r="Z27" i="1"/>
  <c r="AB407" i="1"/>
  <c r="I407" i="1" s="1"/>
  <c r="H407" i="1"/>
  <c r="Z407" i="1"/>
  <c r="AB406" i="1"/>
  <c r="I406" i="1" s="1"/>
  <c r="H406" i="1"/>
  <c r="R406" i="1"/>
  <c r="P406" i="1"/>
  <c r="Z406" i="1"/>
  <c r="AB405" i="1"/>
  <c r="I405" i="1" s="1"/>
  <c r="H405" i="1"/>
  <c r="Z405" i="1"/>
  <c r="AB404" i="1"/>
  <c r="I404" i="1" s="1"/>
  <c r="H404" i="1"/>
  <c r="Z404" i="1"/>
  <c r="AB403" i="1"/>
  <c r="I403" i="1" s="1"/>
  <c r="H403" i="1"/>
  <c r="R403" i="1"/>
  <c r="P403" i="1"/>
  <c r="Z403" i="1"/>
  <c r="AB402" i="1"/>
  <c r="I402" i="1" s="1"/>
  <c r="H402" i="1"/>
  <c r="Z402" i="1"/>
  <c r="R402" i="1"/>
  <c r="P402" i="1"/>
  <c r="AB401" i="1"/>
  <c r="I401" i="1" s="1"/>
  <c r="H401" i="1"/>
  <c r="Z401" i="1"/>
  <c r="AB400" i="1"/>
  <c r="I400" i="1" s="1"/>
  <c r="H400" i="1"/>
  <c r="Z400" i="1"/>
  <c r="P399" i="1"/>
  <c r="AB399" i="1"/>
  <c r="I399" i="1" s="1"/>
  <c r="H399" i="1"/>
  <c r="Z399" i="1"/>
  <c r="AB398" i="1"/>
  <c r="I398" i="1" s="1"/>
  <c r="H398" i="1"/>
  <c r="Z398" i="1"/>
  <c r="AB397" i="1"/>
  <c r="I397" i="1" s="1"/>
  <c r="H397" i="1"/>
  <c r="Z397" i="1"/>
  <c r="AB396" i="1"/>
  <c r="I396" i="1" s="1"/>
  <c r="R396" i="1"/>
  <c r="H396" i="1"/>
  <c r="P396" i="1"/>
  <c r="Z396" i="1"/>
  <c r="AB395" i="1"/>
  <c r="I395" i="1" s="1"/>
  <c r="H395" i="1"/>
  <c r="Z395" i="1"/>
  <c r="AB394" i="1"/>
  <c r="I394" i="1" s="1"/>
  <c r="H394" i="1"/>
  <c r="Z394" i="1"/>
  <c r="H393" i="1"/>
  <c r="AB393" i="1"/>
  <c r="I393" i="1" s="1"/>
  <c r="Z393" i="1"/>
  <c r="H392" i="1"/>
  <c r="AB392" i="1"/>
  <c r="I392" i="1" s="1"/>
  <c r="Z392" i="1"/>
  <c r="P392" i="1"/>
  <c r="H390" i="1"/>
  <c r="H389" i="1"/>
  <c r="AB390" i="1"/>
  <c r="I390" i="1" s="1"/>
  <c r="Z390" i="1"/>
  <c r="AB389" i="1"/>
  <c r="I389" i="1" s="1"/>
  <c r="Z389" i="1"/>
  <c r="R388" i="1"/>
  <c r="G388" i="1" s="1"/>
  <c r="F388" i="1"/>
  <c r="P388" i="1"/>
  <c r="F387" i="1"/>
  <c r="R387" i="1"/>
  <c r="G387" i="1" s="1"/>
  <c r="P387" i="1"/>
  <c r="F386" i="1"/>
  <c r="F384" i="1"/>
  <c r="H384" i="1"/>
  <c r="F385" i="1"/>
  <c r="H385" i="1"/>
  <c r="P384" i="1"/>
  <c r="P385" i="1"/>
  <c r="P386" i="1"/>
  <c r="R384" i="1"/>
  <c r="G384" i="1" s="1"/>
  <c r="R385" i="1"/>
  <c r="G385" i="1" s="1"/>
  <c r="R386" i="1"/>
  <c r="G386" i="1" s="1"/>
  <c r="Z384" i="1"/>
  <c r="Z385" i="1"/>
  <c r="AB384" i="1"/>
  <c r="I384" i="1" s="1"/>
  <c r="AB385" i="1"/>
  <c r="I385" i="1" s="1"/>
  <c r="H382" i="1"/>
  <c r="AB382" i="1"/>
  <c r="I382" i="1" s="1"/>
  <c r="Z382" i="1"/>
  <c r="AB380" i="1"/>
  <c r="I380" i="1" s="1"/>
  <c r="H380" i="1"/>
  <c r="Z380" i="1"/>
  <c r="H379" i="1"/>
  <c r="AB379" i="1"/>
  <c r="I379" i="1" s="1"/>
  <c r="Z379" i="1"/>
  <c r="H378" i="1"/>
  <c r="F378" i="1"/>
  <c r="AB378" i="1"/>
  <c r="I378" i="1" s="1"/>
  <c r="Z378" i="1"/>
  <c r="R378" i="1"/>
  <c r="G378" i="1" s="1"/>
  <c r="P378" i="1"/>
  <c r="H376" i="1"/>
  <c r="AB376" i="1"/>
  <c r="I376" i="1" s="1"/>
  <c r="Z376" i="1"/>
  <c r="Z375" i="1"/>
  <c r="K375" i="1"/>
  <c r="J375" i="1"/>
  <c r="H375" i="1"/>
  <c r="W375" i="1"/>
  <c r="L375" i="1" s="1"/>
  <c r="AB375" i="1"/>
  <c r="I375" i="1" s="1"/>
  <c r="F121" i="1"/>
  <c r="R121" i="1"/>
  <c r="G121" i="1" s="1"/>
  <c r="P121" i="1"/>
  <c r="F65" i="1"/>
  <c r="W65" i="1"/>
  <c r="R65" i="1"/>
  <c r="G65" i="1" s="1"/>
  <c r="P65" i="1"/>
  <c r="F64" i="1"/>
  <c r="R64" i="1"/>
  <c r="G64" i="1" s="1"/>
  <c r="P64" i="1"/>
  <c r="F63" i="1"/>
  <c r="R63" i="1"/>
  <c r="G63" i="1" s="1"/>
  <c r="P63" i="1"/>
  <c r="F62" i="1"/>
  <c r="R62" i="1"/>
  <c r="G62" i="1" s="1"/>
  <c r="P62" i="1"/>
  <c r="F46" i="1"/>
  <c r="R46" i="1"/>
  <c r="G46" i="1" s="1"/>
  <c r="P46" i="1"/>
  <c r="H45" i="1"/>
  <c r="AB45" i="1"/>
  <c r="I45" i="1" s="1"/>
  <c r="Z45" i="1"/>
  <c r="K44" i="1"/>
  <c r="J44" i="1"/>
  <c r="H44" i="1"/>
  <c r="W44" i="1"/>
  <c r="L44" i="1" s="1"/>
  <c r="AB44" i="1"/>
  <c r="I44" i="1" s="1"/>
  <c r="Z44" i="1"/>
  <c r="H41" i="1"/>
  <c r="AB41" i="1"/>
  <c r="I41" i="1" s="1"/>
  <c r="Z41" i="1"/>
  <c r="F79" i="1"/>
  <c r="H78" i="1" l="1"/>
  <c r="F76" i="1"/>
  <c r="H374" i="1"/>
  <c r="AB374" i="1"/>
  <c r="I374" i="1" s="1"/>
  <c r="Z374" i="1"/>
  <c r="F377" i="1"/>
  <c r="AB377" i="1"/>
  <c r="Z377" i="1"/>
  <c r="R377" i="1"/>
  <c r="G377" i="1" s="1"/>
  <c r="P377" i="1"/>
  <c r="R79" i="1"/>
  <c r="G79" i="1" s="1"/>
  <c r="P79" i="1"/>
  <c r="AB78" i="1"/>
  <c r="I78" i="1" s="1"/>
  <c r="Z78" i="1"/>
  <c r="R76" i="1"/>
  <c r="G76" i="1" s="1"/>
  <c r="P76" i="1"/>
  <c r="F75" i="1"/>
  <c r="W75" i="1"/>
  <c r="R75" i="1"/>
  <c r="G75" i="1" s="1"/>
  <c r="P75" i="1"/>
  <c r="F69" i="1"/>
  <c r="W69" i="1"/>
  <c r="R69" i="1"/>
  <c r="G69" i="1" s="1"/>
  <c r="P69" i="1"/>
  <c r="H107" i="1"/>
  <c r="F107" i="1"/>
  <c r="R107" i="1"/>
  <c r="G107" i="1" s="1"/>
  <c r="F87" i="1"/>
  <c r="R87" i="1"/>
  <c r="G87" i="1" s="1"/>
  <c r="P87" i="1"/>
  <c r="F86" i="1"/>
  <c r="R86" i="1"/>
  <c r="G86" i="1" s="1"/>
  <c r="P86" i="1"/>
  <c r="K141" i="1"/>
  <c r="J141" i="1"/>
  <c r="W141" i="1"/>
  <c r="L141" i="1" s="1"/>
  <c r="W163" i="1"/>
  <c r="L163" i="1" s="1"/>
  <c r="H124" i="1"/>
  <c r="H105" i="1"/>
  <c r="H104" i="1"/>
  <c r="H101" i="1"/>
  <c r="H100" i="1"/>
  <c r="H97" i="1"/>
  <c r="AB107" i="1"/>
  <c r="I107" i="1" s="1"/>
  <c r="P107" i="1"/>
  <c r="Z107" i="1"/>
  <c r="AB105" i="1"/>
  <c r="I105" i="1" s="1"/>
  <c r="Z105" i="1"/>
  <c r="AB104" i="1"/>
  <c r="I104" i="1" s="1"/>
  <c r="Z104" i="1"/>
  <c r="AB101" i="1"/>
  <c r="I101" i="1" s="1"/>
  <c r="Z101" i="1"/>
  <c r="AB100" i="1"/>
  <c r="I100" i="1" s="1"/>
  <c r="Z100" i="1"/>
  <c r="AB97" i="1"/>
  <c r="I97" i="1" s="1"/>
  <c r="Z97" i="1"/>
  <c r="H166" i="1"/>
  <c r="AB166" i="1"/>
  <c r="I166" i="1" s="1"/>
  <c r="Z166" i="1"/>
  <c r="K163" i="1"/>
  <c r="J163" i="1"/>
  <c r="R141" i="1"/>
  <c r="G141" i="1" s="1"/>
  <c r="F141" i="1"/>
  <c r="P141" i="1"/>
  <c r="Z141" i="1"/>
  <c r="F139" i="1"/>
  <c r="R139" i="1"/>
  <c r="G139" i="1" s="1"/>
  <c r="P139" i="1"/>
  <c r="Z139" i="1"/>
  <c r="F131" i="1"/>
  <c r="K131" i="1"/>
  <c r="J131" i="1"/>
  <c r="W131" i="1"/>
  <c r="L131" i="1" s="1"/>
  <c r="R131" i="1"/>
  <c r="G131" i="1" s="1"/>
  <c r="P131" i="1"/>
  <c r="Z131" i="1"/>
  <c r="F130" i="1"/>
  <c r="J130" i="1"/>
  <c r="K130" i="1"/>
  <c r="W130" i="1"/>
  <c r="L130" i="1" s="1"/>
  <c r="R130" i="1"/>
  <c r="G130" i="1" s="1"/>
  <c r="Z130" i="1"/>
  <c r="P130" i="1"/>
  <c r="K129" i="1"/>
  <c r="J129" i="1"/>
  <c r="F129" i="1"/>
  <c r="W129" i="1"/>
  <c r="L129" i="1" s="1"/>
  <c r="R129" i="1"/>
  <c r="G129" i="1" s="1"/>
  <c r="Z129" i="1"/>
  <c r="P129" i="1"/>
  <c r="AB124" i="1"/>
  <c r="I124" i="1" s="1"/>
  <c r="Z124" i="1"/>
  <c r="H123" i="1"/>
  <c r="AB123" i="1"/>
  <c r="I123" i="1" s="1"/>
  <c r="Z123" i="1"/>
  <c r="H122" i="1"/>
  <c r="AB122" i="1"/>
  <c r="I122" i="1" s="1"/>
  <c r="Z122" i="1"/>
  <c r="H120" i="1"/>
  <c r="AB120" i="1"/>
  <c r="I120" i="1" s="1"/>
  <c r="Z120" i="1"/>
  <c r="J371" i="1"/>
  <c r="J370" i="1"/>
  <c r="J363" i="1"/>
  <c r="J362" i="1"/>
  <c r="J355" i="1"/>
  <c r="J186" i="1"/>
  <c r="J172" i="1"/>
  <c r="H368" i="1"/>
  <c r="H367" i="1"/>
  <c r="H364" i="1"/>
  <c r="F373" i="1"/>
  <c r="F372" i="1"/>
  <c r="F355" i="1"/>
  <c r="F352" i="1"/>
  <c r="F177" i="1"/>
  <c r="F172" i="1"/>
  <c r="R373" i="1"/>
  <c r="G373" i="1" s="1"/>
  <c r="P373" i="1"/>
  <c r="R372" i="1"/>
  <c r="G372" i="1" s="1"/>
  <c r="P372" i="1"/>
  <c r="K371" i="1"/>
  <c r="W371" i="1"/>
  <c r="L371" i="1" s="1"/>
  <c r="K370" i="1"/>
  <c r="W370" i="1"/>
  <c r="L370" i="1" s="1"/>
  <c r="AB368" i="1"/>
  <c r="I368" i="1" s="1"/>
  <c r="Z368" i="1"/>
  <c r="AB367" i="1"/>
  <c r="I367" i="1" s="1"/>
  <c r="Z367" i="1"/>
  <c r="AB364" i="1"/>
  <c r="I364" i="1" s="1"/>
  <c r="Z364" i="1"/>
  <c r="K363" i="1"/>
  <c r="W363" i="1"/>
  <c r="L363" i="1" s="1"/>
  <c r="K362" i="1"/>
  <c r="W362" i="1"/>
  <c r="L362" i="1" s="1"/>
  <c r="R352" i="1"/>
  <c r="G352" i="1" s="1"/>
  <c r="Z352" i="1"/>
  <c r="P352" i="1"/>
  <c r="K186" i="1"/>
  <c r="K172" i="1"/>
  <c r="K355" i="1"/>
  <c r="R355" i="1"/>
  <c r="G355" i="1" s="1"/>
  <c r="P355" i="1"/>
  <c r="W355" i="1"/>
  <c r="L355" i="1" s="1"/>
  <c r="W186" i="1"/>
  <c r="L186" i="1" s="1"/>
  <c r="F178" i="1"/>
  <c r="R178" i="1"/>
  <c r="G178" i="1" s="1"/>
  <c r="P178" i="1"/>
  <c r="R177" i="1"/>
  <c r="G177" i="1" s="1"/>
  <c r="F176" i="1"/>
  <c r="W172" i="1"/>
  <c r="L172" i="1" s="1"/>
  <c r="P177" i="1" l="1"/>
  <c r="R176" i="1"/>
  <c r="G176" i="1" s="1"/>
  <c r="P176" i="1"/>
  <c r="R172" i="1"/>
  <c r="G172" i="1" s="1"/>
  <c r="P172" i="1"/>
  <c r="H232" i="1"/>
  <c r="AB353" i="1"/>
  <c r="I353" i="1" s="1"/>
  <c r="H353" i="1"/>
  <c r="Z353" i="1"/>
  <c r="AB318" i="1"/>
  <c r="I318" i="1" s="1"/>
  <c r="H318" i="1"/>
  <c r="Z318" i="1"/>
  <c r="AB298" i="1"/>
  <c r="I298" i="1" s="1"/>
  <c r="H298" i="1"/>
  <c r="Z298" i="1"/>
  <c r="AB297" i="1"/>
  <c r="I297" i="1" s="1"/>
  <c r="H297" i="1"/>
  <c r="Z297" i="1"/>
  <c r="AB296" i="1"/>
  <c r="I296" i="1" s="1"/>
  <c r="H296" i="1"/>
  <c r="Z296" i="1"/>
  <c r="H295" i="1"/>
  <c r="AB295" i="1"/>
  <c r="I295" i="1" s="1"/>
  <c r="Z295" i="1"/>
  <c r="AB294" i="1"/>
  <c r="I294" i="1" s="1"/>
  <c r="H294" i="1"/>
  <c r="Z294" i="1"/>
  <c r="H246" i="1"/>
  <c r="H249" i="1"/>
  <c r="H255" i="1"/>
  <c r="H213" i="1"/>
  <c r="F253" i="1"/>
  <c r="F233" i="1"/>
  <c r="AB255" i="1"/>
  <c r="I255" i="1" s="1"/>
  <c r="Z255" i="1"/>
  <c r="R253" i="1"/>
  <c r="G253" i="1" s="1"/>
  <c r="P253" i="1"/>
  <c r="AB249" i="1"/>
  <c r="I249" i="1" s="1"/>
  <c r="Z249" i="1"/>
  <c r="AB246" i="1"/>
  <c r="I246" i="1" s="1"/>
  <c r="Z246" i="1"/>
  <c r="R233" i="1"/>
  <c r="G233" i="1" s="1"/>
  <c r="P233" i="1"/>
  <c r="AB232" i="1"/>
  <c r="I232" i="1" s="1"/>
  <c r="AB213" i="1"/>
  <c r="I213" i="1" s="1"/>
  <c r="Z232" i="1"/>
  <c r="Z213" i="1"/>
</calcChain>
</file>

<file path=xl/sharedStrings.xml><?xml version="1.0" encoding="utf-8"?>
<sst xmlns="http://schemas.openxmlformats.org/spreadsheetml/2006/main" count="2069" uniqueCount="1277">
  <si>
    <t>Lotion Request</t>
  </si>
  <si>
    <t>Instability Index</t>
  </si>
  <si>
    <t>Top Separation onset (min)</t>
  </si>
  <si>
    <t>Top Separation Severity (%)</t>
  </si>
  <si>
    <t>Bottom Separation onset (min)</t>
  </si>
  <si>
    <t>Bottom Separation Severity (%)</t>
  </si>
  <si>
    <t>Bottom Beginning Position</t>
  </si>
  <si>
    <t>Bottom end position at 6h</t>
  </si>
  <si>
    <t>Bottom Separation  Severity (%)</t>
  </si>
  <si>
    <t>R-20221026-00032</t>
  </si>
  <si>
    <t>R-20221012-00156</t>
  </si>
  <si>
    <t>R-20221019-00056</t>
  </si>
  <si>
    <t>R-20221017-00096</t>
  </si>
  <si>
    <t>Bottom End Position at 3% seperation</t>
  </si>
  <si>
    <t>201-4</t>
  </si>
  <si>
    <t>200-11</t>
  </si>
  <si>
    <t>200-12</t>
  </si>
  <si>
    <t>198-1</t>
  </si>
  <si>
    <t>198-8</t>
  </si>
  <si>
    <t>198-4</t>
  </si>
  <si>
    <t>S-221017-01883</t>
  </si>
  <si>
    <t>198-10</t>
  </si>
  <si>
    <t>R-20221014-00110</t>
  </si>
  <si>
    <t>R-20221012-00097</t>
  </si>
  <si>
    <t>194-1</t>
  </si>
  <si>
    <t>194-2</t>
  </si>
  <si>
    <t>194-3</t>
  </si>
  <si>
    <t>194-4</t>
  </si>
  <si>
    <t>194-5</t>
  </si>
  <si>
    <t>R-20220929-00108</t>
  </si>
  <si>
    <t>192-11</t>
  </si>
  <si>
    <t>R-20220920-00045</t>
  </si>
  <si>
    <t>186-2</t>
  </si>
  <si>
    <t>186-4</t>
  </si>
  <si>
    <t>184-5</t>
  </si>
  <si>
    <t>R-20220830-00036</t>
  </si>
  <si>
    <t>183-1</t>
  </si>
  <si>
    <t>183-2</t>
  </si>
  <si>
    <t>183-5</t>
  </si>
  <si>
    <t>183-6</t>
  </si>
  <si>
    <t>R-20220901-00057</t>
  </si>
  <si>
    <t>R-20210412-00058</t>
  </si>
  <si>
    <t>Set Number</t>
  </si>
  <si>
    <t>205-5</t>
  </si>
  <si>
    <t>R-20221108-00044</t>
  </si>
  <si>
    <t>205-9</t>
  </si>
  <si>
    <t>205-10</t>
  </si>
  <si>
    <t>205-11</t>
  </si>
  <si>
    <t>R-20221102-00002</t>
  </si>
  <si>
    <t>R-20221103-00098</t>
  </si>
  <si>
    <t>R-20221103-00110</t>
  </si>
  <si>
    <t>204-7</t>
  </si>
  <si>
    <t>R-20221104-00059</t>
  </si>
  <si>
    <t>Middle Onset T change %</t>
  </si>
  <si>
    <t>Middle Seperation Severity (%)</t>
  </si>
  <si>
    <t>Middle Beginning Position (Transmittance)</t>
  </si>
  <si>
    <t>Middle Seperation Position (Transmittance)</t>
  </si>
  <si>
    <t>Middle End position at 6h (Transmittance)</t>
  </si>
  <si>
    <t>186-1</t>
  </si>
  <si>
    <t>182-2</t>
  </si>
  <si>
    <t>R-20220822-00042</t>
  </si>
  <si>
    <t>182-3</t>
  </si>
  <si>
    <t>R-20220822-00047</t>
  </si>
  <si>
    <t>182-4</t>
  </si>
  <si>
    <t>CC Cream 26-04-2022</t>
  </si>
  <si>
    <t>182-5</t>
  </si>
  <si>
    <t>Lakme 1 5A</t>
  </si>
  <si>
    <t>182-6</t>
  </si>
  <si>
    <t>R-20220822-00044</t>
  </si>
  <si>
    <t>182-11</t>
  </si>
  <si>
    <t>R-20220818-00019</t>
  </si>
  <si>
    <t>Middle Onset T change (%)</t>
  </si>
  <si>
    <t>Middle Onset Time (min)</t>
  </si>
  <si>
    <t>209-1</t>
  </si>
  <si>
    <t>209-3</t>
  </si>
  <si>
    <t>209-4</t>
  </si>
  <si>
    <t>209-5</t>
  </si>
  <si>
    <t>R-20221121-00069</t>
  </si>
  <si>
    <t>R-20221122-00066</t>
  </si>
  <si>
    <t>209-10</t>
  </si>
  <si>
    <t>209-11</t>
  </si>
  <si>
    <t>209-12</t>
  </si>
  <si>
    <t>R-20221119-00003</t>
  </si>
  <si>
    <t>R-20221119-00004</t>
  </si>
  <si>
    <t>R-20221119-00005</t>
  </si>
  <si>
    <t>208-8</t>
  </si>
  <si>
    <t>208-10</t>
  </si>
  <si>
    <t>208-11</t>
  </si>
  <si>
    <t>Top Beginning Position (mm)</t>
  </si>
  <si>
    <t>Top End Position at 3% seperation (mm)</t>
  </si>
  <si>
    <t>Top end position at 6h (mm)</t>
  </si>
  <si>
    <t>206-8</t>
  </si>
  <si>
    <t>206-11</t>
  </si>
  <si>
    <t>206-12</t>
  </si>
  <si>
    <t>R-20221114-00092</t>
  </si>
  <si>
    <t>R-20221116-00049</t>
  </si>
  <si>
    <t>R-20221112-00001</t>
  </si>
  <si>
    <t>R-20221117-00057</t>
  </si>
  <si>
    <t>R-20221119-00001</t>
  </si>
  <si>
    <t>211-2</t>
  </si>
  <si>
    <t>211-5</t>
  </si>
  <si>
    <t>211-9</t>
  </si>
  <si>
    <t>211-10</t>
  </si>
  <si>
    <t>211-12</t>
  </si>
  <si>
    <t>211-6</t>
  </si>
  <si>
    <t>R-20221122-00076</t>
  </si>
  <si>
    <t>R-20221130-00057</t>
  </si>
  <si>
    <t>R-20221129-00074</t>
  </si>
  <si>
    <t>Aveeno Eczema Therapy</t>
  </si>
  <si>
    <t>212-3</t>
  </si>
  <si>
    <t>212-4</t>
  </si>
  <si>
    <t>181-1</t>
  </si>
  <si>
    <t>181-2</t>
  </si>
  <si>
    <t>181-3</t>
  </si>
  <si>
    <t>181-4</t>
  </si>
  <si>
    <t>181-5</t>
  </si>
  <si>
    <t>Time Stamp For Top Seperation onset</t>
  </si>
  <si>
    <t>Time Stamp For Middle Seperation Onset</t>
  </si>
  <si>
    <t>Time Stamp For Bottom Seperation onset</t>
  </si>
  <si>
    <t xml:space="preserve">F-220811-00152 </t>
  </si>
  <si>
    <t xml:space="preserve">R-20220818-00014 </t>
  </si>
  <si>
    <t xml:space="preserve">R-20220810-00084 </t>
  </si>
  <si>
    <t xml:space="preserve">R-20220802-00045 </t>
  </si>
  <si>
    <t>Is there separation?</t>
  </si>
  <si>
    <t>Y</t>
  </si>
  <si>
    <t>211-1</t>
  </si>
  <si>
    <t>R-20221111-00038</t>
  </si>
  <si>
    <t>211-3</t>
  </si>
  <si>
    <t>211-4</t>
  </si>
  <si>
    <t>Sample Number</t>
  </si>
  <si>
    <t>S-221111-00602</t>
  </si>
  <si>
    <t>S-221122-01227</t>
  </si>
  <si>
    <t>S-221130-01033</t>
  </si>
  <si>
    <t>S-221130-01034</t>
  </si>
  <si>
    <t>S-221130-01035</t>
  </si>
  <si>
    <t>S-221130-01036</t>
  </si>
  <si>
    <t>211-7</t>
  </si>
  <si>
    <t>211-8</t>
  </si>
  <si>
    <t>211-11</t>
  </si>
  <si>
    <t>S-221130-01037</t>
  </si>
  <si>
    <t>S-221130-01038</t>
  </si>
  <si>
    <t>S-221129-01940</t>
  </si>
  <si>
    <t>S-221129-01941</t>
  </si>
  <si>
    <t>S-221129-01942</t>
  </si>
  <si>
    <t>N</t>
  </si>
  <si>
    <t>N/A</t>
  </si>
  <si>
    <t>210-1</t>
  </si>
  <si>
    <t>210-2</t>
  </si>
  <si>
    <t>210-3</t>
  </si>
  <si>
    <t>210-4</t>
  </si>
  <si>
    <t>210-5</t>
  </si>
  <si>
    <t>210-6</t>
  </si>
  <si>
    <t>210-7</t>
  </si>
  <si>
    <t>210-8</t>
  </si>
  <si>
    <t>210-9</t>
  </si>
  <si>
    <t>210-10</t>
  </si>
  <si>
    <t>210-11</t>
  </si>
  <si>
    <t>210-12</t>
  </si>
  <si>
    <t>Glow &amp; Lovely  Face Cream ASJ10</t>
  </si>
  <si>
    <t>Glow &amp; Lovely Face Cream JKL60</t>
  </si>
  <si>
    <t>Glow &amp; Lovely Face Cream ASJ10</t>
  </si>
  <si>
    <t>AT14MOD</t>
  </si>
  <si>
    <t>R-20221115-00029</t>
  </si>
  <si>
    <t>R-20221123-00067</t>
  </si>
  <si>
    <t>AT14Rework</t>
  </si>
  <si>
    <t>R-20221123-00068</t>
  </si>
  <si>
    <t>R-20221122-00061</t>
  </si>
  <si>
    <t>R-20221122-00062</t>
  </si>
  <si>
    <t>S-221123-01735</t>
  </si>
  <si>
    <t>S-221123-01781</t>
  </si>
  <si>
    <t>S-221122-01040</t>
  </si>
  <si>
    <t>S-221122-01086</t>
  </si>
  <si>
    <t>209-2</t>
  </si>
  <si>
    <t>209-6</t>
  </si>
  <si>
    <t>209-7</t>
  </si>
  <si>
    <t>209-8</t>
  </si>
  <si>
    <t>209-9</t>
  </si>
  <si>
    <t>R-20221121-00038</t>
  </si>
  <si>
    <t>R-20221121-00040</t>
  </si>
  <si>
    <t>R-20221119-00002</t>
  </si>
  <si>
    <t>S-221122-01230</t>
  </si>
  <si>
    <t>S-221122-01231</t>
  </si>
  <si>
    <t>S-221122-01232</t>
  </si>
  <si>
    <t>S-221122-01233</t>
  </si>
  <si>
    <t>S-221122-01234</t>
  </si>
  <si>
    <t>S-221122-01235</t>
  </si>
  <si>
    <t>S-221121-02370</t>
  </si>
  <si>
    <t>S-221121-02439</t>
  </si>
  <si>
    <t>S-221119-00093</t>
  </si>
  <si>
    <t>S-221119-00117</t>
  </si>
  <si>
    <t>S-221119-00141</t>
  </si>
  <si>
    <t>S-221119-00165</t>
  </si>
  <si>
    <t>208-12</t>
  </si>
  <si>
    <t>208-9</t>
  </si>
  <si>
    <t>208-7</t>
  </si>
  <si>
    <t>208-6</t>
  </si>
  <si>
    <t>208-5</t>
  </si>
  <si>
    <t>208-4</t>
  </si>
  <si>
    <t>208-1</t>
  </si>
  <si>
    <t>208-2</t>
  </si>
  <si>
    <t>208-3</t>
  </si>
  <si>
    <t>R-20221115-00030</t>
  </si>
  <si>
    <t>R-20221116-00080</t>
  </si>
  <si>
    <t>R-20221112-00002</t>
  </si>
  <si>
    <t>R-20221121-00030</t>
  </si>
  <si>
    <t>S-221118-00534</t>
  </si>
  <si>
    <t>S-221118-00535</t>
  </si>
  <si>
    <t>S-221118-00536</t>
  </si>
  <si>
    <t>S-221118-00537</t>
  </si>
  <si>
    <t>S-221118-00538</t>
  </si>
  <si>
    <t>S-221118-00539</t>
  </si>
  <si>
    <t>S-221116-01954</t>
  </si>
  <si>
    <t>S-221115-00840</t>
  </si>
  <si>
    <t>S-221115-00850</t>
  </si>
  <si>
    <t>S-221117-00611</t>
  </si>
  <si>
    <t>S-221119-00047</t>
  </si>
  <si>
    <t>S-221121-02324</t>
  </si>
  <si>
    <t>206-9</t>
  </si>
  <si>
    <t>206-10</t>
  </si>
  <si>
    <t>206-7</t>
  </si>
  <si>
    <t>206-6</t>
  </si>
  <si>
    <t>206-1</t>
  </si>
  <si>
    <t>206-2</t>
  </si>
  <si>
    <t>206-3</t>
  </si>
  <si>
    <t>206-4</t>
  </si>
  <si>
    <t>206-5</t>
  </si>
  <si>
    <t>207-12</t>
  </si>
  <si>
    <t>207-1</t>
  </si>
  <si>
    <t>207-2</t>
  </si>
  <si>
    <t>207-3</t>
  </si>
  <si>
    <t>207-4</t>
  </si>
  <si>
    <t>207-5</t>
  </si>
  <si>
    <t>207-6</t>
  </si>
  <si>
    <t>207-7</t>
  </si>
  <si>
    <t>207-8</t>
  </si>
  <si>
    <t>207-9</t>
  </si>
  <si>
    <t>207-10</t>
  </si>
  <si>
    <t>207-11</t>
  </si>
  <si>
    <t>R-20221116-00088</t>
  </si>
  <si>
    <t>R-20221116-00078</t>
  </si>
  <si>
    <t>S-221116-02136</t>
  </si>
  <si>
    <t>S-221116-02137</t>
  </si>
  <si>
    <t>S-221116-02138</t>
  </si>
  <si>
    <t>S-221116-02139</t>
  </si>
  <si>
    <t>S-221116-02140</t>
  </si>
  <si>
    <t>S-221116-02141</t>
  </si>
  <si>
    <t>S-221116-02127</t>
  </si>
  <si>
    <t>S-221116-02128</t>
  </si>
  <si>
    <t>S-221116-02129</t>
  </si>
  <si>
    <t>S-221116-02130</t>
  </si>
  <si>
    <t>S-221116-02131</t>
  </si>
  <si>
    <t>S-221116-02039</t>
  </si>
  <si>
    <t>R-20221108-00039</t>
  </si>
  <si>
    <t>R-20221108-00040</t>
  </si>
  <si>
    <t>R-20221108-00041</t>
  </si>
  <si>
    <t>R-20221108-00042</t>
  </si>
  <si>
    <t>R-20221103-00103</t>
  </si>
  <si>
    <t>R-20221103-00105</t>
  </si>
  <si>
    <t>R-20221109-00065</t>
  </si>
  <si>
    <t>S-221108-00626</t>
  </si>
  <si>
    <t>S-221108-00672</t>
  </si>
  <si>
    <t>S-221108-00764</t>
  </si>
  <si>
    <t>S-221103-01637</t>
  </si>
  <si>
    <t>S-221103-01669</t>
  </si>
  <si>
    <t>S-221109-01226</t>
  </si>
  <si>
    <t>S-221114-01673</t>
  </si>
  <si>
    <t>S-221116-01862</t>
  </si>
  <si>
    <t>S-221116-01863</t>
  </si>
  <si>
    <t>S-221116-01864</t>
  </si>
  <si>
    <t>S-221116-01865</t>
  </si>
  <si>
    <t>205-6</t>
  </si>
  <si>
    <t>205-1</t>
  </si>
  <si>
    <t>205-2</t>
  </si>
  <si>
    <t>205-3</t>
  </si>
  <si>
    <t>205-4</t>
  </si>
  <si>
    <t>205-7</t>
  </si>
  <si>
    <t>205-8</t>
  </si>
  <si>
    <t>205-12</t>
  </si>
  <si>
    <t>S-221108-01254</t>
  </si>
  <si>
    <t>S-221108-01253</t>
  </si>
  <si>
    <t>R-20221108-00036</t>
  </si>
  <si>
    <t>S-221108-01219</t>
  </si>
  <si>
    <t>R-20221108-00037</t>
  </si>
  <si>
    <t>S-221108-01250</t>
  </si>
  <si>
    <t>S-221108-01022</t>
  </si>
  <si>
    <t>R-20221108-00053</t>
  </si>
  <si>
    <t>R-20221109-00058</t>
  </si>
  <si>
    <t>R-20221109-00059</t>
  </si>
  <si>
    <t>S-221108-01110</t>
  </si>
  <si>
    <t>S-221109-00936</t>
  </si>
  <si>
    <t>S-221109-00982</t>
  </si>
  <si>
    <t>S-221103-01719</t>
  </si>
  <si>
    <t>S-221103-01709</t>
  </si>
  <si>
    <t>S-221107-00912</t>
  </si>
  <si>
    <t>S-221103-01684</t>
  </si>
  <si>
    <t>R-20221107-00056</t>
  </si>
  <si>
    <t>204-1</t>
  </si>
  <si>
    <t>204-2</t>
  </si>
  <si>
    <t>204-3</t>
  </si>
  <si>
    <t>204-4</t>
  </si>
  <si>
    <t>204-5</t>
  </si>
  <si>
    <t>204-6</t>
  </si>
  <si>
    <t>204-8</t>
  </si>
  <si>
    <t>204-9</t>
  </si>
  <si>
    <t>204-10</t>
  </si>
  <si>
    <t>204-11</t>
  </si>
  <si>
    <t>204-12</t>
  </si>
  <si>
    <t>R-20221107-00054</t>
  </si>
  <si>
    <t>R-20221103-00089</t>
  </si>
  <si>
    <t>R-20221103-00090</t>
  </si>
  <si>
    <t>R-20221104-00061</t>
  </si>
  <si>
    <t>R-20221104-00063</t>
  </si>
  <si>
    <t>R-20221105-00011</t>
  </si>
  <si>
    <t>R-20221105-00012</t>
  </si>
  <si>
    <t>R-20221103-00102</t>
  </si>
  <si>
    <t>S-221107-00899</t>
  </si>
  <si>
    <t>S-221107-00900</t>
  </si>
  <si>
    <t>S-221107-00901</t>
  </si>
  <si>
    <t>S-221107-00902</t>
  </si>
  <si>
    <t>S-221107-00663</t>
  </si>
  <si>
    <t>S-221107-00709</t>
  </si>
  <si>
    <t>S-221104-01006</t>
  </si>
  <si>
    <t>S-221104-01052</t>
  </si>
  <si>
    <t>S-221104-01076</t>
  </si>
  <si>
    <t>S-221105-00250</t>
  </si>
  <si>
    <t>S-221105-00274</t>
  </si>
  <si>
    <t>S-221103-01613</t>
  </si>
  <si>
    <t>203-1</t>
  </si>
  <si>
    <t>203-2</t>
  </si>
  <si>
    <t>203-3</t>
  </si>
  <si>
    <t>203-4</t>
  </si>
  <si>
    <t>203-5</t>
  </si>
  <si>
    <t>203-6</t>
  </si>
  <si>
    <t>R-20221102-00070</t>
  </si>
  <si>
    <t>R-20221102-00079</t>
  </si>
  <si>
    <t>202-1</t>
  </si>
  <si>
    <t>202-2</t>
  </si>
  <si>
    <t>202-3</t>
  </si>
  <si>
    <t>202-4</t>
  </si>
  <si>
    <t>202-5</t>
  </si>
  <si>
    <t>202-6</t>
  </si>
  <si>
    <t>202-7</t>
  </si>
  <si>
    <t>202-8</t>
  </si>
  <si>
    <t>202-9</t>
  </si>
  <si>
    <t>202-10</t>
  </si>
  <si>
    <t>202-11</t>
  </si>
  <si>
    <t>202-12</t>
  </si>
  <si>
    <t>R-20221021-00101</t>
  </si>
  <si>
    <t>R-20221028-00035</t>
  </si>
  <si>
    <t>R-20221028-00036</t>
  </si>
  <si>
    <t>R-20221031-00054</t>
  </si>
  <si>
    <t>R-20221026-00030</t>
  </si>
  <si>
    <t>R-20221026-00062</t>
  </si>
  <si>
    <t>R-20221026-00063</t>
  </si>
  <si>
    <t>R-20221026-00054</t>
  </si>
  <si>
    <t>R-20221026-00027</t>
  </si>
  <si>
    <t>R-20221026-00028</t>
  </si>
  <si>
    <t>R-20221031-00063</t>
  </si>
  <si>
    <t>R-20221031-00064</t>
  </si>
  <si>
    <t>201-1</t>
  </si>
  <si>
    <t>201-2</t>
  </si>
  <si>
    <t>201-3</t>
  </si>
  <si>
    <t>201-5</t>
  </si>
  <si>
    <t>201-6</t>
  </si>
  <si>
    <t>201-7</t>
  </si>
  <si>
    <t>201-8</t>
  </si>
  <si>
    <t>201-9</t>
  </si>
  <si>
    <t>201-10</t>
  </si>
  <si>
    <t>201-11</t>
  </si>
  <si>
    <t>201-12</t>
  </si>
  <si>
    <t>R-20221026-00029</t>
  </si>
  <si>
    <t>S-221026-00988</t>
  </si>
  <si>
    <t>R-20221026-00039</t>
  </si>
  <si>
    <t>S-221026-00872</t>
  </si>
  <si>
    <t>S-221026-00942</t>
  </si>
  <si>
    <t>R-20221025-00074</t>
  </si>
  <si>
    <t>S-221026-01424</t>
  </si>
  <si>
    <t>S-221026-01425</t>
  </si>
  <si>
    <t>R-20221026-00038</t>
  </si>
  <si>
    <t>S-221026-01326</t>
  </si>
  <si>
    <t>S-221026-01327</t>
  </si>
  <si>
    <t>S-221026-01328</t>
  </si>
  <si>
    <t>S-221026-01329</t>
  </si>
  <si>
    <t>S-221026-01330</t>
  </si>
  <si>
    <t>S-221026-01331</t>
  </si>
  <si>
    <t>200-1</t>
  </si>
  <si>
    <t>200-2</t>
  </si>
  <si>
    <t>200-3</t>
  </si>
  <si>
    <t>200-4</t>
  </si>
  <si>
    <t>200-5</t>
  </si>
  <si>
    <t>200-6</t>
  </si>
  <si>
    <t>200-7</t>
  </si>
  <si>
    <t>200-8</t>
  </si>
  <si>
    <t>200-9</t>
  </si>
  <si>
    <t>200-10</t>
  </si>
  <si>
    <t>199-1</t>
  </si>
  <si>
    <t>199-2</t>
  </si>
  <si>
    <t>199-3</t>
  </si>
  <si>
    <t>199-4</t>
  </si>
  <si>
    <t>199-5</t>
  </si>
  <si>
    <t>199-6</t>
  </si>
  <si>
    <t>199-7</t>
  </si>
  <si>
    <t>199-8</t>
  </si>
  <si>
    <t>199-9</t>
  </si>
  <si>
    <t>199-10</t>
  </si>
  <si>
    <t>199-11</t>
  </si>
  <si>
    <t>199-12</t>
  </si>
  <si>
    <t>198-2</t>
  </si>
  <si>
    <t>198-3</t>
  </si>
  <si>
    <t>198-5</t>
  </si>
  <si>
    <t>198-6</t>
  </si>
  <si>
    <t>198-7</t>
  </si>
  <si>
    <t>198-11</t>
  </si>
  <si>
    <t>198-12</t>
  </si>
  <si>
    <t>197-1</t>
  </si>
  <si>
    <t>197-2</t>
  </si>
  <si>
    <t>197-3</t>
  </si>
  <si>
    <t>197-4</t>
  </si>
  <si>
    <t>197-5</t>
  </si>
  <si>
    <t>197-6</t>
  </si>
  <si>
    <t>197-7</t>
  </si>
  <si>
    <t>197-8</t>
  </si>
  <si>
    <t>197-9</t>
  </si>
  <si>
    <t>197-10</t>
  </si>
  <si>
    <t>197-11</t>
  </si>
  <si>
    <t>197-12</t>
  </si>
  <si>
    <t>196-1</t>
  </si>
  <si>
    <t>196-2</t>
  </si>
  <si>
    <t>196-3</t>
  </si>
  <si>
    <t>196-4</t>
  </si>
  <si>
    <t>196-5</t>
  </si>
  <si>
    <t>196-6</t>
  </si>
  <si>
    <t>196-7</t>
  </si>
  <si>
    <t>196-8</t>
  </si>
  <si>
    <t>196-9</t>
  </si>
  <si>
    <t>196-10</t>
  </si>
  <si>
    <t>196-11</t>
  </si>
  <si>
    <t>196-12</t>
  </si>
  <si>
    <t>195-1</t>
  </si>
  <si>
    <t>195-2</t>
  </si>
  <si>
    <t>195-3</t>
  </si>
  <si>
    <t>195-4</t>
  </si>
  <si>
    <t>195-5</t>
  </si>
  <si>
    <t>195-6</t>
  </si>
  <si>
    <t>195-7</t>
  </si>
  <si>
    <t>195-8</t>
  </si>
  <si>
    <t>195-9</t>
  </si>
  <si>
    <t>195-10</t>
  </si>
  <si>
    <t>195-11</t>
  </si>
  <si>
    <t>195-12</t>
  </si>
  <si>
    <t>194-6</t>
  </si>
  <si>
    <t>193-1</t>
  </si>
  <si>
    <t>193-2</t>
  </si>
  <si>
    <t>193-3</t>
  </si>
  <si>
    <t>193-4</t>
  </si>
  <si>
    <t>193-7</t>
  </si>
  <si>
    <t>193-8</t>
  </si>
  <si>
    <t>193-9</t>
  </si>
  <si>
    <t>193-10</t>
  </si>
  <si>
    <t>192-1</t>
  </si>
  <si>
    <t>192-2</t>
  </si>
  <si>
    <t>192-3</t>
  </si>
  <si>
    <t>192-4</t>
  </si>
  <si>
    <t>192-5</t>
  </si>
  <si>
    <t>192-6</t>
  </si>
  <si>
    <t>192-7</t>
  </si>
  <si>
    <t>192-8</t>
  </si>
  <si>
    <t>192-9</t>
  </si>
  <si>
    <t>192-10</t>
  </si>
  <si>
    <t>192-12</t>
  </si>
  <si>
    <t>191-1</t>
  </si>
  <si>
    <t>191-2</t>
  </si>
  <si>
    <t>191-3</t>
  </si>
  <si>
    <t>191-4</t>
  </si>
  <si>
    <t>191-5</t>
  </si>
  <si>
    <t>191-6</t>
  </si>
  <si>
    <t>191-7</t>
  </si>
  <si>
    <t>191-8</t>
  </si>
  <si>
    <t>191-9</t>
  </si>
  <si>
    <t>191-10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</si>
  <si>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</si>
  <si>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</si>
  <si>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</si>
  <si>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</si>
  <si>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</si>
  <si>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</si>
  <si>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</si>
  <si>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</si>
  <si>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</si>
  <si>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180-10</t>
  </si>
  <si>
    <t>180-11</t>
  </si>
  <si>
    <t>180-12</t>
  </si>
  <si>
    <t>190-1</t>
  </si>
  <si>
    <t>190-2</t>
  </si>
  <si>
    <t>190-3</t>
  </si>
  <si>
    <t>190-4</t>
  </si>
  <si>
    <t>190-5</t>
  </si>
  <si>
    <t>188-1</t>
  </si>
  <si>
    <t>188-2</t>
  </si>
  <si>
    <t>188-3</t>
  </si>
  <si>
    <t>188-4</t>
  </si>
  <si>
    <t>188-5</t>
  </si>
  <si>
    <t>187-1</t>
  </si>
  <si>
    <t>187-2</t>
  </si>
  <si>
    <t>187-3</t>
  </si>
  <si>
    <t>187-4</t>
  </si>
  <si>
    <t>187-5</t>
  </si>
  <si>
    <t>187-6</t>
  </si>
  <si>
    <t>187-7</t>
  </si>
  <si>
    <t>187-8</t>
  </si>
  <si>
    <t>187-9</t>
  </si>
  <si>
    <t>187-10</t>
  </si>
  <si>
    <t>187-11</t>
  </si>
  <si>
    <t>187-12</t>
  </si>
  <si>
    <t>186-3</t>
  </si>
  <si>
    <t>186-5</t>
  </si>
  <si>
    <t>186-6</t>
  </si>
  <si>
    <t>184-1</t>
  </si>
  <si>
    <t>184-2</t>
  </si>
  <si>
    <t>184-3</t>
  </si>
  <si>
    <t>184-4</t>
  </si>
  <si>
    <t>183-3</t>
  </si>
  <si>
    <t>183-4</t>
  </si>
  <si>
    <t>182-1</t>
  </si>
  <si>
    <t>182-7</t>
  </si>
  <si>
    <t>182-9</t>
  </si>
  <si>
    <t>R-20221010-00121</t>
  </si>
  <si>
    <t>R-20221012-00091</t>
  </si>
  <si>
    <t>R-20221010-00124</t>
  </si>
  <si>
    <t>R-20221012-00093</t>
  </si>
  <si>
    <t>R-20221012-00099</t>
  </si>
  <si>
    <t>R-20221012-00095</t>
  </si>
  <si>
    <t>S-221010-02397</t>
  </si>
  <si>
    <t>S-221020-02443</t>
  </si>
  <si>
    <t>S-221012-01287</t>
  </si>
  <si>
    <t>S-221012-01446</t>
  </si>
  <si>
    <t>S-221012-01538</t>
  </si>
  <si>
    <t>S-221012-01819</t>
  </si>
  <si>
    <t>S-221108-00718</t>
  </si>
  <si>
    <t>S-221021-222693</t>
  </si>
  <si>
    <t>S-221028-00434</t>
  </si>
  <si>
    <t>S-221028-00458</t>
  </si>
  <si>
    <t>S-221026-00847</t>
  </si>
  <si>
    <t>S-221026-01494</t>
  </si>
  <si>
    <t>212-1</t>
  </si>
  <si>
    <t>212-2</t>
  </si>
  <si>
    <t>212-5</t>
  </si>
  <si>
    <t>212-6</t>
  </si>
  <si>
    <t>212-7</t>
  </si>
  <si>
    <t>212-8</t>
  </si>
  <si>
    <t>212-9</t>
  </si>
  <si>
    <t>212-10</t>
  </si>
  <si>
    <t>212-11</t>
  </si>
  <si>
    <t>212-12</t>
  </si>
  <si>
    <t>S-221026-01518</t>
  </si>
  <si>
    <t>S-221026-01186</t>
  </si>
  <si>
    <t>S-221026-01027</t>
  </si>
  <si>
    <t>179-1</t>
  </si>
  <si>
    <t>179-2</t>
  </si>
  <si>
    <t>179-3</t>
  </si>
  <si>
    <t>179-4</t>
  </si>
  <si>
    <t>179-5</t>
  </si>
  <si>
    <t>179-6</t>
  </si>
  <si>
    <t>179-7</t>
  </si>
  <si>
    <t>179-8</t>
  </si>
  <si>
    <t>179-9</t>
  </si>
  <si>
    <t>179-10</t>
  </si>
  <si>
    <t>179-11</t>
  </si>
  <si>
    <t>179-12</t>
  </si>
  <si>
    <t>178-2</t>
  </si>
  <si>
    <t>178-3</t>
  </si>
  <si>
    <t>178-4</t>
  </si>
  <si>
    <t>178-5</t>
  </si>
  <si>
    <t>178-6</t>
  </si>
  <si>
    <t>178-7</t>
  </si>
  <si>
    <t>178-8</t>
  </si>
  <si>
    <t>178-9</t>
  </si>
  <si>
    <t>178-10</t>
  </si>
  <si>
    <t>178-11</t>
  </si>
  <si>
    <t>178-12</t>
  </si>
  <si>
    <t>S-220920-00683</t>
  </si>
  <si>
    <t>S-221129-01759</t>
  </si>
  <si>
    <t>213-1</t>
  </si>
  <si>
    <t>213-2</t>
  </si>
  <si>
    <t>213-3</t>
  </si>
  <si>
    <t>213-4</t>
  </si>
  <si>
    <t>213-5</t>
  </si>
  <si>
    <t>213-6</t>
  </si>
  <si>
    <t>213-7</t>
  </si>
  <si>
    <t>213-8</t>
  </si>
  <si>
    <t>213-9</t>
  </si>
  <si>
    <t>213-10</t>
  </si>
  <si>
    <t>213-11</t>
  </si>
  <si>
    <t>213-12</t>
  </si>
  <si>
    <t>S-221102-01197</t>
  </si>
  <si>
    <t>S-221102-01198</t>
  </si>
  <si>
    <t>S-221102-01199</t>
  </si>
  <si>
    <t>S-221102-01200</t>
  </si>
  <si>
    <t>R-20221021-00092</t>
  </si>
  <si>
    <t>S-221021-22657</t>
  </si>
  <si>
    <t>R-20221005-00061</t>
  </si>
  <si>
    <t>S-221021-22658</t>
  </si>
  <si>
    <t>S-221021-22659</t>
  </si>
  <si>
    <t>S-221021-22660</t>
  </si>
  <si>
    <t>S-221021-22661</t>
  </si>
  <si>
    <t>S-221021-22662</t>
  </si>
  <si>
    <t>S-221021-22663</t>
  </si>
  <si>
    <t>S-221021-22664</t>
  </si>
  <si>
    <t>R-20220929-00092</t>
  </si>
  <si>
    <t>S-220929-01708</t>
  </si>
  <si>
    <t>S-221005-01048</t>
  </si>
  <si>
    <t>S-221012-02620</t>
  </si>
  <si>
    <t>S-221019-02694</t>
  </si>
  <si>
    <t>R-20221013-00099</t>
  </si>
  <si>
    <t>S-221013-02438</t>
  </si>
  <si>
    <t>S-221013-02484</t>
  </si>
  <si>
    <t>R-20221013-00100</t>
  </si>
  <si>
    <t>R-20221013-00101</t>
  </si>
  <si>
    <t>S-221013-02530</t>
  </si>
  <si>
    <t>R-20221014-00112</t>
  </si>
  <si>
    <t>S-221014-02263</t>
  </si>
  <si>
    <t>S-221018-00873</t>
  </si>
  <si>
    <t>R-20221018-00078</t>
  </si>
  <si>
    <t>S-221018-00700</t>
  </si>
  <si>
    <t>S-221018-00701</t>
  </si>
  <si>
    <t>S-221018-00702</t>
  </si>
  <si>
    <t>R-20221017-00097</t>
  </si>
  <si>
    <t>R-20221017-00098</t>
  </si>
  <si>
    <t>S-221017-01881</t>
  </si>
  <si>
    <t>S-221017-01882</t>
  </si>
  <si>
    <t>S-221017-01884</t>
  </si>
  <si>
    <t>S-221017-01885</t>
  </si>
  <si>
    <t>S-221017-01886</t>
  </si>
  <si>
    <t>S-221017-01880</t>
  </si>
  <si>
    <t>R-20221017-00099</t>
  </si>
  <si>
    <t>S-221012-01603</t>
  </si>
  <si>
    <t>198-9</t>
  </si>
  <si>
    <t>R-20221014-00108</t>
  </si>
  <si>
    <t>S-221014-02145</t>
  </si>
  <si>
    <t>R-20221014-00114</t>
  </si>
  <si>
    <t>R-20221014-00115</t>
  </si>
  <si>
    <t>S-221014-02311</t>
  </si>
  <si>
    <t>S-221014-02357</t>
  </si>
  <si>
    <t>S-221014-02214</t>
  </si>
  <si>
    <t>R-20220930-00057</t>
  </si>
  <si>
    <t>S-220930-00812</t>
  </si>
  <si>
    <t>R-20221010-00091</t>
  </si>
  <si>
    <t>S-221010-02047</t>
  </si>
  <si>
    <t>R-20221011-00061</t>
  </si>
  <si>
    <t>S-221011-01336</t>
  </si>
  <si>
    <t>R-20221011-00062</t>
  </si>
  <si>
    <t>R-20221006-00085</t>
  </si>
  <si>
    <t>S-221006-01749</t>
  </si>
  <si>
    <t>R-20221006-00086</t>
  </si>
  <si>
    <t>S-221006-01795</t>
  </si>
  <si>
    <t>R-20221004-00043</t>
  </si>
  <si>
    <t>S-221005-01099</t>
  </si>
  <si>
    <t>S-221005-01100</t>
  </si>
  <si>
    <t>S-221005-01101</t>
  </si>
  <si>
    <t>S-221005-01102</t>
  </si>
  <si>
    <t>R-20221004-00028</t>
  </si>
  <si>
    <t>S-221004-00525</t>
  </si>
  <si>
    <t>R-20221004-00029</t>
  </si>
  <si>
    <t>R-20221004-00031</t>
  </si>
  <si>
    <t>R-20221004-00032</t>
  </si>
  <si>
    <t>S-221004-00597</t>
  </si>
  <si>
    <t>S-221004-00663</t>
  </si>
  <si>
    <t>R-20221006-00078</t>
  </si>
  <si>
    <t>S-221006-01969</t>
  </si>
  <si>
    <t>R-20221004-00024</t>
  </si>
  <si>
    <t>S-221004-00381</t>
  </si>
  <si>
    <t>R-20221004-00025</t>
  </si>
  <si>
    <t>R-20221004-00026</t>
  </si>
  <si>
    <t>S-221004-00427</t>
  </si>
  <si>
    <t>S-221004-00617</t>
  </si>
  <si>
    <t>R-20220929-00030</t>
  </si>
  <si>
    <t>S-220928-00730</t>
  </si>
  <si>
    <t>S-220929-02099</t>
  </si>
  <si>
    <t>S-220929-02100</t>
  </si>
  <si>
    <t>S-220929-02101</t>
  </si>
  <si>
    <t>S-220929-02102</t>
  </si>
  <si>
    <t>S-220929-02103</t>
  </si>
  <si>
    <t>Glow &amp; Lovely Hydraglow</t>
  </si>
  <si>
    <t>R-20220921-00052</t>
  </si>
  <si>
    <t>R-20220921-00058</t>
  </si>
  <si>
    <t>R-20220921-00059</t>
  </si>
  <si>
    <t>S-220921-01258</t>
  </si>
  <si>
    <t>S-220921-01304</t>
  </si>
  <si>
    <t>R-20220926-00046</t>
  </si>
  <si>
    <t>S-220926-00870</t>
  </si>
  <si>
    <t>S-221004-00479</t>
  </si>
  <si>
    <t>178-1</t>
  </si>
  <si>
    <t>Standard Suave Nourishing Lotion</t>
  </si>
  <si>
    <t>R-20220922-00079</t>
  </si>
  <si>
    <t>R-20220922-00087</t>
  </si>
  <si>
    <t>R-20220921-00031</t>
  </si>
  <si>
    <t>R-20220907-00047</t>
  </si>
  <si>
    <t>R-20220907-00056</t>
  </si>
  <si>
    <t>R-20220907-00059</t>
  </si>
  <si>
    <t>R-20220912-00047</t>
  </si>
  <si>
    <t>R-20220912-00052</t>
  </si>
  <si>
    <t>R-20220912-00054</t>
  </si>
  <si>
    <t>R-20220912-00055</t>
  </si>
  <si>
    <t>R-20220912-00056</t>
  </si>
  <si>
    <t>R-20220914-00056</t>
  </si>
  <si>
    <t>R-20220915-00037</t>
  </si>
  <si>
    <t>R-20220902-00025</t>
  </si>
  <si>
    <t>R-20220902-00026</t>
  </si>
  <si>
    <t>ST. Ives Deep Cleanse Cream Wash</t>
  </si>
  <si>
    <t>Noxzema Ultimate Clean</t>
  </si>
  <si>
    <t>R-20220830-00035</t>
  </si>
  <si>
    <t>R-20220909-00068</t>
  </si>
  <si>
    <t>R-20220912-00026</t>
  </si>
  <si>
    <t>R-20220616-00083</t>
  </si>
  <si>
    <t>R-20220908-00074</t>
  </si>
  <si>
    <t>R-20220908-00073</t>
  </si>
  <si>
    <t>R-20220729-00076</t>
  </si>
  <si>
    <t>R-20220908-00063</t>
  </si>
  <si>
    <t>R-20220908-00064</t>
  </si>
  <si>
    <t>R-20220908-00065</t>
  </si>
  <si>
    <t>Eucerin Daily Hydration Cream</t>
  </si>
  <si>
    <t>Lakme Absolute illuminating Foundation 65% Pearl</t>
  </si>
  <si>
    <t>Lakme Illuminating Primer</t>
  </si>
  <si>
    <t>Lakme Absolute Illuminating Foundation Control</t>
  </si>
  <si>
    <t>R-20220826-00049</t>
  </si>
  <si>
    <t>R-20220826-00051</t>
  </si>
  <si>
    <t>R-20220831-00038</t>
  </si>
  <si>
    <t>R-20220823-00036</t>
  </si>
  <si>
    <t>R-20220822-00045</t>
  </si>
  <si>
    <t>R-20220823-00025</t>
  </si>
  <si>
    <t>181-6</t>
  </si>
  <si>
    <t>R-20220801-00052</t>
  </si>
  <si>
    <t>R-20220801-00061</t>
  </si>
  <si>
    <t>177-1</t>
  </si>
  <si>
    <t>177-2</t>
  </si>
  <si>
    <t>177-3</t>
  </si>
  <si>
    <t>177-4</t>
  </si>
  <si>
    <t>177-5</t>
  </si>
  <si>
    <t>177-6</t>
  </si>
  <si>
    <t>177-7</t>
  </si>
  <si>
    <t>177-8</t>
  </si>
  <si>
    <t>177-9</t>
  </si>
  <si>
    <t>177-10</t>
  </si>
  <si>
    <t>177-11</t>
  </si>
  <si>
    <t>177-12</t>
  </si>
  <si>
    <t>176-1</t>
  </si>
  <si>
    <t>176-2</t>
  </si>
  <si>
    <t>176-3</t>
  </si>
  <si>
    <t>176-4</t>
  </si>
  <si>
    <t>176-5</t>
  </si>
  <si>
    <t>176-6</t>
  </si>
  <si>
    <t>175-1</t>
  </si>
  <si>
    <t>175-2</t>
  </si>
  <si>
    <t>175-3</t>
  </si>
  <si>
    <t>175-4</t>
  </si>
  <si>
    <t>175-5</t>
  </si>
  <si>
    <t>175-6</t>
  </si>
  <si>
    <t>174-1</t>
  </si>
  <si>
    <t>174-2</t>
  </si>
  <si>
    <t>174-3</t>
  </si>
  <si>
    <t>174-4</t>
  </si>
  <si>
    <t>174-5</t>
  </si>
  <si>
    <t>174-6</t>
  </si>
  <si>
    <t>173-1</t>
  </si>
  <si>
    <t>173-2</t>
  </si>
  <si>
    <t>173-3</t>
  </si>
  <si>
    <t>173-4</t>
  </si>
  <si>
    <t>173-5</t>
  </si>
  <si>
    <t>173-6</t>
  </si>
  <si>
    <t>172-1</t>
  </si>
  <si>
    <t>172-2</t>
  </si>
  <si>
    <t>172-3</t>
  </si>
  <si>
    <t>172-4</t>
  </si>
  <si>
    <t>172-5</t>
  </si>
  <si>
    <t>172-6</t>
  </si>
  <si>
    <t>172-7</t>
  </si>
  <si>
    <t>171-1</t>
  </si>
  <si>
    <t>171-2</t>
  </si>
  <si>
    <t>171-3</t>
  </si>
  <si>
    <t>171-4</t>
  </si>
  <si>
    <t>171-5</t>
  </si>
  <si>
    <t>171-6</t>
  </si>
  <si>
    <t>170-1</t>
  </si>
  <si>
    <t>170-2</t>
  </si>
  <si>
    <t>170-3</t>
  </si>
  <si>
    <t>170-4</t>
  </si>
  <si>
    <t>170-5</t>
  </si>
  <si>
    <t>170-6</t>
  </si>
  <si>
    <t>169-1</t>
  </si>
  <si>
    <t>169-2</t>
  </si>
  <si>
    <t>169-3</t>
  </si>
  <si>
    <t>169-4</t>
  </si>
  <si>
    <t>169-5</t>
  </si>
  <si>
    <t>169-6</t>
  </si>
  <si>
    <t>168-1</t>
  </si>
  <si>
    <t>168-2</t>
  </si>
  <si>
    <t>168-3</t>
  </si>
  <si>
    <t>168-4</t>
  </si>
  <si>
    <t>168-5</t>
  </si>
  <si>
    <t>168-6</t>
  </si>
  <si>
    <t>167-1</t>
  </si>
  <si>
    <t>167-2</t>
  </si>
  <si>
    <t>167-3</t>
  </si>
  <si>
    <t>167-4</t>
  </si>
  <si>
    <t>167-5</t>
  </si>
  <si>
    <t>167-6</t>
  </si>
  <si>
    <t>166-1</t>
  </si>
  <si>
    <t>166-2</t>
  </si>
  <si>
    <t>166-3</t>
  </si>
  <si>
    <t>166-4</t>
  </si>
  <si>
    <t>166-5</t>
  </si>
  <si>
    <t>166-6</t>
  </si>
  <si>
    <t>165-1</t>
  </si>
  <si>
    <t>165-2</t>
  </si>
  <si>
    <t>165-3</t>
  </si>
  <si>
    <t>165-4</t>
  </si>
  <si>
    <t>165-5</t>
  </si>
  <si>
    <t>165-6</t>
  </si>
  <si>
    <t>164-1</t>
  </si>
  <si>
    <t>164-2</t>
  </si>
  <si>
    <t>164-3</t>
  </si>
  <si>
    <t>164-4</t>
  </si>
  <si>
    <t>164-5</t>
  </si>
  <si>
    <t>164-6</t>
  </si>
  <si>
    <t>163-1</t>
  </si>
  <si>
    <t>163-2</t>
  </si>
  <si>
    <t>163-3</t>
  </si>
  <si>
    <t>163-4</t>
  </si>
  <si>
    <t>163-5</t>
  </si>
  <si>
    <t>163-6</t>
  </si>
  <si>
    <t>162-1</t>
  </si>
  <si>
    <t>162-2</t>
  </si>
  <si>
    <t>162-3</t>
  </si>
  <si>
    <t>162-4</t>
  </si>
  <si>
    <t>162-5</t>
  </si>
  <si>
    <t>162-6</t>
  </si>
  <si>
    <t>161-1</t>
  </si>
  <si>
    <t>161-2</t>
  </si>
  <si>
    <t>161-3</t>
  </si>
  <si>
    <t>161-4</t>
  </si>
  <si>
    <t>161-5</t>
  </si>
  <si>
    <t>160-1</t>
  </si>
  <si>
    <t>160-2</t>
  </si>
  <si>
    <t>160-3</t>
  </si>
  <si>
    <t>160-4</t>
  </si>
  <si>
    <t>160-5</t>
  </si>
  <si>
    <t>160-6</t>
  </si>
  <si>
    <t>R-20220801-00051</t>
  </si>
  <si>
    <t>Simple Shot 10% Niacinamide</t>
  </si>
  <si>
    <t>Vaseline EH Non-ionic lotion</t>
  </si>
  <si>
    <t>Vaseline Cocoa Radiant Lotion</t>
  </si>
  <si>
    <t>R-20220811-00057</t>
  </si>
  <si>
    <t>UCONN 0728</t>
  </si>
  <si>
    <t>UCONN 0729</t>
  </si>
  <si>
    <t>UCONN 0730</t>
  </si>
  <si>
    <t>R-20220803-00056</t>
  </si>
  <si>
    <t>R-20220808-00068</t>
  </si>
  <si>
    <t>R-20220808-00070</t>
  </si>
  <si>
    <t>R-20220510-00071</t>
  </si>
  <si>
    <t>R-20220517-00108</t>
  </si>
  <si>
    <t>R-20190508-00027</t>
  </si>
  <si>
    <t>R-20190508-00028</t>
  </si>
  <si>
    <t>R-20190514-00006</t>
  </si>
  <si>
    <t>R-20190514-00008</t>
  </si>
  <si>
    <t>R-20190923-00059</t>
  </si>
  <si>
    <t>Vaseline Dry Skin Repair</t>
  </si>
  <si>
    <t>R-20190620-00012</t>
  </si>
  <si>
    <t>R-20190812-00045</t>
  </si>
  <si>
    <t>R-20190923-00060</t>
  </si>
  <si>
    <t>R-20190923-00061</t>
  </si>
  <si>
    <t>R-20190819-00023</t>
  </si>
  <si>
    <t>R-20190905-00026</t>
  </si>
  <si>
    <t>Glowrious Air Sample</t>
  </si>
  <si>
    <t>Glowrious Jelly</t>
  </si>
  <si>
    <t>Glowrious control</t>
  </si>
  <si>
    <t>Glowrious 0.4%</t>
  </si>
  <si>
    <t>Glowrious 0.6%</t>
  </si>
  <si>
    <t>Glowrious 0.8%</t>
  </si>
  <si>
    <t>Glowrious 1%</t>
  </si>
  <si>
    <t>R-20190712-00018</t>
  </si>
  <si>
    <t>R-20190712-00019</t>
  </si>
  <si>
    <t>R-20190613-00013</t>
  </si>
  <si>
    <t>R-20190620-00042</t>
  </si>
  <si>
    <t>R-20190913-00009</t>
  </si>
  <si>
    <t>R-20190913-00010</t>
  </si>
  <si>
    <t>R-20190820-00031</t>
  </si>
  <si>
    <t>R-20200129-00020</t>
  </si>
  <si>
    <t>R-20190712-00017</t>
  </si>
  <si>
    <t>R-20190712-00016</t>
  </si>
  <si>
    <t>R-20190613-00011</t>
  </si>
  <si>
    <t>R-20221205-00068</t>
  </si>
  <si>
    <t>R-20221205-00069</t>
  </si>
  <si>
    <t>R-20221206-00054</t>
  </si>
  <si>
    <t>R-20221206-00056</t>
  </si>
  <si>
    <t>R-20221207-00024</t>
  </si>
  <si>
    <t>R-20221207-00025</t>
  </si>
  <si>
    <t>R-20221205-00081</t>
  </si>
  <si>
    <t>R-20221205-00082</t>
  </si>
  <si>
    <t>214-1</t>
  </si>
  <si>
    <t>214-2</t>
  </si>
  <si>
    <t>214-3</t>
  </si>
  <si>
    <t>214-4</t>
  </si>
  <si>
    <t>214-5</t>
  </si>
  <si>
    <t>214-6</t>
  </si>
  <si>
    <t>R-20221212-00075</t>
  </si>
  <si>
    <t>R-20221205-00071</t>
  </si>
  <si>
    <t>R-20221205-00072</t>
  </si>
  <si>
    <t>R-20221205-00070</t>
  </si>
  <si>
    <t>R-20221205-00078</t>
  </si>
  <si>
    <t>R-20221130-00055</t>
  </si>
  <si>
    <t>Eucerin Substitute</t>
  </si>
  <si>
    <t>R-20221207-00045</t>
  </si>
  <si>
    <t>R-20221207-00030</t>
  </si>
  <si>
    <t>R-20221205-00083</t>
  </si>
  <si>
    <t>R-20221214-00057</t>
  </si>
  <si>
    <t>R-20221213-00054</t>
  </si>
  <si>
    <t>R-20221214-00049</t>
  </si>
  <si>
    <t>S-221214-01419</t>
  </si>
  <si>
    <t>S-221214-01420</t>
  </si>
  <si>
    <t>S-221214-01421</t>
  </si>
  <si>
    <t>S-221214-01269</t>
  </si>
  <si>
    <t>S-221214-01009</t>
  </si>
  <si>
    <t>215-1</t>
  </si>
  <si>
    <t>R-20221219-00050</t>
  </si>
  <si>
    <t>S-221219-02123</t>
  </si>
  <si>
    <t>215-2</t>
  </si>
  <si>
    <t>R-20221219-00051</t>
  </si>
  <si>
    <t>S-221219-02169</t>
  </si>
  <si>
    <t>215-3</t>
  </si>
  <si>
    <t>R-20221215-00044</t>
  </si>
  <si>
    <t>S-221215-01578</t>
  </si>
  <si>
    <t>215-4</t>
  </si>
  <si>
    <t>R-20221215-00045</t>
  </si>
  <si>
    <t>S-221215-01624</t>
  </si>
  <si>
    <t>215-5</t>
  </si>
  <si>
    <t>R-20221215-00046</t>
  </si>
  <si>
    <t>S-221215-01670</t>
  </si>
  <si>
    <t>215-6</t>
  </si>
  <si>
    <t>R-20221216-00047</t>
  </si>
  <si>
    <t>S-221216-00966</t>
  </si>
  <si>
    <t>215-7</t>
  </si>
  <si>
    <t>R-20221216-00051</t>
  </si>
  <si>
    <t>S-221216-01037</t>
  </si>
  <si>
    <t>215-8</t>
  </si>
  <si>
    <t>R-20221216-00052</t>
  </si>
  <si>
    <t>S-221216-01062</t>
  </si>
  <si>
    <t>215-9</t>
  </si>
  <si>
    <t>R-20221216-00058</t>
  </si>
  <si>
    <t>S-221216-01087</t>
  </si>
  <si>
    <t>(Possibly) R-20221202-00070</t>
  </si>
  <si>
    <t>R-20220721-00097</t>
  </si>
  <si>
    <t>R-20220721-00098</t>
  </si>
  <si>
    <t>R-20220722-00077</t>
  </si>
  <si>
    <t>R-20220722-00078</t>
  </si>
  <si>
    <t>R-20220726-00055</t>
  </si>
  <si>
    <t>R-20220726-00057</t>
  </si>
  <si>
    <t>R-20190603-00025</t>
  </si>
  <si>
    <t>R-20190605-00010</t>
  </si>
  <si>
    <t>R-20190605-00038</t>
  </si>
  <si>
    <t>R-20190613-00009</t>
  </si>
  <si>
    <t>R-20190514-00014</t>
  </si>
  <si>
    <t>R-20190514-00015</t>
  </si>
  <si>
    <t>Simple Shots Control + 10% VB3 + 1% VB5</t>
  </si>
  <si>
    <t>Simple Shots Control + 10% Niacinamide+ 1% B5</t>
  </si>
  <si>
    <t>Vaseline Cocoa Radiant Control</t>
  </si>
  <si>
    <t>R-20220718-00067</t>
  </si>
  <si>
    <t>R-20220720-00051</t>
  </si>
  <si>
    <t>R-20220720-00064</t>
  </si>
  <si>
    <t>R-20220720-00065</t>
  </si>
  <si>
    <t>R-20220720-00046</t>
  </si>
  <si>
    <t>R-20181218-00007</t>
  </si>
  <si>
    <t>R-20190521-00013</t>
  </si>
  <si>
    <t>R-20190523-00016</t>
  </si>
  <si>
    <t>R-20190603-00023</t>
  </si>
  <si>
    <t>R-20190603-00024</t>
  </si>
  <si>
    <t>R-20220714-00050</t>
  </si>
  <si>
    <t>R-20220714-00055</t>
  </si>
  <si>
    <t>R-20220715-00023</t>
  </si>
  <si>
    <t>R-20220715-00024</t>
  </si>
  <si>
    <t>R-20220718-00065</t>
  </si>
  <si>
    <t>R-20220718-00069</t>
  </si>
  <si>
    <t>Essential Healing Lab Control</t>
  </si>
  <si>
    <t>Essential Healing New Press</t>
  </si>
  <si>
    <t>R-20220707-00063</t>
  </si>
  <si>
    <t>R-20220707-00065</t>
  </si>
  <si>
    <t>R-20220707-00073</t>
  </si>
  <si>
    <t>R-20220705-00059</t>
  </si>
  <si>
    <t>R-20220705-00061</t>
  </si>
  <si>
    <t>R-20220630-00032</t>
  </si>
  <si>
    <t>R-20220630-00033</t>
  </si>
  <si>
    <t>R-20220609-00064</t>
  </si>
  <si>
    <t>R-20220621-00050</t>
  </si>
  <si>
    <t>R-20220624-00074</t>
  </si>
  <si>
    <t>R-20220630-00029</t>
  </si>
  <si>
    <t>R-20220630-00031</t>
  </si>
  <si>
    <t>R-20220629-00085</t>
  </si>
  <si>
    <t>R-20220630-00027</t>
  </si>
  <si>
    <t>R-20221202-00067</t>
  </si>
  <si>
    <t>216-1</t>
  </si>
  <si>
    <t>216-2</t>
  </si>
  <si>
    <t>216-3</t>
  </si>
  <si>
    <t>216-4</t>
  </si>
  <si>
    <t>216-5</t>
  </si>
  <si>
    <t>216-6</t>
  </si>
  <si>
    <t>216-7</t>
  </si>
  <si>
    <t>R-20221219-00046</t>
  </si>
  <si>
    <t>R-20221220-00058</t>
  </si>
  <si>
    <t>R-20221220-00057</t>
  </si>
  <si>
    <t>S-221219-02292</t>
  </si>
  <si>
    <t>S-221219-02293</t>
  </si>
  <si>
    <t>S-221219-02294</t>
  </si>
  <si>
    <t>S-221219-02295</t>
  </si>
  <si>
    <t>S-221219-02296</t>
  </si>
  <si>
    <t>S-221220-01813</t>
  </si>
  <si>
    <t>S-221220-01789</t>
  </si>
  <si>
    <t>217-1</t>
  </si>
  <si>
    <t>217-2</t>
  </si>
  <si>
    <t>217-3</t>
  </si>
  <si>
    <t>217-4</t>
  </si>
  <si>
    <t>217-5</t>
  </si>
  <si>
    <t>217-6</t>
  </si>
  <si>
    <t>217-7</t>
  </si>
  <si>
    <t>217-8</t>
  </si>
  <si>
    <t>217-9</t>
  </si>
  <si>
    <t>217-10</t>
  </si>
  <si>
    <t>217-11</t>
  </si>
  <si>
    <t>217-12</t>
  </si>
  <si>
    <t>R-20230105-00085</t>
  </si>
  <si>
    <t>R-20230105-00070</t>
  </si>
  <si>
    <t>R-20230104-00048</t>
  </si>
  <si>
    <t>Octavius Lite Batch Process-Lab</t>
  </si>
  <si>
    <t>R-20221223-00047</t>
  </si>
  <si>
    <t>S-230105-00724</t>
  </si>
  <si>
    <t>S-230105-00725</t>
  </si>
  <si>
    <t>S-230105-00726</t>
  </si>
  <si>
    <t>S-230105-00727</t>
  </si>
  <si>
    <t>S-230105-00728</t>
  </si>
  <si>
    <t>S-230105-00729</t>
  </si>
  <si>
    <t>S-230105-00644</t>
  </si>
  <si>
    <t>S-230105-00645</t>
  </si>
  <si>
    <t>S-230104-00765</t>
  </si>
  <si>
    <t>S-230104-00766</t>
  </si>
  <si>
    <t>S-221223-01051</t>
  </si>
  <si>
    <t>Inconclusive</t>
  </si>
  <si>
    <t>218-1</t>
  </si>
  <si>
    <t>218-2</t>
  </si>
  <si>
    <t>218-3</t>
  </si>
  <si>
    <t>218-4</t>
  </si>
  <si>
    <t>218-5</t>
  </si>
  <si>
    <t>218-6</t>
  </si>
  <si>
    <t>218-7</t>
  </si>
  <si>
    <t>218-8</t>
  </si>
  <si>
    <t>218-9</t>
  </si>
  <si>
    <t>218-10</t>
  </si>
  <si>
    <t>218-11</t>
  </si>
  <si>
    <t>218-12</t>
  </si>
  <si>
    <t>Lakme 1 5B</t>
  </si>
  <si>
    <t xml:space="preserve">R-20220818-00011 </t>
  </si>
  <si>
    <t>Lot F0</t>
  </si>
  <si>
    <t>Lot F1</t>
  </si>
  <si>
    <t>Lot F2</t>
  </si>
  <si>
    <t>Lot F3</t>
  </si>
  <si>
    <t>Lot F4</t>
  </si>
  <si>
    <t>Lot G0</t>
  </si>
  <si>
    <t>Lot G1</t>
  </si>
  <si>
    <t>Lot G2</t>
  </si>
  <si>
    <t>Lot H0</t>
  </si>
  <si>
    <t>Lot H1</t>
  </si>
  <si>
    <t>Lot H2</t>
  </si>
  <si>
    <t>Lot H3</t>
  </si>
  <si>
    <t>Lot C0</t>
  </si>
  <si>
    <t>Lot C1</t>
  </si>
  <si>
    <t>Lot C2</t>
  </si>
  <si>
    <t>Lot C3</t>
  </si>
  <si>
    <t>Lot C4</t>
  </si>
  <si>
    <t>Lot C5</t>
  </si>
  <si>
    <t>Lot D1</t>
  </si>
  <si>
    <t>Lot D2</t>
  </si>
  <si>
    <t>Lot E0</t>
  </si>
  <si>
    <t>Lot E1</t>
  </si>
  <si>
    <t>Lot E2</t>
  </si>
  <si>
    <t>Lot E3</t>
  </si>
  <si>
    <t>Lot A1</t>
  </si>
  <si>
    <t>Lot A2</t>
  </si>
  <si>
    <t>Lot A3</t>
  </si>
  <si>
    <t>Lot A4</t>
  </si>
  <si>
    <t>Lot A5</t>
  </si>
  <si>
    <t>Lot A6</t>
  </si>
  <si>
    <t>Lot A0</t>
  </si>
  <si>
    <t>Lot B0</t>
  </si>
  <si>
    <t>Lot B1</t>
  </si>
  <si>
    <t>Lot B2</t>
  </si>
  <si>
    <t>Lot B3</t>
  </si>
  <si>
    <t>Lot B4</t>
  </si>
  <si>
    <t xml:space="preserve">R-20230104-00047 </t>
  </si>
  <si>
    <t>S-230104-00760</t>
  </si>
  <si>
    <t xml:space="preserve">R-20230105-00069  </t>
  </si>
  <si>
    <t>S-230105-00508</t>
  </si>
  <si>
    <t xml:space="preserve">R-20230105-00071  </t>
  </si>
  <si>
    <t>S-230105-00552</t>
  </si>
  <si>
    <t>S-230105-00633</t>
  </si>
  <si>
    <t>S-230105-00723</t>
  </si>
  <si>
    <t xml:space="preserve">R-20230105-00088  </t>
  </si>
  <si>
    <t xml:space="preserve">R-20230105-00082 </t>
  </si>
  <si>
    <t>S-230109-02476</t>
  </si>
  <si>
    <t xml:space="preserve">R-20230109-00066 </t>
  </si>
  <si>
    <t>S-230109-02477</t>
  </si>
  <si>
    <t>S-230109-02478</t>
  </si>
  <si>
    <t>S-230109-02479</t>
  </si>
  <si>
    <t>S-230109-02480</t>
  </si>
  <si>
    <t>S-230109-02481</t>
  </si>
  <si>
    <t>R-20230109-00066</t>
  </si>
  <si>
    <t>Eucerin Subtitute</t>
  </si>
  <si>
    <t>220-1</t>
  </si>
  <si>
    <t>220-2</t>
  </si>
  <si>
    <t>220-3</t>
  </si>
  <si>
    <t>220-4</t>
  </si>
  <si>
    <t>220-5</t>
  </si>
  <si>
    <t>220-6</t>
  </si>
  <si>
    <t>220-7</t>
  </si>
  <si>
    <t>220-8</t>
  </si>
  <si>
    <t>220-9</t>
  </si>
  <si>
    <t>220-10</t>
  </si>
  <si>
    <t>220-11</t>
  </si>
  <si>
    <t>220-12</t>
  </si>
  <si>
    <t>R-20230109-00062</t>
  </si>
  <si>
    <t>R-20230111-00042</t>
  </si>
  <si>
    <t>R-20230111-00043</t>
  </si>
  <si>
    <t>R-20230111-00044</t>
  </si>
  <si>
    <t>R-20230111-00048</t>
  </si>
  <si>
    <t>S-230112-01154</t>
  </si>
  <si>
    <t>S-230109-02300</t>
  </si>
  <si>
    <t>S-230112-01155</t>
  </si>
  <si>
    <t>S-230109-02302</t>
  </si>
  <si>
    <t>S-230112-01153</t>
  </si>
  <si>
    <t>S-230109-02304</t>
  </si>
  <si>
    <t>S-230112-01152</t>
  </si>
  <si>
    <t>S-230109-02306</t>
  </si>
  <si>
    <t>S-230111-02046</t>
  </si>
  <si>
    <t>S-230111-02118</t>
  </si>
  <si>
    <t>S-230111-02174</t>
  </si>
  <si>
    <t>S-230111-02125</t>
  </si>
  <si>
    <t>Vaseline Cocoa Radiant</t>
  </si>
  <si>
    <t>S-220912-00654</t>
  </si>
  <si>
    <t>R-20220728-00031</t>
  </si>
  <si>
    <t>S-221018-00866</t>
  </si>
  <si>
    <t>159-1</t>
  </si>
  <si>
    <t>159-2</t>
  </si>
  <si>
    <t>159-3</t>
  </si>
  <si>
    <t>159-4</t>
  </si>
  <si>
    <t>159-5</t>
  </si>
  <si>
    <t>159-6</t>
  </si>
  <si>
    <t>158-1</t>
  </si>
  <si>
    <t>158-2</t>
  </si>
  <si>
    <t>158-3</t>
  </si>
  <si>
    <t>158-4</t>
  </si>
  <si>
    <t>158-5</t>
  </si>
  <si>
    <t>158-6</t>
  </si>
  <si>
    <t>157-1</t>
  </si>
  <si>
    <t>157-2</t>
  </si>
  <si>
    <t>157-3</t>
  </si>
  <si>
    <t>157-4</t>
  </si>
  <si>
    <t>157-5</t>
  </si>
  <si>
    <t>157-6</t>
  </si>
  <si>
    <t>156-1</t>
  </si>
  <si>
    <t>156-2</t>
  </si>
  <si>
    <t>156-3</t>
  </si>
  <si>
    <t>156-4</t>
  </si>
  <si>
    <t>156-5</t>
  </si>
  <si>
    <t>155-1</t>
  </si>
  <si>
    <t>155-2</t>
  </si>
  <si>
    <t>155-3</t>
  </si>
  <si>
    <t>155-4</t>
  </si>
  <si>
    <t>155-5</t>
  </si>
  <si>
    <t>155-6</t>
  </si>
  <si>
    <t>154-1</t>
  </si>
  <si>
    <t>154-2</t>
  </si>
  <si>
    <t>154-3</t>
  </si>
  <si>
    <t>154-4</t>
  </si>
  <si>
    <t>154-5</t>
  </si>
  <si>
    <t>154-6</t>
  </si>
  <si>
    <t>151-1</t>
  </si>
  <si>
    <t>151-2</t>
  </si>
  <si>
    <t>151-3</t>
  </si>
  <si>
    <t>151-4</t>
  </si>
  <si>
    <t>151-5</t>
  </si>
  <si>
    <t>151-6</t>
  </si>
  <si>
    <t>150-6</t>
  </si>
  <si>
    <t>150-1</t>
  </si>
  <si>
    <t>150-2</t>
  </si>
  <si>
    <t>150-3</t>
  </si>
  <si>
    <t>150-4</t>
  </si>
  <si>
    <t>150-5</t>
  </si>
  <si>
    <t xml:space="preserve">Supreme NDP-Cica Rich Cream </t>
  </si>
  <si>
    <t>R-20220623-00056</t>
  </si>
  <si>
    <t>R-20220629-00075</t>
  </si>
  <si>
    <t>R-20220629-00076</t>
  </si>
  <si>
    <t>R-20220629-00078</t>
  </si>
  <si>
    <t>R-20220616-00079</t>
  </si>
  <si>
    <t>R-20220616-00080</t>
  </si>
  <si>
    <t>R-20220613-00102</t>
  </si>
  <si>
    <t>R-20220621-00045</t>
  </si>
  <si>
    <t>R-20220622-00030</t>
  </si>
  <si>
    <t>R-20220613-00083</t>
  </si>
  <si>
    <t>R-20220614-00054</t>
  </si>
  <si>
    <t>R-20220614-00070</t>
  </si>
  <si>
    <t>R-20220614-00071</t>
  </si>
  <si>
    <t>R-20220616-00074</t>
  </si>
  <si>
    <t>R-20220616-00078</t>
  </si>
  <si>
    <t>Beige (control)</t>
  </si>
  <si>
    <t>Beige (Zno-TA 1156)</t>
  </si>
  <si>
    <t>Bronze (Control)</t>
  </si>
  <si>
    <t>Bronze (Zno-TA1156)</t>
  </si>
  <si>
    <t>LSE SPF 50 (Control)</t>
  </si>
  <si>
    <t>LSE SPF 50 (Zno-TA1155)</t>
  </si>
  <si>
    <t>156-6</t>
  </si>
  <si>
    <t>R-20220606-00070</t>
  </si>
  <si>
    <t>R-20220606-00071</t>
  </si>
  <si>
    <t>R-20220606-00072</t>
  </si>
  <si>
    <t>R-20220609-00069</t>
  </si>
  <si>
    <t>R-20220517-00103</t>
  </si>
  <si>
    <t>R-20210910-00065</t>
  </si>
  <si>
    <t>R-20220602-00040</t>
  </si>
  <si>
    <t>R-20220602-00041</t>
  </si>
  <si>
    <t>R-20220603-00048</t>
  </si>
  <si>
    <t>R-20220606-00058</t>
  </si>
  <si>
    <t>R-20220606-00061</t>
  </si>
  <si>
    <t>R-20220606-00065</t>
  </si>
  <si>
    <t>R-20210910-00063</t>
  </si>
  <si>
    <t>R-20220601-00057</t>
  </si>
  <si>
    <t>R-20220601-00065</t>
  </si>
  <si>
    <t>R-20220601-00066</t>
  </si>
  <si>
    <t>R-20220602-00042</t>
  </si>
  <si>
    <t>R-20220602-00044</t>
  </si>
  <si>
    <t>R-20220531-00148</t>
  </si>
  <si>
    <t>R-20220721-00062</t>
  </si>
  <si>
    <t>R-20220909-00069</t>
  </si>
  <si>
    <t>R-20221026-00031</t>
  </si>
  <si>
    <t>R-20220921-00046</t>
  </si>
  <si>
    <t>AS-100 R-20220913-00054</t>
  </si>
  <si>
    <t>S-220913-01078</t>
  </si>
  <si>
    <t>221-1</t>
  </si>
  <si>
    <t>221-2</t>
  </si>
  <si>
    <t>221-3</t>
  </si>
  <si>
    <t>221-4</t>
  </si>
  <si>
    <t>221-5</t>
  </si>
  <si>
    <t>221-6</t>
  </si>
  <si>
    <t>221-7</t>
  </si>
  <si>
    <t>221-8</t>
  </si>
  <si>
    <t>221-9</t>
  </si>
  <si>
    <t>221-10</t>
  </si>
  <si>
    <t>221-11</t>
  </si>
  <si>
    <t>221-12</t>
  </si>
  <si>
    <t>R-20230118-00080</t>
  </si>
  <si>
    <t>S-230118-02488</t>
  </si>
  <si>
    <t>S-230118-02489</t>
  </si>
  <si>
    <t>S-230118-02490</t>
  </si>
  <si>
    <t>R-20230109-00069</t>
  </si>
  <si>
    <t>S-230109-02403</t>
  </si>
  <si>
    <t>R-20230111-00058</t>
  </si>
  <si>
    <t>S-230111-02459</t>
  </si>
  <si>
    <t>R-20230117-00061</t>
  </si>
  <si>
    <t>S-230117-01273</t>
  </si>
  <si>
    <t>R-20230119-00014</t>
  </si>
  <si>
    <t>S-230119-00207</t>
  </si>
  <si>
    <t>R-20230119-00015</t>
  </si>
  <si>
    <t>R-20230119-00016</t>
  </si>
  <si>
    <t>S-230119-00257</t>
  </si>
  <si>
    <t>S-230119-00304</t>
  </si>
  <si>
    <t>R-20230119-00012</t>
  </si>
  <si>
    <t>R-20230119-00013</t>
  </si>
  <si>
    <t>R-20230119-00017</t>
  </si>
  <si>
    <t>S-230119-00115</t>
  </si>
  <si>
    <t>S-230119-00161</t>
  </si>
  <si>
    <t>S-230119-00350</t>
  </si>
  <si>
    <t>R-20220624-00073</t>
  </si>
  <si>
    <t>R-20220707-00069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</si>
</sst>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center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 applyFill="1" applyAlignment="1">
      <alignment horizontal="right"/>
    </xf>
    <xf numFmtId="21" fontId="0" fillId="0" borderId="0" xfId="0" applyNumberFormat="1" applyAlignment="1">
      <alignment horizontal="right"/>
    </xf>
    <xf numFmtId="0" fontId="2" fillId="3" borderId="0" xfId="1" applyBorder="1"/>
    <xf numFmtId="0" fontId="2" fillId="3" borderId="0" xfId="1" applyBorder="1" applyAlignment="1">
      <alignment horizontal="center"/>
    </xf>
    <xf numFmtId="0" fontId="2" fillId="3" borderId="0" xfId="1" applyAlignment="1">
      <alignment horizontal="center"/>
    </xf>
    <xf numFmtId="164" fontId="2" fillId="3" borderId="0" xfId="1" applyNumberFormat="1" applyBorder="1" applyAlignment="1">
      <alignment horizontal="center"/>
    </xf>
    <xf numFmtId="0" fontId="2" fillId="3" borderId="0" xfId="1"/>
    <xf numFmtId="0" fontId="2" fillId="3" borderId="1" xfId="1" applyBorder="1" applyAlignment="1">
      <alignment horizontal="right"/>
    </xf>
    <xf numFmtId="2" fontId="2" fillId="3" borderId="0" xfId="1" applyNumberFormat="1" applyAlignment="1">
      <alignment horizontal="right"/>
    </xf>
    <xf numFmtId="0" fontId="2" fillId="3" borderId="0" xfId="1" applyAlignment="1">
      <alignment horizontal="right"/>
    </xf>
    <xf numFmtId="164" fontId="2" fillId="3" borderId="0" xfId="1" applyNumberFormat="1" applyAlignment="1">
      <alignment horizontal="right"/>
    </xf>
    <xf numFmtId="21" fontId="2" fillId="3" borderId="0" xfId="1" applyNumberFormat="1" applyAlignment="1">
      <alignment horizontal="right"/>
    </xf>
    <xf numFmtId="165" fontId="2" fillId="3" borderId="0" xfId="1" applyNumberFormat="1" applyBorder="1" applyAlignment="1">
      <alignment horizontal="center"/>
    </xf>
    <xf numFmtId="2" fontId="2" fillId="3" borderId="0" xfId="1" applyNumberFormat="1" applyBorder="1" applyAlignment="1">
      <alignment horizontal="center"/>
    </xf>
    <xf numFmtId="0" fontId="2" fillId="3" borderId="0" xfId="1" applyNumberFormat="1" applyAlignment="1">
      <alignment horizontal="center"/>
    </xf>
    <xf numFmtId="164" fontId="2" fillId="3" borderId="0" xfId="1" applyNumberFormat="1" applyAlignment="1">
      <alignment horizontal="center"/>
    </xf>
    <xf numFmtId="164" fontId="2" fillId="3" borderId="0" xfId="1" applyNumberFormat="1"/>
    <xf numFmtId="0" fontId="3" fillId="4" borderId="0" xfId="2"/>
    <xf numFmtId="0" fontId="3" fillId="4" borderId="0" xfId="2" applyAlignment="1">
      <alignment horizontal="center"/>
    </xf>
    <xf numFmtId="164" fontId="3" fillId="4" borderId="0" xfId="2" applyNumberFormat="1" applyAlignment="1">
      <alignment horizontal="center"/>
    </xf>
    <xf numFmtId="164" fontId="3" fillId="4" borderId="0" xfId="2" applyNumberFormat="1"/>
    <xf numFmtId="0" fontId="3" fillId="4" borderId="1" xfId="2" applyBorder="1" applyAlignment="1">
      <alignment horizontal="right"/>
    </xf>
    <xf numFmtId="2" fontId="3" fillId="4" borderId="0" xfId="2" applyNumberFormat="1" applyAlignment="1">
      <alignment horizontal="right"/>
    </xf>
    <xf numFmtId="0" fontId="3" fillId="4" borderId="0" xfId="2" applyAlignment="1">
      <alignment horizontal="right"/>
    </xf>
    <xf numFmtId="164" fontId="3" fillId="4" borderId="0" xfId="2" applyNumberFormat="1" applyAlignment="1">
      <alignment horizontal="right"/>
    </xf>
    <xf numFmtId="21" fontId="3" fillId="4" borderId="0" xfId="2" applyNumberFormat="1" applyAlignment="1">
      <alignment horizontal="right"/>
    </xf>
    <xf numFmtId="2" fontId="3" fillId="4" borderId="1" xfId="2" applyNumberFormat="1" applyBorder="1" applyAlignment="1">
      <alignment horizontal="right"/>
    </xf>
    <xf numFmtId="0" fontId="2" fillId="3" borderId="1" xfId="1" applyBorder="1"/>
    <xf numFmtId="45" fontId="2" fillId="3" borderId="0" xfId="1" applyNumberFormat="1" applyAlignment="1">
      <alignment horizontal="right"/>
    </xf>
    <xf numFmtId="20" fontId="2" fillId="3" borderId="0" xfId="1" applyNumberFormat="1" applyAlignment="1">
      <alignment horizontal="right"/>
    </xf>
    <xf numFmtId="0" fontId="3" fillId="4" borderId="0" xfId="2" applyBorder="1" applyAlignment="1">
      <alignment horizontal="center"/>
    </xf>
    <xf numFmtId="0" fontId="4" fillId="5" borderId="0" xfId="3"/>
    <xf numFmtId="0" fontId="4" fillId="5" borderId="0" xfId="3" applyAlignment="1">
      <alignment horizontal="center"/>
    </xf>
    <xf numFmtId="0" fontId="4" fillId="5" borderId="0" xfId="3" applyBorder="1" applyAlignment="1">
      <alignment horizontal="center"/>
    </xf>
    <xf numFmtId="164" fontId="4" fillId="5" borderId="0" xfId="3" applyNumberFormat="1" applyAlignment="1">
      <alignment horizontal="center"/>
    </xf>
    <xf numFmtId="0" fontId="4" fillId="5" borderId="1" xfId="3" applyBorder="1"/>
    <xf numFmtId="2" fontId="4" fillId="5" borderId="0" xfId="3" applyNumberFormat="1" applyAlignment="1">
      <alignment horizontal="right"/>
    </xf>
    <xf numFmtId="0" fontId="4" fillId="5" borderId="0" xfId="3" applyAlignment="1">
      <alignment horizontal="right"/>
    </xf>
    <xf numFmtId="164" fontId="4" fillId="5" borderId="0" xfId="3" applyNumberFormat="1" applyAlignment="1">
      <alignment horizontal="right"/>
    </xf>
    <xf numFmtId="21" fontId="4" fillId="5" borderId="0" xfId="3" applyNumberFormat="1" applyAlignment="1">
      <alignment horizontal="right"/>
    </xf>
    <xf numFmtId="165" fontId="4" fillId="5" borderId="0" xfId="3" applyNumberFormat="1" applyAlignment="1">
      <alignment horizontal="center"/>
    </xf>
    <xf numFmtId="46" fontId="4" fillId="5" borderId="0" xfId="3" applyNumberFormat="1" applyAlignment="1">
      <alignment horizontal="right"/>
    </xf>
    <xf numFmtId="0" fontId="3" fillId="4" borderId="1" xfId="2" applyBorder="1"/>
    <xf numFmtId="0" fontId="5" fillId="6" borderId="0" xfId="4"/>
    <xf numFmtId="0" fontId="5" fillId="6" borderId="0" xfId="4" applyAlignment="1">
      <alignment horizontal="center"/>
    </xf>
    <xf numFmtId="0" fontId="5" fillId="6" borderId="0" xfId="4" applyBorder="1" applyAlignment="1">
      <alignment horizontal="center"/>
    </xf>
    <xf numFmtId="164" fontId="5" fillId="6" borderId="0" xfId="4" applyNumberFormat="1" applyAlignment="1">
      <alignment horizontal="center"/>
    </xf>
    <xf numFmtId="164" fontId="5" fillId="6" borderId="0" xfId="4" applyNumberFormat="1"/>
    <xf numFmtId="0" fontId="5" fillId="6" borderId="1" xfId="4" applyBorder="1"/>
    <xf numFmtId="0" fontId="5" fillId="6" borderId="0" xfId="4" applyAlignment="1">
      <alignment horizontal="right"/>
    </xf>
    <xf numFmtId="164" fontId="5" fillId="6" borderId="0" xfId="4" applyNumberFormat="1" applyAlignment="1">
      <alignment horizontal="right"/>
    </xf>
    <xf numFmtId="21" fontId="5" fillId="6" borderId="0" xfId="4" applyNumberFormat="1" applyAlignment="1">
      <alignment horizontal="right"/>
    </xf>
    <xf numFmtId="2" fontId="5" fillId="6" borderId="0" xfId="4" applyNumberFormat="1" applyAlignment="1">
      <alignment horizontal="right"/>
    </xf>
    <xf numFmtId="164" fontId="4" fillId="5" borderId="0" xfId="3" applyNumberFormat="1"/>
    <xf numFmtId="0" fontId="2" fillId="3" borderId="1" xfId="1" applyBorder="1" applyAlignment="1">
      <alignment horizontal="center"/>
    </xf>
    <xf numFmtId="46" fontId="2" fillId="3" borderId="0" xfId="1" applyNumberFormat="1" applyAlignment="1">
      <alignment horizontal="right"/>
    </xf>
    <xf numFmtId="2" fontId="2" fillId="3" borderId="1" xfId="1" applyNumberFormat="1" applyBorder="1" applyAlignment="1">
      <alignment horizontal="right"/>
    </xf>
    <xf numFmtId="0" fontId="2" fillId="3" borderId="0" xfId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2" fillId="3" borderId="1" xfId="1" applyNumberFormat="1" applyBorder="1" applyAlignment="1">
      <alignment horizontal="center"/>
    </xf>
    <xf numFmtId="21" fontId="2" fillId="3" borderId="0" xfId="1" applyNumberFormat="1" applyAlignment="1">
      <alignment horizontal="center"/>
    </xf>
    <xf numFmtId="0" fontId="0" fillId="0" borderId="1" xfId="0" applyFill="1" applyBorder="1"/>
    <xf numFmtId="2" fontId="2" fillId="3" borderId="0" xfId="1" applyNumberFormat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2" fontId="2" fillId="3" borderId="0" xfId="1" applyNumberFormat="1" applyAlignment="1">
      <alignment horizontal="center"/>
    </xf>
    <xf numFmtId="21" fontId="2" fillId="3" borderId="0" xfId="1" applyNumberFormat="1"/>
    <xf numFmtId="0" fontId="0" fillId="7" borderId="0" xfId="0" applyFill="1"/>
    <xf numFmtId="0" fontId="0" fillId="0" borderId="1" xfId="0" applyBorder="1"/>
    <xf numFmtId="164" fontId="2" fillId="0" borderId="0" xfId="1" applyNumberFormat="1" applyFill="1" applyAlignment="1">
      <alignment horizontal="center"/>
    </xf>
    <xf numFmtId="0" fontId="2" fillId="0" borderId="0" xfId="1" applyFill="1"/>
    <xf numFmtId="2" fontId="2" fillId="0" borderId="0" xfId="1" applyNumberFormat="1" applyFill="1" applyAlignment="1">
      <alignment horizontal="right"/>
    </xf>
  </cellXfs>
  <cellStyles count="5">
    <cellStyle name="Accent6" xfId="3" builtinId="49"/>
    <cellStyle name="Bad" xfId="2" builtinId="27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A56A-ABA3-4AD5-ADB2-0F18F0C7F6EC}">
  <dimension ref="A1:AC581"/>
  <sheetViews>
    <sheetView tabSelected="1" topLeftCell="A532" zoomScaleNormal="100" workbookViewId="0">
      <selection activeCell="A539" sqref="A539:XFD539"/>
    </sheetView>
  </sheetViews>
  <sheetFormatPr defaultRowHeight="14.4" x14ac:dyDescent="0.3"/>
  <cols>
    <col min="1" max="1" width="18.77734375" bestFit="1" customWidth="1"/>
    <col min="2" max="2" width="43.5546875" style="1" customWidth="1"/>
    <col min="3" max="4" width="23.33203125" style="1" customWidth="1"/>
    <col min="5" max="5" width="14.77734375" style="1" customWidth="1"/>
    <col min="6" max="6" width="25.5546875" style="1" bestFit="1" customWidth="1"/>
    <col min="7" max="7" width="26" style="1" bestFit="1" customWidth="1"/>
    <col min="8" max="8" width="28.88671875" style="1" bestFit="1" customWidth="1"/>
    <col min="9" max="9" width="31.5546875" style="1" customWidth="1"/>
    <col min="10" max="11" width="29.33203125" style="1" customWidth="1"/>
    <col min="12" max="12" width="22.77734375" customWidth="1"/>
    <col min="15" max="15" width="26.44140625" style="11" customWidth="1"/>
    <col min="16" max="16" width="36.33203125" style="22" customWidth="1"/>
    <col min="17" max="17" width="25.109375" style="8" customWidth="1"/>
    <col min="18" max="18" width="26.21875" style="22" customWidth="1"/>
    <col min="19" max="19" width="41" style="22" customWidth="1"/>
    <col min="20" max="20" width="38.6640625" style="22" customWidth="1"/>
    <col min="21" max="21" width="36.6640625" style="22" bestFit="1" customWidth="1"/>
    <col min="22" max="22" width="43" style="22" customWidth="1"/>
    <col min="23" max="23" width="22.109375" style="22" customWidth="1"/>
    <col min="24" max="24" width="40.109375" style="22" customWidth="1"/>
    <col min="25" max="25" width="23.77734375" style="4" customWidth="1"/>
    <col min="26" max="26" width="32.33203125" style="22" bestFit="1" customWidth="1"/>
    <col min="27" max="27" width="24.44140625" style="8" customWidth="1"/>
    <col min="28" max="28" width="27.88671875" style="22" customWidth="1"/>
    <col min="29" max="29" width="38.5546875" style="22" customWidth="1"/>
  </cols>
  <sheetData>
    <row r="1" spans="1:29" x14ac:dyDescent="0.3">
      <c r="A1" s="14" t="s">
        <v>42</v>
      </c>
      <c r="B1" s="15" t="s">
        <v>0</v>
      </c>
      <c r="C1" s="15" t="s">
        <v>129</v>
      </c>
      <c r="D1" s="15" t="s">
        <v>123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72</v>
      </c>
      <c r="K1" s="15" t="s">
        <v>54</v>
      </c>
      <c r="L1" s="15" t="s">
        <v>71</v>
      </c>
      <c r="O1" s="9" t="s">
        <v>88</v>
      </c>
      <c r="P1" s="22" t="s">
        <v>89</v>
      </c>
      <c r="Q1" s="8" t="s">
        <v>90</v>
      </c>
      <c r="R1" s="22" t="s">
        <v>3</v>
      </c>
      <c r="S1" s="8" t="s">
        <v>116</v>
      </c>
      <c r="T1" s="8" t="s">
        <v>55</v>
      </c>
      <c r="U1" s="8" t="s">
        <v>56</v>
      </c>
      <c r="V1" s="8" t="s">
        <v>57</v>
      </c>
      <c r="W1" s="22" t="s">
        <v>53</v>
      </c>
      <c r="X1" s="8" t="s">
        <v>117</v>
      </c>
      <c r="Y1" s="3" t="s">
        <v>6</v>
      </c>
      <c r="Z1" s="22" t="s">
        <v>13</v>
      </c>
      <c r="AA1" s="8" t="s">
        <v>7</v>
      </c>
      <c r="AB1" s="22" t="s">
        <v>8</v>
      </c>
      <c r="AC1" s="8" t="s">
        <v>118</v>
      </c>
    </row>
    <row r="2" spans="1:29" s="31" customFormat="1" x14ac:dyDescent="0.3">
      <c r="A2" s="27" t="s">
        <v>1241</v>
      </c>
      <c r="B2" s="28" t="s">
        <v>1253</v>
      </c>
      <c r="C2" s="28" t="s">
        <v>1254</v>
      </c>
      <c r="D2" s="28" t="s">
        <v>144</v>
      </c>
      <c r="E2" s="28">
        <v>8.0000000000000002E-3</v>
      </c>
      <c r="F2" s="28"/>
      <c r="G2" s="28"/>
      <c r="H2" s="28"/>
      <c r="I2" s="28"/>
      <c r="J2" s="28"/>
      <c r="K2" s="28"/>
      <c r="L2" s="28"/>
      <c r="O2" s="79"/>
      <c r="P2" s="34"/>
      <c r="Q2" s="34"/>
      <c r="R2" s="34"/>
      <c r="S2" s="34"/>
      <c r="T2" s="34"/>
      <c r="U2" s="34"/>
      <c r="V2" s="34"/>
      <c r="W2" s="34"/>
      <c r="X2" s="34"/>
      <c r="Y2" s="29"/>
      <c r="Z2" s="34"/>
      <c r="AA2" s="34"/>
      <c r="AB2" s="34"/>
      <c r="AC2" s="34"/>
    </row>
    <row r="3" spans="1:29" s="31" customFormat="1" x14ac:dyDescent="0.3">
      <c r="A3" s="27" t="s">
        <v>1242</v>
      </c>
      <c r="B3" s="28" t="s">
        <v>1253</v>
      </c>
      <c r="C3" s="28" t="s">
        <v>1255</v>
      </c>
      <c r="D3" s="28" t="s">
        <v>144</v>
      </c>
      <c r="E3" s="28">
        <v>7.0000000000000001E-3</v>
      </c>
      <c r="F3" s="28"/>
      <c r="G3" s="28"/>
      <c r="H3" s="28"/>
      <c r="I3" s="28"/>
      <c r="J3" s="28"/>
      <c r="K3" s="28"/>
      <c r="L3" s="28"/>
      <c r="O3" s="79"/>
      <c r="P3" s="34"/>
      <c r="Q3" s="34"/>
      <c r="R3" s="34"/>
      <c r="S3" s="34"/>
      <c r="T3" s="34"/>
      <c r="U3" s="34"/>
      <c r="V3" s="34"/>
      <c r="W3" s="34"/>
      <c r="X3" s="34"/>
      <c r="Y3" s="29"/>
      <c r="Z3" s="34"/>
      <c r="AA3" s="34"/>
      <c r="AB3" s="34"/>
      <c r="AC3" s="34"/>
    </row>
    <row r="4" spans="1:29" s="31" customFormat="1" x14ac:dyDescent="0.3">
      <c r="A4" s="27" t="s">
        <v>1243</v>
      </c>
      <c r="B4" s="28" t="s">
        <v>1253</v>
      </c>
      <c r="C4" s="28" t="s">
        <v>1256</v>
      </c>
      <c r="D4" s="28" t="s">
        <v>144</v>
      </c>
      <c r="E4" s="28">
        <v>8.0000000000000002E-3</v>
      </c>
      <c r="F4" s="28"/>
      <c r="G4" s="28"/>
      <c r="H4" s="28"/>
      <c r="I4" s="28"/>
      <c r="J4" s="28"/>
      <c r="K4" s="28"/>
      <c r="L4" s="28"/>
      <c r="O4" s="79"/>
      <c r="P4" s="34"/>
      <c r="Q4" s="34"/>
      <c r="R4" s="34"/>
      <c r="S4" s="34"/>
      <c r="T4" s="34"/>
      <c r="U4" s="34"/>
      <c r="V4" s="34"/>
      <c r="W4" s="34"/>
      <c r="X4" s="34"/>
      <c r="Y4" s="29"/>
      <c r="Z4" s="34"/>
      <c r="AA4" s="34"/>
      <c r="AB4" s="34"/>
      <c r="AC4" s="34"/>
    </row>
    <row r="5" spans="1:29" s="31" customFormat="1" x14ac:dyDescent="0.3">
      <c r="A5" s="27" t="s">
        <v>1244</v>
      </c>
      <c r="B5" s="28" t="s">
        <v>1257</v>
      </c>
      <c r="C5" s="28" t="s">
        <v>1258</v>
      </c>
      <c r="D5" s="28" t="s">
        <v>144</v>
      </c>
      <c r="E5" s="28">
        <v>6.0000000000000001E-3</v>
      </c>
      <c r="F5" s="28"/>
      <c r="G5" s="28"/>
      <c r="H5" s="28"/>
      <c r="I5" s="28"/>
      <c r="J5" s="28"/>
      <c r="K5" s="28"/>
      <c r="L5" s="28"/>
      <c r="O5" s="79"/>
      <c r="P5" s="34"/>
      <c r="Q5" s="34"/>
      <c r="R5" s="34"/>
      <c r="S5" s="34"/>
      <c r="T5" s="34"/>
      <c r="U5" s="34"/>
      <c r="V5" s="34"/>
      <c r="W5" s="34"/>
      <c r="X5" s="34"/>
      <c r="Y5" s="29"/>
      <c r="Z5" s="34"/>
      <c r="AA5" s="34"/>
      <c r="AB5" s="34"/>
      <c r="AC5" s="34"/>
    </row>
    <row r="6" spans="1:29" s="31" customFormat="1" x14ac:dyDescent="0.3">
      <c r="A6" s="27" t="s">
        <v>1245</v>
      </c>
      <c r="B6" s="28" t="s">
        <v>1259</v>
      </c>
      <c r="C6" s="28" t="s">
        <v>1260</v>
      </c>
      <c r="D6" s="28" t="s">
        <v>144</v>
      </c>
      <c r="E6" s="28">
        <v>6.0000000000000001E-3</v>
      </c>
      <c r="F6" s="28"/>
      <c r="G6" s="28"/>
      <c r="H6" s="28"/>
      <c r="I6" s="28"/>
      <c r="J6" s="28"/>
      <c r="K6" s="28"/>
      <c r="L6" s="28"/>
      <c r="O6" s="79"/>
      <c r="P6" s="34"/>
      <c r="Q6" s="34"/>
      <c r="R6" s="34"/>
      <c r="S6" s="34"/>
      <c r="T6" s="34"/>
      <c r="U6" s="34"/>
      <c r="V6" s="34"/>
      <c r="W6" s="34"/>
      <c r="X6" s="34"/>
      <c r="Y6" s="29"/>
      <c r="Z6" s="34"/>
      <c r="AA6" s="34"/>
      <c r="AB6" s="34"/>
      <c r="AC6" s="34"/>
    </row>
    <row r="7" spans="1:29" s="31" customFormat="1" x14ac:dyDescent="0.3">
      <c r="A7" s="27" t="s">
        <v>1246</v>
      </c>
      <c r="B7" s="28" t="s">
        <v>1261</v>
      </c>
      <c r="C7" s="28" t="s">
        <v>1262</v>
      </c>
      <c r="D7" s="28" t="s">
        <v>124</v>
      </c>
      <c r="E7" s="28">
        <v>2.8000000000000001E-2</v>
      </c>
      <c r="F7" s="28"/>
      <c r="G7" s="28"/>
      <c r="H7" s="30">
        <f t="shared" ref="H7" si="0">AC7*1440</f>
        <v>190.63333333333333</v>
      </c>
      <c r="I7" s="30">
        <f t="shared" ref="I7" si="1">AB7</f>
        <v>4.9071618037135876</v>
      </c>
      <c r="J7" s="28"/>
      <c r="K7" s="28"/>
      <c r="L7" s="28"/>
      <c r="O7" s="79">
        <v>107.38</v>
      </c>
      <c r="P7" s="34"/>
      <c r="Q7" s="34"/>
      <c r="R7" s="34"/>
      <c r="S7" s="34"/>
      <c r="T7" s="34"/>
      <c r="U7" s="34"/>
      <c r="V7" s="34"/>
      <c r="W7" s="34"/>
      <c r="X7" s="34"/>
      <c r="Y7" s="29">
        <v>130</v>
      </c>
      <c r="Z7" s="33">
        <f t="shared" ref="Z7" si="2">Y7-(3*(Y7-O7)/100)</f>
        <v>129.32140000000001</v>
      </c>
      <c r="AA7" s="34">
        <v>128.88999999999999</v>
      </c>
      <c r="AB7" s="35">
        <f t="shared" ref="AB7" si="3">(Y7-AA7)/(130-O7)*100</f>
        <v>4.9071618037135876</v>
      </c>
      <c r="AC7" s="36">
        <v>0.13238425925925926</v>
      </c>
    </row>
    <row r="8" spans="1:29" s="31" customFormat="1" x14ac:dyDescent="0.3">
      <c r="A8" s="27" t="s">
        <v>1247</v>
      </c>
      <c r="B8" s="28" t="s">
        <v>1263</v>
      </c>
      <c r="C8" s="28" t="s">
        <v>1264</v>
      </c>
      <c r="D8" s="28" t="s">
        <v>144</v>
      </c>
      <c r="E8" s="28">
        <v>1.2999999999999999E-2</v>
      </c>
      <c r="F8" s="28"/>
      <c r="G8" s="28"/>
      <c r="H8" s="28"/>
      <c r="I8" s="28"/>
      <c r="J8" s="28"/>
      <c r="K8" s="28"/>
      <c r="L8" s="28"/>
      <c r="O8" s="79"/>
      <c r="P8" s="34"/>
      <c r="Q8" s="34"/>
      <c r="R8" s="34"/>
      <c r="S8" s="34"/>
      <c r="T8" s="34"/>
      <c r="U8" s="34"/>
      <c r="V8" s="34"/>
      <c r="W8" s="34"/>
      <c r="X8" s="34"/>
      <c r="Y8" s="29"/>
      <c r="Z8" s="34"/>
      <c r="AA8" s="34"/>
      <c r="AB8" s="34"/>
      <c r="AC8" s="34"/>
    </row>
    <row r="9" spans="1:29" s="31" customFormat="1" x14ac:dyDescent="0.3">
      <c r="A9" s="27" t="s">
        <v>1248</v>
      </c>
      <c r="B9" s="28" t="s">
        <v>1265</v>
      </c>
      <c r="C9" s="28" t="s">
        <v>1267</v>
      </c>
      <c r="D9" s="28" t="s">
        <v>124</v>
      </c>
      <c r="E9" s="28">
        <v>2.9000000000000001E-2</v>
      </c>
      <c r="F9" s="30">
        <f>S9*1440</f>
        <v>340.51666666666665</v>
      </c>
      <c r="G9" s="30">
        <f>R9</f>
        <v>2.9789184234646733</v>
      </c>
      <c r="H9" s="28"/>
      <c r="I9" s="28"/>
      <c r="J9" s="28"/>
      <c r="K9" s="28"/>
      <c r="L9" s="28"/>
      <c r="O9" s="79">
        <v>108.18</v>
      </c>
      <c r="P9" s="33">
        <f>(3*(Y9-O9)/100)+(O9)</f>
        <v>108.83460000000001</v>
      </c>
      <c r="Q9" s="34">
        <v>108.83</v>
      </c>
      <c r="R9" s="35">
        <f>(Q9-O9)/(130-O9)*100</f>
        <v>2.9789184234646733</v>
      </c>
      <c r="S9" s="36">
        <v>0.23646990740740739</v>
      </c>
      <c r="T9" s="34"/>
      <c r="U9" s="34"/>
      <c r="V9" s="34"/>
      <c r="W9" s="34"/>
      <c r="X9" s="34"/>
      <c r="Y9" s="29">
        <v>130</v>
      </c>
      <c r="Z9" s="34"/>
      <c r="AA9" s="34"/>
      <c r="AB9" s="34"/>
      <c r="AC9" s="34"/>
    </row>
    <row r="10" spans="1:29" s="31" customFormat="1" x14ac:dyDescent="0.3">
      <c r="A10" s="27" t="s">
        <v>1249</v>
      </c>
      <c r="B10" s="28" t="s">
        <v>1266</v>
      </c>
      <c r="C10" s="28" t="s">
        <v>1268</v>
      </c>
      <c r="D10" s="28" t="s">
        <v>144</v>
      </c>
      <c r="E10" s="28">
        <v>7.0000000000000001E-3</v>
      </c>
      <c r="F10" s="28"/>
      <c r="G10" s="28"/>
      <c r="H10" s="28"/>
      <c r="I10" s="28"/>
      <c r="J10" s="28"/>
      <c r="K10" s="28"/>
      <c r="L10" s="28"/>
      <c r="O10" s="79"/>
      <c r="P10" s="34"/>
      <c r="Q10" s="34"/>
      <c r="R10" s="34"/>
      <c r="S10" s="34"/>
      <c r="T10" s="34"/>
      <c r="U10" s="34"/>
      <c r="V10" s="34"/>
      <c r="W10" s="34"/>
      <c r="X10" s="34"/>
      <c r="Y10" s="29"/>
      <c r="Z10" s="34"/>
      <c r="AA10" s="34"/>
      <c r="AB10" s="34"/>
      <c r="AC10" s="34"/>
    </row>
    <row r="11" spans="1:29" s="31" customFormat="1" x14ac:dyDescent="0.3">
      <c r="A11" s="27" t="s">
        <v>1250</v>
      </c>
      <c r="B11" s="28" t="s">
        <v>1269</v>
      </c>
      <c r="C11" s="28" t="s">
        <v>1272</v>
      </c>
      <c r="D11" s="28" t="s">
        <v>144</v>
      </c>
      <c r="E11" s="28">
        <v>3.0000000000000001E-3</v>
      </c>
      <c r="F11" s="28"/>
      <c r="G11" s="28"/>
      <c r="H11" s="28"/>
      <c r="I11" s="28"/>
      <c r="J11" s="28"/>
      <c r="K11" s="28"/>
      <c r="L11" s="28"/>
      <c r="O11" s="79"/>
      <c r="P11" s="34"/>
      <c r="Q11" s="34"/>
      <c r="R11" s="34"/>
      <c r="S11" s="34"/>
      <c r="T11" s="34"/>
      <c r="U11" s="34"/>
      <c r="V11" s="34"/>
      <c r="W11" s="34"/>
      <c r="X11" s="34"/>
      <c r="Y11" s="29"/>
      <c r="Z11" s="34"/>
      <c r="AA11" s="34"/>
      <c r="AB11" s="34"/>
      <c r="AC11" s="34"/>
    </row>
    <row r="12" spans="1:29" s="31" customFormat="1" x14ac:dyDescent="0.3">
      <c r="A12" s="27" t="s">
        <v>1251</v>
      </c>
      <c r="B12" s="28" t="s">
        <v>1270</v>
      </c>
      <c r="C12" s="28" t="s">
        <v>1273</v>
      </c>
      <c r="D12" s="28" t="s">
        <v>144</v>
      </c>
      <c r="E12" s="28">
        <v>6.0000000000000001E-3</v>
      </c>
      <c r="F12" s="28"/>
      <c r="G12" s="28"/>
      <c r="H12" s="28"/>
      <c r="I12" s="28"/>
      <c r="J12" s="28"/>
      <c r="K12" s="28"/>
      <c r="L12" s="28"/>
      <c r="O12" s="79"/>
      <c r="P12" s="34"/>
      <c r="Q12" s="34"/>
      <c r="R12" s="34"/>
      <c r="S12" s="34"/>
      <c r="T12" s="34"/>
      <c r="U12" s="34"/>
      <c r="V12" s="34"/>
      <c r="W12" s="34"/>
      <c r="X12" s="34"/>
      <c r="Y12" s="29"/>
      <c r="Z12" s="34"/>
      <c r="AA12" s="34"/>
      <c r="AB12" s="34"/>
      <c r="AC12" s="34"/>
    </row>
    <row r="13" spans="1:29" s="31" customFormat="1" x14ac:dyDescent="0.3">
      <c r="A13" s="27" t="s">
        <v>1252</v>
      </c>
      <c r="B13" s="28" t="s">
        <v>1271</v>
      </c>
      <c r="C13" s="28" t="s">
        <v>1274</v>
      </c>
      <c r="D13" s="28" t="s">
        <v>144</v>
      </c>
      <c r="E13" s="28">
        <v>1E-3</v>
      </c>
      <c r="F13" s="28"/>
      <c r="G13" s="28"/>
      <c r="H13" s="28"/>
      <c r="I13" s="28"/>
      <c r="J13" s="28"/>
      <c r="K13" s="28"/>
      <c r="L13" s="28"/>
      <c r="O13" s="79"/>
      <c r="P13" s="34"/>
      <c r="Q13" s="34"/>
      <c r="R13" s="34"/>
      <c r="S13" s="34"/>
      <c r="T13" s="34"/>
      <c r="U13" s="34"/>
      <c r="V13" s="34"/>
      <c r="W13" s="34"/>
      <c r="X13" s="34"/>
      <c r="Y13" s="29"/>
      <c r="Z13" s="34"/>
      <c r="AA13" s="34"/>
      <c r="AB13" s="34"/>
      <c r="AC13" s="34"/>
    </row>
    <row r="14" spans="1:29" s="31" customFormat="1" x14ac:dyDescent="0.3">
      <c r="A14" s="27" t="s">
        <v>1113</v>
      </c>
      <c r="B14" s="28" t="s">
        <v>1125</v>
      </c>
      <c r="C14" s="28" t="s">
        <v>1130</v>
      </c>
      <c r="D14" s="28" t="s">
        <v>144</v>
      </c>
      <c r="E14" s="28"/>
      <c r="F14" s="28"/>
      <c r="G14" s="28"/>
      <c r="H14" s="28"/>
      <c r="I14" s="28"/>
      <c r="J14" s="28"/>
      <c r="K14" s="28"/>
      <c r="L14" s="28"/>
      <c r="O14" s="79"/>
      <c r="P14" s="33"/>
      <c r="Q14" s="34"/>
      <c r="R14" s="34"/>
      <c r="S14" s="34"/>
      <c r="T14" s="34"/>
      <c r="U14" s="34"/>
      <c r="V14" s="34"/>
      <c r="W14" s="34"/>
      <c r="X14" s="34"/>
      <c r="Y14" s="29"/>
      <c r="Z14" s="34"/>
      <c r="AA14" s="34"/>
      <c r="AB14" s="34"/>
      <c r="AC14" s="34"/>
    </row>
    <row r="15" spans="1:29" s="31" customFormat="1" x14ac:dyDescent="0.3">
      <c r="A15" s="27" t="s">
        <v>1114</v>
      </c>
      <c r="B15" s="28" t="s">
        <v>1125</v>
      </c>
      <c r="C15" s="28" t="s">
        <v>1131</v>
      </c>
      <c r="D15" s="28" t="s">
        <v>144</v>
      </c>
      <c r="E15" s="28"/>
      <c r="F15" s="28"/>
      <c r="G15" s="28"/>
      <c r="H15" s="28"/>
      <c r="I15" s="28"/>
      <c r="J15" s="28"/>
      <c r="K15" s="28"/>
      <c r="L15" s="28"/>
      <c r="O15" s="79"/>
      <c r="P15" s="34"/>
      <c r="Q15" s="34"/>
      <c r="R15" s="34"/>
      <c r="S15" s="34"/>
      <c r="T15" s="34"/>
      <c r="U15" s="34"/>
      <c r="V15" s="34"/>
      <c r="W15" s="34"/>
      <c r="X15" s="34"/>
      <c r="Y15" s="29"/>
      <c r="Z15" s="34"/>
      <c r="AA15" s="34"/>
      <c r="AB15" s="34"/>
      <c r="AC15" s="34"/>
    </row>
    <row r="16" spans="1:29" s="31" customFormat="1" x14ac:dyDescent="0.3">
      <c r="A16" s="27" t="s">
        <v>1115</v>
      </c>
      <c r="B16" s="28" t="s">
        <v>1125</v>
      </c>
      <c r="C16" s="28" t="s">
        <v>1132</v>
      </c>
      <c r="D16" s="28" t="s">
        <v>144</v>
      </c>
      <c r="E16" s="28"/>
      <c r="F16" s="28"/>
      <c r="G16" s="28"/>
      <c r="H16" s="28"/>
      <c r="I16" s="28"/>
      <c r="J16" s="28"/>
      <c r="K16" s="28"/>
      <c r="L16" s="28"/>
      <c r="O16" s="79"/>
      <c r="P16" s="34"/>
      <c r="Q16" s="34"/>
      <c r="R16" s="34"/>
      <c r="S16" s="34"/>
      <c r="T16" s="34"/>
      <c r="U16" s="34"/>
      <c r="V16" s="34"/>
      <c r="W16" s="34"/>
      <c r="X16" s="34"/>
      <c r="Y16" s="29">
        <v>130</v>
      </c>
      <c r="Z16" s="34"/>
      <c r="AA16" s="34"/>
      <c r="AB16" s="34"/>
      <c r="AC16" s="34"/>
    </row>
    <row r="17" spans="1:29" s="31" customFormat="1" x14ac:dyDescent="0.3">
      <c r="A17" s="27" t="s">
        <v>1116</v>
      </c>
      <c r="B17" s="28" t="s">
        <v>1125</v>
      </c>
      <c r="C17" s="28" t="s">
        <v>1133</v>
      </c>
      <c r="D17" s="28" t="s">
        <v>144</v>
      </c>
      <c r="E17" s="28"/>
      <c r="F17" s="28"/>
      <c r="G17" s="28"/>
      <c r="H17" s="28"/>
      <c r="I17" s="28"/>
      <c r="J17" s="28"/>
      <c r="K17" s="28"/>
      <c r="L17" s="28"/>
      <c r="O17" s="79"/>
      <c r="P17" s="34"/>
      <c r="Q17" s="34"/>
      <c r="R17" s="34"/>
      <c r="S17" s="34"/>
      <c r="T17" s="34"/>
      <c r="U17" s="34"/>
      <c r="V17" s="34"/>
      <c r="W17" s="34"/>
      <c r="X17" s="34"/>
      <c r="Y17" s="29"/>
      <c r="Z17" s="34"/>
      <c r="AA17" s="34"/>
      <c r="AB17" s="34"/>
      <c r="AC17" s="34"/>
    </row>
    <row r="18" spans="1:29" s="31" customFormat="1" x14ac:dyDescent="0.3">
      <c r="A18" s="27" t="s">
        <v>1117</v>
      </c>
      <c r="B18" s="28" t="s">
        <v>1125</v>
      </c>
      <c r="C18" s="28" t="s">
        <v>1134</v>
      </c>
      <c r="D18" s="28" t="s">
        <v>144</v>
      </c>
      <c r="E18" s="28"/>
      <c r="F18" s="28"/>
      <c r="G18" s="28"/>
      <c r="H18" s="28"/>
      <c r="I18" s="28"/>
      <c r="J18" s="28"/>
      <c r="K18" s="28"/>
      <c r="L18" s="28"/>
      <c r="O18" s="79"/>
      <c r="P18" s="34"/>
      <c r="Q18" s="34"/>
      <c r="R18" s="34"/>
      <c r="S18" s="34"/>
      <c r="T18" s="34"/>
      <c r="U18" s="34"/>
      <c r="V18" s="34"/>
      <c r="W18" s="34"/>
      <c r="X18" s="34"/>
      <c r="Y18" s="29">
        <v>130</v>
      </c>
      <c r="Z18" s="34"/>
      <c r="AA18" s="34"/>
      <c r="AB18" s="34"/>
      <c r="AC18" s="34"/>
    </row>
    <row r="19" spans="1:29" s="31" customFormat="1" x14ac:dyDescent="0.3">
      <c r="A19" s="27" t="s">
        <v>1118</v>
      </c>
      <c r="B19" s="28" t="s">
        <v>1125</v>
      </c>
      <c r="C19" s="28" t="s">
        <v>1135</v>
      </c>
      <c r="D19" s="28" t="s">
        <v>144</v>
      </c>
      <c r="E19" s="28"/>
      <c r="F19" s="28"/>
      <c r="G19" s="28"/>
      <c r="H19" s="28"/>
      <c r="I19" s="28"/>
      <c r="J19" s="28"/>
      <c r="K19" s="28"/>
      <c r="L19" s="28"/>
      <c r="O19" s="79"/>
      <c r="P19" s="34"/>
      <c r="Q19" s="34"/>
      <c r="R19" s="34"/>
      <c r="S19" s="34"/>
      <c r="T19" s="34"/>
      <c r="U19" s="34"/>
      <c r="V19" s="34"/>
      <c r="W19" s="34"/>
      <c r="X19" s="34"/>
      <c r="Y19" s="29"/>
      <c r="Z19" s="34"/>
      <c r="AA19" s="34"/>
      <c r="AB19" s="34"/>
      <c r="AC19" s="34"/>
    </row>
    <row r="20" spans="1:29" s="31" customFormat="1" x14ac:dyDescent="0.3">
      <c r="A20" s="27" t="s">
        <v>1119</v>
      </c>
      <c r="B20" s="28" t="s">
        <v>1125</v>
      </c>
      <c r="C20" s="28" t="s">
        <v>1136</v>
      </c>
      <c r="D20" s="28" t="s">
        <v>144</v>
      </c>
      <c r="E20" s="28"/>
      <c r="F20" s="28"/>
      <c r="G20" s="28"/>
      <c r="H20" s="28"/>
      <c r="I20" s="28"/>
      <c r="J20" s="28"/>
      <c r="K20" s="28"/>
      <c r="L20" s="28"/>
      <c r="O20" s="79"/>
      <c r="P20" s="33"/>
      <c r="Q20" s="34"/>
      <c r="R20" s="34"/>
      <c r="S20" s="34"/>
      <c r="T20" s="34"/>
      <c r="U20" s="34"/>
      <c r="V20" s="34"/>
      <c r="W20" s="34"/>
      <c r="X20" s="34"/>
      <c r="Y20" s="29"/>
      <c r="Z20" s="34"/>
      <c r="AA20" s="34"/>
      <c r="AB20" s="34"/>
      <c r="AC20" s="34"/>
    </row>
    <row r="21" spans="1:29" s="31" customFormat="1" x14ac:dyDescent="0.3">
      <c r="A21" s="27" t="s">
        <v>1120</v>
      </c>
      <c r="B21" s="28" t="s">
        <v>1125</v>
      </c>
      <c r="C21" s="28" t="s">
        <v>1137</v>
      </c>
      <c r="D21" s="28" t="s">
        <v>144</v>
      </c>
      <c r="E21" s="28"/>
      <c r="F21" s="28"/>
      <c r="G21" s="28"/>
      <c r="H21" s="28"/>
      <c r="I21" s="28"/>
      <c r="J21" s="28"/>
      <c r="K21" s="28"/>
      <c r="L21" s="28"/>
      <c r="O21" s="79"/>
      <c r="P21" s="34"/>
      <c r="Q21" s="34"/>
      <c r="R21" s="34"/>
      <c r="S21" s="34"/>
      <c r="T21" s="34"/>
      <c r="U21" s="34"/>
      <c r="V21" s="34"/>
      <c r="W21" s="34"/>
      <c r="X21" s="34"/>
      <c r="Y21" s="29"/>
      <c r="Z21" s="34"/>
      <c r="AA21" s="34"/>
      <c r="AB21" s="34"/>
      <c r="AC21" s="34"/>
    </row>
    <row r="22" spans="1:29" s="31" customFormat="1" x14ac:dyDescent="0.3">
      <c r="A22" s="27" t="s">
        <v>1121</v>
      </c>
      <c r="B22" s="28" t="s">
        <v>1126</v>
      </c>
      <c r="C22" s="28" t="s">
        <v>1138</v>
      </c>
      <c r="D22" s="28" t="s">
        <v>124</v>
      </c>
      <c r="E22" s="28">
        <v>0.03</v>
      </c>
      <c r="F22" s="38">
        <f>S22*1440</f>
        <v>200.56666666666666</v>
      </c>
      <c r="G22" s="30">
        <f>R22</f>
        <v>4.476234425472998</v>
      </c>
      <c r="H22" s="38">
        <f t="shared" ref="H22" si="4">AC22*1440</f>
        <v>220.56666666666669</v>
      </c>
      <c r="I22" s="30">
        <f t="shared" ref="I22" si="5">AB22</f>
        <v>6.4605445316105472</v>
      </c>
      <c r="J22" s="28"/>
      <c r="K22" s="28"/>
      <c r="L22" s="28"/>
      <c r="O22" s="79">
        <v>108.33</v>
      </c>
      <c r="P22" s="33">
        <f>(3*(Y22-O22)/100)+(O22)</f>
        <v>108.98009999999999</v>
      </c>
      <c r="Q22" s="34">
        <v>109.3</v>
      </c>
      <c r="R22" s="35">
        <f>(Q22-O22)/(130-O22)*100</f>
        <v>4.476234425472998</v>
      </c>
      <c r="S22" s="36">
        <v>0.13928240740740741</v>
      </c>
      <c r="T22" s="34"/>
      <c r="U22" s="34"/>
      <c r="V22" s="34"/>
      <c r="W22" s="34"/>
      <c r="X22" s="34"/>
      <c r="Y22" s="29">
        <v>130</v>
      </c>
      <c r="Z22" s="33">
        <f t="shared" ref="Z22:Z24" si="6">Y22-(3*(Y22-O22)/100)</f>
        <v>129.34989999999999</v>
      </c>
      <c r="AA22" s="34">
        <v>128.6</v>
      </c>
      <c r="AB22" s="35">
        <f t="shared" ref="AB22:AB24" si="7">(Y22-AA22)/(130-O22)*100</f>
        <v>6.4605445316105472</v>
      </c>
      <c r="AC22" s="36">
        <v>0.15317129629629631</v>
      </c>
    </row>
    <row r="23" spans="1:29" s="31" customFormat="1" x14ac:dyDescent="0.3">
      <c r="A23" s="27" t="s">
        <v>1122</v>
      </c>
      <c r="B23" s="28" t="s">
        <v>1128</v>
      </c>
      <c r="C23" s="28" t="s">
        <v>1139</v>
      </c>
      <c r="D23" s="28" t="s">
        <v>124</v>
      </c>
      <c r="E23" s="28">
        <v>1.9E-2</v>
      </c>
      <c r="F23" s="28">
        <f>S23*1440</f>
        <v>290.60000000000002</v>
      </c>
      <c r="G23" s="30">
        <f>R23</f>
        <v>3.9780521262002946</v>
      </c>
      <c r="H23" s="28">
        <f t="shared" ref="H23" si="8">AC23*1440</f>
        <v>270.59999999999997</v>
      </c>
      <c r="I23" s="30">
        <f t="shared" ref="I23" si="9">AB23</f>
        <v>3.9323273891175745</v>
      </c>
      <c r="J23" s="28"/>
      <c r="K23" s="28"/>
      <c r="L23" s="28"/>
      <c r="O23" s="79">
        <v>108.13</v>
      </c>
      <c r="P23" s="33">
        <f>(3*(Y23-O23)/100)+(O23)</f>
        <v>108.78609999999999</v>
      </c>
      <c r="Q23" s="34">
        <v>109</v>
      </c>
      <c r="R23" s="35">
        <f>(Q23-O23)/(130-O23)*100</f>
        <v>3.9780521262002946</v>
      </c>
      <c r="S23" s="36">
        <v>0.20180555555555557</v>
      </c>
      <c r="T23" s="34"/>
      <c r="U23" s="34"/>
      <c r="V23" s="34"/>
      <c r="W23" s="34"/>
      <c r="X23" s="34"/>
      <c r="Y23" s="29">
        <v>130</v>
      </c>
      <c r="Z23" s="33">
        <f t="shared" si="6"/>
        <v>129.34389999999999</v>
      </c>
      <c r="AA23" s="34">
        <v>129.13999999999999</v>
      </c>
      <c r="AB23" s="35">
        <f t="shared" si="7"/>
        <v>3.9323273891175745</v>
      </c>
      <c r="AC23" s="36">
        <v>0.18791666666666665</v>
      </c>
    </row>
    <row r="24" spans="1:29" s="31" customFormat="1" x14ac:dyDescent="0.3">
      <c r="A24" s="27" t="s">
        <v>1123</v>
      </c>
      <c r="B24" s="28" t="s">
        <v>1129</v>
      </c>
      <c r="C24" s="28" t="s">
        <v>1140</v>
      </c>
      <c r="D24" s="28" t="s">
        <v>124</v>
      </c>
      <c r="E24" s="28">
        <v>1.7999999999999999E-2</v>
      </c>
      <c r="F24" s="38">
        <f>S24*1440</f>
        <v>260.63333333333333</v>
      </c>
      <c r="G24" s="30">
        <f>R24</f>
        <v>3.649635036496337</v>
      </c>
      <c r="H24" s="38">
        <f t="shared" ref="H24" si="10">AC24*1440</f>
        <v>250.61666666666667</v>
      </c>
      <c r="I24" s="30">
        <f t="shared" ref="I24" si="11">AB24</f>
        <v>3.7864963503650197</v>
      </c>
      <c r="J24" s="28"/>
      <c r="K24" s="28"/>
      <c r="L24" s="28"/>
      <c r="O24" s="79">
        <v>108.08</v>
      </c>
      <c r="P24" s="33">
        <f>(3*(Y24-O24)/100)+(O24)</f>
        <v>108.7376</v>
      </c>
      <c r="Q24" s="34">
        <v>108.88</v>
      </c>
      <c r="R24" s="35">
        <f>(Q24-O24)/(130-O24)*100</f>
        <v>3.649635036496337</v>
      </c>
      <c r="S24" s="36">
        <v>0.18099537037037036</v>
      </c>
      <c r="T24" s="34"/>
      <c r="U24" s="34"/>
      <c r="V24" s="34"/>
      <c r="W24" s="34"/>
      <c r="X24" s="34"/>
      <c r="Y24" s="29">
        <v>130</v>
      </c>
      <c r="Z24" s="33">
        <f t="shared" si="6"/>
        <v>129.3424</v>
      </c>
      <c r="AA24" s="34">
        <v>129.16999999999999</v>
      </c>
      <c r="AB24" s="35">
        <f t="shared" si="7"/>
        <v>3.7864963503650197</v>
      </c>
      <c r="AC24" s="36">
        <v>0.17403935185185185</v>
      </c>
    </row>
    <row r="25" spans="1:29" x14ac:dyDescent="0.3">
      <c r="A25" s="16" t="s">
        <v>1124</v>
      </c>
      <c r="B25" s="17" t="s">
        <v>1127</v>
      </c>
      <c r="C25" s="17" t="s">
        <v>1141</v>
      </c>
      <c r="D25" s="17" t="s">
        <v>1043</v>
      </c>
      <c r="E25" s="17"/>
      <c r="F25" s="17"/>
      <c r="G25" s="17"/>
      <c r="H25" s="17"/>
      <c r="I25" s="17"/>
      <c r="J25" s="17"/>
      <c r="K25" s="17"/>
      <c r="L25" s="17"/>
      <c r="O25" s="9"/>
      <c r="S25" s="8"/>
      <c r="T25" s="8"/>
      <c r="U25" s="8"/>
      <c r="V25" s="8"/>
      <c r="X25" s="8"/>
      <c r="Y25" s="3">
        <v>130</v>
      </c>
      <c r="AC25" s="8"/>
    </row>
    <row r="26" spans="1:29" s="31" customFormat="1" x14ac:dyDescent="0.3">
      <c r="A26" s="27" t="s">
        <v>1044</v>
      </c>
      <c r="B26" s="28" t="s">
        <v>1094</v>
      </c>
      <c r="C26" s="28" t="s">
        <v>1095</v>
      </c>
      <c r="D26" s="28" t="s">
        <v>1043</v>
      </c>
      <c r="E26" s="28"/>
      <c r="F26" s="28"/>
      <c r="G26" s="28"/>
      <c r="H26" s="28"/>
      <c r="I26" s="28"/>
      <c r="J26" s="28"/>
      <c r="K26" s="28"/>
      <c r="L26" s="28"/>
      <c r="O26" s="79"/>
      <c r="P26" s="34"/>
      <c r="Q26" s="34"/>
      <c r="R26" s="34"/>
      <c r="S26" s="34"/>
      <c r="T26" s="34"/>
      <c r="U26" s="34"/>
      <c r="V26" s="34"/>
      <c r="W26" s="34"/>
      <c r="X26" s="34"/>
      <c r="Y26" s="29"/>
      <c r="Z26" s="34"/>
      <c r="AA26" s="34"/>
      <c r="AB26" s="34"/>
      <c r="AC26" s="34"/>
    </row>
    <row r="27" spans="1:29" s="31" customFormat="1" x14ac:dyDescent="0.3">
      <c r="A27" s="27" t="s">
        <v>1045</v>
      </c>
      <c r="B27" s="28" t="s">
        <v>1096</v>
      </c>
      <c r="C27" s="28" t="s">
        <v>1097</v>
      </c>
      <c r="D27" s="28" t="s">
        <v>124</v>
      </c>
      <c r="E27" s="28">
        <v>7.0000000000000007E-2</v>
      </c>
      <c r="F27" s="28"/>
      <c r="G27" s="28"/>
      <c r="H27" s="28">
        <f t="shared" ref="H27" si="12">AC27*1440</f>
        <v>100.51666666666665</v>
      </c>
      <c r="I27" s="28">
        <f t="shared" ref="I27" si="13">AB27</f>
        <v>7.4878156845369883</v>
      </c>
      <c r="J27" s="28"/>
      <c r="K27" s="28"/>
      <c r="L27" s="28"/>
      <c r="O27" s="79">
        <v>107.43</v>
      </c>
      <c r="P27" s="34"/>
      <c r="Q27" s="34"/>
      <c r="R27" s="34"/>
      <c r="S27" s="34"/>
      <c r="T27" s="34"/>
      <c r="U27" s="34"/>
      <c r="V27" s="34"/>
      <c r="W27" s="34"/>
      <c r="X27" s="34"/>
      <c r="Y27" s="29">
        <v>130</v>
      </c>
      <c r="Z27" s="33">
        <f t="shared" ref="Z27:Z28" si="14">Y27-(3*(Y27-O27)/100)</f>
        <v>129.3229</v>
      </c>
      <c r="AA27" s="34">
        <v>128.31</v>
      </c>
      <c r="AB27" s="35">
        <f t="shared" ref="AB27:AB28" si="15">(Y27-AA27)/(130-O27)*100</f>
        <v>7.4878156845369883</v>
      </c>
      <c r="AC27" s="36">
        <v>6.9803240740740735E-2</v>
      </c>
    </row>
    <row r="28" spans="1:29" s="31" customFormat="1" x14ac:dyDescent="0.3">
      <c r="A28" s="27" t="s">
        <v>1046</v>
      </c>
      <c r="B28" s="28" t="s">
        <v>1098</v>
      </c>
      <c r="C28" s="28" t="s">
        <v>1099</v>
      </c>
      <c r="D28" s="28" t="s">
        <v>124</v>
      </c>
      <c r="E28" s="28">
        <v>7.9000000000000001E-2</v>
      </c>
      <c r="F28" s="28"/>
      <c r="G28" s="28"/>
      <c r="H28" s="28">
        <f t="shared" ref="H28" si="16">AC28*1440</f>
        <v>90.550000000000011</v>
      </c>
      <c r="I28" s="30">
        <f t="shared" ref="I28" si="17">AB28</f>
        <v>8.1533715293080409</v>
      </c>
      <c r="J28" s="28"/>
      <c r="K28" s="28"/>
      <c r="L28" s="28"/>
      <c r="O28" s="79">
        <v>107.31</v>
      </c>
      <c r="P28" s="34"/>
      <c r="Q28" s="34"/>
      <c r="R28" s="34"/>
      <c r="S28" s="34"/>
      <c r="T28" s="34"/>
      <c r="U28" s="34"/>
      <c r="V28" s="34"/>
      <c r="W28" s="34"/>
      <c r="X28" s="34"/>
      <c r="Y28" s="29">
        <v>130</v>
      </c>
      <c r="Z28" s="33">
        <f t="shared" si="14"/>
        <v>129.3193</v>
      </c>
      <c r="AA28" s="34">
        <v>128.15</v>
      </c>
      <c r="AB28" s="35">
        <f t="shared" si="15"/>
        <v>8.1533715293080409</v>
      </c>
      <c r="AC28" s="36">
        <v>6.2881944444444449E-2</v>
      </c>
    </row>
    <row r="29" spans="1:29" s="31" customFormat="1" x14ac:dyDescent="0.3">
      <c r="A29" s="27" t="s">
        <v>1047</v>
      </c>
      <c r="B29" s="28" t="s">
        <v>1103</v>
      </c>
      <c r="C29" s="28" t="s">
        <v>1100</v>
      </c>
      <c r="D29" s="28" t="s">
        <v>144</v>
      </c>
      <c r="E29" s="28"/>
      <c r="F29" s="28"/>
      <c r="G29" s="28"/>
      <c r="H29" s="28"/>
      <c r="I29" s="28"/>
      <c r="J29" s="28"/>
      <c r="K29" s="28"/>
      <c r="L29" s="28"/>
      <c r="O29" s="79"/>
      <c r="P29" s="34"/>
      <c r="Q29" s="34"/>
      <c r="R29" s="34"/>
      <c r="S29" s="34"/>
      <c r="T29" s="34"/>
      <c r="U29" s="34"/>
      <c r="V29" s="34"/>
      <c r="W29" s="34"/>
      <c r="X29" s="34"/>
      <c r="Y29" s="29"/>
      <c r="Z29" s="34"/>
      <c r="AA29" s="34"/>
      <c r="AB29" s="34"/>
      <c r="AC29" s="34"/>
    </row>
    <row r="30" spans="1:29" s="31" customFormat="1" x14ac:dyDescent="0.3">
      <c r="A30" s="27" t="s">
        <v>1048</v>
      </c>
      <c r="B30" s="28" t="s">
        <v>1102</v>
      </c>
      <c r="C30" s="28" t="s">
        <v>1101</v>
      </c>
      <c r="D30" s="28" t="s">
        <v>144</v>
      </c>
      <c r="E30" s="28"/>
      <c r="F30" s="28"/>
      <c r="G30" s="28"/>
      <c r="H30" s="28"/>
      <c r="I30" s="28"/>
      <c r="J30" s="28"/>
      <c r="K30" s="28"/>
      <c r="L30" s="28"/>
      <c r="O30" s="79"/>
      <c r="P30" s="34"/>
      <c r="Q30" s="34"/>
      <c r="R30" s="34"/>
      <c r="S30" s="34"/>
      <c r="T30" s="34"/>
      <c r="U30" s="34"/>
      <c r="V30" s="34"/>
      <c r="W30" s="34"/>
      <c r="X30" s="34"/>
      <c r="Y30" s="29"/>
      <c r="Z30" s="34"/>
      <c r="AA30" s="34"/>
      <c r="AB30" s="34"/>
      <c r="AC30" s="34"/>
    </row>
    <row r="31" spans="1:29" s="31" customFormat="1" x14ac:dyDescent="0.3">
      <c r="A31" s="27" t="s">
        <v>1049</v>
      </c>
      <c r="B31" s="28" t="s">
        <v>1105</v>
      </c>
      <c r="C31" s="28" t="s">
        <v>1104</v>
      </c>
      <c r="D31" s="28" t="s">
        <v>124</v>
      </c>
      <c r="E31" s="28">
        <v>6.9000000000000006E-2</v>
      </c>
      <c r="F31" s="28">
        <f>S31*1440</f>
        <v>80.633333333333326</v>
      </c>
      <c r="G31" s="28">
        <f>R31</f>
        <v>6.1290322580645071</v>
      </c>
      <c r="H31" s="28"/>
      <c r="I31" s="28"/>
      <c r="J31" s="28"/>
      <c r="K31" s="28"/>
      <c r="L31" s="28"/>
      <c r="O31" s="79">
        <v>108.3</v>
      </c>
      <c r="P31" s="33">
        <f>(3*(Y31-O31)/100)+(O31)</f>
        <v>108.95099999999999</v>
      </c>
      <c r="Q31" s="34">
        <v>109.63</v>
      </c>
      <c r="R31" s="35">
        <f>(Q31-O31)/(130-O31)*100</f>
        <v>6.1290322580645071</v>
      </c>
      <c r="S31" s="36">
        <v>5.5995370370370369E-2</v>
      </c>
      <c r="T31" s="34"/>
      <c r="U31" s="34"/>
      <c r="V31" s="34"/>
      <c r="W31" s="34"/>
      <c r="X31" s="34"/>
      <c r="Y31" s="29">
        <v>130</v>
      </c>
      <c r="Z31" s="34"/>
      <c r="AA31" s="34"/>
      <c r="AB31" s="34"/>
      <c r="AC31" s="34"/>
    </row>
    <row r="32" spans="1:29" s="31" customFormat="1" x14ac:dyDescent="0.3">
      <c r="A32" s="27" t="s">
        <v>1050</v>
      </c>
      <c r="B32" s="28" t="s">
        <v>1105</v>
      </c>
      <c r="C32" s="28" t="s">
        <v>1106</v>
      </c>
      <c r="D32" s="28" t="s">
        <v>144</v>
      </c>
      <c r="E32" s="28"/>
      <c r="F32" s="28"/>
      <c r="G32" s="28"/>
      <c r="H32" s="28"/>
      <c r="I32" s="28"/>
      <c r="J32" s="28"/>
      <c r="K32" s="28"/>
      <c r="L32" s="28"/>
      <c r="O32" s="79"/>
      <c r="P32" s="33"/>
      <c r="Q32" s="34"/>
      <c r="R32" s="34"/>
      <c r="S32" s="34"/>
      <c r="T32" s="34"/>
      <c r="U32" s="34"/>
      <c r="V32" s="34"/>
      <c r="W32" s="34"/>
      <c r="X32" s="34"/>
      <c r="Y32" s="29">
        <v>130</v>
      </c>
      <c r="Z32" s="34"/>
      <c r="AA32" s="34"/>
      <c r="AB32" s="34"/>
      <c r="AC32" s="34"/>
    </row>
    <row r="33" spans="1:29" s="31" customFormat="1" x14ac:dyDescent="0.3">
      <c r="A33" s="27" t="s">
        <v>1051</v>
      </c>
      <c r="B33" s="28" t="s">
        <v>1111</v>
      </c>
      <c r="C33" s="28" t="s">
        <v>1107</v>
      </c>
      <c r="D33" s="28" t="s">
        <v>124</v>
      </c>
      <c r="E33" s="28">
        <v>4.5999999999999999E-2</v>
      </c>
      <c r="F33" s="28">
        <f>S33*1440</f>
        <v>230.54999999999998</v>
      </c>
      <c r="G33" s="28">
        <f>R33</f>
        <v>4.2476276547672747</v>
      </c>
      <c r="H33" s="28"/>
      <c r="I33" s="28"/>
      <c r="J33" s="28"/>
      <c r="K33" s="28"/>
      <c r="L33" s="28"/>
      <c r="O33" s="79">
        <v>107.87</v>
      </c>
      <c r="P33" s="33">
        <f>(3*(Y33-O33)/100)+(O33)</f>
        <v>108.5339</v>
      </c>
      <c r="Q33" s="34">
        <v>108.81</v>
      </c>
      <c r="R33" s="35">
        <f>(Q33-O33)/(130-O33)*100</f>
        <v>4.2476276547672747</v>
      </c>
      <c r="S33" s="36">
        <v>0.16010416666666666</v>
      </c>
      <c r="T33" s="34"/>
      <c r="U33" s="34"/>
      <c r="V33" s="34"/>
      <c r="W33" s="34"/>
      <c r="X33" s="34"/>
      <c r="Y33" s="29">
        <v>130</v>
      </c>
      <c r="Z33" s="34"/>
      <c r="AA33" s="34"/>
      <c r="AB33" s="34"/>
      <c r="AC33" s="34"/>
    </row>
    <row r="34" spans="1:29" s="31" customFormat="1" x14ac:dyDescent="0.3">
      <c r="A34" s="27" t="s">
        <v>1052</v>
      </c>
      <c r="B34" s="28" t="s">
        <v>1105</v>
      </c>
      <c r="C34" s="28" t="s">
        <v>1108</v>
      </c>
      <c r="D34" s="28" t="s">
        <v>124</v>
      </c>
      <c r="E34" s="28">
        <v>0.04</v>
      </c>
      <c r="F34" s="28">
        <f>S34*1440</f>
        <v>260.56666666666672</v>
      </c>
      <c r="G34" s="28">
        <f>R34</f>
        <v>3.6264732547597331</v>
      </c>
      <c r="H34" s="28"/>
      <c r="I34" s="28"/>
      <c r="J34" s="28"/>
      <c r="K34" s="28"/>
      <c r="L34" s="28"/>
      <c r="O34" s="79">
        <v>107.94</v>
      </c>
      <c r="P34" s="33">
        <f>(3*(Y34-O34)/100)+(O34)</f>
        <v>108.6018</v>
      </c>
      <c r="Q34" s="34">
        <v>108.74</v>
      </c>
      <c r="R34" s="35">
        <f>(Q34-O34)/(130-O34)*100</f>
        <v>3.6264732547597331</v>
      </c>
      <c r="S34" s="36">
        <v>0.1809490740740741</v>
      </c>
      <c r="T34" s="34"/>
      <c r="U34" s="34"/>
      <c r="V34" s="34"/>
      <c r="W34" s="34"/>
      <c r="X34" s="34"/>
      <c r="Y34" s="29">
        <v>130</v>
      </c>
      <c r="Z34" s="34"/>
      <c r="AA34" s="34"/>
      <c r="AB34" s="34"/>
      <c r="AC34" s="34"/>
    </row>
    <row r="35" spans="1:29" s="31" customFormat="1" x14ac:dyDescent="0.3">
      <c r="A35" s="27" t="s">
        <v>1053</v>
      </c>
      <c r="B35" s="28" t="s">
        <v>1111</v>
      </c>
      <c r="C35" s="28" t="s">
        <v>1109</v>
      </c>
      <c r="D35" s="28" t="s">
        <v>144</v>
      </c>
      <c r="E35" s="28"/>
      <c r="F35" s="28"/>
      <c r="G35" s="28"/>
      <c r="H35" s="28"/>
      <c r="I35" s="28"/>
      <c r="J35" s="28"/>
      <c r="K35" s="28"/>
      <c r="L35" s="28"/>
      <c r="O35" s="79"/>
      <c r="P35" s="34"/>
      <c r="Q35" s="34"/>
      <c r="R35" s="34"/>
      <c r="S35" s="34"/>
      <c r="T35" s="34"/>
      <c r="U35" s="34"/>
      <c r="V35" s="34"/>
      <c r="W35" s="34"/>
      <c r="X35" s="34"/>
      <c r="Y35" s="29">
        <v>130</v>
      </c>
      <c r="Z35" s="34"/>
      <c r="AA35" s="34"/>
      <c r="AB35" s="34"/>
      <c r="AC35" s="34"/>
    </row>
    <row r="36" spans="1:29" s="31" customFormat="1" x14ac:dyDescent="0.3">
      <c r="A36" s="27" t="s">
        <v>1054</v>
      </c>
      <c r="B36" s="28" t="s">
        <v>1111</v>
      </c>
      <c r="C36" s="28" t="s">
        <v>1110</v>
      </c>
      <c r="D36" s="28" t="s">
        <v>144</v>
      </c>
      <c r="E36" s="28"/>
      <c r="F36" s="28"/>
      <c r="G36" s="28"/>
      <c r="H36" s="28"/>
      <c r="I36" s="28"/>
      <c r="J36" s="28"/>
      <c r="K36" s="28"/>
      <c r="L36" s="28"/>
      <c r="O36" s="79"/>
      <c r="P36" s="34"/>
      <c r="Q36" s="34"/>
      <c r="R36" s="34"/>
      <c r="S36" s="34"/>
      <c r="T36" s="34"/>
      <c r="U36" s="34"/>
      <c r="V36" s="34"/>
      <c r="W36" s="34"/>
      <c r="X36" s="34"/>
      <c r="Y36" s="29">
        <v>130</v>
      </c>
      <c r="Z36" s="34"/>
      <c r="AA36" s="34"/>
      <c r="AB36" s="34"/>
      <c r="AC36" s="34"/>
    </row>
    <row r="37" spans="1:29" x14ac:dyDescent="0.3">
      <c r="A37" s="16" t="s">
        <v>1055</v>
      </c>
      <c r="B37" s="17" t="s">
        <v>1112</v>
      </c>
      <c r="C37" s="17"/>
      <c r="D37" s="17" t="s">
        <v>144</v>
      </c>
      <c r="E37" s="17"/>
      <c r="F37" s="17"/>
      <c r="G37" s="17"/>
      <c r="H37" s="17"/>
      <c r="I37" s="17"/>
      <c r="J37" s="17"/>
      <c r="K37" s="17"/>
      <c r="L37" s="17"/>
      <c r="O37" s="9"/>
      <c r="S37" s="8"/>
      <c r="T37" s="8"/>
      <c r="U37" s="8"/>
      <c r="V37" s="8"/>
      <c r="X37" s="8"/>
      <c r="Y37" s="3"/>
      <c r="AC37" s="8"/>
    </row>
    <row r="38" spans="1:29" s="31" customFormat="1" x14ac:dyDescent="0.3">
      <c r="A38" s="27" t="s">
        <v>1015</v>
      </c>
      <c r="B38" s="28" t="s">
        <v>1027</v>
      </c>
      <c r="C38" s="28" t="s">
        <v>1032</v>
      </c>
      <c r="D38" s="28" t="s">
        <v>144</v>
      </c>
      <c r="E38" s="28"/>
      <c r="F38" s="28"/>
      <c r="G38" s="28"/>
      <c r="H38" s="28"/>
      <c r="I38" s="28"/>
      <c r="J38" s="28"/>
      <c r="K38" s="28"/>
      <c r="L38" s="28"/>
      <c r="O38" s="79"/>
      <c r="P38" s="34"/>
      <c r="Q38" s="34"/>
      <c r="R38" s="34"/>
      <c r="S38" s="34"/>
      <c r="T38" s="34"/>
      <c r="U38" s="34"/>
      <c r="V38" s="34"/>
      <c r="W38" s="34"/>
      <c r="X38" s="34"/>
      <c r="Y38" s="29"/>
      <c r="Z38" s="34"/>
      <c r="AA38" s="34"/>
      <c r="AB38" s="34"/>
      <c r="AC38" s="34"/>
    </row>
    <row r="39" spans="1:29" s="31" customFormat="1" x14ac:dyDescent="0.3">
      <c r="A39" s="27" t="s">
        <v>1016</v>
      </c>
      <c r="B39" s="28" t="s">
        <v>1027</v>
      </c>
      <c r="C39" s="28" t="s">
        <v>1033</v>
      </c>
      <c r="D39" s="28" t="s">
        <v>144</v>
      </c>
      <c r="E39" s="28"/>
      <c r="F39" s="28"/>
      <c r="G39" s="28"/>
      <c r="H39" s="28"/>
      <c r="I39" s="28"/>
      <c r="J39" s="28"/>
      <c r="K39" s="28"/>
      <c r="L39" s="28"/>
      <c r="O39" s="79"/>
      <c r="P39" s="34"/>
      <c r="Q39" s="34"/>
      <c r="R39" s="34"/>
      <c r="S39" s="34"/>
      <c r="T39" s="34"/>
      <c r="U39" s="34"/>
      <c r="V39" s="34"/>
      <c r="W39" s="34"/>
      <c r="X39" s="34"/>
      <c r="Y39" s="29"/>
      <c r="Z39" s="34"/>
      <c r="AA39" s="34"/>
      <c r="AB39" s="34"/>
      <c r="AC39" s="34"/>
    </row>
    <row r="40" spans="1:29" s="31" customFormat="1" x14ac:dyDescent="0.3">
      <c r="A40" s="27" t="s">
        <v>1017</v>
      </c>
      <c r="B40" s="28" t="s">
        <v>1027</v>
      </c>
      <c r="C40" s="28" t="s">
        <v>1034</v>
      </c>
      <c r="D40" s="28" t="s">
        <v>144</v>
      </c>
      <c r="E40" s="28"/>
      <c r="F40" s="28"/>
      <c r="G40" s="28"/>
      <c r="H40" s="28"/>
      <c r="I40" s="28"/>
      <c r="J40" s="28"/>
      <c r="K40" s="28"/>
      <c r="L40" s="28"/>
      <c r="O40" s="79"/>
      <c r="P40" s="34"/>
      <c r="Q40" s="34"/>
      <c r="R40" s="34"/>
      <c r="S40" s="34"/>
      <c r="T40" s="34"/>
      <c r="U40" s="34"/>
      <c r="V40" s="34"/>
      <c r="W40" s="34"/>
      <c r="X40" s="34"/>
      <c r="Y40" s="29"/>
      <c r="Z40" s="34"/>
      <c r="AA40" s="34"/>
      <c r="AB40" s="34"/>
      <c r="AC40" s="34"/>
    </row>
    <row r="41" spans="1:29" s="31" customFormat="1" x14ac:dyDescent="0.3">
      <c r="A41" s="27" t="s">
        <v>1018</v>
      </c>
      <c r="B41" s="28" t="s">
        <v>1027</v>
      </c>
      <c r="C41" s="28" t="s">
        <v>1035</v>
      </c>
      <c r="D41" s="28" t="s">
        <v>124</v>
      </c>
      <c r="E41" s="28">
        <v>0.01</v>
      </c>
      <c r="F41" s="28"/>
      <c r="G41" s="28"/>
      <c r="H41" s="38">
        <f t="shared" ref="H41" si="18">AC41*1440</f>
        <v>320.58333333333331</v>
      </c>
      <c r="I41" s="38">
        <f t="shared" ref="I41" si="19">AB41</f>
        <v>1.9221967963386162</v>
      </c>
      <c r="J41" s="28"/>
      <c r="K41" s="28"/>
      <c r="L41" s="28"/>
      <c r="O41" s="79">
        <v>108.15</v>
      </c>
      <c r="P41" s="34"/>
      <c r="Q41" s="34"/>
      <c r="R41" s="34"/>
      <c r="S41" s="34"/>
      <c r="T41" s="34"/>
      <c r="U41" s="34"/>
      <c r="V41" s="34"/>
      <c r="W41" s="34"/>
      <c r="X41" s="34"/>
      <c r="Y41" s="29">
        <v>130</v>
      </c>
      <c r="Z41" s="33">
        <f t="shared" ref="Z41" si="20">Y41-(3*(Y41-O41)/100)</f>
        <v>129.34450000000001</v>
      </c>
      <c r="AA41" s="34">
        <v>129.58000000000001</v>
      </c>
      <c r="AB41" s="35">
        <f t="shared" ref="AB41" si="21">(Y41-AA41)/(130-O41)*100</f>
        <v>1.9221967963386162</v>
      </c>
      <c r="AC41" s="36">
        <v>0.22262731481481482</v>
      </c>
    </row>
    <row r="42" spans="1:29" s="31" customFormat="1" x14ac:dyDescent="0.3">
      <c r="A42" s="27" t="s">
        <v>1019</v>
      </c>
      <c r="B42" s="28" t="s">
        <v>201</v>
      </c>
      <c r="C42" s="28" t="s">
        <v>1036</v>
      </c>
      <c r="D42" s="28" t="s">
        <v>144</v>
      </c>
      <c r="E42" s="28"/>
      <c r="F42" s="28"/>
      <c r="G42" s="28"/>
      <c r="H42" s="28"/>
      <c r="I42" s="28"/>
      <c r="J42" s="28"/>
      <c r="K42" s="28"/>
      <c r="L42" s="28"/>
      <c r="O42" s="79"/>
      <c r="P42" s="34"/>
      <c r="Q42" s="34"/>
      <c r="R42" s="34"/>
      <c r="S42" s="34"/>
      <c r="T42" s="34"/>
      <c r="U42" s="34"/>
      <c r="V42" s="34"/>
      <c r="W42" s="34"/>
      <c r="X42" s="34"/>
      <c r="Y42" s="29"/>
      <c r="Z42" s="34"/>
      <c r="AA42" s="34"/>
      <c r="AB42" s="34"/>
      <c r="AC42" s="34"/>
    </row>
    <row r="43" spans="1:29" s="31" customFormat="1" x14ac:dyDescent="0.3">
      <c r="A43" s="27" t="s">
        <v>1020</v>
      </c>
      <c r="B43" s="28" t="s">
        <v>201</v>
      </c>
      <c r="C43" s="28" t="s">
        <v>1037</v>
      </c>
      <c r="D43" s="28" t="s">
        <v>144</v>
      </c>
      <c r="E43" s="28"/>
      <c r="F43" s="28"/>
      <c r="G43" s="28"/>
      <c r="H43" s="28"/>
      <c r="I43" s="28"/>
      <c r="J43" s="28"/>
      <c r="K43" s="28"/>
      <c r="L43" s="28"/>
      <c r="O43" s="79"/>
      <c r="P43" s="34"/>
      <c r="Q43" s="34"/>
      <c r="R43" s="34"/>
      <c r="S43" s="34"/>
      <c r="T43" s="34"/>
      <c r="U43" s="34"/>
      <c r="V43" s="34"/>
      <c r="W43" s="34"/>
      <c r="X43" s="34"/>
      <c r="Y43" s="29"/>
      <c r="Z43" s="34"/>
      <c r="AA43" s="34"/>
      <c r="AB43" s="34"/>
      <c r="AC43" s="34"/>
    </row>
    <row r="44" spans="1:29" s="31" customFormat="1" x14ac:dyDescent="0.3">
      <c r="A44" s="27" t="s">
        <v>1021</v>
      </c>
      <c r="B44" s="28" t="s">
        <v>1028</v>
      </c>
      <c r="C44" s="28" t="s">
        <v>1038</v>
      </c>
      <c r="D44" s="28" t="s">
        <v>124</v>
      </c>
      <c r="E44" s="28">
        <v>0.22900000000000001</v>
      </c>
      <c r="F44" s="28"/>
      <c r="G44" s="28"/>
      <c r="H44" s="28">
        <f t="shared" ref="H44" si="22">AC44*1440</f>
        <v>100.5</v>
      </c>
      <c r="I44" s="38">
        <f t="shared" ref="I44" si="23">AB44</f>
        <v>5.9252506836828234</v>
      </c>
      <c r="J44" s="30">
        <f>X44*1440</f>
        <v>260.51666666666671</v>
      </c>
      <c r="K44" s="30">
        <f>(120.92-115.06)/(130-O44)*100</f>
        <v>26.709206927985413</v>
      </c>
      <c r="L44" s="30">
        <f>W44</f>
        <v>3.6593392128471756</v>
      </c>
      <c r="O44" s="79">
        <v>108.06</v>
      </c>
      <c r="P44" s="34"/>
      <c r="Q44" s="34"/>
      <c r="R44" s="34"/>
      <c r="S44" s="34"/>
      <c r="T44" s="34">
        <v>5.98</v>
      </c>
      <c r="U44" s="34">
        <v>8.76</v>
      </c>
      <c r="V44" s="34">
        <v>81.95</v>
      </c>
      <c r="W44" s="35">
        <f>(U44-T44)/(V44-T44)*100</f>
        <v>3.6593392128471756</v>
      </c>
      <c r="X44" s="36">
        <v>0.18091435185185187</v>
      </c>
      <c r="Y44" s="29">
        <v>130</v>
      </c>
      <c r="Z44" s="33">
        <f t="shared" ref="Z44:Z45" si="24">Y44-(3*(Y44-O44)/100)</f>
        <v>129.34180000000001</v>
      </c>
      <c r="AA44" s="34">
        <v>128.69999999999999</v>
      </c>
      <c r="AB44" s="33">
        <f t="shared" ref="AB44:AB45" si="25">(Y44-AA44)/(130-O44)*100</f>
        <v>5.9252506836828234</v>
      </c>
      <c r="AC44" s="36">
        <v>6.9791666666666669E-2</v>
      </c>
    </row>
    <row r="45" spans="1:29" s="31" customFormat="1" x14ac:dyDescent="0.3">
      <c r="A45" s="27" t="s">
        <v>1022</v>
      </c>
      <c r="B45" s="28" t="s">
        <v>1028</v>
      </c>
      <c r="C45" s="28" t="s">
        <v>1039</v>
      </c>
      <c r="D45" s="28" t="s">
        <v>124</v>
      </c>
      <c r="E45" s="28">
        <v>0.183</v>
      </c>
      <c r="F45" s="28"/>
      <c r="G45" s="28"/>
      <c r="H45" s="30">
        <f t="shared" ref="H45" si="26">AC45*1440</f>
        <v>110.53333333333335</v>
      </c>
      <c r="I45" s="38">
        <f t="shared" ref="I45" si="27">AB45</f>
        <v>11.663732394366223</v>
      </c>
      <c r="J45" s="28"/>
      <c r="K45" s="28"/>
      <c r="L45" s="28"/>
      <c r="O45" s="79">
        <v>107.28</v>
      </c>
      <c r="P45" s="34"/>
      <c r="Q45" s="34"/>
      <c r="R45" s="34"/>
      <c r="S45" s="34"/>
      <c r="T45" s="34"/>
      <c r="U45" s="34"/>
      <c r="V45" s="34"/>
      <c r="W45" s="34"/>
      <c r="X45" s="34"/>
      <c r="Y45" s="29">
        <v>130</v>
      </c>
      <c r="Z45" s="33">
        <f t="shared" si="24"/>
        <v>129.3184</v>
      </c>
      <c r="AA45" s="34">
        <v>127.35</v>
      </c>
      <c r="AB45" s="35">
        <f t="shared" si="25"/>
        <v>11.663732394366223</v>
      </c>
      <c r="AC45" s="36">
        <v>7.6759259259259263E-2</v>
      </c>
    </row>
    <row r="46" spans="1:29" s="31" customFormat="1" x14ac:dyDescent="0.3">
      <c r="A46" s="27" t="s">
        <v>1023</v>
      </c>
      <c r="B46" s="28" t="s">
        <v>1029</v>
      </c>
      <c r="C46" s="28" t="s">
        <v>1040</v>
      </c>
      <c r="D46" s="28" t="s">
        <v>124</v>
      </c>
      <c r="E46" s="28">
        <v>0.221</v>
      </c>
      <c r="F46" s="30">
        <f>S46*1440</f>
        <v>70.566666666666663</v>
      </c>
      <c r="G46" s="30">
        <f>R46</f>
        <v>17.263253285002218</v>
      </c>
      <c r="H46" s="28"/>
      <c r="I46" s="28"/>
      <c r="J46" s="28"/>
      <c r="K46" s="28"/>
      <c r="L46" s="28"/>
      <c r="O46" s="79">
        <v>107.93</v>
      </c>
      <c r="P46" s="34">
        <f>(3*(Y46-O46)/100)+(O46)</f>
        <v>108.5921</v>
      </c>
      <c r="Q46" s="34">
        <v>111.74</v>
      </c>
      <c r="R46" s="35">
        <f>(Q46-O46)/(130-O46)*100</f>
        <v>17.263253285002218</v>
      </c>
      <c r="S46" s="36">
        <v>4.9004629629629627E-2</v>
      </c>
      <c r="T46" s="34"/>
      <c r="U46" s="34"/>
      <c r="V46" s="34"/>
      <c r="W46" s="34"/>
      <c r="X46" s="34"/>
      <c r="Y46" s="29">
        <v>130</v>
      </c>
      <c r="Z46" s="34"/>
      <c r="AA46" s="34"/>
      <c r="AB46" s="34"/>
      <c r="AC46" s="34"/>
    </row>
    <row r="47" spans="1:29" x14ac:dyDescent="0.3">
      <c r="A47" s="16" t="s">
        <v>1024</v>
      </c>
      <c r="B47" s="17" t="s">
        <v>1029</v>
      </c>
      <c r="C47" s="17" t="s">
        <v>1041</v>
      </c>
      <c r="D47" s="17" t="s">
        <v>1043</v>
      </c>
      <c r="E47" s="17">
        <v>0.34599999999999997</v>
      </c>
      <c r="F47" s="17"/>
      <c r="G47" s="17"/>
      <c r="H47" s="17"/>
      <c r="I47" s="17"/>
      <c r="J47" s="17"/>
      <c r="K47" s="17"/>
      <c r="L47" s="17"/>
      <c r="O47" s="9"/>
      <c r="S47" s="8"/>
      <c r="T47" s="8"/>
      <c r="U47" s="8"/>
      <c r="V47" s="8"/>
      <c r="X47" s="8"/>
      <c r="Y47" s="3"/>
      <c r="AC47" s="8"/>
    </row>
    <row r="48" spans="1:29" x14ac:dyDescent="0.3">
      <c r="A48" s="16" t="s">
        <v>1025</v>
      </c>
      <c r="B48" s="17" t="s">
        <v>1030</v>
      </c>
      <c r="C48" s="17"/>
      <c r="D48" s="17" t="s">
        <v>1043</v>
      </c>
      <c r="E48" s="17">
        <v>0.14899999999999999</v>
      </c>
      <c r="F48" s="17"/>
      <c r="G48" s="17"/>
      <c r="H48" s="17"/>
      <c r="I48" s="17"/>
      <c r="J48" s="17"/>
      <c r="K48" s="17"/>
      <c r="L48" s="17"/>
      <c r="O48" s="9"/>
      <c r="S48" s="8"/>
      <c r="T48" s="8"/>
      <c r="U48" s="8"/>
      <c r="V48" s="8"/>
      <c r="X48" s="8"/>
      <c r="Y48" s="3"/>
      <c r="AC48" s="8"/>
    </row>
    <row r="49" spans="1:29" s="31" customFormat="1" x14ac:dyDescent="0.3">
      <c r="A49" s="27" t="s">
        <v>1026</v>
      </c>
      <c r="B49" s="28" t="s">
        <v>1031</v>
      </c>
      <c r="C49" s="28" t="s">
        <v>1042</v>
      </c>
      <c r="D49" s="28" t="s">
        <v>144</v>
      </c>
      <c r="E49" s="28"/>
      <c r="F49" s="28"/>
      <c r="G49" s="28"/>
      <c r="H49" s="28"/>
      <c r="I49" s="28"/>
      <c r="J49" s="28"/>
      <c r="K49" s="28"/>
      <c r="L49" s="28"/>
      <c r="O49" s="79"/>
      <c r="P49" s="34"/>
      <c r="Q49" s="34"/>
      <c r="R49" s="34"/>
      <c r="S49" s="34"/>
      <c r="T49" s="34"/>
      <c r="U49" s="34"/>
      <c r="V49" s="34"/>
      <c r="W49" s="34"/>
      <c r="X49" s="34"/>
      <c r="Y49" s="29"/>
      <c r="Z49" s="34"/>
      <c r="AA49" s="34"/>
      <c r="AB49" s="34"/>
      <c r="AC49" s="34"/>
    </row>
    <row r="50" spans="1:29" s="31" customFormat="1" x14ac:dyDescent="0.3">
      <c r="A50" s="27" t="s">
        <v>998</v>
      </c>
      <c r="B50" s="28" t="s">
        <v>1005</v>
      </c>
      <c r="C50" s="28" t="s">
        <v>1008</v>
      </c>
      <c r="D50" s="28" t="s">
        <v>144</v>
      </c>
      <c r="E50" s="28"/>
      <c r="F50" s="28"/>
      <c r="G50" s="28"/>
      <c r="H50" s="28"/>
      <c r="I50" s="28"/>
      <c r="J50" s="28"/>
      <c r="K50" s="28"/>
      <c r="L50" s="28"/>
      <c r="O50" s="79"/>
      <c r="P50" s="34"/>
      <c r="Q50" s="34"/>
      <c r="R50" s="34"/>
      <c r="S50" s="34"/>
      <c r="T50" s="34"/>
      <c r="U50" s="34"/>
      <c r="V50" s="34"/>
      <c r="W50" s="34"/>
      <c r="X50" s="34"/>
      <c r="Y50" s="29"/>
      <c r="Z50" s="34"/>
      <c r="AA50" s="34"/>
      <c r="AB50" s="34"/>
      <c r="AC50" s="34"/>
    </row>
    <row r="51" spans="1:29" s="31" customFormat="1" x14ac:dyDescent="0.3">
      <c r="A51" s="27" t="s">
        <v>999</v>
      </c>
      <c r="B51" s="28" t="s">
        <v>1005</v>
      </c>
      <c r="C51" s="28" t="s">
        <v>1009</v>
      </c>
      <c r="D51" s="28" t="s">
        <v>144</v>
      </c>
      <c r="E51" s="28"/>
      <c r="F51" s="28"/>
      <c r="G51" s="28"/>
      <c r="H51" s="28"/>
      <c r="I51" s="28"/>
      <c r="J51" s="28"/>
      <c r="K51" s="28"/>
      <c r="L51" s="28"/>
      <c r="O51" s="79"/>
      <c r="P51" s="34"/>
      <c r="Q51" s="34"/>
      <c r="R51" s="34"/>
      <c r="S51" s="34"/>
      <c r="T51" s="34"/>
      <c r="U51" s="34"/>
      <c r="V51" s="34"/>
      <c r="W51" s="34"/>
      <c r="X51" s="34"/>
      <c r="Y51" s="29"/>
      <c r="Z51" s="34"/>
      <c r="AA51" s="34"/>
      <c r="AB51" s="34"/>
      <c r="AC51" s="34"/>
    </row>
    <row r="52" spans="1:29" s="31" customFormat="1" x14ac:dyDescent="0.3">
      <c r="A52" s="27" t="s">
        <v>1000</v>
      </c>
      <c r="B52" s="28" t="s">
        <v>1005</v>
      </c>
      <c r="C52" s="28" t="s">
        <v>1010</v>
      </c>
      <c r="D52" s="28" t="s">
        <v>144</v>
      </c>
      <c r="E52" s="28"/>
      <c r="F52" s="28"/>
      <c r="G52" s="28"/>
      <c r="H52" s="28"/>
      <c r="I52" s="28"/>
      <c r="J52" s="28"/>
      <c r="K52" s="28"/>
      <c r="L52" s="28"/>
      <c r="O52" s="79"/>
      <c r="P52" s="34"/>
      <c r="Q52" s="34"/>
      <c r="R52" s="34"/>
      <c r="S52" s="34"/>
      <c r="T52" s="34"/>
      <c r="U52" s="34"/>
      <c r="V52" s="34"/>
      <c r="W52" s="34"/>
      <c r="X52" s="34"/>
      <c r="Y52" s="29"/>
      <c r="Z52" s="34"/>
      <c r="AA52" s="34"/>
      <c r="AB52" s="34"/>
      <c r="AC52" s="34"/>
    </row>
    <row r="53" spans="1:29" s="31" customFormat="1" x14ac:dyDescent="0.3">
      <c r="A53" s="27" t="s">
        <v>1001</v>
      </c>
      <c r="B53" s="28" t="s">
        <v>1005</v>
      </c>
      <c r="C53" s="28" t="s">
        <v>1011</v>
      </c>
      <c r="D53" s="28" t="s">
        <v>144</v>
      </c>
      <c r="E53" s="28"/>
      <c r="F53" s="28"/>
      <c r="G53" s="28"/>
      <c r="H53" s="28"/>
      <c r="I53" s="28"/>
      <c r="J53" s="28"/>
      <c r="K53" s="28"/>
      <c r="L53" s="28"/>
      <c r="O53" s="79"/>
      <c r="P53" s="34"/>
      <c r="Q53" s="34"/>
      <c r="R53" s="34"/>
      <c r="S53" s="34"/>
      <c r="T53" s="34"/>
      <c r="U53" s="34"/>
      <c r="V53" s="34"/>
      <c r="W53" s="34"/>
      <c r="X53" s="34"/>
      <c r="Y53" s="29"/>
      <c r="Z53" s="34"/>
      <c r="AA53" s="34"/>
      <c r="AB53" s="34"/>
      <c r="AC53" s="34"/>
    </row>
    <row r="54" spans="1:29" s="31" customFormat="1" x14ac:dyDescent="0.3">
      <c r="A54" s="27" t="s">
        <v>1002</v>
      </c>
      <c r="B54" s="28" t="s">
        <v>1005</v>
      </c>
      <c r="C54" s="28" t="s">
        <v>1012</v>
      </c>
      <c r="D54" s="28" t="s">
        <v>144</v>
      </c>
      <c r="E54" s="28"/>
      <c r="F54" s="28"/>
      <c r="G54" s="28"/>
      <c r="H54" s="28"/>
      <c r="I54" s="28"/>
      <c r="J54" s="28"/>
      <c r="K54" s="28"/>
      <c r="L54" s="28"/>
      <c r="O54" s="79"/>
      <c r="P54" s="34"/>
      <c r="Q54" s="34"/>
      <c r="R54" s="34"/>
      <c r="S54" s="34"/>
      <c r="T54" s="34"/>
      <c r="U54" s="34"/>
      <c r="V54" s="34"/>
      <c r="W54" s="34"/>
      <c r="X54" s="34"/>
      <c r="Y54" s="29"/>
      <c r="Z54" s="34"/>
      <c r="AA54" s="34"/>
      <c r="AB54" s="34"/>
      <c r="AC54" s="34"/>
    </row>
    <row r="55" spans="1:29" s="31" customFormat="1" x14ac:dyDescent="0.3">
      <c r="A55" s="27" t="s">
        <v>1003</v>
      </c>
      <c r="B55" s="28" t="s">
        <v>1006</v>
      </c>
      <c r="C55" s="28" t="s">
        <v>1013</v>
      </c>
      <c r="D55" s="28" t="s">
        <v>1043</v>
      </c>
      <c r="E55" s="28"/>
      <c r="F55" s="28"/>
      <c r="G55" s="28"/>
      <c r="H55" s="28"/>
      <c r="I55" s="28"/>
      <c r="J55" s="28"/>
      <c r="K55" s="28"/>
      <c r="L55" s="28"/>
      <c r="O55" s="79"/>
      <c r="P55" s="34"/>
      <c r="Q55" s="34"/>
      <c r="R55" s="34"/>
      <c r="S55" s="34"/>
      <c r="T55" s="34"/>
      <c r="U55" s="34"/>
      <c r="V55" s="34"/>
      <c r="W55" s="34"/>
      <c r="X55" s="34"/>
      <c r="Y55" s="29"/>
      <c r="Z55" s="34"/>
      <c r="AA55" s="34"/>
      <c r="AB55" s="34"/>
      <c r="AC55" s="34"/>
    </row>
    <row r="56" spans="1:29" s="31" customFormat="1" x14ac:dyDescent="0.3">
      <c r="A56" s="27" t="s">
        <v>1004</v>
      </c>
      <c r="B56" s="28" t="s">
        <v>1007</v>
      </c>
      <c r="C56" s="28" t="s">
        <v>1014</v>
      </c>
      <c r="D56" s="28" t="s">
        <v>1043</v>
      </c>
      <c r="E56" s="28"/>
      <c r="F56" s="28"/>
      <c r="G56" s="28"/>
      <c r="H56" s="28"/>
      <c r="I56" s="28"/>
      <c r="J56" s="28"/>
      <c r="K56" s="28"/>
      <c r="L56" s="28"/>
      <c r="O56" s="79"/>
      <c r="P56" s="34"/>
      <c r="Q56" s="34"/>
      <c r="R56" s="34"/>
      <c r="S56" s="34"/>
      <c r="T56" s="34"/>
      <c r="U56" s="34"/>
      <c r="V56" s="34"/>
      <c r="W56" s="34"/>
      <c r="X56" s="34"/>
      <c r="Y56" s="29"/>
      <c r="Z56" s="34"/>
      <c r="AA56" s="34"/>
      <c r="AB56" s="34"/>
      <c r="AC56" s="34"/>
    </row>
    <row r="57" spans="1:29" s="31" customFormat="1" x14ac:dyDescent="0.3">
      <c r="A57" s="27" t="s">
        <v>922</v>
      </c>
      <c r="B57" s="29" t="s">
        <v>923</v>
      </c>
      <c r="C57" s="29" t="s">
        <v>924</v>
      </c>
      <c r="D57" s="28" t="s">
        <v>144</v>
      </c>
      <c r="E57" s="28"/>
      <c r="F57" s="28"/>
      <c r="G57" s="28"/>
      <c r="H57" s="28"/>
      <c r="I57" s="28"/>
      <c r="J57" s="28"/>
      <c r="K57" s="28"/>
      <c r="L57" s="28"/>
      <c r="O57" s="79"/>
      <c r="P57" s="34"/>
      <c r="Q57" s="34"/>
      <c r="R57" s="34"/>
      <c r="S57" s="34"/>
      <c r="T57" s="34"/>
      <c r="U57" s="34"/>
      <c r="V57" s="34"/>
      <c r="W57" s="34"/>
      <c r="X57" s="34"/>
      <c r="Y57" s="29"/>
      <c r="Z57" s="34"/>
      <c r="AA57" s="34"/>
      <c r="AB57" s="34"/>
      <c r="AC57" s="34"/>
    </row>
    <row r="58" spans="1:29" s="31" customFormat="1" x14ac:dyDescent="0.3">
      <c r="A58" s="27" t="s">
        <v>925</v>
      </c>
      <c r="B58" s="29" t="s">
        <v>926</v>
      </c>
      <c r="C58" s="29" t="s">
        <v>927</v>
      </c>
      <c r="D58" s="28" t="s">
        <v>144</v>
      </c>
      <c r="E58" s="28"/>
      <c r="F58" s="28"/>
      <c r="G58" s="28"/>
      <c r="H58" s="28"/>
      <c r="I58" s="28"/>
      <c r="J58" s="28"/>
      <c r="K58" s="28"/>
      <c r="L58" s="28"/>
      <c r="O58" s="79"/>
      <c r="P58" s="34"/>
      <c r="Q58" s="34"/>
      <c r="R58" s="34"/>
      <c r="S58" s="34"/>
      <c r="T58" s="34"/>
      <c r="U58" s="34"/>
      <c r="V58" s="34"/>
      <c r="W58" s="34"/>
      <c r="X58" s="34"/>
      <c r="Y58" s="29"/>
      <c r="Z58" s="34"/>
      <c r="AA58" s="34"/>
      <c r="AB58" s="34"/>
      <c r="AC58" s="34"/>
    </row>
    <row r="59" spans="1:29" s="31" customFormat="1" x14ac:dyDescent="0.3">
      <c r="A59" s="27" t="s">
        <v>928</v>
      </c>
      <c r="B59" s="29" t="s">
        <v>929</v>
      </c>
      <c r="C59" s="29" t="s">
        <v>930</v>
      </c>
      <c r="D59" s="28" t="s">
        <v>144</v>
      </c>
      <c r="E59" s="28"/>
      <c r="F59" s="28"/>
      <c r="G59" s="28"/>
      <c r="H59" s="28"/>
      <c r="I59" s="28"/>
      <c r="J59" s="28"/>
      <c r="K59" s="28"/>
      <c r="L59" s="28"/>
      <c r="O59" s="79"/>
      <c r="P59" s="34"/>
      <c r="Q59" s="34"/>
      <c r="R59" s="34"/>
      <c r="S59" s="34"/>
      <c r="T59" s="34"/>
      <c r="U59" s="34"/>
      <c r="V59" s="34"/>
      <c r="W59" s="34"/>
      <c r="X59" s="34"/>
      <c r="Y59" s="29"/>
      <c r="Z59" s="34"/>
      <c r="AA59" s="34"/>
      <c r="AB59" s="34"/>
      <c r="AC59" s="34"/>
    </row>
    <row r="60" spans="1:29" s="31" customFormat="1" x14ac:dyDescent="0.3">
      <c r="A60" s="27" t="s">
        <v>931</v>
      </c>
      <c r="B60" s="29" t="s">
        <v>932</v>
      </c>
      <c r="C60" s="29" t="s">
        <v>933</v>
      </c>
      <c r="D60" s="28" t="s">
        <v>144</v>
      </c>
      <c r="E60" s="28"/>
      <c r="F60" s="28"/>
      <c r="G60" s="28"/>
      <c r="H60" s="28"/>
      <c r="I60" s="28"/>
      <c r="J60" s="28"/>
      <c r="K60" s="28"/>
      <c r="L60" s="28"/>
      <c r="O60" s="79"/>
      <c r="P60" s="34"/>
      <c r="Q60" s="34"/>
      <c r="R60" s="34"/>
      <c r="S60" s="34"/>
      <c r="T60" s="34"/>
      <c r="U60" s="34"/>
      <c r="V60" s="34"/>
      <c r="W60" s="34"/>
      <c r="X60" s="34"/>
      <c r="Y60" s="29"/>
      <c r="Z60" s="34"/>
      <c r="AA60" s="34"/>
      <c r="AB60" s="34"/>
      <c r="AC60" s="34"/>
    </row>
    <row r="61" spans="1:29" s="31" customFormat="1" x14ac:dyDescent="0.3">
      <c r="A61" s="27" t="s">
        <v>934</v>
      </c>
      <c r="B61" s="29" t="s">
        <v>935</v>
      </c>
      <c r="C61" s="29" t="s">
        <v>936</v>
      </c>
      <c r="D61" s="28" t="s">
        <v>144</v>
      </c>
      <c r="E61" s="28"/>
      <c r="F61" s="28"/>
      <c r="G61" s="28"/>
      <c r="H61" s="28"/>
      <c r="I61" s="28"/>
      <c r="J61" s="28"/>
      <c r="K61" s="28"/>
      <c r="L61" s="28"/>
      <c r="O61" s="79"/>
      <c r="P61" s="34"/>
      <c r="Q61" s="34"/>
      <c r="R61" s="34"/>
      <c r="S61" s="34"/>
      <c r="T61" s="34"/>
      <c r="U61" s="34"/>
      <c r="V61" s="34"/>
      <c r="W61" s="34"/>
      <c r="X61" s="34"/>
      <c r="Y61" s="29"/>
      <c r="Z61" s="34"/>
      <c r="AA61" s="34"/>
      <c r="AB61" s="34"/>
      <c r="AC61" s="34"/>
    </row>
    <row r="62" spans="1:29" s="31" customFormat="1" x14ac:dyDescent="0.3">
      <c r="A62" s="27" t="s">
        <v>937</v>
      </c>
      <c r="B62" s="29" t="s">
        <v>938</v>
      </c>
      <c r="C62" s="29" t="s">
        <v>939</v>
      </c>
      <c r="D62" s="28" t="s">
        <v>124</v>
      </c>
      <c r="E62" s="28">
        <v>9.9000000000000005E-2</v>
      </c>
      <c r="F62" s="30">
        <f>S62*1440</f>
        <v>190.61666666666667</v>
      </c>
      <c r="G62" s="38">
        <f>R62</f>
        <v>3.660714285714318</v>
      </c>
      <c r="H62" s="28"/>
      <c r="I62" s="28"/>
      <c r="J62" s="28"/>
      <c r="K62" s="28"/>
      <c r="L62" s="28"/>
      <c r="O62" s="79">
        <v>107.6</v>
      </c>
      <c r="P62" s="33">
        <f>(3*(Y62-O62)/100)+(O62)</f>
        <v>108.27199999999999</v>
      </c>
      <c r="Q62" s="34">
        <v>108.42</v>
      </c>
      <c r="R62" s="35">
        <f>(Q62-O62)/(130-O62)*100</f>
        <v>3.660714285714318</v>
      </c>
      <c r="S62" s="36">
        <v>0.13237268518518519</v>
      </c>
      <c r="T62" s="34"/>
      <c r="U62" s="34"/>
      <c r="V62" s="34"/>
      <c r="W62" s="35"/>
      <c r="X62" s="36"/>
      <c r="Y62" s="29">
        <v>130</v>
      </c>
      <c r="Z62" s="34"/>
      <c r="AA62" s="34"/>
      <c r="AB62" s="34"/>
      <c r="AC62" s="34"/>
    </row>
    <row r="63" spans="1:29" s="31" customFormat="1" x14ac:dyDescent="0.3">
      <c r="A63" s="27" t="s">
        <v>940</v>
      </c>
      <c r="B63" s="29" t="s">
        <v>941</v>
      </c>
      <c r="C63" s="29" t="s">
        <v>942</v>
      </c>
      <c r="D63" s="28" t="s">
        <v>124</v>
      </c>
      <c r="E63" s="28">
        <v>0.11700000000000001</v>
      </c>
      <c r="F63" s="30">
        <f>S63*1440</f>
        <v>170.5</v>
      </c>
      <c r="G63" s="38">
        <f>R63</f>
        <v>3.9136302294197227</v>
      </c>
      <c r="H63" s="28"/>
      <c r="I63" s="28"/>
      <c r="J63" s="28"/>
      <c r="K63" s="28"/>
      <c r="L63" s="28"/>
      <c r="O63" s="79">
        <v>107.77</v>
      </c>
      <c r="P63" s="33">
        <f>(3*(Y63-O63)/100)+(O63)</f>
        <v>108.43689999999999</v>
      </c>
      <c r="Q63" s="34">
        <v>108.64</v>
      </c>
      <c r="R63" s="35">
        <f>(Q63-O63)/(130-O63)*100</f>
        <v>3.9136302294197227</v>
      </c>
      <c r="S63" s="36">
        <v>0.11840277777777779</v>
      </c>
      <c r="T63" s="34"/>
      <c r="U63" s="34"/>
      <c r="V63" s="34"/>
      <c r="W63" s="34"/>
      <c r="X63" s="34"/>
      <c r="Y63" s="29">
        <v>130</v>
      </c>
      <c r="Z63" s="34"/>
      <c r="AA63" s="34"/>
      <c r="AB63" s="34"/>
      <c r="AC63" s="34"/>
    </row>
    <row r="64" spans="1:29" s="29" customFormat="1" x14ac:dyDescent="0.3">
      <c r="A64" s="27" t="s">
        <v>943</v>
      </c>
      <c r="B64" s="29" t="s">
        <v>944</v>
      </c>
      <c r="C64" s="29" t="s">
        <v>945</v>
      </c>
      <c r="D64" s="28" t="s">
        <v>124</v>
      </c>
      <c r="E64" s="28">
        <v>0.111</v>
      </c>
      <c r="F64" s="30">
        <f>S64*1440</f>
        <v>350.53333333333336</v>
      </c>
      <c r="G64" s="38">
        <f>R64</f>
        <v>3.0809859154929704</v>
      </c>
      <c r="H64" s="28"/>
      <c r="I64" s="28"/>
      <c r="J64" s="28"/>
      <c r="K64" s="28"/>
      <c r="L64" s="28"/>
      <c r="O64" s="86">
        <v>107.28</v>
      </c>
      <c r="P64" s="33">
        <f>(3*(Y64-O64)/100)+(O64)</f>
        <v>107.9616</v>
      </c>
      <c r="Q64" s="29">
        <v>107.98</v>
      </c>
      <c r="R64" s="35">
        <f>(Q64-O64)/(130-O64)*100</f>
        <v>3.0809859154929704</v>
      </c>
      <c r="S64" s="87">
        <v>0.24342592592592593</v>
      </c>
      <c r="Y64" s="29">
        <v>130</v>
      </c>
    </row>
    <row r="65" spans="1:29" s="29" customFormat="1" x14ac:dyDescent="0.3">
      <c r="A65" s="27" t="s">
        <v>946</v>
      </c>
      <c r="B65" s="29" t="s">
        <v>947</v>
      </c>
      <c r="C65" s="29" t="s">
        <v>948</v>
      </c>
      <c r="D65" s="28" t="s">
        <v>124</v>
      </c>
      <c r="E65" s="28">
        <v>0.38700000000000001</v>
      </c>
      <c r="F65" s="30">
        <f>S65*1440</f>
        <v>40.549999999999997</v>
      </c>
      <c r="G65" s="38">
        <f>R65</f>
        <v>6.8060498220640611</v>
      </c>
      <c r="H65" s="28"/>
      <c r="I65" s="28"/>
      <c r="J65" s="28"/>
      <c r="K65" s="28"/>
      <c r="L65" s="28"/>
      <c r="O65" s="79">
        <v>107.52</v>
      </c>
      <c r="P65" s="33">
        <f>(3*(Y65-O65)/100)+(O65)</f>
        <v>108.1944</v>
      </c>
      <c r="Q65" s="29">
        <v>109.05</v>
      </c>
      <c r="R65" s="35">
        <f>(Q65-O65)/(130-O65)*100</f>
        <v>6.8060498220640611</v>
      </c>
      <c r="S65" s="87">
        <v>2.8159722222222221E-2</v>
      </c>
      <c r="T65" s="29">
        <v>4.95</v>
      </c>
      <c r="U65" s="29">
        <v>9.49</v>
      </c>
      <c r="V65" s="29">
        <v>36.28</v>
      </c>
      <c r="W65" s="40">
        <f>(U65-T65)/(V65-T65)*100</f>
        <v>14.490903287583784</v>
      </c>
      <c r="X65" s="87">
        <v>3.5104166666666665E-2</v>
      </c>
      <c r="Y65" s="29">
        <v>130</v>
      </c>
    </row>
    <row r="66" spans="1:29" s="31" customFormat="1" x14ac:dyDescent="0.3">
      <c r="A66" s="27" t="s">
        <v>898</v>
      </c>
      <c r="B66" s="28" t="s">
        <v>914</v>
      </c>
      <c r="C66" s="28" t="s">
        <v>917</v>
      </c>
      <c r="D66" s="28" t="s">
        <v>144</v>
      </c>
      <c r="E66" s="28"/>
      <c r="F66" s="28"/>
      <c r="G66" s="28"/>
      <c r="H66" s="28"/>
      <c r="I66" s="28"/>
      <c r="J66" s="28"/>
      <c r="K66" s="28"/>
      <c r="L66" s="28"/>
      <c r="O66" s="79"/>
      <c r="P66" s="34"/>
      <c r="Q66" s="34"/>
      <c r="R66" s="34"/>
      <c r="S66" s="34"/>
      <c r="T66" s="34"/>
      <c r="U66" s="34"/>
      <c r="V66" s="34"/>
      <c r="W66" s="34"/>
      <c r="X66" s="34"/>
      <c r="Y66" s="29"/>
      <c r="Z66" s="34"/>
      <c r="AA66" s="34"/>
      <c r="AB66" s="34"/>
      <c r="AC66" s="34"/>
    </row>
    <row r="67" spans="1:29" s="31" customFormat="1" x14ac:dyDescent="0.3">
      <c r="A67" s="27" t="s">
        <v>899</v>
      </c>
      <c r="B67" s="28" t="s">
        <v>914</v>
      </c>
      <c r="C67" s="28" t="s">
        <v>918</v>
      </c>
      <c r="D67" s="28" t="s">
        <v>144</v>
      </c>
      <c r="E67" s="28"/>
      <c r="F67" s="28"/>
      <c r="G67" s="28"/>
      <c r="H67" s="28"/>
      <c r="I67" s="28"/>
      <c r="J67" s="28"/>
      <c r="K67" s="28"/>
      <c r="L67" s="28"/>
      <c r="O67" s="79"/>
      <c r="P67" s="34"/>
      <c r="Q67" s="34"/>
      <c r="R67" s="34"/>
      <c r="S67" s="34"/>
      <c r="T67" s="34"/>
      <c r="U67" s="34"/>
      <c r="V67" s="34"/>
      <c r="W67" s="34"/>
      <c r="X67" s="34"/>
      <c r="Y67" s="29"/>
      <c r="Z67" s="34"/>
      <c r="AA67" s="34"/>
      <c r="AB67" s="34"/>
      <c r="AC67" s="34"/>
    </row>
    <row r="68" spans="1:29" s="31" customFormat="1" x14ac:dyDescent="0.3">
      <c r="A68" s="27" t="s">
        <v>900</v>
      </c>
      <c r="B68" s="28" t="s">
        <v>914</v>
      </c>
      <c r="C68" s="28" t="s">
        <v>919</v>
      </c>
      <c r="D68" s="28" t="s">
        <v>144</v>
      </c>
      <c r="E68" s="28"/>
      <c r="F68" s="28"/>
      <c r="G68" s="28"/>
      <c r="H68" s="28"/>
      <c r="I68" s="28"/>
      <c r="J68" s="28"/>
      <c r="K68" s="28"/>
      <c r="L68" s="28"/>
      <c r="O68" s="79"/>
      <c r="P68" s="34"/>
      <c r="Q68" s="34"/>
      <c r="R68" s="34"/>
      <c r="S68" s="34"/>
      <c r="T68" s="34"/>
      <c r="U68" s="34"/>
      <c r="V68" s="34"/>
      <c r="W68" s="34"/>
      <c r="X68" s="34"/>
      <c r="Y68" s="29"/>
      <c r="Z68" s="34"/>
      <c r="AA68" s="34"/>
      <c r="AB68" s="34"/>
      <c r="AC68" s="34"/>
    </row>
    <row r="69" spans="1:29" s="31" customFormat="1" ht="15.6" customHeight="1" x14ac:dyDescent="0.3">
      <c r="A69" s="27" t="s">
        <v>901</v>
      </c>
      <c r="B69" s="28" t="s">
        <v>915</v>
      </c>
      <c r="C69" s="29" t="s">
        <v>920</v>
      </c>
      <c r="D69" s="28" t="s">
        <v>124</v>
      </c>
      <c r="E69" s="28">
        <v>0.14099999999999999</v>
      </c>
      <c r="F69" s="30">
        <f>S69*1440</f>
        <v>7.1333333333333337</v>
      </c>
      <c r="G69" s="30">
        <f>R69</f>
        <v>6.6282420749279343</v>
      </c>
      <c r="H69" s="28"/>
      <c r="I69" s="28"/>
      <c r="J69" s="28"/>
      <c r="K69" s="28"/>
      <c r="L69" s="28"/>
      <c r="O69" s="79">
        <v>109.18</v>
      </c>
      <c r="P69" s="33">
        <f>(3*(Y69-O69)/100)+(O69)</f>
        <v>109.80460000000001</v>
      </c>
      <c r="Q69" s="34">
        <v>110.56</v>
      </c>
      <c r="R69" s="35">
        <f>(Q69-O69)/(130-O69)*100</f>
        <v>6.6282420749279343</v>
      </c>
      <c r="S69" s="36">
        <v>4.9537037037037041E-3</v>
      </c>
      <c r="T69" s="34">
        <v>3.49</v>
      </c>
      <c r="U69" s="34">
        <v>4.95</v>
      </c>
      <c r="V69" s="34">
        <v>37.450000000000003</v>
      </c>
      <c r="W69" s="35">
        <f>(U69-T69)/(V69-T69)*100</f>
        <v>4.2991755005889285</v>
      </c>
      <c r="X69" s="36">
        <v>2.8217592592592589E-2</v>
      </c>
      <c r="Y69" s="29">
        <v>130</v>
      </c>
      <c r="Z69" s="34"/>
      <c r="AA69" s="34"/>
      <c r="AB69" s="34"/>
      <c r="AC69" s="34"/>
    </row>
    <row r="70" spans="1:29" s="31" customFormat="1" x14ac:dyDescent="0.3">
      <c r="A70" s="27" t="s">
        <v>902</v>
      </c>
      <c r="B70" s="28" t="s">
        <v>916</v>
      </c>
      <c r="C70" s="28" t="s">
        <v>921</v>
      </c>
      <c r="D70" s="28" t="s">
        <v>144</v>
      </c>
      <c r="E70" s="28"/>
      <c r="F70" s="28"/>
      <c r="G70" s="28"/>
      <c r="H70" s="28"/>
      <c r="I70" s="28"/>
      <c r="J70" s="28"/>
      <c r="K70" s="28"/>
      <c r="L70" s="28"/>
      <c r="O70" s="79"/>
      <c r="P70" s="34"/>
      <c r="Q70" s="34"/>
      <c r="R70" s="34"/>
      <c r="S70" s="34"/>
      <c r="T70" s="34"/>
      <c r="U70" s="34"/>
      <c r="V70" s="34"/>
      <c r="W70" s="35"/>
      <c r="X70" s="36">
        <v>2.1296296296296299E-2</v>
      </c>
      <c r="Y70" s="29"/>
      <c r="Z70" s="34"/>
      <c r="AA70" s="34"/>
      <c r="AB70" s="34"/>
      <c r="AC70" s="34"/>
    </row>
    <row r="71" spans="1:29" x14ac:dyDescent="0.3">
      <c r="A71" s="16" t="s">
        <v>903</v>
      </c>
      <c r="B71" s="17" t="s">
        <v>910</v>
      </c>
      <c r="C71" s="17"/>
      <c r="D71" s="17" t="s">
        <v>144</v>
      </c>
      <c r="E71" s="17"/>
      <c r="F71" s="17"/>
      <c r="G71" s="17"/>
      <c r="H71" s="17"/>
      <c r="I71" s="17"/>
      <c r="J71" s="17"/>
      <c r="K71" s="17"/>
      <c r="L71" s="17"/>
      <c r="O71" s="9"/>
      <c r="S71" s="8"/>
      <c r="T71" s="8"/>
      <c r="U71" s="8"/>
      <c r="V71" s="8"/>
      <c r="X71" s="8"/>
      <c r="Y71" s="3"/>
      <c r="AC71" s="8"/>
    </row>
    <row r="72" spans="1:29" s="31" customFormat="1" x14ac:dyDescent="0.3">
      <c r="A72" s="27" t="s">
        <v>582</v>
      </c>
      <c r="B72" s="28" t="s">
        <v>904</v>
      </c>
      <c r="C72" s="28"/>
      <c r="D72" s="28" t="s">
        <v>144</v>
      </c>
      <c r="E72" s="28"/>
      <c r="F72" s="28"/>
      <c r="G72" s="28"/>
      <c r="H72" s="28"/>
      <c r="I72" s="28"/>
      <c r="J72" s="28"/>
      <c r="K72" s="28"/>
      <c r="L72" s="28"/>
      <c r="O72" s="79"/>
      <c r="P72" s="34"/>
      <c r="Q72" s="34"/>
      <c r="R72" s="34"/>
      <c r="S72" s="34"/>
      <c r="T72" s="34"/>
      <c r="U72" s="34"/>
      <c r="V72" s="34"/>
      <c r="W72" s="34"/>
      <c r="X72" s="34"/>
      <c r="Y72" s="29"/>
      <c r="Z72" s="34"/>
      <c r="AA72" s="34"/>
      <c r="AB72" s="34"/>
      <c r="AC72" s="34"/>
    </row>
    <row r="73" spans="1:29" s="31" customFormat="1" x14ac:dyDescent="0.3">
      <c r="A73" s="27" t="s">
        <v>583</v>
      </c>
      <c r="B73" s="28" t="s">
        <v>904</v>
      </c>
      <c r="C73" s="28"/>
      <c r="D73" s="28" t="s">
        <v>144</v>
      </c>
      <c r="E73" s="28"/>
      <c r="F73" s="28"/>
      <c r="G73" s="28"/>
      <c r="H73" s="28"/>
      <c r="I73" s="28"/>
      <c r="J73" s="28"/>
      <c r="K73" s="28"/>
      <c r="L73" s="28"/>
      <c r="O73" s="79"/>
      <c r="P73" s="34"/>
      <c r="Q73" s="34"/>
      <c r="R73" s="34"/>
      <c r="S73" s="34"/>
      <c r="T73" s="34"/>
      <c r="U73" s="34"/>
      <c r="V73" s="34"/>
      <c r="W73" s="34"/>
      <c r="X73" s="34"/>
      <c r="Y73" s="29"/>
      <c r="Z73" s="34"/>
      <c r="AA73" s="34"/>
      <c r="AB73" s="34"/>
      <c r="AC73" s="34"/>
    </row>
    <row r="74" spans="1:29" s="31" customFormat="1" x14ac:dyDescent="0.3">
      <c r="A74" s="27" t="s">
        <v>584</v>
      </c>
      <c r="B74" s="28" t="s">
        <v>904</v>
      </c>
      <c r="C74" s="28"/>
      <c r="D74" s="28" t="s">
        <v>144</v>
      </c>
      <c r="E74" s="28"/>
      <c r="F74" s="28"/>
      <c r="G74" s="28"/>
      <c r="H74" s="28"/>
      <c r="I74" s="28"/>
      <c r="J74" s="28"/>
      <c r="K74" s="28"/>
      <c r="L74" s="28"/>
      <c r="O74" s="79"/>
      <c r="P74" s="34"/>
      <c r="Q74" s="34"/>
      <c r="R74" s="34"/>
      <c r="S74" s="34"/>
      <c r="T74" s="34"/>
      <c r="U74" s="34"/>
      <c r="V74" s="34"/>
      <c r="W74" s="34"/>
      <c r="X74" s="34"/>
      <c r="Y74" s="29"/>
      <c r="Z74" s="34"/>
      <c r="AA74" s="34"/>
      <c r="AB74" s="34"/>
      <c r="AC74" s="34"/>
    </row>
    <row r="75" spans="1:29" s="31" customFormat="1" x14ac:dyDescent="0.3">
      <c r="A75" s="27" t="s">
        <v>585</v>
      </c>
      <c r="B75" s="28" t="s">
        <v>905</v>
      </c>
      <c r="C75" s="28"/>
      <c r="D75" s="28" t="s">
        <v>124</v>
      </c>
      <c r="E75" s="28">
        <v>0.27800000000000002</v>
      </c>
      <c r="F75" s="30">
        <f>S75*1440</f>
        <v>3.0666666666666669</v>
      </c>
      <c r="G75" s="30">
        <f>R75</f>
        <v>5.3404539385847922</v>
      </c>
      <c r="H75" s="28"/>
      <c r="I75" s="28"/>
      <c r="J75" s="28"/>
      <c r="K75" s="28"/>
      <c r="L75" s="28"/>
      <c r="O75" s="79">
        <v>107.53</v>
      </c>
      <c r="P75" s="33">
        <f>(3*(Y75-O75)/100)+(O75)</f>
        <v>108.2041</v>
      </c>
      <c r="Q75" s="34">
        <v>108.73</v>
      </c>
      <c r="R75" s="35">
        <f>(Q75-O75)/(130-O75)*100</f>
        <v>5.3404539385847922</v>
      </c>
      <c r="S75" s="36">
        <v>2.1296296296296298E-3</v>
      </c>
      <c r="T75" s="34">
        <v>4.95</v>
      </c>
      <c r="U75" s="34">
        <v>11.98</v>
      </c>
      <c r="V75" s="34">
        <v>30.86</v>
      </c>
      <c r="W75" s="35">
        <f>(U75-T75)/(V75-T75)*100</f>
        <v>27.132381319953687</v>
      </c>
      <c r="X75" s="36">
        <v>7.3379629629629628E-3</v>
      </c>
      <c r="Y75" s="29">
        <v>130</v>
      </c>
      <c r="Z75" s="34"/>
      <c r="AA75" s="34"/>
      <c r="AB75" s="34"/>
      <c r="AC75" s="34"/>
    </row>
    <row r="76" spans="1:29" s="31" customFormat="1" x14ac:dyDescent="0.3">
      <c r="A76" s="27" t="s">
        <v>586</v>
      </c>
      <c r="B76" s="28" t="s">
        <v>907</v>
      </c>
      <c r="C76" s="28"/>
      <c r="D76" s="28" t="s">
        <v>124</v>
      </c>
      <c r="E76" s="28">
        <v>0.28399999999999997</v>
      </c>
      <c r="F76" s="30">
        <f>S76*1440</f>
        <v>3.0833333333333335</v>
      </c>
      <c r="G76" s="30">
        <f>R76</f>
        <v>16.906474820143849</v>
      </c>
      <c r="H76" s="28"/>
      <c r="I76" s="28"/>
      <c r="J76" s="28"/>
      <c r="K76" s="28"/>
      <c r="L76" s="28"/>
      <c r="O76" s="79">
        <v>107.76</v>
      </c>
      <c r="P76" s="33">
        <f>(3*(Y76-O76)/100)+(O76)</f>
        <v>108.4272</v>
      </c>
      <c r="Q76" s="34">
        <v>111.52</v>
      </c>
      <c r="R76" s="35">
        <f>(Q76-O76)/(130-O76)*100</f>
        <v>16.906474820143849</v>
      </c>
      <c r="S76" s="36">
        <v>2.1412037037037038E-3</v>
      </c>
      <c r="T76" s="34"/>
      <c r="U76" s="34"/>
      <c r="V76" s="34"/>
      <c r="W76" s="34"/>
      <c r="X76" s="34"/>
      <c r="Y76" s="29">
        <v>130</v>
      </c>
      <c r="Z76" s="34"/>
      <c r="AA76" s="34"/>
      <c r="AB76" s="34"/>
      <c r="AC76" s="34"/>
    </row>
    <row r="77" spans="1:29" s="31" customFormat="1" x14ac:dyDescent="0.3">
      <c r="A77" s="27" t="s">
        <v>587</v>
      </c>
      <c r="B77" s="28" t="s">
        <v>908</v>
      </c>
      <c r="C77" s="28"/>
      <c r="D77" s="28" t="s">
        <v>144</v>
      </c>
      <c r="E77" s="28"/>
      <c r="F77" s="28"/>
      <c r="G77" s="28"/>
      <c r="H77" s="28"/>
      <c r="I77" s="28"/>
      <c r="J77" s="28"/>
      <c r="K77" s="28"/>
      <c r="L77" s="28"/>
      <c r="O77" s="79"/>
      <c r="P77" s="34"/>
      <c r="Q77" s="34"/>
      <c r="R77" s="34"/>
      <c r="S77" s="34"/>
      <c r="T77" s="34"/>
      <c r="U77" s="34"/>
      <c r="V77" s="34"/>
      <c r="W77" s="34"/>
      <c r="X77" s="34"/>
      <c r="Y77" s="29">
        <v>130</v>
      </c>
      <c r="Z77" s="34"/>
      <c r="AA77" s="34"/>
      <c r="AB77" s="34"/>
      <c r="AC77" s="34"/>
    </row>
    <row r="78" spans="1:29" s="31" customFormat="1" x14ac:dyDescent="0.3">
      <c r="A78" s="27" t="s">
        <v>588</v>
      </c>
      <c r="B78" s="28" t="s">
        <v>906</v>
      </c>
      <c r="C78" s="28"/>
      <c r="D78" s="28" t="s">
        <v>124</v>
      </c>
      <c r="E78" s="28">
        <v>0.186</v>
      </c>
      <c r="F78" s="28"/>
      <c r="G78" s="28"/>
      <c r="H78" s="28">
        <f t="shared" ref="H78" si="28">AC78*1440</f>
        <v>30.499999999999996</v>
      </c>
      <c r="I78" s="30">
        <f t="shared" ref="I78" si="29">AB78</f>
        <v>9.4939543215405493</v>
      </c>
      <c r="J78" s="28"/>
      <c r="K78" s="28"/>
      <c r="L78" s="28"/>
      <c r="O78" s="79">
        <v>107.67</v>
      </c>
      <c r="P78" s="34"/>
      <c r="Q78" s="34"/>
      <c r="R78" s="34"/>
      <c r="S78" s="34"/>
      <c r="T78" s="34"/>
      <c r="U78" s="34"/>
      <c r="V78" s="34"/>
      <c r="W78" s="34"/>
      <c r="X78" s="34"/>
      <c r="Y78" s="29">
        <v>130</v>
      </c>
      <c r="Z78" s="33">
        <f t="shared" ref="Z78" si="30">Y78-(3*(Y78-O78)/100)</f>
        <v>129.33009999999999</v>
      </c>
      <c r="AA78" s="34">
        <v>127.88</v>
      </c>
      <c r="AB78" s="35">
        <f t="shared" ref="AB78" si="31">(Y78-AA78)/(130-O78)*100</f>
        <v>9.4939543215405493</v>
      </c>
      <c r="AC78" s="36">
        <v>2.1180555555555553E-2</v>
      </c>
    </row>
    <row r="79" spans="1:29" s="31" customFormat="1" x14ac:dyDescent="0.3">
      <c r="A79" s="27" t="s">
        <v>589</v>
      </c>
      <c r="B79" s="28" t="s">
        <v>909</v>
      </c>
      <c r="C79" s="28"/>
      <c r="D79" s="28" t="s">
        <v>124</v>
      </c>
      <c r="E79" s="28">
        <v>0.33300000000000002</v>
      </c>
      <c r="F79" s="30">
        <f>S79*1440</f>
        <v>25.516666666666666</v>
      </c>
      <c r="G79" s="30">
        <f>R79</f>
        <v>24.964936886395527</v>
      </c>
      <c r="H79" s="28"/>
      <c r="I79" s="28"/>
      <c r="J79" s="28"/>
      <c r="K79" s="28"/>
      <c r="L79" s="28"/>
      <c r="O79" s="79">
        <v>108.61</v>
      </c>
      <c r="P79" s="33">
        <f>(3*(Y79-O79)/100)+(O79)</f>
        <v>109.2517</v>
      </c>
      <c r="Q79" s="34">
        <v>113.95</v>
      </c>
      <c r="R79" s="35">
        <f>(Q79-O79)/(130-O79)*100</f>
        <v>24.964936886395527</v>
      </c>
      <c r="S79" s="36">
        <v>1.7719907407407406E-2</v>
      </c>
      <c r="T79" s="34"/>
      <c r="U79" s="34"/>
      <c r="V79" s="34"/>
      <c r="W79" s="34"/>
      <c r="X79" s="34"/>
      <c r="Y79" s="29">
        <v>130</v>
      </c>
      <c r="Z79" s="34"/>
      <c r="AA79" s="34"/>
      <c r="AB79" s="34"/>
      <c r="AC79" s="34"/>
    </row>
    <row r="80" spans="1:29" s="31" customFormat="1" x14ac:dyDescent="0.3">
      <c r="A80" s="27" t="s">
        <v>590</v>
      </c>
      <c r="B80" s="28" t="s">
        <v>911</v>
      </c>
      <c r="C80" s="28"/>
      <c r="D80" s="28" t="s">
        <v>144</v>
      </c>
      <c r="E80" s="28"/>
      <c r="F80" s="28"/>
      <c r="G80" s="28"/>
      <c r="H80" s="28"/>
      <c r="I80" s="28"/>
      <c r="J80" s="28"/>
      <c r="K80" s="28"/>
      <c r="L80" s="28"/>
      <c r="O80" s="79"/>
      <c r="P80" s="34"/>
      <c r="Q80" s="34"/>
      <c r="R80" s="34"/>
      <c r="S80" s="34"/>
      <c r="T80" s="34"/>
      <c r="U80" s="34"/>
      <c r="V80" s="34"/>
      <c r="W80" s="34"/>
      <c r="X80" s="34"/>
      <c r="Y80" s="29">
        <v>130</v>
      </c>
      <c r="Z80" s="34"/>
      <c r="AA80" s="34"/>
      <c r="AB80" s="34"/>
      <c r="AC80" s="34"/>
    </row>
    <row r="81" spans="1:29" s="31" customFormat="1" x14ac:dyDescent="0.3">
      <c r="A81" s="27" t="s">
        <v>591</v>
      </c>
      <c r="B81" s="28" t="s">
        <v>912</v>
      </c>
      <c r="C81" s="28"/>
      <c r="D81" s="28" t="s">
        <v>144</v>
      </c>
      <c r="E81" s="28"/>
      <c r="F81" s="28"/>
      <c r="G81" s="28"/>
      <c r="H81" s="28"/>
      <c r="I81" s="28"/>
      <c r="J81" s="28"/>
      <c r="K81" s="28"/>
      <c r="L81" s="28"/>
      <c r="O81" s="79"/>
      <c r="P81" s="34"/>
      <c r="Q81" s="34"/>
      <c r="R81" s="34"/>
      <c r="S81" s="34"/>
      <c r="T81" s="34"/>
      <c r="U81" s="34"/>
      <c r="V81" s="34"/>
      <c r="W81" s="34"/>
      <c r="X81" s="34"/>
      <c r="Y81" s="29">
        <v>130</v>
      </c>
      <c r="Z81" s="34"/>
      <c r="AA81" s="34"/>
      <c r="AB81" s="34"/>
      <c r="AC81" s="34"/>
    </row>
    <row r="82" spans="1:29" s="31" customFormat="1" x14ac:dyDescent="0.3">
      <c r="A82" s="27" t="s">
        <v>592</v>
      </c>
      <c r="B82" s="28" t="s">
        <v>913</v>
      </c>
      <c r="C82" s="28"/>
      <c r="D82" s="28" t="s">
        <v>1043</v>
      </c>
      <c r="E82" s="28"/>
      <c r="F82" s="28"/>
      <c r="G82" s="28"/>
      <c r="H82" s="28"/>
      <c r="I82" s="28"/>
      <c r="J82" s="28"/>
      <c r="K82" s="28"/>
      <c r="L82" s="28"/>
      <c r="O82" s="79"/>
      <c r="P82" s="34"/>
      <c r="Q82" s="34"/>
      <c r="R82" s="34"/>
      <c r="S82" s="34"/>
      <c r="T82" s="34"/>
      <c r="U82" s="34"/>
      <c r="V82" s="34"/>
      <c r="W82" s="34"/>
      <c r="X82" s="34"/>
      <c r="Y82" s="29"/>
      <c r="Z82" s="34"/>
      <c r="AA82" s="34"/>
      <c r="AB82" s="34"/>
      <c r="AC82" s="34"/>
    </row>
    <row r="83" spans="1:29" x14ac:dyDescent="0.3">
      <c r="A83" s="16" t="s">
        <v>593</v>
      </c>
      <c r="B83" s="17" t="s">
        <v>910</v>
      </c>
      <c r="C83" s="17"/>
      <c r="D83" s="17" t="s">
        <v>144</v>
      </c>
      <c r="E83" s="17"/>
      <c r="F83" s="17"/>
      <c r="G83" s="17"/>
      <c r="H83" s="17"/>
      <c r="I83" s="17"/>
      <c r="J83" s="17"/>
      <c r="K83" s="17"/>
      <c r="L83" s="17"/>
      <c r="O83" s="9"/>
      <c r="S83" s="8"/>
      <c r="T83" s="8"/>
      <c r="U83" s="8"/>
      <c r="V83" s="8"/>
      <c r="X83" s="8"/>
      <c r="Y83" s="3"/>
      <c r="AC83" s="8"/>
    </row>
    <row r="84" spans="1:29" s="31" customFormat="1" x14ac:dyDescent="0.3">
      <c r="A84" s="31" t="s">
        <v>544</v>
      </c>
      <c r="B84" s="29" t="s">
        <v>949</v>
      </c>
      <c r="C84" s="29"/>
      <c r="D84" s="29" t="s">
        <v>144</v>
      </c>
      <c r="E84" s="28"/>
      <c r="F84" s="28"/>
      <c r="G84" s="28"/>
      <c r="H84" s="28"/>
      <c r="I84" s="28"/>
      <c r="J84" s="28"/>
      <c r="K84" s="28"/>
      <c r="L84" s="28"/>
      <c r="O84" s="79"/>
      <c r="P84" s="34"/>
      <c r="Q84" s="34"/>
      <c r="R84" s="34"/>
      <c r="S84" s="34"/>
      <c r="T84" s="34"/>
      <c r="U84" s="34"/>
      <c r="V84" s="34"/>
      <c r="W84" s="34"/>
      <c r="X84" s="34"/>
      <c r="Y84" s="29"/>
      <c r="Z84" s="34"/>
      <c r="AA84" s="34"/>
      <c r="AB84" s="34"/>
      <c r="AC84" s="34"/>
    </row>
    <row r="85" spans="1:29" s="31" customFormat="1" x14ac:dyDescent="0.3">
      <c r="A85" s="31" t="s">
        <v>545</v>
      </c>
      <c r="B85" s="29" t="s">
        <v>107</v>
      </c>
      <c r="C85" s="29"/>
      <c r="D85" s="29" t="s">
        <v>144</v>
      </c>
      <c r="E85" s="28"/>
      <c r="F85" s="28"/>
      <c r="G85" s="28"/>
      <c r="H85" s="28"/>
      <c r="I85" s="28"/>
      <c r="J85" s="28"/>
      <c r="K85" s="28"/>
      <c r="L85" s="28"/>
      <c r="O85" s="79"/>
      <c r="P85" s="34"/>
      <c r="Q85" s="34"/>
      <c r="R85" s="34"/>
      <c r="S85" s="34"/>
      <c r="T85" s="34"/>
      <c r="U85" s="34"/>
      <c r="V85" s="34"/>
      <c r="W85" s="34"/>
      <c r="X85" s="34"/>
      <c r="Y85" s="29"/>
      <c r="Z85" s="34"/>
      <c r="AA85" s="34"/>
      <c r="AB85" s="34"/>
      <c r="AC85" s="34"/>
    </row>
    <row r="86" spans="1:29" s="31" customFormat="1" x14ac:dyDescent="0.3">
      <c r="A86" s="31" t="s">
        <v>109</v>
      </c>
      <c r="B86" s="29" t="s">
        <v>107</v>
      </c>
      <c r="C86" s="29"/>
      <c r="D86" s="29" t="s">
        <v>124</v>
      </c>
      <c r="E86" s="28">
        <v>6.2E-2</v>
      </c>
      <c r="F86" s="30">
        <f>S86*1440</f>
        <v>280.55</v>
      </c>
      <c r="G86" s="30">
        <f>R86</f>
        <v>3.0442804428044772</v>
      </c>
      <c r="H86" s="28"/>
      <c r="I86" s="28"/>
      <c r="J86" s="28"/>
      <c r="K86" s="28"/>
      <c r="L86" s="28"/>
      <c r="O86" s="32">
        <v>108.32</v>
      </c>
      <c r="P86" s="33">
        <f>(3*(Y87-O86)/100)+(O86)</f>
        <v>108.9704</v>
      </c>
      <c r="Q86" s="34">
        <v>108.98</v>
      </c>
      <c r="R86" s="35">
        <f>(Q86-O86)/(130-O86)*100</f>
        <v>3.0442804428044772</v>
      </c>
      <c r="S86" s="36">
        <v>0.1948263888888889</v>
      </c>
      <c r="T86" s="34"/>
      <c r="U86" s="34"/>
      <c r="V86" s="34"/>
      <c r="W86" s="34"/>
      <c r="X86" s="34"/>
      <c r="Y86" s="29"/>
      <c r="Z86" s="34"/>
      <c r="AA86" s="34"/>
      <c r="AB86" s="34"/>
      <c r="AC86" s="34"/>
    </row>
    <row r="87" spans="1:29" s="31" customFormat="1" x14ac:dyDescent="0.3">
      <c r="A87" s="31" t="s">
        <v>110</v>
      </c>
      <c r="B87" s="29" t="s">
        <v>997</v>
      </c>
      <c r="C87" s="29"/>
      <c r="D87" s="29" t="s">
        <v>124</v>
      </c>
      <c r="E87" s="29">
        <v>5.2999999999999999E-2</v>
      </c>
      <c r="F87" s="40">
        <f>S87*1440</f>
        <v>90.566666666666677</v>
      </c>
      <c r="G87" s="40">
        <f>R87</f>
        <v>4.601932811780947</v>
      </c>
      <c r="O87" s="52">
        <v>108.27</v>
      </c>
      <c r="P87" s="31">
        <f>(3*(Y88-O87)/100)+(O87)</f>
        <v>108.92189999999999</v>
      </c>
      <c r="Q87" s="31">
        <v>109.27</v>
      </c>
      <c r="R87" s="31">
        <f>(Q87-O87)/(130-O87)*100</f>
        <v>4.601932811780947</v>
      </c>
      <c r="S87" s="31">
        <v>6.2893518518518529E-2</v>
      </c>
      <c r="Y87" s="31">
        <v>130</v>
      </c>
    </row>
    <row r="88" spans="1:29" s="31" customFormat="1" x14ac:dyDescent="0.3">
      <c r="A88" s="27" t="s">
        <v>546</v>
      </c>
      <c r="B88" s="28" t="s">
        <v>890</v>
      </c>
      <c r="C88" s="28"/>
      <c r="D88" s="28" t="s">
        <v>144</v>
      </c>
      <c r="E88" s="29"/>
      <c r="F88" s="29"/>
      <c r="G88" s="29"/>
      <c r="H88" s="28"/>
      <c r="I88" s="28"/>
      <c r="J88" s="28"/>
      <c r="K88" s="28"/>
      <c r="L88" s="28"/>
      <c r="O88" s="52"/>
      <c r="P88" s="34"/>
      <c r="Q88" s="34"/>
      <c r="R88" s="34"/>
      <c r="S88" s="34"/>
      <c r="T88" s="34"/>
      <c r="U88" s="34"/>
      <c r="V88" s="34"/>
      <c r="W88" s="34"/>
      <c r="X88" s="34"/>
      <c r="Y88" s="34">
        <v>130</v>
      </c>
      <c r="Z88" s="34"/>
      <c r="AA88" s="34"/>
      <c r="AB88" s="34"/>
      <c r="AC88" s="34"/>
    </row>
    <row r="89" spans="1:29" s="31" customFormat="1" x14ac:dyDescent="0.3">
      <c r="A89" s="27" t="s">
        <v>547</v>
      </c>
      <c r="B89" s="28" t="s">
        <v>891</v>
      </c>
      <c r="C89" s="28"/>
      <c r="D89" s="28" t="s">
        <v>144</v>
      </c>
      <c r="E89" s="28"/>
      <c r="F89" s="30"/>
      <c r="G89" s="30"/>
      <c r="H89" s="28"/>
      <c r="I89" s="28"/>
      <c r="J89" s="28"/>
      <c r="K89" s="28"/>
      <c r="L89" s="28"/>
      <c r="O89" s="32"/>
      <c r="P89" s="33"/>
      <c r="Q89" s="34"/>
      <c r="R89" s="35"/>
      <c r="S89" s="36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:29" s="31" customFormat="1" x14ac:dyDescent="0.3">
      <c r="A90" s="27" t="s">
        <v>548</v>
      </c>
      <c r="B90" s="28" t="s">
        <v>892</v>
      </c>
      <c r="C90" s="28"/>
      <c r="D90" s="28" t="s">
        <v>144</v>
      </c>
      <c r="E90" s="28"/>
      <c r="F90" s="30"/>
      <c r="G90" s="30"/>
      <c r="H90" s="28"/>
      <c r="I90" s="28"/>
      <c r="J90" s="28"/>
      <c r="K90" s="28"/>
      <c r="L90" s="28"/>
      <c r="O90" s="32"/>
      <c r="P90" s="33"/>
      <c r="Q90" s="34"/>
      <c r="R90" s="35"/>
      <c r="S90" s="36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spans="1:29" s="31" customFormat="1" x14ac:dyDescent="0.3">
      <c r="A91" s="27" t="s">
        <v>549</v>
      </c>
      <c r="B91" s="28" t="s">
        <v>893</v>
      </c>
      <c r="C91" s="28"/>
      <c r="D91" s="28" t="s">
        <v>144</v>
      </c>
      <c r="E91" s="28"/>
      <c r="F91" s="30"/>
      <c r="G91" s="30"/>
      <c r="H91" s="28"/>
      <c r="I91" s="28"/>
      <c r="J91" s="28"/>
      <c r="K91" s="28"/>
      <c r="L91" s="28"/>
      <c r="O91" s="32"/>
      <c r="P91" s="33"/>
      <c r="Q91" s="34"/>
      <c r="R91" s="35"/>
      <c r="S91" s="36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:29" s="31" customFormat="1" x14ac:dyDescent="0.3">
      <c r="A92" s="27" t="s">
        <v>550</v>
      </c>
      <c r="B92" s="28" t="s">
        <v>894</v>
      </c>
      <c r="C92" s="28"/>
      <c r="D92" s="28" t="s">
        <v>144</v>
      </c>
      <c r="E92" s="28"/>
      <c r="F92" s="30"/>
      <c r="G92" s="30"/>
      <c r="H92" s="28"/>
      <c r="I92" s="28"/>
      <c r="J92" s="28"/>
      <c r="K92" s="28"/>
      <c r="L92" s="28"/>
      <c r="O92" s="32"/>
      <c r="P92" s="33"/>
      <c r="Q92" s="34"/>
      <c r="R92" s="35"/>
      <c r="S92" s="36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spans="1:29" s="31" customFormat="1" x14ac:dyDescent="0.3">
      <c r="A93" s="27" t="s">
        <v>551</v>
      </c>
      <c r="B93" s="28" t="s">
        <v>895</v>
      </c>
      <c r="C93" s="28"/>
      <c r="D93" s="28" t="s">
        <v>144</v>
      </c>
      <c r="E93" s="28"/>
      <c r="F93" s="30"/>
      <c r="G93" s="30"/>
      <c r="H93" s="28"/>
      <c r="I93" s="28"/>
      <c r="J93" s="28"/>
      <c r="K93" s="28"/>
      <c r="L93" s="28"/>
      <c r="O93" s="32"/>
      <c r="P93" s="33"/>
      <c r="Q93" s="34"/>
      <c r="R93" s="35"/>
      <c r="S93" s="36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:29" s="31" customFormat="1" x14ac:dyDescent="0.3">
      <c r="A94" s="31" t="s">
        <v>552</v>
      </c>
      <c r="B94" s="29" t="s">
        <v>896</v>
      </c>
      <c r="C94" s="29"/>
      <c r="D94" s="29" t="s">
        <v>144</v>
      </c>
      <c r="O94" s="52"/>
    </row>
    <row r="95" spans="1:29" s="31" customFormat="1" x14ac:dyDescent="0.3">
      <c r="A95" s="31" t="s">
        <v>553</v>
      </c>
      <c r="B95" s="29" t="s">
        <v>897</v>
      </c>
      <c r="C95" s="29"/>
      <c r="D95" s="29" t="s">
        <v>144</v>
      </c>
      <c r="O95" s="52"/>
    </row>
    <row r="96" spans="1:29" s="31" customFormat="1" x14ac:dyDescent="0.3">
      <c r="A96" s="27" t="s">
        <v>125</v>
      </c>
      <c r="B96" s="28" t="s">
        <v>126</v>
      </c>
      <c r="C96" s="28" t="s">
        <v>130</v>
      </c>
      <c r="D96" s="28" t="s">
        <v>144</v>
      </c>
      <c r="E96" s="28"/>
      <c r="F96" s="30"/>
      <c r="G96" s="30"/>
      <c r="H96" s="28"/>
      <c r="I96" s="28"/>
      <c r="J96" s="28"/>
      <c r="K96" s="28"/>
      <c r="L96" s="28"/>
      <c r="O96" s="32"/>
      <c r="P96" s="33"/>
      <c r="Q96" s="34"/>
      <c r="R96" s="35"/>
      <c r="S96" s="36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:29" s="31" customFormat="1" x14ac:dyDescent="0.3">
      <c r="A97" s="27" t="s">
        <v>99</v>
      </c>
      <c r="B97" s="28" t="s">
        <v>105</v>
      </c>
      <c r="C97" s="28" t="s">
        <v>131</v>
      </c>
      <c r="D97" s="28" t="s">
        <v>124</v>
      </c>
      <c r="E97" s="28">
        <v>3.3000000000000002E-2</v>
      </c>
      <c r="F97" s="28"/>
      <c r="G97" s="28"/>
      <c r="H97" s="30">
        <f t="shared" ref="H97:H105" si="32">AC97*1440</f>
        <v>160.5</v>
      </c>
      <c r="I97" s="30">
        <f t="shared" ref="I97:I105" si="33">AB97</f>
        <v>4.8479506390480136</v>
      </c>
      <c r="J97" s="28"/>
      <c r="K97" s="28"/>
      <c r="L97" s="28"/>
      <c r="O97" s="32">
        <v>107.31</v>
      </c>
      <c r="P97" s="34"/>
      <c r="Q97" s="34"/>
      <c r="R97" s="34"/>
      <c r="S97" s="34"/>
      <c r="T97" s="34"/>
      <c r="U97" s="34"/>
      <c r="V97" s="34"/>
      <c r="W97" s="34"/>
      <c r="X97" s="34"/>
      <c r="Y97" s="34">
        <v>130</v>
      </c>
      <c r="Z97" s="33">
        <f t="shared" ref="Z97:Z100" si="34">Y97-(3*(Y97-O97)/100)</f>
        <v>129.3193</v>
      </c>
      <c r="AA97" s="33">
        <v>128.9</v>
      </c>
      <c r="AB97" s="35">
        <f t="shared" ref="AB97:AB124" si="35">(Y97-AA97)/(130-O97)*100</f>
        <v>4.8479506390480136</v>
      </c>
      <c r="AC97" s="36">
        <v>0.11145833333333333</v>
      </c>
    </row>
    <row r="98" spans="1:29" s="31" customFormat="1" x14ac:dyDescent="0.3">
      <c r="A98" s="27" t="s">
        <v>127</v>
      </c>
      <c r="B98" s="28" t="s">
        <v>106</v>
      </c>
      <c r="C98" s="28" t="s">
        <v>132</v>
      </c>
      <c r="D98" s="28" t="s">
        <v>144</v>
      </c>
      <c r="O98" s="52"/>
    </row>
    <row r="99" spans="1:29" s="31" customFormat="1" x14ac:dyDescent="0.3">
      <c r="A99" s="27" t="s">
        <v>128</v>
      </c>
      <c r="B99" s="28" t="s">
        <v>106</v>
      </c>
      <c r="C99" s="28" t="s">
        <v>133</v>
      </c>
      <c r="D99" s="28" t="s">
        <v>144</v>
      </c>
      <c r="O99" s="52"/>
    </row>
    <row r="100" spans="1:29" s="31" customFormat="1" x14ac:dyDescent="0.3">
      <c r="A100" s="27" t="s">
        <v>100</v>
      </c>
      <c r="B100" s="28" t="s">
        <v>106</v>
      </c>
      <c r="C100" s="28" t="s">
        <v>134</v>
      </c>
      <c r="D100" s="28" t="s">
        <v>124</v>
      </c>
      <c r="E100" s="28">
        <v>1.2E-2</v>
      </c>
      <c r="F100" s="28"/>
      <c r="G100" s="28"/>
      <c r="H100" s="30">
        <f t="shared" si="32"/>
        <v>230.08333333333334</v>
      </c>
      <c r="I100" s="30">
        <f t="shared" si="33"/>
        <v>3.152753108348171</v>
      </c>
      <c r="J100" s="28"/>
      <c r="K100" s="28"/>
      <c r="L100" s="28"/>
      <c r="O100" s="32">
        <v>107.48</v>
      </c>
      <c r="P100" s="34"/>
      <c r="Q100" s="34"/>
      <c r="R100" s="34"/>
      <c r="S100" s="34"/>
      <c r="T100" s="34"/>
      <c r="U100" s="34"/>
      <c r="V100" s="34"/>
      <c r="W100" s="34"/>
      <c r="X100" s="34"/>
      <c r="Y100" s="34">
        <v>130</v>
      </c>
      <c r="Z100" s="33">
        <f t="shared" si="34"/>
        <v>129.3244</v>
      </c>
      <c r="AA100" s="34">
        <v>129.29</v>
      </c>
      <c r="AB100" s="35">
        <f t="shared" si="35"/>
        <v>3.152753108348171</v>
      </c>
      <c r="AC100" s="36">
        <v>0.1597800925925926</v>
      </c>
    </row>
    <row r="101" spans="1:29" s="31" customFormat="1" x14ac:dyDescent="0.3">
      <c r="A101" s="27" t="s">
        <v>104</v>
      </c>
      <c r="B101" s="28" t="s">
        <v>106</v>
      </c>
      <c r="C101" s="28" t="s">
        <v>135</v>
      </c>
      <c r="D101" s="28" t="s">
        <v>124</v>
      </c>
      <c r="E101" s="28">
        <v>1.6E-2</v>
      </c>
      <c r="F101" s="28"/>
      <c r="G101" s="28"/>
      <c r="H101" s="30">
        <f t="shared" si="32"/>
        <v>280.60000000000002</v>
      </c>
      <c r="I101" s="30">
        <f t="shared" si="33"/>
        <v>2.604856512141295</v>
      </c>
      <c r="J101" s="28"/>
      <c r="K101" s="28"/>
      <c r="L101" s="28"/>
      <c r="O101" s="32">
        <v>107.35</v>
      </c>
      <c r="P101" s="34"/>
      <c r="Q101" s="34"/>
      <c r="R101" s="34"/>
      <c r="S101" s="34"/>
      <c r="T101" s="34"/>
      <c r="U101" s="34"/>
      <c r="V101" s="34"/>
      <c r="W101" s="34"/>
      <c r="X101" s="34"/>
      <c r="Y101" s="34">
        <v>130</v>
      </c>
      <c r="Z101" s="33">
        <f>Y101-(3*(Y101-O101)/100)</f>
        <v>129.32050000000001</v>
      </c>
      <c r="AA101" s="34">
        <v>129.41</v>
      </c>
      <c r="AB101" s="35">
        <f t="shared" si="35"/>
        <v>2.604856512141295</v>
      </c>
      <c r="AC101" s="36">
        <v>0.19486111111111112</v>
      </c>
    </row>
    <row r="102" spans="1:29" s="31" customFormat="1" x14ac:dyDescent="0.3">
      <c r="A102" s="27" t="s">
        <v>136</v>
      </c>
      <c r="B102" s="28" t="s">
        <v>106</v>
      </c>
      <c r="C102" s="28" t="s">
        <v>139</v>
      </c>
      <c r="D102" s="28" t="s">
        <v>144</v>
      </c>
      <c r="E102" s="28"/>
      <c r="F102" s="28"/>
      <c r="G102" s="28"/>
      <c r="H102" s="30"/>
      <c r="I102" s="30"/>
      <c r="J102" s="28"/>
      <c r="K102" s="28"/>
      <c r="L102" s="28"/>
      <c r="O102" s="32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3"/>
      <c r="AA102" s="34"/>
      <c r="AB102" s="35"/>
      <c r="AC102" s="36"/>
    </row>
    <row r="103" spans="1:29" s="31" customFormat="1" x14ac:dyDescent="0.3">
      <c r="A103" s="27" t="s">
        <v>137</v>
      </c>
      <c r="B103" s="28" t="s">
        <v>106</v>
      </c>
      <c r="C103" s="28" t="s">
        <v>140</v>
      </c>
      <c r="D103" s="28" t="s">
        <v>144</v>
      </c>
      <c r="E103" s="28"/>
      <c r="F103" s="28"/>
      <c r="G103" s="28"/>
      <c r="H103" s="30"/>
      <c r="I103" s="30"/>
      <c r="J103" s="28"/>
      <c r="K103" s="28"/>
      <c r="L103" s="28"/>
      <c r="O103" s="32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3"/>
      <c r="AA103" s="34"/>
      <c r="AB103" s="35"/>
      <c r="AC103" s="36"/>
    </row>
    <row r="104" spans="1:29" s="31" customFormat="1" x14ac:dyDescent="0.3">
      <c r="A104" s="27" t="s">
        <v>101</v>
      </c>
      <c r="B104" s="28" t="s">
        <v>107</v>
      </c>
      <c r="C104" s="28" t="s">
        <v>141</v>
      </c>
      <c r="D104" s="28" t="s">
        <v>124</v>
      </c>
      <c r="E104" s="28">
        <v>1.7999999999999999E-2</v>
      </c>
      <c r="F104" s="28"/>
      <c r="G104" s="28"/>
      <c r="H104" s="30">
        <f t="shared" si="32"/>
        <v>240.5333333333333</v>
      </c>
      <c r="I104" s="30">
        <f t="shared" si="33"/>
        <v>3.6729339746392795</v>
      </c>
      <c r="J104" s="28"/>
      <c r="K104" s="28"/>
      <c r="L104" s="28"/>
      <c r="O104" s="32">
        <v>107.13</v>
      </c>
      <c r="P104" s="34"/>
      <c r="Q104" s="34"/>
      <c r="R104" s="34"/>
      <c r="S104" s="34"/>
      <c r="T104" s="34"/>
      <c r="U104" s="34"/>
      <c r="V104" s="34"/>
      <c r="W104" s="34"/>
      <c r="X104" s="34"/>
      <c r="Y104" s="34">
        <v>130</v>
      </c>
      <c r="Z104" s="33">
        <f>Y104-(3*(Y104-O104)/100)</f>
        <v>129.31389999999999</v>
      </c>
      <c r="AA104" s="34">
        <v>129.16</v>
      </c>
      <c r="AB104" s="35">
        <f t="shared" si="35"/>
        <v>3.6729339746392795</v>
      </c>
      <c r="AC104" s="36">
        <v>0.16703703703703701</v>
      </c>
    </row>
    <row r="105" spans="1:29" s="31" customFormat="1" x14ac:dyDescent="0.3">
      <c r="A105" s="27" t="s">
        <v>102</v>
      </c>
      <c r="B105" s="28" t="s">
        <v>107</v>
      </c>
      <c r="C105" s="28" t="s">
        <v>142</v>
      </c>
      <c r="D105" s="28" t="s">
        <v>124</v>
      </c>
      <c r="E105" s="28">
        <v>1.0999999999999999E-2</v>
      </c>
      <c r="F105" s="28"/>
      <c r="G105" s="28"/>
      <c r="H105" s="30">
        <f t="shared" si="32"/>
        <v>280.56666666666666</v>
      </c>
      <c r="I105" s="30">
        <f t="shared" si="33"/>
        <v>3.773584905660436</v>
      </c>
      <c r="J105" s="28"/>
      <c r="K105" s="28"/>
      <c r="L105" s="28"/>
      <c r="O105" s="32">
        <v>107.21</v>
      </c>
      <c r="P105" s="34"/>
      <c r="Q105" s="34"/>
      <c r="R105" s="34"/>
      <c r="S105" s="34"/>
      <c r="T105" s="34"/>
      <c r="U105" s="34"/>
      <c r="V105" s="34"/>
      <c r="W105" s="34"/>
      <c r="X105" s="34"/>
      <c r="Y105" s="34">
        <v>130</v>
      </c>
      <c r="Z105" s="33">
        <f>Y105-(3*(Y105-O105)/100)</f>
        <v>129.31630000000001</v>
      </c>
      <c r="AA105" s="34">
        <v>129.13999999999999</v>
      </c>
      <c r="AB105" s="35">
        <f t="shared" si="35"/>
        <v>3.773584905660436</v>
      </c>
      <c r="AC105" s="36">
        <v>0.19483796296296296</v>
      </c>
    </row>
    <row r="106" spans="1:29" s="31" customFormat="1" x14ac:dyDescent="0.3">
      <c r="A106" s="27" t="s">
        <v>138</v>
      </c>
      <c r="B106" s="28" t="s">
        <v>107</v>
      </c>
      <c r="C106" s="28" t="s">
        <v>143</v>
      </c>
      <c r="D106" s="28" t="s">
        <v>144</v>
      </c>
      <c r="E106" s="28"/>
      <c r="F106" s="28"/>
      <c r="G106" s="28"/>
      <c r="H106" s="30"/>
      <c r="I106" s="30"/>
      <c r="J106" s="28"/>
      <c r="K106" s="28"/>
      <c r="L106" s="28"/>
      <c r="O106" s="32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3"/>
      <c r="AA106" s="34"/>
      <c r="AB106" s="35"/>
      <c r="AC106" s="36"/>
    </row>
    <row r="107" spans="1:29" x14ac:dyDescent="0.3">
      <c r="A107" s="18" t="s">
        <v>103</v>
      </c>
      <c r="B107" s="17" t="s">
        <v>108</v>
      </c>
      <c r="C107" s="17" t="s">
        <v>145</v>
      </c>
      <c r="D107" s="17" t="s">
        <v>124</v>
      </c>
      <c r="E107" s="17">
        <v>2.5000000000000001E-2</v>
      </c>
      <c r="F107" s="20">
        <f>S107*1440</f>
        <v>7.6166666666666663</v>
      </c>
      <c r="G107" s="20">
        <f>R107</f>
        <v>5.5837563451777008</v>
      </c>
      <c r="H107" s="20">
        <f t="shared" ref="H107" si="36">AC107*1440</f>
        <v>130.61666666666667</v>
      </c>
      <c r="I107" s="20">
        <f t="shared" ref="I107" si="37">AB107</f>
        <v>3.9686202122750971</v>
      </c>
      <c r="J107" s="17"/>
      <c r="K107" s="17"/>
      <c r="L107" s="17"/>
      <c r="O107" s="10">
        <v>108.33</v>
      </c>
      <c r="P107" s="23">
        <f>(3*(Y107-O107)/100)+(O107)</f>
        <v>108.98009999999999</v>
      </c>
      <c r="Q107" s="8">
        <v>109.54</v>
      </c>
      <c r="R107" s="19">
        <f>(Q107-O107)/(130-O107)*100</f>
        <v>5.5837563451777008</v>
      </c>
      <c r="S107" s="26">
        <v>5.2893518518518515E-3</v>
      </c>
      <c r="T107" s="24"/>
      <c r="U107" s="24"/>
      <c r="V107" s="24"/>
      <c r="X107" s="24"/>
      <c r="Y107" s="8">
        <v>130</v>
      </c>
      <c r="Z107" s="23">
        <f>Y107-(3*(Y107-O107)/100)</f>
        <v>129.34989999999999</v>
      </c>
      <c r="AA107" s="8">
        <v>129.13999999999999</v>
      </c>
      <c r="AB107" s="19">
        <f t="shared" si="35"/>
        <v>3.9686202122750971</v>
      </c>
      <c r="AC107" s="25">
        <v>9.0706018518518519E-2</v>
      </c>
    </row>
    <row r="108" spans="1:29" x14ac:dyDescent="0.3">
      <c r="A108" s="18" t="s">
        <v>146</v>
      </c>
      <c r="B108" s="17" t="s">
        <v>159</v>
      </c>
      <c r="C108" s="17" t="s">
        <v>145</v>
      </c>
      <c r="D108" s="17" t="s">
        <v>144</v>
      </c>
      <c r="E108" s="17"/>
      <c r="F108" s="20"/>
      <c r="G108" s="20"/>
      <c r="H108" s="20"/>
      <c r="I108" s="20"/>
      <c r="J108" s="17"/>
      <c r="K108" s="17"/>
      <c r="L108" s="17"/>
      <c r="O108" s="10"/>
      <c r="P108" s="23"/>
      <c r="R108" s="19"/>
      <c r="S108" s="26"/>
      <c r="T108" s="24"/>
      <c r="U108" s="24"/>
      <c r="V108" s="24"/>
      <c r="X108" s="24"/>
      <c r="Y108" s="8"/>
      <c r="Z108" s="23"/>
      <c r="AB108" s="19"/>
      <c r="AC108" s="25"/>
    </row>
    <row r="109" spans="1:29" x14ac:dyDescent="0.3">
      <c r="A109" s="18" t="s">
        <v>147</v>
      </c>
      <c r="B109" s="17" t="s">
        <v>159</v>
      </c>
      <c r="C109" s="17" t="s">
        <v>145</v>
      </c>
      <c r="D109" s="17" t="s">
        <v>144</v>
      </c>
      <c r="E109" s="17"/>
      <c r="F109" s="20"/>
      <c r="G109" s="20"/>
      <c r="H109" s="20"/>
      <c r="I109" s="20"/>
      <c r="J109" s="17"/>
      <c r="K109" s="17"/>
      <c r="L109" s="17"/>
      <c r="O109" s="10"/>
      <c r="P109" s="23"/>
      <c r="R109" s="19"/>
      <c r="S109" s="26"/>
      <c r="T109" s="24"/>
      <c r="U109" s="24"/>
      <c r="V109" s="24"/>
      <c r="X109" s="24"/>
      <c r="Y109" s="8"/>
      <c r="Z109" s="23"/>
      <c r="AB109" s="19"/>
      <c r="AC109" s="25"/>
    </row>
    <row r="110" spans="1:29" x14ac:dyDescent="0.3">
      <c r="A110" s="18" t="s">
        <v>148</v>
      </c>
      <c r="B110" s="17" t="s">
        <v>158</v>
      </c>
      <c r="C110" s="17" t="s">
        <v>145</v>
      </c>
      <c r="D110" s="17" t="s">
        <v>144</v>
      </c>
      <c r="E110" s="17"/>
      <c r="F110" s="20"/>
      <c r="G110" s="20"/>
      <c r="H110" s="20"/>
      <c r="I110" s="20"/>
      <c r="J110" s="17"/>
      <c r="K110" s="17"/>
      <c r="L110" s="17"/>
      <c r="O110" s="10"/>
      <c r="P110" s="23"/>
      <c r="R110" s="19"/>
      <c r="S110" s="26"/>
      <c r="T110" s="24"/>
      <c r="U110" s="24"/>
      <c r="V110" s="24"/>
      <c r="X110" s="24"/>
      <c r="Y110" s="8"/>
      <c r="Z110" s="23"/>
      <c r="AB110" s="19"/>
      <c r="AC110" s="25"/>
    </row>
    <row r="111" spans="1:29" x14ac:dyDescent="0.3">
      <c r="A111" s="18" t="s">
        <v>149</v>
      </c>
      <c r="B111" s="17" t="s">
        <v>160</v>
      </c>
      <c r="C111" s="17" t="s">
        <v>145</v>
      </c>
      <c r="D111" s="17" t="s">
        <v>144</v>
      </c>
      <c r="E111" s="17"/>
      <c r="F111" s="20"/>
      <c r="G111" s="20"/>
      <c r="H111" s="20"/>
      <c r="I111" s="20"/>
      <c r="J111" s="17"/>
      <c r="K111" s="17"/>
      <c r="L111" s="17"/>
      <c r="O111" s="10"/>
      <c r="P111" s="23"/>
      <c r="R111" s="19"/>
      <c r="S111" s="26"/>
      <c r="T111" s="24"/>
      <c r="U111" s="24"/>
      <c r="V111" s="24"/>
      <c r="X111" s="24"/>
      <c r="Y111" s="8"/>
      <c r="Z111" s="23"/>
      <c r="AB111" s="19"/>
      <c r="AC111" s="25"/>
    </row>
    <row r="112" spans="1:29" x14ac:dyDescent="0.3">
      <c r="A112" s="18" t="s">
        <v>150</v>
      </c>
      <c r="B112" s="17" t="s">
        <v>161</v>
      </c>
      <c r="C112" s="17" t="s">
        <v>145</v>
      </c>
      <c r="D112" s="17" t="s">
        <v>144</v>
      </c>
      <c r="E112" s="17"/>
      <c r="F112" s="20"/>
      <c r="G112" s="20"/>
      <c r="H112" s="20"/>
      <c r="I112" s="20"/>
      <c r="J112" s="17"/>
      <c r="K112" s="17"/>
      <c r="L112" s="17"/>
      <c r="O112" s="10"/>
      <c r="P112" s="23"/>
      <c r="R112" s="19"/>
      <c r="S112" s="26"/>
      <c r="T112" s="24"/>
      <c r="U112" s="24"/>
      <c r="V112" s="24"/>
      <c r="X112" s="24"/>
      <c r="Y112" s="8"/>
      <c r="Z112" s="23"/>
      <c r="AB112" s="19"/>
      <c r="AC112" s="25"/>
    </row>
    <row r="113" spans="1:29" s="31" customFormat="1" x14ac:dyDescent="0.3">
      <c r="A113" s="27" t="s">
        <v>151</v>
      </c>
      <c r="B113" s="28" t="s">
        <v>162</v>
      </c>
      <c r="C113" s="28" t="s">
        <v>581</v>
      </c>
      <c r="D113" s="28" t="s">
        <v>144</v>
      </c>
      <c r="E113" s="28"/>
      <c r="F113" s="30"/>
      <c r="G113" s="30"/>
      <c r="H113" s="30"/>
      <c r="I113" s="30"/>
      <c r="J113" s="28"/>
      <c r="K113" s="28"/>
      <c r="L113" s="28"/>
      <c r="O113" s="32"/>
      <c r="P113" s="33"/>
      <c r="Q113" s="34"/>
      <c r="R113" s="35"/>
      <c r="S113" s="36"/>
      <c r="T113" s="34"/>
      <c r="U113" s="34"/>
      <c r="V113" s="34"/>
      <c r="W113" s="34"/>
      <c r="X113" s="34"/>
      <c r="Y113" s="34"/>
      <c r="Z113" s="33"/>
      <c r="AA113" s="34"/>
      <c r="AB113" s="35"/>
      <c r="AC113" s="36"/>
    </row>
    <row r="114" spans="1:29" x14ac:dyDescent="0.3">
      <c r="A114" s="18" t="s">
        <v>152</v>
      </c>
      <c r="B114" s="17" t="s">
        <v>164</v>
      </c>
      <c r="C114" s="17" t="s">
        <v>145</v>
      </c>
      <c r="D114" s="17" t="s">
        <v>144</v>
      </c>
      <c r="E114" s="17"/>
      <c r="F114" s="20"/>
      <c r="G114" s="20"/>
      <c r="H114" s="20"/>
      <c r="I114" s="20"/>
      <c r="J114" s="17"/>
      <c r="K114" s="17"/>
      <c r="L114" s="17"/>
      <c r="O114" s="10"/>
      <c r="P114" s="23"/>
      <c r="R114" s="19"/>
      <c r="S114" s="26"/>
      <c r="T114" s="24"/>
      <c r="U114" s="24"/>
      <c r="V114" s="24"/>
      <c r="X114" s="24"/>
      <c r="Y114" s="8"/>
      <c r="Z114" s="23"/>
      <c r="AB114" s="19"/>
      <c r="AC114" s="25"/>
    </row>
    <row r="115" spans="1:29" s="31" customFormat="1" x14ac:dyDescent="0.3">
      <c r="A115" s="27" t="s">
        <v>153</v>
      </c>
      <c r="B115" s="28" t="s">
        <v>162</v>
      </c>
      <c r="C115" s="28" t="s">
        <v>581</v>
      </c>
      <c r="D115" s="28" t="s">
        <v>144</v>
      </c>
      <c r="E115" s="28"/>
      <c r="F115" s="30"/>
      <c r="G115" s="30"/>
      <c r="H115" s="30"/>
      <c r="I115" s="30"/>
      <c r="J115" s="28"/>
      <c r="K115" s="28"/>
      <c r="L115" s="28"/>
      <c r="O115" s="32"/>
      <c r="P115" s="33"/>
      <c r="Q115" s="34"/>
      <c r="R115" s="35"/>
      <c r="S115" s="36"/>
      <c r="T115" s="34"/>
      <c r="U115" s="34"/>
      <c r="V115" s="34"/>
      <c r="W115" s="34"/>
      <c r="X115" s="34"/>
      <c r="Y115" s="34"/>
      <c r="Z115" s="33"/>
      <c r="AA115" s="34"/>
      <c r="AB115" s="35"/>
      <c r="AC115" s="36"/>
    </row>
    <row r="116" spans="1:29" s="31" customFormat="1" x14ac:dyDescent="0.3">
      <c r="A116" s="27" t="s">
        <v>154</v>
      </c>
      <c r="B116" s="28" t="s">
        <v>163</v>
      </c>
      <c r="C116" s="28" t="s">
        <v>168</v>
      </c>
      <c r="D116" s="28" t="s">
        <v>144</v>
      </c>
      <c r="E116" s="28"/>
      <c r="F116" s="30"/>
      <c r="G116" s="30"/>
      <c r="H116" s="30"/>
      <c r="I116" s="30"/>
      <c r="J116" s="28"/>
      <c r="K116" s="28"/>
      <c r="L116" s="28"/>
      <c r="O116" s="32"/>
      <c r="P116" s="33"/>
      <c r="Q116" s="34"/>
      <c r="R116" s="35"/>
      <c r="S116" s="36"/>
      <c r="T116" s="34"/>
      <c r="U116" s="34"/>
      <c r="V116" s="34"/>
      <c r="W116" s="34"/>
      <c r="X116" s="34"/>
      <c r="Y116" s="34"/>
      <c r="Z116" s="33"/>
      <c r="AA116" s="34"/>
      <c r="AB116" s="35"/>
      <c r="AC116" s="36"/>
    </row>
    <row r="117" spans="1:29" s="31" customFormat="1" x14ac:dyDescent="0.3">
      <c r="A117" s="27" t="s">
        <v>155</v>
      </c>
      <c r="B117" s="28" t="s">
        <v>165</v>
      </c>
      <c r="C117" s="28" t="s">
        <v>169</v>
      </c>
      <c r="D117" s="28" t="s">
        <v>144</v>
      </c>
      <c r="E117" s="28"/>
      <c r="F117" s="30"/>
      <c r="G117" s="30"/>
      <c r="H117" s="30"/>
      <c r="I117" s="30"/>
      <c r="J117" s="28"/>
      <c r="K117" s="28"/>
      <c r="L117" s="28"/>
      <c r="O117" s="32"/>
      <c r="P117" s="33"/>
      <c r="Q117" s="34"/>
      <c r="R117" s="35"/>
      <c r="S117" s="36"/>
      <c r="T117" s="34"/>
      <c r="U117" s="34"/>
      <c r="V117" s="34"/>
      <c r="W117" s="34"/>
      <c r="X117" s="34"/>
      <c r="Y117" s="34"/>
      <c r="Z117" s="33"/>
      <c r="AA117" s="34"/>
      <c r="AB117" s="35"/>
      <c r="AC117" s="36"/>
    </row>
    <row r="118" spans="1:29" s="31" customFormat="1" x14ac:dyDescent="0.3">
      <c r="A118" s="27" t="s">
        <v>156</v>
      </c>
      <c r="B118" s="28" t="s">
        <v>166</v>
      </c>
      <c r="C118" s="28" t="s">
        <v>170</v>
      </c>
      <c r="D118" s="28" t="s">
        <v>144</v>
      </c>
      <c r="E118" s="28"/>
      <c r="F118" s="30"/>
      <c r="G118" s="30"/>
      <c r="H118" s="30"/>
      <c r="I118" s="30"/>
      <c r="J118" s="28"/>
      <c r="K118" s="28"/>
      <c r="L118" s="28"/>
      <c r="O118" s="32"/>
      <c r="P118" s="33"/>
      <c r="Q118" s="34"/>
      <c r="R118" s="35"/>
      <c r="S118" s="36"/>
      <c r="T118" s="34"/>
      <c r="U118" s="34"/>
      <c r="V118" s="34"/>
      <c r="W118" s="34"/>
      <c r="X118" s="34"/>
      <c r="Y118" s="34"/>
      <c r="Z118" s="33"/>
      <c r="AA118" s="34"/>
      <c r="AB118" s="35"/>
      <c r="AC118" s="36"/>
    </row>
    <row r="119" spans="1:29" s="31" customFormat="1" x14ac:dyDescent="0.3">
      <c r="A119" s="27" t="s">
        <v>157</v>
      </c>
      <c r="B119" s="28" t="s">
        <v>167</v>
      </c>
      <c r="C119" s="28" t="s">
        <v>171</v>
      </c>
      <c r="D119" s="28" t="s">
        <v>144</v>
      </c>
      <c r="E119" s="28"/>
      <c r="F119" s="30"/>
      <c r="G119" s="30"/>
      <c r="H119" s="30"/>
      <c r="I119" s="30"/>
      <c r="J119" s="28"/>
      <c r="K119" s="28"/>
      <c r="L119" s="28"/>
      <c r="O119" s="32"/>
      <c r="P119" s="33"/>
      <c r="Q119" s="34"/>
      <c r="R119" s="35"/>
      <c r="S119" s="36"/>
      <c r="T119" s="34"/>
      <c r="U119" s="34"/>
      <c r="V119" s="34"/>
      <c r="W119" s="34"/>
      <c r="X119" s="34"/>
      <c r="Y119" s="34"/>
      <c r="Z119" s="33"/>
      <c r="AA119" s="34"/>
      <c r="AB119" s="35"/>
      <c r="AC119" s="36"/>
    </row>
    <row r="120" spans="1:29" s="31" customFormat="1" x14ac:dyDescent="0.3">
      <c r="A120" s="27" t="s">
        <v>73</v>
      </c>
      <c r="B120" s="28" t="s">
        <v>77</v>
      </c>
      <c r="C120" s="28" t="s">
        <v>180</v>
      </c>
      <c r="D120" s="28" t="s">
        <v>124</v>
      </c>
      <c r="E120" s="28">
        <v>0.20399999999999999</v>
      </c>
      <c r="F120" s="28"/>
      <c r="G120" s="28"/>
      <c r="H120" s="28">
        <f>AC120*1440</f>
        <v>98.499999999999986</v>
      </c>
      <c r="I120" s="30">
        <f>AB120</f>
        <v>8.9449541284403153</v>
      </c>
      <c r="J120" s="28"/>
      <c r="K120" s="28"/>
      <c r="L120" s="28"/>
      <c r="O120" s="32">
        <v>108.2</v>
      </c>
      <c r="P120" s="34"/>
      <c r="Q120" s="34"/>
      <c r="R120" s="34"/>
      <c r="S120" s="34"/>
      <c r="T120" s="34"/>
      <c r="U120" s="34"/>
      <c r="V120" s="34"/>
      <c r="W120" s="34"/>
      <c r="X120" s="34"/>
      <c r="Y120" s="34">
        <v>130</v>
      </c>
      <c r="Z120" s="33">
        <f>Y120-(3*(Y120-O120)/100)</f>
        <v>129.346</v>
      </c>
      <c r="AA120" s="34">
        <v>128.05000000000001</v>
      </c>
      <c r="AB120" s="35">
        <f>(Y120-AA120)/(130-O120)*100</f>
        <v>8.9449541284403153</v>
      </c>
      <c r="AC120" s="36">
        <v>6.8402777777777771E-2</v>
      </c>
    </row>
    <row r="121" spans="1:29" s="31" customFormat="1" x14ac:dyDescent="0.3">
      <c r="A121" s="31" t="s">
        <v>172</v>
      </c>
      <c r="B121" s="28" t="s">
        <v>77</v>
      </c>
      <c r="C121" s="28" t="s">
        <v>181</v>
      </c>
      <c r="D121" s="28" t="s">
        <v>124</v>
      </c>
      <c r="E121" s="28">
        <v>4.2000000000000003E-2</v>
      </c>
      <c r="F121" s="28">
        <f>S121*1440</f>
        <v>200.5</v>
      </c>
      <c r="G121" s="30">
        <f>R121</f>
        <v>4.0727902946273735</v>
      </c>
      <c r="H121" s="28"/>
      <c r="I121" s="30"/>
      <c r="J121" s="28"/>
      <c r="K121" s="28"/>
      <c r="L121" s="28"/>
      <c r="O121" s="32">
        <v>106.92</v>
      </c>
      <c r="P121" s="33">
        <f>(3*(Y121-O121)/100)+(O121)</f>
        <v>107.61240000000001</v>
      </c>
      <c r="Q121" s="34">
        <v>107.86</v>
      </c>
      <c r="R121" s="35">
        <f>(Q121-O121)/(130-O121)*100</f>
        <v>4.0727902946273735</v>
      </c>
      <c r="S121" s="36">
        <v>0.13923611111111112</v>
      </c>
      <c r="T121" s="34"/>
      <c r="U121" s="34"/>
      <c r="V121" s="34"/>
      <c r="W121" s="34"/>
      <c r="X121" s="34"/>
      <c r="Y121" s="34">
        <v>130</v>
      </c>
      <c r="Z121" s="33"/>
      <c r="AA121" s="34"/>
      <c r="AB121" s="35"/>
      <c r="AC121" s="36"/>
    </row>
    <row r="122" spans="1:29" s="31" customFormat="1" x14ac:dyDescent="0.3">
      <c r="A122" s="27" t="s">
        <v>74</v>
      </c>
      <c r="B122" s="28" t="s">
        <v>77</v>
      </c>
      <c r="C122" s="28" t="s">
        <v>182</v>
      </c>
      <c r="D122" s="28" t="s">
        <v>124</v>
      </c>
      <c r="E122" s="28">
        <v>0.70699999999999996</v>
      </c>
      <c r="F122" s="28"/>
      <c r="G122" s="28"/>
      <c r="H122" s="28">
        <f>AC122*1440</f>
        <v>30.55</v>
      </c>
      <c r="I122" s="30">
        <f>AB122</f>
        <v>60.597701149425319</v>
      </c>
      <c r="J122" s="28"/>
      <c r="K122" s="28"/>
      <c r="L122" s="28"/>
      <c r="O122" s="32">
        <v>108.25</v>
      </c>
      <c r="P122" s="34"/>
      <c r="Q122" s="34"/>
      <c r="R122" s="34"/>
      <c r="S122" s="34"/>
      <c r="T122" s="34"/>
      <c r="U122" s="34"/>
      <c r="V122" s="34"/>
      <c r="W122" s="34"/>
      <c r="X122" s="34"/>
      <c r="Y122" s="34">
        <v>130</v>
      </c>
      <c r="Z122" s="33">
        <f t="shared" ref="Z122:Z141" si="38">Y122-(3*(Y122-O122)/100)</f>
        <v>129.3475</v>
      </c>
      <c r="AA122" s="34">
        <v>116.82</v>
      </c>
      <c r="AB122" s="35">
        <f t="shared" si="35"/>
        <v>60.597701149425319</v>
      </c>
      <c r="AC122" s="80">
        <v>2.1215277777777777E-2</v>
      </c>
    </row>
    <row r="123" spans="1:29" s="31" customFormat="1" x14ac:dyDescent="0.3">
      <c r="A123" s="27" t="s">
        <v>75</v>
      </c>
      <c r="B123" s="28" t="s">
        <v>78</v>
      </c>
      <c r="C123" s="28" t="s">
        <v>183</v>
      </c>
      <c r="D123" s="28" t="s">
        <v>124</v>
      </c>
      <c r="E123" s="28">
        <v>0.221</v>
      </c>
      <c r="F123" s="28"/>
      <c r="G123" s="28"/>
      <c r="H123" s="30">
        <f>AC123*1440</f>
        <v>130.58333333333334</v>
      </c>
      <c r="I123" s="30">
        <f>AB123</f>
        <v>15.272062185642445</v>
      </c>
      <c r="J123" s="28"/>
      <c r="K123" s="28"/>
      <c r="L123" s="28"/>
      <c r="O123" s="81">
        <v>108.13</v>
      </c>
      <c r="P123" s="34"/>
      <c r="Q123" s="34"/>
      <c r="R123" s="34"/>
      <c r="S123" s="34"/>
      <c r="T123" s="34"/>
      <c r="U123" s="34"/>
      <c r="V123" s="34"/>
      <c r="W123" s="34"/>
      <c r="X123" s="34"/>
      <c r="Y123" s="34">
        <v>130</v>
      </c>
      <c r="Z123" s="33">
        <f t="shared" si="38"/>
        <v>129.34389999999999</v>
      </c>
      <c r="AA123" s="34">
        <v>126.66</v>
      </c>
      <c r="AB123" s="35">
        <f t="shared" si="35"/>
        <v>15.272062185642445</v>
      </c>
      <c r="AC123" s="36">
        <v>9.0682870370370372E-2</v>
      </c>
    </row>
    <row r="124" spans="1:29" s="31" customFormat="1" x14ac:dyDescent="0.3">
      <c r="A124" s="27" t="s">
        <v>76</v>
      </c>
      <c r="B124" s="28" t="s">
        <v>78</v>
      </c>
      <c r="C124" s="28" t="s">
        <v>184</v>
      </c>
      <c r="D124" s="28" t="s">
        <v>124</v>
      </c>
      <c r="E124" s="37">
        <v>0.09</v>
      </c>
      <c r="F124" s="28"/>
      <c r="G124" s="28"/>
      <c r="H124" s="30">
        <f>AC124*1440</f>
        <v>115.60000000000001</v>
      </c>
      <c r="I124" s="30">
        <f>AB124</f>
        <v>12.340619307832396</v>
      </c>
      <c r="J124" s="28"/>
      <c r="K124" s="28"/>
      <c r="L124" s="28"/>
      <c r="O124" s="32">
        <v>108.04</v>
      </c>
      <c r="P124" s="34"/>
      <c r="Q124" s="34"/>
      <c r="R124" s="34"/>
      <c r="S124" s="34"/>
      <c r="T124" s="34"/>
      <c r="U124" s="34"/>
      <c r="V124" s="34"/>
      <c r="W124" s="34"/>
      <c r="X124" s="34"/>
      <c r="Y124" s="34">
        <v>130</v>
      </c>
      <c r="Z124" s="33">
        <f t="shared" si="38"/>
        <v>129.34119999999999</v>
      </c>
      <c r="AA124" s="34">
        <v>127.29</v>
      </c>
      <c r="AB124" s="35">
        <f t="shared" si="35"/>
        <v>12.340619307832396</v>
      </c>
      <c r="AC124" s="36">
        <v>8.0277777777777781E-2</v>
      </c>
    </row>
    <row r="125" spans="1:29" s="31" customFormat="1" x14ac:dyDescent="0.3">
      <c r="A125" s="27" t="s">
        <v>173</v>
      </c>
      <c r="B125" s="28" t="s">
        <v>78</v>
      </c>
      <c r="C125" s="28" t="s">
        <v>185</v>
      </c>
      <c r="D125" s="28" t="s">
        <v>144</v>
      </c>
      <c r="E125" s="37"/>
      <c r="F125" s="28"/>
      <c r="G125" s="28"/>
      <c r="H125" s="30"/>
      <c r="I125" s="30"/>
      <c r="J125" s="28"/>
      <c r="K125" s="28"/>
      <c r="L125" s="28"/>
      <c r="O125" s="32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3"/>
      <c r="AA125" s="34"/>
      <c r="AB125" s="35"/>
      <c r="AC125" s="36"/>
    </row>
    <row r="126" spans="1:29" s="31" customFormat="1" x14ac:dyDescent="0.3">
      <c r="A126" s="27" t="s">
        <v>174</v>
      </c>
      <c r="B126" s="28" t="s">
        <v>177</v>
      </c>
      <c r="C126" s="28" t="s">
        <v>186</v>
      </c>
      <c r="D126" s="28" t="s">
        <v>144</v>
      </c>
      <c r="E126" s="37"/>
      <c r="F126" s="28"/>
      <c r="G126" s="28"/>
      <c r="H126" s="30"/>
      <c r="I126" s="30"/>
      <c r="J126" s="28"/>
      <c r="K126" s="28"/>
      <c r="L126" s="28"/>
      <c r="O126" s="32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3"/>
      <c r="AA126" s="34"/>
      <c r="AB126" s="35"/>
      <c r="AC126" s="36"/>
    </row>
    <row r="127" spans="1:29" s="31" customFormat="1" x14ac:dyDescent="0.3">
      <c r="A127" s="27" t="s">
        <v>175</v>
      </c>
      <c r="B127" s="28" t="s">
        <v>178</v>
      </c>
      <c r="C127" s="28" t="s">
        <v>187</v>
      </c>
      <c r="D127" s="28" t="s">
        <v>144</v>
      </c>
      <c r="E127" s="37"/>
      <c r="F127" s="28"/>
      <c r="G127" s="28"/>
      <c r="H127" s="30"/>
      <c r="I127" s="30"/>
      <c r="J127" s="28"/>
      <c r="K127" s="28"/>
      <c r="L127" s="28"/>
      <c r="O127" s="32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3"/>
      <c r="AA127" s="34"/>
      <c r="AB127" s="35"/>
      <c r="AC127" s="36"/>
    </row>
    <row r="128" spans="1:29" s="31" customFormat="1" x14ac:dyDescent="0.3">
      <c r="A128" s="27" t="s">
        <v>176</v>
      </c>
      <c r="B128" s="28" t="s">
        <v>179</v>
      </c>
      <c r="C128" s="28" t="s">
        <v>188</v>
      </c>
      <c r="D128" s="28" t="s">
        <v>144</v>
      </c>
      <c r="E128" s="37"/>
      <c r="F128" s="28"/>
      <c r="G128" s="28"/>
      <c r="H128" s="30"/>
      <c r="I128" s="30"/>
      <c r="J128" s="28"/>
      <c r="K128" s="28"/>
      <c r="L128" s="28"/>
      <c r="O128" s="32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3"/>
      <c r="AA128" s="34"/>
      <c r="AB128" s="35"/>
      <c r="AC128" s="36"/>
    </row>
    <row r="129" spans="1:29" s="31" customFormat="1" x14ac:dyDescent="0.3">
      <c r="A129" s="27" t="s">
        <v>79</v>
      </c>
      <c r="B129" s="28" t="s">
        <v>82</v>
      </c>
      <c r="C129" s="28" t="s">
        <v>189</v>
      </c>
      <c r="D129" s="28" t="s">
        <v>124</v>
      </c>
      <c r="E129" s="29">
        <v>0.32400000000000001</v>
      </c>
      <c r="F129" s="30">
        <f>S129*1440</f>
        <v>25.583333333333336</v>
      </c>
      <c r="G129" s="30">
        <f>R129</f>
        <v>5.4910714285714448</v>
      </c>
      <c r="H129" s="28"/>
      <c r="I129" s="28"/>
      <c r="J129" s="30">
        <f>X129*1440</f>
        <v>24.583333333333332</v>
      </c>
      <c r="K129" s="30">
        <f>(120.92-115.06)/(130-O129)*100</f>
        <v>26.160714285714278</v>
      </c>
      <c r="L129" s="30">
        <f>W129</f>
        <v>8.7787610619469056</v>
      </c>
      <c r="O129" s="32">
        <v>107.6</v>
      </c>
      <c r="P129" s="33">
        <f>(3*(Y129-O129)/100)+(O129)</f>
        <v>108.27199999999999</v>
      </c>
      <c r="Q129" s="34">
        <v>108.83</v>
      </c>
      <c r="R129" s="35">
        <f>(Q129-O129)/(130-O129)*100</f>
        <v>5.4910714285714448</v>
      </c>
      <c r="S129" s="36">
        <v>1.7766203703703704E-2</v>
      </c>
      <c r="T129" s="34">
        <v>5.25</v>
      </c>
      <c r="U129" s="34">
        <v>7.73</v>
      </c>
      <c r="V129" s="34">
        <v>33.5</v>
      </c>
      <c r="W129" s="35">
        <f>(U129-T129)/(V129-T129)*100</f>
        <v>8.7787610619469056</v>
      </c>
      <c r="X129" s="36">
        <v>1.7071759259259259E-2</v>
      </c>
      <c r="Y129" s="34">
        <v>130</v>
      </c>
      <c r="Z129" s="33">
        <f t="shared" si="38"/>
        <v>129.328</v>
      </c>
      <c r="AA129" s="34"/>
      <c r="AB129" s="35"/>
      <c r="AC129" s="36"/>
    </row>
    <row r="130" spans="1:29" s="31" customFormat="1" x14ac:dyDescent="0.3">
      <c r="A130" s="27" t="s">
        <v>80</v>
      </c>
      <c r="B130" s="28" t="s">
        <v>83</v>
      </c>
      <c r="C130" s="28" t="s">
        <v>190</v>
      </c>
      <c r="D130" s="28" t="s">
        <v>124</v>
      </c>
      <c r="E130" s="37">
        <v>0.32700000000000001</v>
      </c>
      <c r="F130" s="30">
        <f>S130*1440</f>
        <v>43.116666666666667</v>
      </c>
      <c r="G130" s="30">
        <f>R130</f>
        <v>5.9352517985611222</v>
      </c>
      <c r="H130" s="28"/>
      <c r="I130" s="28"/>
      <c r="J130" s="30">
        <f>X130*1440</f>
        <v>40.616666666666667</v>
      </c>
      <c r="K130" s="30">
        <f>(120.92-115.06)/(130-O130)*100</f>
        <v>26.348920863309356</v>
      </c>
      <c r="L130" s="30">
        <f>W130</f>
        <v>8.9734874235214122</v>
      </c>
      <c r="O130" s="32">
        <v>107.76</v>
      </c>
      <c r="P130" s="33">
        <f>(3*(Y130-O130)/100)+(O130)</f>
        <v>108.4272</v>
      </c>
      <c r="Q130" s="34">
        <v>109.08</v>
      </c>
      <c r="R130" s="35">
        <f>(Q130-O130)/(130-O130)*100</f>
        <v>5.9352517985611222</v>
      </c>
      <c r="S130" s="36">
        <v>2.9942129629629628E-2</v>
      </c>
      <c r="T130" s="34">
        <v>5.39</v>
      </c>
      <c r="U130" s="34">
        <v>8.0299999999999994</v>
      </c>
      <c r="V130" s="34">
        <v>34.81</v>
      </c>
      <c r="W130" s="35">
        <f>(U130-T130)/(V130-T130)*100</f>
        <v>8.9734874235214122</v>
      </c>
      <c r="X130" s="36">
        <v>2.8206018518518519E-2</v>
      </c>
      <c r="Y130" s="34">
        <v>130</v>
      </c>
      <c r="Z130" s="33">
        <f t="shared" si="38"/>
        <v>129.33279999999999</v>
      </c>
      <c r="AA130" s="34"/>
      <c r="AB130" s="35"/>
      <c r="AC130" s="36"/>
    </row>
    <row r="131" spans="1:29" s="31" customFormat="1" x14ac:dyDescent="0.3">
      <c r="A131" s="27" t="s">
        <v>81</v>
      </c>
      <c r="B131" s="28" t="s">
        <v>84</v>
      </c>
      <c r="C131" s="28" t="s">
        <v>191</v>
      </c>
      <c r="D131" s="28" t="s">
        <v>124</v>
      </c>
      <c r="E131" s="37">
        <v>0.89500000000000002</v>
      </c>
      <c r="F131" s="30">
        <f>S131*1440</f>
        <v>44.633333333333333</v>
      </c>
      <c r="G131" s="30">
        <f>R131</f>
        <v>6.397459165154312</v>
      </c>
      <c r="H131" s="28"/>
      <c r="I131" s="28"/>
      <c r="J131" s="30">
        <f>X131*1440</f>
        <v>6.6333333333333329</v>
      </c>
      <c r="K131" s="30">
        <f>(120.92-115.06)/(130-O131)*100</f>
        <v>26.58802177858438</v>
      </c>
      <c r="L131" s="30">
        <f>W131</f>
        <v>2.8906732550957379</v>
      </c>
      <c r="O131" s="32">
        <v>107.96</v>
      </c>
      <c r="P131" s="33">
        <f>(3*(Y131-O131)/100)+(O131)</f>
        <v>108.62119999999999</v>
      </c>
      <c r="Q131" s="34">
        <v>109.37</v>
      </c>
      <c r="R131" s="35">
        <f>(Q131-O131)/(130-O131)*100</f>
        <v>6.397459165154312</v>
      </c>
      <c r="S131" s="36">
        <v>3.0995370370370371E-2</v>
      </c>
      <c r="T131" s="34">
        <v>5.83</v>
      </c>
      <c r="U131" s="34">
        <v>8.17</v>
      </c>
      <c r="V131" s="34">
        <v>86.78</v>
      </c>
      <c r="W131" s="35">
        <f>(U131-T131)/(V131-T131)*100</f>
        <v>2.8906732550957379</v>
      </c>
      <c r="X131" s="36">
        <v>4.6064814814814814E-3</v>
      </c>
      <c r="Y131" s="34">
        <v>130</v>
      </c>
      <c r="Z131" s="33">
        <f t="shared" si="38"/>
        <v>129.33879999999999</v>
      </c>
      <c r="AA131" s="34"/>
      <c r="AB131" s="35"/>
      <c r="AC131" s="36"/>
    </row>
    <row r="132" spans="1:29" s="31" customFormat="1" x14ac:dyDescent="0.3">
      <c r="A132" s="31" t="s">
        <v>198</v>
      </c>
      <c r="B132" s="29" t="s">
        <v>162</v>
      </c>
      <c r="C132" s="29" t="s">
        <v>205</v>
      </c>
      <c r="D132" s="29" t="s">
        <v>144</v>
      </c>
      <c r="O132" s="52"/>
    </row>
    <row r="133" spans="1:29" s="31" customFormat="1" x14ac:dyDescent="0.3">
      <c r="A133" s="31" t="s">
        <v>199</v>
      </c>
      <c r="B133" s="29" t="s">
        <v>162</v>
      </c>
      <c r="C133" s="29" t="s">
        <v>206</v>
      </c>
      <c r="D133" s="29" t="s">
        <v>144</v>
      </c>
      <c r="O133" s="52"/>
    </row>
    <row r="134" spans="1:29" s="31" customFormat="1" x14ac:dyDescent="0.3">
      <c r="A134" s="31" t="s">
        <v>200</v>
      </c>
      <c r="B134" s="29" t="s">
        <v>162</v>
      </c>
      <c r="C134" s="29" t="s">
        <v>207</v>
      </c>
      <c r="D134" s="29" t="s">
        <v>144</v>
      </c>
      <c r="O134" s="52"/>
    </row>
    <row r="135" spans="1:29" s="31" customFormat="1" x14ac:dyDescent="0.3">
      <c r="A135" s="31" t="s">
        <v>197</v>
      </c>
      <c r="B135" s="29" t="s">
        <v>162</v>
      </c>
      <c r="C135" s="29" t="s">
        <v>208</v>
      </c>
      <c r="D135" s="29" t="s">
        <v>144</v>
      </c>
      <c r="O135" s="52"/>
    </row>
    <row r="136" spans="1:29" s="31" customFormat="1" x14ac:dyDescent="0.3">
      <c r="A136" s="31" t="s">
        <v>196</v>
      </c>
      <c r="B136" s="29" t="s">
        <v>162</v>
      </c>
      <c r="C136" s="29" t="s">
        <v>209</v>
      </c>
      <c r="D136" s="29" t="s">
        <v>144</v>
      </c>
      <c r="O136" s="52"/>
    </row>
    <row r="137" spans="1:29" s="31" customFormat="1" x14ac:dyDescent="0.3">
      <c r="A137" s="31" t="s">
        <v>195</v>
      </c>
      <c r="B137" s="29" t="s">
        <v>162</v>
      </c>
      <c r="C137" s="29" t="s">
        <v>210</v>
      </c>
      <c r="D137" s="29" t="s">
        <v>144</v>
      </c>
      <c r="O137" s="52"/>
    </row>
    <row r="138" spans="1:29" s="31" customFormat="1" x14ac:dyDescent="0.3">
      <c r="A138" s="31" t="s">
        <v>194</v>
      </c>
      <c r="B138" s="29" t="s">
        <v>202</v>
      </c>
      <c r="C138" s="29" t="s">
        <v>211</v>
      </c>
      <c r="D138" s="29" t="s">
        <v>144</v>
      </c>
      <c r="O138" s="52"/>
    </row>
    <row r="139" spans="1:29" s="31" customFormat="1" x14ac:dyDescent="0.3">
      <c r="A139" s="27" t="s">
        <v>85</v>
      </c>
      <c r="B139" s="28" t="s">
        <v>96</v>
      </c>
      <c r="C139" s="28" t="s">
        <v>212</v>
      </c>
      <c r="D139" s="28" t="s">
        <v>124</v>
      </c>
      <c r="E139" s="37">
        <v>0.14599999999999999</v>
      </c>
      <c r="F139" s="30">
        <f>S139*1440</f>
        <v>3.0333333333333332</v>
      </c>
      <c r="G139" s="30">
        <f>R139</f>
        <v>10.528615115771064</v>
      </c>
      <c r="H139" s="28"/>
      <c r="I139" s="28"/>
      <c r="J139" s="28"/>
      <c r="K139" s="28"/>
      <c r="L139" s="28"/>
      <c r="O139" s="32">
        <v>107.11</v>
      </c>
      <c r="P139" s="33">
        <f>(3*(Y139-O139)/100)+(O139)</f>
        <v>107.7967</v>
      </c>
      <c r="Q139" s="34">
        <v>109.52</v>
      </c>
      <c r="R139" s="35">
        <f>(Q139-O139)/(130-O139)*100</f>
        <v>10.528615115771064</v>
      </c>
      <c r="S139" s="36">
        <v>2.1064814814814813E-3</v>
      </c>
      <c r="T139" s="34"/>
      <c r="U139" s="34"/>
      <c r="V139" s="34"/>
      <c r="W139" s="34"/>
      <c r="X139" s="34"/>
      <c r="Y139" s="34">
        <v>130</v>
      </c>
      <c r="Z139" s="33">
        <f t="shared" si="38"/>
        <v>129.3133</v>
      </c>
      <c r="AA139" s="34"/>
      <c r="AB139" s="35"/>
      <c r="AC139" s="36"/>
    </row>
    <row r="140" spans="1:29" s="31" customFormat="1" x14ac:dyDescent="0.3">
      <c r="A140" s="31" t="s">
        <v>193</v>
      </c>
      <c r="B140" s="29" t="s">
        <v>203</v>
      </c>
      <c r="C140" s="29" t="s">
        <v>213</v>
      </c>
      <c r="D140" s="29" t="s">
        <v>144</v>
      </c>
      <c r="O140" s="52"/>
    </row>
    <row r="141" spans="1:29" s="31" customFormat="1" x14ac:dyDescent="0.3">
      <c r="A141" s="27" t="s">
        <v>86</v>
      </c>
      <c r="B141" s="28" t="s">
        <v>97</v>
      </c>
      <c r="C141" s="28" t="s">
        <v>214</v>
      </c>
      <c r="D141" s="28" t="s">
        <v>124</v>
      </c>
      <c r="E141" s="37">
        <v>7.4999999999999997E-2</v>
      </c>
      <c r="F141" s="30">
        <f>S141*1440</f>
        <v>30.583333333333332</v>
      </c>
      <c r="G141" s="30">
        <f>R141</f>
        <v>5.1494252873563431</v>
      </c>
      <c r="H141" s="28"/>
      <c r="I141" s="28"/>
      <c r="J141" s="30">
        <f>X141*1440</f>
        <v>30.583333333333332</v>
      </c>
      <c r="K141" s="30">
        <f>(120.92-115.06)/(130-O141)*100</f>
        <v>26.94252873563218</v>
      </c>
      <c r="L141" s="38">
        <f>W141</f>
        <v>12.942122186495176</v>
      </c>
      <c r="O141" s="32">
        <v>108.25</v>
      </c>
      <c r="P141" s="33">
        <f>(3*(Y141-O141)/100)+(O141)</f>
        <v>108.9025</v>
      </c>
      <c r="Q141" s="34">
        <v>109.37</v>
      </c>
      <c r="R141" s="35">
        <f>(Q141-O141)/(130-O141)*100</f>
        <v>5.1494252873563431</v>
      </c>
      <c r="S141" s="36">
        <v>2.1238425925925924E-2</v>
      </c>
      <c r="T141" s="34">
        <v>4.37</v>
      </c>
      <c r="U141" s="34">
        <v>9.1999999999999993</v>
      </c>
      <c r="V141" s="34">
        <v>41.69</v>
      </c>
      <c r="W141" s="35">
        <f>(U141-T141)/(V141-T141)*100</f>
        <v>12.942122186495176</v>
      </c>
      <c r="X141" s="36">
        <v>2.1238425925925924E-2</v>
      </c>
      <c r="Y141" s="34">
        <v>130</v>
      </c>
      <c r="Z141" s="33">
        <f t="shared" si="38"/>
        <v>129.3475</v>
      </c>
      <c r="AA141" s="34"/>
      <c r="AB141" s="35"/>
      <c r="AC141" s="36"/>
    </row>
    <row r="142" spans="1:29" x14ac:dyDescent="0.3">
      <c r="A142" t="s">
        <v>87</v>
      </c>
      <c r="B142" s="1" t="s">
        <v>98</v>
      </c>
      <c r="C142" s="1" t="s">
        <v>215</v>
      </c>
      <c r="D142" s="1" t="s">
        <v>1043</v>
      </c>
      <c r="E142" s="1">
        <v>0.111</v>
      </c>
      <c r="F142"/>
      <c r="G142"/>
      <c r="H142"/>
      <c r="I142"/>
      <c r="J142"/>
      <c r="K142"/>
      <c r="O142" s="96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 s="31" customFormat="1" x14ac:dyDescent="0.3">
      <c r="A143" s="27" t="s">
        <v>192</v>
      </c>
      <c r="B143" s="28" t="s">
        <v>204</v>
      </c>
      <c r="C143" s="28" t="s">
        <v>216</v>
      </c>
      <c r="D143" s="28" t="s">
        <v>144</v>
      </c>
      <c r="E143" s="37"/>
      <c r="F143" s="28"/>
      <c r="G143" s="28"/>
      <c r="H143" s="28"/>
      <c r="I143" s="28"/>
      <c r="J143" s="28"/>
      <c r="K143" s="28"/>
      <c r="L143" s="28"/>
      <c r="O143" s="52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3"/>
      <c r="AA143" s="34"/>
      <c r="AB143" s="35"/>
      <c r="AC143" s="36"/>
    </row>
    <row r="144" spans="1:29" s="31" customFormat="1" x14ac:dyDescent="0.3">
      <c r="A144" s="27" t="s">
        <v>227</v>
      </c>
      <c r="B144" s="28" t="s">
        <v>201</v>
      </c>
      <c r="C144" s="28" t="s">
        <v>240</v>
      </c>
      <c r="D144" s="28" t="s">
        <v>144</v>
      </c>
      <c r="E144" s="37"/>
      <c r="F144" s="28"/>
      <c r="G144" s="28"/>
      <c r="H144" s="28"/>
      <c r="I144" s="28"/>
      <c r="J144" s="28"/>
      <c r="K144" s="28"/>
      <c r="L144" s="28"/>
      <c r="O144" s="52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3"/>
      <c r="AA144" s="34"/>
      <c r="AB144" s="35"/>
      <c r="AC144" s="36"/>
    </row>
    <row r="145" spans="1:29" s="31" customFormat="1" x14ac:dyDescent="0.3">
      <c r="A145" s="27" t="s">
        <v>228</v>
      </c>
      <c r="B145" s="28" t="s">
        <v>201</v>
      </c>
      <c r="C145" s="28" t="s">
        <v>241</v>
      </c>
      <c r="D145" s="28" t="s">
        <v>144</v>
      </c>
      <c r="E145" s="37"/>
      <c r="F145" s="28"/>
      <c r="G145" s="28"/>
      <c r="H145" s="28"/>
      <c r="I145" s="28"/>
      <c r="J145" s="28"/>
      <c r="K145" s="28"/>
      <c r="L145" s="28"/>
      <c r="O145" s="52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3"/>
      <c r="AA145" s="34"/>
      <c r="AB145" s="35"/>
      <c r="AC145" s="36"/>
    </row>
    <row r="146" spans="1:29" s="31" customFormat="1" x14ac:dyDescent="0.3">
      <c r="A146" s="27" t="s">
        <v>229</v>
      </c>
      <c r="B146" s="28" t="s">
        <v>201</v>
      </c>
      <c r="C146" s="28" t="s">
        <v>242</v>
      </c>
      <c r="D146" s="28" t="s">
        <v>144</v>
      </c>
      <c r="E146" s="37"/>
      <c r="F146" s="28"/>
      <c r="G146" s="28"/>
      <c r="H146" s="28"/>
      <c r="I146" s="28"/>
      <c r="J146" s="28"/>
      <c r="K146" s="28"/>
      <c r="L146" s="28"/>
      <c r="O146" s="52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3"/>
      <c r="AA146" s="34"/>
      <c r="AB146" s="35"/>
      <c r="AC146" s="36"/>
    </row>
    <row r="147" spans="1:29" s="31" customFormat="1" x14ac:dyDescent="0.3">
      <c r="A147" s="27" t="s">
        <v>230</v>
      </c>
      <c r="B147" s="28" t="s">
        <v>201</v>
      </c>
      <c r="C147" s="28" t="s">
        <v>243</v>
      </c>
      <c r="D147" s="28" t="s">
        <v>144</v>
      </c>
      <c r="E147" s="37"/>
      <c r="F147" s="28"/>
      <c r="G147" s="28"/>
      <c r="H147" s="28"/>
      <c r="I147" s="28"/>
      <c r="J147" s="28"/>
      <c r="K147" s="28"/>
      <c r="L147" s="28"/>
      <c r="O147" s="52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3"/>
      <c r="AA147" s="34"/>
      <c r="AB147" s="35"/>
      <c r="AC147" s="36"/>
    </row>
    <row r="148" spans="1:29" s="31" customFormat="1" x14ac:dyDescent="0.3">
      <c r="A148" s="27" t="s">
        <v>231</v>
      </c>
      <c r="B148" s="28" t="s">
        <v>201</v>
      </c>
      <c r="C148" s="28" t="s">
        <v>244</v>
      </c>
      <c r="D148" s="28" t="s">
        <v>144</v>
      </c>
      <c r="E148" s="37"/>
      <c r="F148" s="28"/>
      <c r="G148" s="28"/>
      <c r="H148" s="28"/>
      <c r="I148" s="28"/>
      <c r="J148" s="28"/>
      <c r="K148" s="28"/>
      <c r="L148" s="28"/>
      <c r="O148" s="52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3"/>
      <c r="AA148" s="34"/>
      <c r="AB148" s="35"/>
      <c r="AC148" s="36"/>
    </row>
    <row r="149" spans="1:29" s="31" customFormat="1" x14ac:dyDescent="0.3">
      <c r="A149" s="27" t="s">
        <v>232</v>
      </c>
      <c r="B149" s="28" t="s">
        <v>201</v>
      </c>
      <c r="C149" s="28" t="s">
        <v>245</v>
      </c>
      <c r="D149" s="28" t="s">
        <v>144</v>
      </c>
      <c r="E149" s="37"/>
      <c r="F149" s="28"/>
      <c r="G149" s="28"/>
      <c r="H149" s="28"/>
      <c r="I149" s="28"/>
      <c r="J149" s="28"/>
      <c r="K149" s="28"/>
      <c r="L149" s="28"/>
      <c r="O149" s="52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3"/>
      <c r="AA149" s="34"/>
      <c r="AB149" s="35"/>
      <c r="AC149" s="36"/>
    </row>
    <row r="150" spans="1:29" s="31" customFormat="1" x14ac:dyDescent="0.3">
      <c r="A150" s="27" t="s">
        <v>233</v>
      </c>
      <c r="B150" s="28" t="s">
        <v>238</v>
      </c>
      <c r="C150" s="28" t="s">
        <v>246</v>
      </c>
      <c r="D150" s="28" t="s">
        <v>144</v>
      </c>
      <c r="E150" s="37"/>
      <c r="F150" s="28"/>
      <c r="G150" s="28"/>
      <c r="H150" s="28"/>
      <c r="I150" s="28"/>
      <c r="J150" s="28"/>
      <c r="K150" s="28"/>
      <c r="L150" s="28"/>
      <c r="O150" s="52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3"/>
      <c r="AA150" s="34"/>
      <c r="AB150" s="35"/>
      <c r="AC150" s="36"/>
    </row>
    <row r="151" spans="1:29" s="31" customFormat="1" x14ac:dyDescent="0.3">
      <c r="A151" s="27" t="s">
        <v>234</v>
      </c>
      <c r="B151" s="28" t="s">
        <v>238</v>
      </c>
      <c r="C151" s="28" t="s">
        <v>247</v>
      </c>
      <c r="D151" s="28" t="s">
        <v>144</v>
      </c>
      <c r="E151" s="37"/>
      <c r="F151" s="28"/>
      <c r="G151" s="28"/>
      <c r="H151" s="28"/>
      <c r="I151" s="28"/>
      <c r="J151" s="28"/>
      <c r="K151" s="28"/>
      <c r="L151" s="28"/>
      <c r="O151" s="52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3"/>
      <c r="AA151" s="34"/>
      <c r="AB151" s="35"/>
      <c r="AC151" s="36"/>
    </row>
    <row r="152" spans="1:29" s="31" customFormat="1" x14ac:dyDescent="0.3">
      <c r="A152" s="27" t="s">
        <v>235</v>
      </c>
      <c r="B152" s="28" t="s">
        <v>238</v>
      </c>
      <c r="C152" s="28" t="s">
        <v>248</v>
      </c>
      <c r="D152" s="28" t="s">
        <v>144</v>
      </c>
      <c r="E152" s="37"/>
      <c r="F152" s="28"/>
      <c r="G152" s="28"/>
      <c r="H152" s="28"/>
      <c r="I152" s="28"/>
      <c r="J152" s="28"/>
      <c r="K152" s="28"/>
      <c r="L152" s="28"/>
      <c r="O152" s="52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3"/>
      <c r="AA152" s="34"/>
      <c r="AB152" s="35"/>
      <c r="AC152" s="36"/>
    </row>
    <row r="153" spans="1:29" s="31" customFormat="1" x14ac:dyDescent="0.3">
      <c r="A153" s="27" t="s">
        <v>236</v>
      </c>
      <c r="B153" s="28" t="s">
        <v>238</v>
      </c>
      <c r="C153" s="28" t="s">
        <v>249</v>
      </c>
      <c r="D153" s="28" t="s">
        <v>144</v>
      </c>
      <c r="E153" s="37"/>
      <c r="F153" s="28"/>
      <c r="G153" s="28"/>
      <c r="H153" s="28"/>
      <c r="I153" s="28"/>
      <c r="J153" s="28"/>
      <c r="K153" s="28"/>
      <c r="L153" s="28"/>
      <c r="O153" s="52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3"/>
      <c r="AA153" s="34"/>
      <c r="AB153" s="35"/>
      <c r="AC153" s="36"/>
    </row>
    <row r="154" spans="1:29" s="31" customFormat="1" x14ac:dyDescent="0.3">
      <c r="A154" s="27" t="s">
        <v>237</v>
      </c>
      <c r="B154" s="28" t="s">
        <v>238</v>
      </c>
      <c r="C154" s="28" t="s">
        <v>250</v>
      </c>
      <c r="D154" s="28" t="s">
        <v>144</v>
      </c>
      <c r="E154" s="37"/>
      <c r="F154" s="28"/>
      <c r="G154" s="28"/>
      <c r="H154" s="28"/>
      <c r="I154" s="28"/>
      <c r="J154" s="28"/>
      <c r="K154" s="28"/>
      <c r="L154" s="28"/>
      <c r="O154" s="52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3"/>
      <c r="AA154" s="34"/>
      <c r="AB154" s="35"/>
      <c r="AC154" s="36"/>
    </row>
    <row r="155" spans="1:29" s="31" customFormat="1" x14ac:dyDescent="0.3">
      <c r="A155" s="27" t="s">
        <v>226</v>
      </c>
      <c r="B155" s="28" t="s">
        <v>239</v>
      </c>
      <c r="C155" s="28" t="s">
        <v>251</v>
      </c>
      <c r="D155" s="28" t="s">
        <v>144</v>
      </c>
      <c r="E155" s="37"/>
      <c r="F155" s="28"/>
      <c r="G155" s="28"/>
      <c r="H155" s="28"/>
      <c r="I155" s="28"/>
      <c r="J155" s="28"/>
      <c r="K155" s="28"/>
      <c r="L155" s="28"/>
      <c r="O155" s="52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3"/>
      <c r="AA155" s="34"/>
      <c r="AB155" s="35"/>
      <c r="AC155" s="36"/>
    </row>
    <row r="156" spans="1:29" s="31" customFormat="1" x14ac:dyDescent="0.3">
      <c r="A156" s="27" t="s">
        <v>221</v>
      </c>
      <c r="B156" s="28" t="s">
        <v>252</v>
      </c>
      <c r="C156" s="28" t="s">
        <v>259</v>
      </c>
      <c r="D156" s="28" t="s">
        <v>144</v>
      </c>
      <c r="E156" s="37"/>
      <c r="F156" s="28"/>
      <c r="G156" s="28"/>
      <c r="H156" s="28"/>
      <c r="I156" s="28"/>
      <c r="J156" s="28"/>
      <c r="K156" s="28"/>
      <c r="L156" s="28"/>
      <c r="O156" s="52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3"/>
      <c r="AA156" s="34"/>
      <c r="AB156" s="35"/>
      <c r="AC156" s="36"/>
    </row>
    <row r="157" spans="1:29" s="31" customFormat="1" x14ac:dyDescent="0.3">
      <c r="A157" s="27" t="s">
        <v>222</v>
      </c>
      <c r="B157" s="28" t="s">
        <v>253</v>
      </c>
      <c r="C157" s="28" t="s">
        <v>260</v>
      </c>
      <c r="D157" s="28" t="s">
        <v>144</v>
      </c>
      <c r="E157" s="37"/>
      <c r="F157" s="28"/>
      <c r="G157" s="28"/>
      <c r="H157" s="28"/>
      <c r="I157" s="28"/>
      <c r="J157" s="28"/>
      <c r="K157" s="28"/>
      <c r="L157" s="28"/>
      <c r="O157" s="52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3"/>
      <c r="AA157" s="34"/>
      <c r="AB157" s="35"/>
      <c r="AC157" s="36"/>
    </row>
    <row r="158" spans="1:29" s="31" customFormat="1" x14ac:dyDescent="0.3">
      <c r="A158" s="27" t="s">
        <v>223</v>
      </c>
      <c r="B158" s="28" t="s">
        <v>254</v>
      </c>
      <c r="C158" s="28" t="s">
        <v>538</v>
      </c>
      <c r="D158" s="28" t="s">
        <v>144</v>
      </c>
      <c r="E158" s="37"/>
      <c r="F158" s="28"/>
      <c r="G158" s="28"/>
      <c r="H158" s="28"/>
      <c r="I158" s="28"/>
      <c r="J158" s="28"/>
      <c r="K158" s="28"/>
      <c r="L158" s="28"/>
      <c r="O158" s="52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3"/>
      <c r="AA158" s="34"/>
      <c r="AB158" s="35"/>
      <c r="AC158" s="36"/>
    </row>
    <row r="159" spans="1:29" s="31" customFormat="1" x14ac:dyDescent="0.3">
      <c r="A159" s="27" t="s">
        <v>224</v>
      </c>
      <c r="B159" s="28" t="s">
        <v>255</v>
      </c>
      <c r="C159" s="28" t="s">
        <v>261</v>
      </c>
      <c r="D159" s="28" t="s">
        <v>144</v>
      </c>
      <c r="E159" s="37"/>
      <c r="F159" s="28"/>
      <c r="G159" s="28"/>
      <c r="H159" s="28"/>
      <c r="I159" s="28"/>
      <c r="J159" s="28"/>
      <c r="K159" s="28"/>
      <c r="L159" s="28"/>
      <c r="O159" s="52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3"/>
      <c r="AA159" s="34"/>
      <c r="AB159" s="35"/>
      <c r="AC159" s="36"/>
    </row>
    <row r="160" spans="1:29" s="31" customFormat="1" x14ac:dyDescent="0.3">
      <c r="A160" s="27" t="s">
        <v>225</v>
      </c>
      <c r="B160" s="28" t="s">
        <v>256</v>
      </c>
      <c r="C160" s="28" t="s">
        <v>262</v>
      </c>
      <c r="D160" s="28" t="s">
        <v>144</v>
      </c>
      <c r="E160" s="37"/>
      <c r="F160" s="28"/>
      <c r="G160" s="28"/>
      <c r="H160" s="28"/>
      <c r="I160" s="28"/>
      <c r="J160" s="28"/>
      <c r="K160" s="28"/>
      <c r="L160" s="28"/>
      <c r="O160" s="52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3"/>
      <c r="AA160" s="34"/>
      <c r="AB160" s="35"/>
      <c r="AC160" s="36"/>
    </row>
    <row r="161" spans="1:29" s="31" customFormat="1" x14ac:dyDescent="0.3">
      <c r="A161" s="27" t="s">
        <v>220</v>
      </c>
      <c r="B161" s="28" t="s">
        <v>257</v>
      </c>
      <c r="C161" s="28" t="s">
        <v>263</v>
      </c>
      <c r="D161" s="28" t="s">
        <v>144</v>
      </c>
      <c r="E161" s="37"/>
      <c r="F161" s="28"/>
      <c r="G161" s="28"/>
      <c r="H161" s="28"/>
      <c r="I161" s="28"/>
      <c r="J161" s="28"/>
      <c r="K161" s="28"/>
      <c r="L161" s="28"/>
      <c r="O161" s="52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3"/>
      <c r="AA161" s="34"/>
      <c r="AB161" s="35"/>
      <c r="AC161" s="36"/>
    </row>
    <row r="162" spans="1:29" s="31" customFormat="1" x14ac:dyDescent="0.3">
      <c r="A162" s="27" t="s">
        <v>219</v>
      </c>
      <c r="B162" s="28" t="s">
        <v>258</v>
      </c>
      <c r="C162" s="28" t="s">
        <v>264</v>
      </c>
      <c r="D162" s="28" t="s">
        <v>144</v>
      </c>
      <c r="E162" s="37"/>
      <c r="F162" s="28"/>
      <c r="G162" s="28"/>
      <c r="H162" s="28"/>
      <c r="I162" s="28"/>
      <c r="J162" s="28"/>
      <c r="K162" s="28"/>
      <c r="L162" s="28"/>
      <c r="O162" s="52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3"/>
      <c r="AA162" s="34"/>
      <c r="AB162" s="35"/>
      <c r="AC162" s="36"/>
    </row>
    <row r="163" spans="1:29" s="31" customFormat="1" x14ac:dyDescent="0.3">
      <c r="A163" s="27" t="s">
        <v>91</v>
      </c>
      <c r="B163" s="28" t="s">
        <v>94</v>
      </c>
      <c r="C163" s="28" t="s">
        <v>265</v>
      </c>
      <c r="D163" s="28" t="s">
        <v>124</v>
      </c>
      <c r="E163" s="37">
        <v>0.27700000000000002</v>
      </c>
      <c r="F163" s="28"/>
      <c r="G163" s="28"/>
      <c r="H163" s="28"/>
      <c r="I163" s="28"/>
      <c r="J163" s="30">
        <f>X163*1440</f>
        <v>20.533333333333335</v>
      </c>
      <c r="K163" s="30">
        <f>(120.92-115.06)/(130-O163)*100</f>
        <v>26.551880380607162</v>
      </c>
      <c r="L163" s="30">
        <f>W163</f>
        <v>7.0057581573896357</v>
      </c>
      <c r="O163" s="32">
        <v>107.93</v>
      </c>
      <c r="P163" s="34"/>
      <c r="Q163" s="34"/>
      <c r="R163" s="34"/>
      <c r="S163" s="34"/>
      <c r="T163" s="34">
        <v>4.08</v>
      </c>
      <c r="U163" s="34">
        <v>7.73</v>
      </c>
      <c r="V163" s="34">
        <v>56.18</v>
      </c>
      <c r="W163" s="35">
        <f>(U163-T163)/(V163-T163)*100</f>
        <v>7.0057581573896357</v>
      </c>
      <c r="X163" s="36">
        <v>1.4259259259259261E-2</v>
      </c>
      <c r="Y163" s="34"/>
      <c r="Z163" s="33"/>
      <c r="AA163" s="34"/>
      <c r="AB163" s="35"/>
      <c r="AC163" s="36"/>
    </row>
    <row r="164" spans="1:29" s="31" customFormat="1" x14ac:dyDescent="0.3">
      <c r="A164" s="27" t="s">
        <v>217</v>
      </c>
      <c r="B164" s="28" t="s">
        <v>95</v>
      </c>
      <c r="C164" s="28" t="s">
        <v>266</v>
      </c>
      <c r="D164" s="28" t="s">
        <v>144</v>
      </c>
      <c r="O164" s="52"/>
    </row>
    <row r="165" spans="1:29" s="31" customFormat="1" x14ac:dyDescent="0.3">
      <c r="A165" s="27" t="s">
        <v>218</v>
      </c>
      <c r="B165" s="28" t="s">
        <v>95</v>
      </c>
      <c r="C165" s="28" t="s">
        <v>267</v>
      </c>
      <c r="D165" s="28" t="s">
        <v>144</v>
      </c>
      <c r="O165" s="52"/>
    </row>
    <row r="166" spans="1:29" s="31" customFormat="1" x14ac:dyDescent="0.3">
      <c r="A166" s="31" t="s">
        <v>92</v>
      </c>
      <c r="B166" s="29" t="s">
        <v>95</v>
      </c>
      <c r="C166" s="29" t="s">
        <v>268</v>
      </c>
      <c r="D166" s="28" t="s">
        <v>124</v>
      </c>
      <c r="E166" s="31">
        <v>5.1999999999999998E-2</v>
      </c>
      <c r="H166" s="31">
        <f>AC166*1440</f>
        <v>173.11666666666665</v>
      </c>
      <c r="I166" s="31">
        <f>AB166</f>
        <v>6.0565870910698685</v>
      </c>
      <c r="O166" s="52">
        <v>107.38</v>
      </c>
      <c r="Y166" s="31">
        <v>130</v>
      </c>
      <c r="Z166" s="31">
        <f>Y166-(3*(Y166-O166)/100)</f>
        <v>129.32140000000001</v>
      </c>
      <c r="AA166" s="31">
        <v>128.63</v>
      </c>
      <c r="AB166" s="31">
        <f>(Y166-AA166)/(130-O166)*100</f>
        <v>6.0565870910698685</v>
      </c>
      <c r="AC166" s="31">
        <v>0.1202199074074074</v>
      </c>
    </row>
    <row r="167" spans="1:29" s="31" customFormat="1" x14ac:dyDescent="0.3">
      <c r="A167" s="27" t="s">
        <v>93</v>
      </c>
      <c r="B167" s="28" t="s">
        <v>95</v>
      </c>
      <c r="C167" s="29" t="s">
        <v>269</v>
      </c>
      <c r="D167" s="28" t="s">
        <v>124</v>
      </c>
      <c r="E167" s="37">
        <v>0.253</v>
      </c>
      <c r="F167" s="28"/>
      <c r="G167" s="28"/>
      <c r="H167" s="31">
        <f>AC167*1440</f>
        <v>130.65</v>
      </c>
      <c r="I167" s="31">
        <f>AB167</f>
        <v>13.083700440528629</v>
      </c>
      <c r="J167" s="28"/>
      <c r="K167" s="28"/>
      <c r="L167" s="28"/>
      <c r="O167" s="32">
        <v>107.3</v>
      </c>
      <c r="P167" s="34"/>
      <c r="Q167" s="34"/>
      <c r="R167" s="34"/>
      <c r="S167" s="34"/>
      <c r="T167" s="34"/>
      <c r="U167" s="34"/>
      <c r="V167" s="34"/>
      <c r="W167" s="34"/>
      <c r="X167" s="34"/>
      <c r="Y167" s="34">
        <v>130</v>
      </c>
      <c r="Z167" s="89">
        <f>Y167-(3*(Y167-O167)/100)</f>
        <v>129.31899999999999</v>
      </c>
      <c r="AA167" s="34">
        <v>127.03</v>
      </c>
      <c r="AB167" s="31">
        <f>(Y167-AA167)/(130-O167)*100</f>
        <v>13.083700440528629</v>
      </c>
      <c r="AC167" s="36">
        <v>9.072916666666668E-2</v>
      </c>
    </row>
    <row r="168" spans="1:29" s="29" customFormat="1" x14ac:dyDescent="0.3">
      <c r="A168" s="82" t="s">
        <v>271</v>
      </c>
      <c r="B168" s="29" t="s">
        <v>307</v>
      </c>
      <c r="C168" s="29" t="s">
        <v>278</v>
      </c>
      <c r="D168" s="29" t="s">
        <v>144</v>
      </c>
      <c r="O168" s="79"/>
    </row>
    <row r="169" spans="1:29" s="29" customFormat="1" x14ac:dyDescent="0.3">
      <c r="A169" s="82" t="s">
        <v>272</v>
      </c>
      <c r="B169" s="29" t="s">
        <v>307</v>
      </c>
      <c r="C169" s="29" t="s">
        <v>279</v>
      </c>
      <c r="D169" s="29" t="s">
        <v>144</v>
      </c>
      <c r="O169" s="79"/>
    </row>
    <row r="170" spans="1:29" s="31" customFormat="1" x14ac:dyDescent="0.3">
      <c r="A170" s="27" t="s">
        <v>273</v>
      </c>
      <c r="B170" s="28" t="s">
        <v>280</v>
      </c>
      <c r="C170" s="29" t="s">
        <v>281</v>
      </c>
      <c r="D170" s="28" t="s">
        <v>144</v>
      </c>
      <c r="E170" s="37"/>
      <c r="F170" s="28"/>
      <c r="G170" s="28"/>
      <c r="H170" s="28"/>
      <c r="I170" s="28"/>
      <c r="J170" s="28"/>
      <c r="K170" s="28"/>
      <c r="L170" s="28"/>
      <c r="O170" s="32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3"/>
      <c r="AA170" s="34"/>
      <c r="AB170" s="35"/>
      <c r="AC170" s="36"/>
    </row>
    <row r="171" spans="1:29" s="31" customFormat="1" x14ac:dyDescent="0.3">
      <c r="A171" s="27" t="s">
        <v>274</v>
      </c>
      <c r="B171" s="28" t="s">
        <v>282</v>
      </c>
      <c r="C171" s="29" t="s">
        <v>283</v>
      </c>
      <c r="D171" s="28" t="s">
        <v>144</v>
      </c>
      <c r="E171" s="37"/>
      <c r="F171" s="28"/>
      <c r="G171" s="28"/>
      <c r="H171" s="28"/>
      <c r="I171" s="28"/>
      <c r="J171" s="28"/>
      <c r="K171" s="28"/>
      <c r="L171" s="28"/>
      <c r="O171" s="32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3"/>
      <c r="AA171" s="34"/>
      <c r="AB171" s="35"/>
      <c r="AC171" s="36"/>
    </row>
    <row r="172" spans="1:29" s="31" customFormat="1" x14ac:dyDescent="0.3">
      <c r="A172" s="27" t="s">
        <v>43</v>
      </c>
      <c r="B172" s="29" t="s">
        <v>44</v>
      </c>
      <c r="C172" s="29" t="s">
        <v>284</v>
      </c>
      <c r="D172" s="28" t="s">
        <v>124</v>
      </c>
      <c r="E172" s="29">
        <v>0.188</v>
      </c>
      <c r="F172" s="39">
        <f>S172*1440</f>
        <v>350.6</v>
      </c>
      <c r="G172" s="40">
        <f>R172</f>
        <v>3.1336405529954225</v>
      </c>
      <c r="H172" s="29"/>
      <c r="I172" s="29"/>
      <c r="J172" s="39">
        <f>X172*1440</f>
        <v>20.6</v>
      </c>
      <c r="K172" s="40">
        <f>(120.92-115.06)/(130-O172)*100</f>
        <v>27.004608294930872</v>
      </c>
      <c r="L172" s="41">
        <f>W172</f>
        <v>4.4536652835408024</v>
      </c>
      <c r="O172" s="32">
        <v>108.3</v>
      </c>
      <c r="P172" s="33">
        <f>(3*(Y172-O172)/100)+(O172)</f>
        <v>108.95099999999999</v>
      </c>
      <c r="Q172" s="34">
        <v>108.98</v>
      </c>
      <c r="R172" s="35">
        <f>(Q172-O172)/(130-O172)*100</f>
        <v>3.1336405529954225</v>
      </c>
      <c r="S172" s="36">
        <v>0.24347222222222223</v>
      </c>
      <c r="T172" s="34">
        <v>3.64</v>
      </c>
      <c r="U172" s="34">
        <v>5.25</v>
      </c>
      <c r="V172" s="34">
        <v>39.79</v>
      </c>
      <c r="W172" s="35">
        <f>(U172-T172)/(V172-T172)*100</f>
        <v>4.4536652835408024</v>
      </c>
      <c r="X172" s="36">
        <v>1.4305555555555557E-2</v>
      </c>
      <c r="Y172" s="34">
        <v>130</v>
      </c>
      <c r="Z172" s="34"/>
      <c r="AA172" s="34"/>
      <c r="AB172" s="34"/>
      <c r="AC172" s="34"/>
    </row>
    <row r="173" spans="1:29" s="31" customFormat="1" x14ac:dyDescent="0.3">
      <c r="A173" s="27" t="s">
        <v>270</v>
      </c>
      <c r="B173" s="28" t="s">
        <v>285</v>
      </c>
      <c r="C173" s="29" t="s">
        <v>288</v>
      </c>
      <c r="D173" s="28" t="s">
        <v>144</v>
      </c>
      <c r="O173" s="52"/>
    </row>
    <row r="174" spans="1:29" s="31" customFormat="1" x14ac:dyDescent="0.3">
      <c r="A174" s="27" t="s">
        <v>275</v>
      </c>
      <c r="B174" s="28" t="s">
        <v>286</v>
      </c>
      <c r="C174" s="29" t="s">
        <v>289</v>
      </c>
      <c r="D174" s="28" t="s">
        <v>144</v>
      </c>
      <c r="O174" s="52"/>
    </row>
    <row r="175" spans="1:29" s="31" customFormat="1" x14ac:dyDescent="0.3">
      <c r="A175" s="27" t="s">
        <v>276</v>
      </c>
      <c r="B175" s="28" t="s">
        <v>287</v>
      </c>
      <c r="C175" s="29" t="s">
        <v>290</v>
      </c>
      <c r="D175" s="28" t="s">
        <v>144</v>
      </c>
      <c r="O175" s="52"/>
    </row>
    <row r="176" spans="1:29" s="42" customFormat="1" x14ac:dyDescent="0.3">
      <c r="A176" s="42" t="s">
        <v>45</v>
      </c>
      <c r="B176" s="43" t="s">
        <v>48</v>
      </c>
      <c r="C176" s="43" t="s">
        <v>291</v>
      </c>
      <c r="D176" s="55" t="s">
        <v>124</v>
      </c>
      <c r="E176" s="43">
        <v>0.27700000000000002</v>
      </c>
      <c r="F176" s="44">
        <f>S176*1440</f>
        <v>1.05</v>
      </c>
      <c r="G176" s="44">
        <f>R176</f>
        <v>17.844974446337293</v>
      </c>
      <c r="H176" s="43"/>
      <c r="I176" s="43"/>
      <c r="J176" s="43"/>
      <c r="K176" s="43"/>
      <c r="L176" s="45"/>
      <c r="O176" s="46">
        <v>106.52</v>
      </c>
      <c r="P176" s="47">
        <f>(3*(Y176-O176)/100)+(O176)</f>
        <v>107.2244</v>
      </c>
      <c r="Q176" s="48">
        <v>110.71</v>
      </c>
      <c r="R176" s="49">
        <f>(Q176-O176)/(130-O176)*100</f>
        <v>17.844974446337293</v>
      </c>
      <c r="S176" s="50">
        <v>7.291666666666667E-4</v>
      </c>
      <c r="T176" s="48"/>
      <c r="U176" s="48"/>
      <c r="V176" s="48"/>
      <c r="W176" s="49"/>
      <c r="X176" s="50"/>
      <c r="Y176" s="48">
        <v>130</v>
      </c>
      <c r="Z176" s="48"/>
      <c r="AA176" s="48"/>
      <c r="AB176" s="48"/>
      <c r="AC176" s="48"/>
    </row>
    <row r="177" spans="1:29" s="42" customFormat="1" x14ac:dyDescent="0.3">
      <c r="A177" s="42" t="s">
        <v>46</v>
      </c>
      <c r="B177" s="43" t="s">
        <v>49</v>
      </c>
      <c r="C177" s="43" t="s">
        <v>292</v>
      </c>
      <c r="D177" s="55" t="s">
        <v>124</v>
      </c>
      <c r="E177" s="43">
        <v>0.59899999999999998</v>
      </c>
      <c r="F177" s="44">
        <f>S177*1440</f>
        <v>2.0833333333333335</v>
      </c>
      <c r="G177" s="44">
        <f>R177</f>
        <v>36.375376668101602</v>
      </c>
      <c r="H177" s="43"/>
      <c r="I177" s="43"/>
      <c r="J177" s="43"/>
      <c r="K177" s="43"/>
      <c r="O177" s="46">
        <v>106.77</v>
      </c>
      <c r="P177" s="47">
        <f>(3*(Y177-O177)/100)+(O177)</f>
        <v>107.4669</v>
      </c>
      <c r="Q177" s="48">
        <v>115.22</v>
      </c>
      <c r="R177" s="49">
        <f>(Q177-O177)/(130-O177)*100</f>
        <v>36.375376668101602</v>
      </c>
      <c r="S177" s="50">
        <v>1.4467592592592594E-3</v>
      </c>
      <c r="T177" s="48"/>
      <c r="U177" s="48"/>
      <c r="V177" s="48"/>
      <c r="W177" s="49"/>
      <c r="X177" s="50"/>
      <c r="Y177" s="48">
        <v>130</v>
      </c>
      <c r="Z177" s="48"/>
      <c r="AA177" s="48"/>
      <c r="AB177" s="48"/>
      <c r="AC177" s="48"/>
    </row>
    <row r="178" spans="1:29" s="42" customFormat="1" x14ac:dyDescent="0.3">
      <c r="A178" s="42" t="s">
        <v>47</v>
      </c>
      <c r="B178" s="43" t="s">
        <v>50</v>
      </c>
      <c r="C178" s="43" t="s">
        <v>294</v>
      </c>
      <c r="D178" s="55" t="s">
        <v>124</v>
      </c>
      <c r="E178" s="43">
        <v>0.45100000000000001</v>
      </c>
      <c r="F178" s="44">
        <f>S178*1440</f>
        <v>3.1166666666666667</v>
      </c>
      <c r="G178" s="44">
        <f>R178</f>
        <v>27.265029635901762</v>
      </c>
      <c r="H178" s="43"/>
      <c r="I178" s="43"/>
      <c r="J178" s="43"/>
      <c r="K178" s="43"/>
      <c r="O178" s="51">
        <v>106.38</v>
      </c>
      <c r="P178" s="47">
        <f>(3*(Y178-O178)/100)+(O178)</f>
        <v>107.0886</v>
      </c>
      <c r="Q178" s="48">
        <v>112.82</v>
      </c>
      <c r="R178" s="49">
        <f>(Q178-O178)/(130-O178)*100</f>
        <v>27.265029635901762</v>
      </c>
      <c r="S178" s="50">
        <v>2.1643518518518518E-3</v>
      </c>
      <c r="T178" s="48"/>
      <c r="U178" s="48"/>
      <c r="V178" s="48"/>
      <c r="W178" s="49"/>
      <c r="X178" s="50"/>
      <c r="Y178" s="48">
        <v>130</v>
      </c>
      <c r="Z178" s="48"/>
      <c r="AA178" s="48"/>
      <c r="AB178" s="48"/>
      <c r="AC178" s="48"/>
    </row>
    <row r="179" spans="1:29" s="42" customFormat="1" x14ac:dyDescent="0.3">
      <c r="A179" s="42" t="s">
        <v>277</v>
      </c>
      <c r="B179" s="43" t="s">
        <v>295</v>
      </c>
      <c r="C179" s="43" t="s">
        <v>293</v>
      </c>
      <c r="D179" s="43" t="s">
        <v>144</v>
      </c>
      <c r="O179" s="67"/>
    </row>
    <row r="180" spans="1:29" s="31" customFormat="1" x14ac:dyDescent="0.3">
      <c r="A180" s="31" t="s">
        <v>296</v>
      </c>
      <c r="B180" s="29" t="s">
        <v>307</v>
      </c>
      <c r="C180" s="29" t="s">
        <v>315</v>
      </c>
      <c r="D180" s="29" t="s">
        <v>144</v>
      </c>
      <c r="O180" s="52"/>
    </row>
    <row r="181" spans="1:29" s="31" customFormat="1" x14ac:dyDescent="0.3">
      <c r="A181" s="31" t="s">
        <v>297</v>
      </c>
      <c r="B181" s="29" t="s">
        <v>307</v>
      </c>
      <c r="C181" s="29" t="s">
        <v>316</v>
      </c>
      <c r="D181" s="29" t="s">
        <v>144</v>
      </c>
      <c r="O181" s="52"/>
    </row>
    <row r="182" spans="1:29" s="31" customFormat="1" x14ac:dyDescent="0.3">
      <c r="A182" s="31" t="s">
        <v>298</v>
      </c>
      <c r="B182" s="29" t="s">
        <v>307</v>
      </c>
      <c r="C182" s="29" t="s">
        <v>317</v>
      </c>
      <c r="D182" s="29" t="s">
        <v>144</v>
      </c>
      <c r="O182" s="52"/>
    </row>
    <row r="183" spans="1:29" s="31" customFormat="1" x14ac:dyDescent="0.3">
      <c r="A183" s="31" t="s">
        <v>299</v>
      </c>
      <c r="B183" s="29" t="s">
        <v>307</v>
      </c>
      <c r="C183" s="29" t="s">
        <v>318</v>
      </c>
      <c r="D183" s="29" t="s">
        <v>144</v>
      </c>
      <c r="O183" s="52"/>
      <c r="P183" s="89"/>
      <c r="Y183" s="31">
        <v>130</v>
      </c>
    </row>
    <row r="184" spans="1:29" s="31" customFormat="1" x14ac:dyDescent="0.3">
      <c r="A184" s="31" t="s">
        <v>300</v>
      </c>
      <c r="B184" s="29" t="s">
        <v>308</v>
      </c>
      <c r="C184" s="29" t="s">
        <v>319</v>
      </c>
      <c r="D184" s="29" t="s">
        <v>144</v>
      </c>
      <c r="O184" s="52"/>
    </row>
    <row r="185" spans="1:29" s="31" customFormat="1" x14ac:dyDescent="0.3">
      <c r="A185" s="31" t="s">
        <v>301</v>
      </c>
      <c r="B185" s="29" t="s">
        <v>309</v>
      </c>
      <c r="C185" s="29" t="s">
        <v>320</v>
      </c>
      <c r="D185" s="29" t="s">
        <v>144</v>
      </c>
      <c r="O185" s="52"/>
    </row>
    <row r="186" spans="1:29" s="31" customFormat="1" x14ac:dyDescent="0.3">
      <c r="A186" s="31" t="s">
        <v>51</v>
      </c>
      <c r="B186" s="29" t="s">
        <v>52</v>
      </c>
      <c r="C186" s="29" t="s">
        <v>321</v>
      </c>
      <c r="D186" s="28" t="s">
        <v>124</v>
      </c>
      <c r="E186" s="29">
        <v>0.47499999999999998</v>
      </c>
      <c r="F186" s="29"/>
      <c r="G186" s="29"/>
      <c r="H186" s="29"/>
      <c r="I186" s="29"/>
      <c r="J186" s="29">
        <f>X186*1440</f>
        <v>60.999999999999993</v>
      </c>
      <c r="K186" s="40">
        <f>(124.67-116.72)/(130-O186)*100</f>
        <v>36.451169188445675</v>
      </c>
      <c r="L186" s="41">
        <f>W186</f>
        <v>14.861541751309741</v>
      </c>
      <c r="O186" s="32">
        <v>108.19</v>
      </c>
      <c r="P186" s="34"/>
      <c r="Q186" s="34"/>
      <c r="R186" s="35"/>
      <c r="S186" s="34"/>
      <c r="T186" s="34">
        <v>5.25</v>
      </c>
      <c r="U186" s="34">
        <v>19.149999999999999</v>
      </c>
      <c r="V186" s="34">
        <v>98.78</v>
      </c>
      <c r="W186" s="35">
        <f t="shared" ref="W186" si="39">(U186-T186)/(V186-T186)*100</f>
        <v>14.861541751309741</v>
      </c>
      <c r="X186" s="36">
        <v>4.2361111111111106E-2</v>
      </c>
      <c r="Y186" s="34"/>
      <c r="Z186" s="34"/>
      <c r="AA186" s="34"/>
      <c r="AB186" s="34"/>
      <c r="AC186" s="34"/>
    </row>
    <row r="187" spans="1:29" s="31" customFormat="1" x14ac:dyDescent="0.3">
      <c r="A187" s="31" t="s">
        <v>302</v>
      </c>
      <c r="B187" s="29" t="s">
        <v>310</v>
      </c>
      <c r="C187" s="29" t="s">
        <v>322</v>
      </c>
      <c r="D187" s="29" t="s">
        <v>124</v>
      </c>
      <c r="E187" s="31">
        <v>0.11600000000000001</v>
      </c>
      <c r="F187" s="41">
        <f>S187*1440</f>
        <v>190.51666666666665</v>
      </c>
      <c r="G187" s="41">
        <f>R187</f>
        <v>3.8742023701002477</v>
      </c>
      <c r="O187" s="52">
        <v>108.06</v>
      </c>
      <c r="P187" s="31">
        <f>(3*(Y187-O187)/100)+(O187)</f>
        <v>108.7182</v>
      </c>
      <c r="Q187" s="31">
        <v>108.91</v>
      </c>
      <c r="R187" s="31">
        <f>(Q187-O187)/(130-O187)*100</f>
        <v>3.8742023701002477</v>
      </c>
      <c r="S187" s="94">
        <v>0.13230324074074074</v>
      </c>
      <c r="Y187" s="31">
        <v>130</v>
      </c>
    </row>
    <row r="188" spans="1:29" s="31" customFormat="1" x14ac:dyDescent="0.3">
      <c r="A188" s="31" t="s">
        <v>303</v>
      </c>
      <c r="B188" s="29" t="s">
        <v>311</v>
      </c>
      <c r="C188" s="29" t="s">
        <v>323</v>
      </c>
      <c r="D188" s="29" t="s">
        <v>144</v>
      </c>
      <c r="O188" s="52"/>
    </row>
    <row r="189" spans="1:29" s="31" customFormat="1" x14ac:dyDescent="0.3">
      <c r="A189" s="31" t="s">
        <v>304</v>
      </c>
      <c r="B189" s="29" t="s">
        <v>312</v>
      </c>
      <c r="C189" s="29" t="s">
        <v>324</v>
      </c>
      <c r="D189" s="29" t="s">
        <v>124</v>
      </c>
      <c r="E189" s="31">
        <v>8.6999999999999994E-2</v>
      </c>
      <c r="F189" s="41">
        <f>S189*1440</f>
        <v>40.583333333333336</v>
      </c>
      <c r="G189" s="41">
        <f>R189</f>
        <v>7.3503521126760649</v>
      </c>
      <c r="O189" s="52">
        <v>107.28</v>
      </c>
      <c r="P189" s="31">
        <f>(3*(Y189-O189)/100)+(O189)</f>
        <v>107.9616</v>
      </c>
      <c r="Q189" s="31">
        <v>108.95</v>
      </c>
      <c r="R189" s="31">
        <f>(Q189-O189)/(130-O189)*100</f>
        <v>7.3503521126760649</v>
      </c>
      <c r="S189" s="94">
        <v>2.8182870370370372E-2</v>
      </c>
      <c r="Y189" s="31">
        <v>130</v>
      </c>
    </row>
    <row r="190" spans="1:29" s="31" customFormat="1" x14ac:dyDescent="0.3">
      <c r="A190" s="31" t="s">
        <v>305</v>
      </c>
      <c r="B190" s="29" t="s">
        <v>313</v>
      </c>
      <c r="C190" s="29" t="s">
        <v>325</v>
      </c>
      <c r="D190" s="29" t="s">
        <v>144</v>
      </c>
      <c r="O190" s="52"/>
    </row>
    <row r="191" spans="1:29" s="31" customFormat="1" x14ac:dyDescent="0.3">
      <c r="A191" s="31" t="s">
        <v>306</v>
      </c>
      <c r="B191" s="29" t="s">
        <v>314</v>
      </c>
      <c r="C191" s="29" t="s">
        <v>326</v>
      </c>
      <c r="D191" s="29" t="s">
        <v>1043</v>
      </c>
      <c r="O191" s="52"/>
    </row>
    <row r="192" spans="1:29" s="31" customFormat="1" x14ac:dyDescent="0.3">
      <c r="A192" s="31" t="s">
        <v>327</v>
      </c>
      <c r="B192" s="29" t="s">
        <v>333</v>
      </c>
      <c r="C192" s="29" t="s">
        <v>594</v>
      </c>
      <c r="D192" s="29" t="s">
        <v>144</v>
      </c>
      <c r="O192" s="52"/>
    </row>
    <row r="193" spans="1:29" s="31" customFormat="1" x14ac:dyDescent="0.3">
      <c r="A193" s="31" t="s">
        <v>328</v>
      </c>
      <c r="B193" s="29" t="s">
        <v>333</v>
      </c>
      <c r="C193" s="29" t="s">
        <v>595</v>
      </c>
      <c r="D193" s="29" t="s">
        <v>144</v>
      </c>
      <c r="O193" s="52"/>
    </row>
    <row r="194" spans="1:29" s="31" customFormat="1" x14ac:dyDescent="0.3">
      <c r="A194" s="31" t="s">
        <v>329</v>
      </c>
      <c r="B194" s="29" t="s">
        <v>333</v>
      </c>
      <c r="C194" s="29" t="s">
        <v>596</v>
      </c>
      <c r="D194" s="29" t="s">
        <v>144</v>
      </c>
      <c r="O194" s="52"/>
    </row>
    <row r="195" spans="1:29" s="31" customFormat="1" x14ac:dyDescent="0.3">
      <c r="A195" s="31" t="s">
        <v>330</v>
      </c>
      <c r="B195" s="29" t="s">
        <v>333</v>
      </c>
      <c r="C195" s="29" t="s">
        <v>597</v>
      </c>
      <c r="D195" s="29" t="s">
        <v>144</v>
      </c>
      <c r="O195" s="52"/>
    </row>
    <row r="196" spans="1:29" s="42" customFormat="1" x14ac:dyDescent="0.3">
      <c r="A196" s="42" t="s">
        <v>331</v>
      </c>
      <c r="B196" s="43" t="s">
        <v>334</v>
      </c>
      <c r="C196" s="43"/>
      <c r="D196" s="43" t="s">
        <v>144</v>
      </c>
      <c r="O196" s="67"/>
    </row>
    <row r="197" spans="1:29" s="42" customFormat="1" x14ac:dyDescent="0.3">
      <c r="A197" s="42" t="s">
        <v>332</v>
      </c>
      <c r="B197" s="43" t="s">
        <v>334</v>
      </c>
      <c r="C197" s="43"/>
      <c r="D197" s="43" t="s">
        <v>144</v>
      </c>
      <c r="O197" s="67"/>
    </row>
    <row r="198" spans="1:29" s="29" customFormat="1" x14ac:dyDescent="0.3">
      <c r="A198" s="82" t="s">
        <v>335</v>
      </c>
      <c r="B198" s="29" t="s">
        <v>347</v>
      </c>
      <c r="C198" s="29" t="s">
        <v>539</v>
      </c>
      <c r="D198" s="29" t="s">
        <v>124</v>
      </c>
      <c r="E198" s="29">
        <v>0.113</v>
      </c>
      <c r="F198" s="29">
        <f>S198*1440</f>
        <v>100.5</v>
      </c>
      <c r="G198" s="29">
        <f>R198</f>
        <v>4.3168669336893588</v>
      </c>
      <c r="H198" s="29">
        <f>AC198*1440</f>
        <v>60.499999999999993</v>
      </c>
      <c r="I198" s="29">
        <f>AB198</f>
        <v>4.1388518024032352</v>
      </c>
      <c r="O198" s="79">
        <v>107.53</v>
      </c>
      <c r="P198" s="29">
        <f>(3*(Y198-O198)/100)+(O198)</f>
        <v>108.2041</v>
      </c>
      <c r="Q198" s="29">
        <v>108.5</v>
      </c>
      <c r="R198" s="93">
        <f>(Q198-O198)/(130-O198)*100</f>
        <v>4.3168669336893588</v>
      </c>
      <c r="S198" s="87">
        <v>6.9791666666666669E-2</v>
      </c>
      <c r="Y198" s="29">
        <v>130</v>
      </c>
      <c r="Z198" s="93">
        <f>Y198-(3*(Y198-O198)/100)</f>
        <v>129.32589999999999</v>
      </c>
      <c r="AA198" s="29">
        <v>129.07</v>
      </c>
      <c r="AB198" s="40">
        <f>(Y198-AA198)/(130-O198)*100</f>
        <v>4.1388518024032352</v>
      </c>
      <c r="AC198" s="87">
        <v>4.2013888888888885E-2</v>
      </c>
    </row>
    <row r="199" spans="1:29" s="31" customFormat="1" x14ac:dyDescent="0.3">
      <c r="A199" s="31" t="s">
        <v>336</v>
      </c>
      <c r="B199" s="29" t="s">
        <v>348</v>
      </c>
      <c r="C199" s="29" t="s">
        <v>540</v>
      </c>
      <c r="D199" s="29" t="s">
        <v>144</v>
      </c>
      <c r="O199" s="52"/>
    </row>
    <row r="200" spans="1:29" s="31" customFormat="1" x14ac:dyDescent="0.3">
      <c r="A200" s="31" t="s">
        <v>337</v>
      </c>
      <c r="B200" s="29" t="s">
        <v>349</v>
      </c>
      <c r="C200" s="29" t="s">
        <v>541</v>
      </c>
      <c r="D200" s="29" t="s">
        <v>144</v>
      </c>
      <c r="O200" s="52"/>
    </row>
    <row r="201" spans="1:29" s="31" customFormat="1" x14ac:dyDescent="0.3">
      <c r="A201" s="31" t="s">
        <v>338</v>
      </c>
      <c r="B201" s="29" t="s">
        <v>350</v>
      </c>
      <c r="C201" s="29"/>
      <c r="D201" s="29" t="s">
        <v>124</v>
      </c>
      <c r="E201" s="31">
        <v>0.125</v>
      </c>
      <c r="F201" s="31">
        <f>S201*1440</f>
        <v>140.58333333333331</v>
      </c>
      <c r="G201" s="31">
        <f>R201</f>
        <v>10.401267159450892</v>
      </c>
      <c r="O201" s="52">
        <v>111.06</v>
      </c>
      <c r="P201" s="89">
        <f>(3*(Y201-O201)/100)+(O201)</f>
        <v>111.62820000000001</v>
      </c>
      <c r="Q201" s="31">
        <v>113.03</v>
      </c>
      <c r="R201" s="41">
        <f>(Q201-O201)/(130-O201)*100</f>
        <v>10.401267159450892</v>
      </c>
      <c r="S201" s="94">
        <v>9.7627314814814806E-2</v>
      </c>
      <c r="Y201" s="31">
        <v>130</v>
      </c>
    </row>
    <row r="202" spans="1:29" s="31" customFormat="1" x14ac:dyDescent="0.3">
      <c r="A202" s="31" t="s">
        <v>339</v>
      </c>
      <c r="B202" s="29" t="s">
        <v>351</v>
      </c>
      <c r="C202" s="29" t="s">
        <v>542</v>
      </c>
      <c r="D202" s="29" t="s">
        <v>144</v>
      </c>
      <c r="O202" s="52"/>
    </row>
    <row r="203" spans="1:29" s="31" customFormat="1" x14ac:dyDescent="0.3">
      <c r="A203" s="31" t="s">
        <v>340</v>
      </c>
      <c r="B203" s="29" t="s">
        <v>352</v>
      </c>
      <c r="C203" s="29" t="s">
        <v>543</v>
      </c>
      <c r="D203" s="29" t="s">
        <v>144</v>
      </c>
      <c r="O203" s="52"/>
    </row>
    <row r="204" spans="1:29" s="31" customFormat="1" x14ac:dyDescent="0.3">
      <c r="A204" s="31" t="s">
        <v>341</v>
      </c>
      <c r="B204" s="29" t="s">
        <v>353</v>
      </c>
      <c r="C204" s="29" t="s">
        <v>554</v>
      </c>
      <c r="D204" s="29" t="s">
        <v>144</v>
      </c>
      <c r="O204" s="52"/>
    </row>
    <row r="205" spans="1:29" s="31" customFormat="1" x14ac:dyDescent="0.3">
      <c r="A205" s="31" t="s">
        <v>342</v>
      </c>
      <c r="B205" s="29" t="s">
        <v>354</v>
      </c>
      <c r="C205" s="29" t="s">
        <v>555</v>
      </c>
      <c r="D205" s="29" t="s">
        <v>144</v>
      </c>
      <c r="O205" s="52"/>
    </row>
    <row r="206" spans="1:29" s="31" customFormat="1" x14ac:dyDescent="0.3">
      <c r="A206" s="31" t="s">
        <v>343</v>
      </c>
      <c r="B206" s="29" t="s">
        <v>355</v>
      </c>
      <c r="C206" s="29"/>
      <c r="D206" s="29" t="s">
        <v>1043</v>
      </c>
      <c r="O206" s="52"/>
    </row>
    <row r="207" spans="1:29" s="31" customFormat="1" x14ac:dyDescent="0.3">
      <c r="A207" s="31" t="s">
        <v>344</v>
      </c>
      <c r="B207" s="29" t="s">
        <v>356</v>
      </c>
      <c r="C207" s="29"/>
      <c r="D207" s="29" t="s">
        <v>1043</v>
      </c>
      <c r="O207" s="52"/>
    </row>
    <row r="208" spans="1:29" x14ac:dyDescent="0.3">
      <c r="A208" t="s">
        <v>345</v>
      </c>
      <c r="B208" s="1" t="s">
        <v>357</v>
      </c>
      <c r="D208" s="1" t="s">
        <v>1043</v>
      </c>
      <c r="E208"/>
      <c r="F208"/>
      <c r="G208"/>
      <c r="H208"/>
      <c r="I208"/>
      <c r="J208"/>
      <c r="K208"/>
      <c r="O208" s="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</row>
    <row r="209" spans="1:29" x14ac:dyDescent="0.3">
      <c r="A209" t="s">
        <v>346</v>
      </c>
      <c r="B209" s="1" t="s">
        <v>358</v>
      </c>
      <c r="D209" s="1" t="s">
        <v>1043</v>
      </c>
      <c r="E209"/>
      <c r="F209"/>
      <c r="G209"/>
      <c r="H209"/>
      <c r="I209"/>
      <c r="J209"/>
      <c r="K209"/>
      <c r="O209" s="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</row>
    <row r="210" spans="1:29" s="31" customFormat="1" x14ac:dyDescent="0.3">
      <c r="A210" s="31" t="s">
        <v>359</v>
      </c>
      <c r="B210" s="29" t="s">
        <v>370</v>
      </c>
      <c r="C210" s="29" t="s">
        <v>371</v>
      </c>
      <c r="D210" s="29" t="s">
        <v>144</v>
      </c>
      <c r="O210" s="52"/>
    </row>
    <row r="211" spans="1:29" s="31" customFormat="1" x14ac:dyDescent="0.3">
      <c r="A211" s="31" t="s">
        <v>360</v>
      </c>
      <c r="B211" s="29" t="s">
        <v>372</v>
      </c>
      <c r="C211" s="29" t="s">
        <v>556</v>
      </c>
      <c r="D211" s="29" t="s">
        <v>144</v>
      </c>
      <c r="O211" s="52"/>
    </row>
    <row r="212" spans="1:29" s="31" customFormat="1" x14ac:dyDescent="0.3">
      <c r="A212" s="31" t="s">
        <v>361</v>
      </c>
      <c r="B212" s="29" t="s">
        <v>1237</v>
      </c>
      <c r="C212" s="29" t="s">
        <v>373</v>
      </c>
      <c r="D212" s="29" t="s">
        <v>144</v>
      </c>
      <c r="O212" s="52"/>
    </row>
    <row r="213" spans="1:29" s="31" customFormat="1" x14ac:dyDescent="0.3">
      <c r="A213" s="31" t="s">
        <v>14</v>
      </c>
      <c r="B213" s="29" t="s">
        <v>9</v>
      </c>
      <c r="C213" s="29" t="s">
        <v>374</v>
      </c>
      <c r="D213" s="28" t="s">
        <v>124</v>
      </c>
      <c r="E213" s="29">
        <v>3.0000000000000001E-3</v>
      </c>
      <c r="F213" s="29"/>
      <c r="G213" s="40"/>
      <c r="H213" s="40">
        <f>AC213*1440</f>
        <v>357.56666666666666</v>
      </c>
      <c r="I213" s="40">
        <f>AB213</f>
        <v>1.7849174475680758</v>
      </c>
      <c r="J213" s="29"/>
      <c r="K213" s="40"/>
      <c r="O213" s="52">
        <v>107.59</v>
      </c>
      <c r="P213" s="34"/>
      <c r="Q213" s="34"/>
      <c r="R213" s="34"/>
      <c r="S213" s="34"/>
      <c r="T213" s="34"/>
      <c r="U213" s="34"/>
      <c r="V213" s="34"/>
      <c r="W213" s="34"/>
      <c r="X213" s="36"/>
      <c r="Y213" s="31">
        <v>130</v>
      </c>
      <c r="Z213" s="33">
        <f>Y213-(3*(Y213-O213)/100)</f>
        <v>129.32769999999999</v>
      </c>
      <c r="AA213" s="33">
        <v>129.6</v>
      </c>
      <c r="AB213" s="35">
        <f>(Y213-AA213)/(130-O213)*100</f>
        <v>1.7849174475680758</v>
      </c>
      <c r="AC213" s="36">
        <v>0.24831018518518519</v>
      </c>
    </row>
    <row r="214" spans="1:29" s="56" customFormat="1" x14ac:dyDescent="0.3">
      <c r="A214" s="56" t="s">
        <v>362</v>
      </c>
      <c r="B214" s="57" t="s">
        <v>375</v>
      </c>
      <c r="C214" s="57" t="s">
        <v>376</v>
      </c>
      <c r="D214" s="57" t="s">
        <v>144</v>
      </c>
      <c r="O214" s="60"/>
    </row>
    <row r="215" spans="1:29" s="56" customFormat="1" x14ac:dyDescent="0.3">
      <c r="A215" s="56" t="s">
        <v>363</v>
      </c>
      <c r="B215" s="57" t="s">
        <v>375</v>
      </c>
      <c r="C215" s="57" t="s">
        <v>377</v>
      </c>
      <c r="D215" s="57" t="s">
        <v>144</v>
      </c>
      <c r="O215" s="60"/>
    </row>
    <row r="216" spans="1:29" s="31" customFormat="1" x14ac:dyDescent="0.3">
      <c r="A216" s="31" t="s">
        <v>364</v>
      </c>
      <c r="B216" s="29" t="s">
        <v>378</v>
      </c>
      <c r="C216" s="29" t="s">
        <v>379</v>
      </c>
      <c r="D216" s="29" t="s">
        <v>144</v>
      </c>
      <c r="O216" s="52"/>
    </row>
    <row r="217" spans="1:29" s="31" customFormat="1" x14ac:dyDescent="0.3">
      <c r="A217" s="31" t="s">
        <v>365</v>
      </c>
      <c r="B217" s="29" t="s">
        <v>378</v>
      </c>
      <c r="C217" s="29" t="s">
        <v>380</v>
      </c>
      <c r="D217" s="29" t="s">
        <v>144</v>
      </c>
      <c r="O217" s="52"/>
    </row>
    <row r="218" spans="1:29" s="31" customFormat="1" x14ac:dyDescent="0.3">
      <c r="A218" s="31" t="s">
        <v>366</v>
      </c>
      <c r="B218" s="29" t="s">
        <v>378</v>
      </c>
      <c r="C218" s="29" t="s">
        <v>381</v>
      </c>
      <c r="D218" s="29" t="s">
        <v>144</v>
      </c>
      <c r="O218" s="52"/>
    </row>
    <row r="219" spans="1:29" s="31" customFormat="1" x14ac:dyDescent="0.3">
      <c r="A219" s="31" t="s">
        <v>367</v>
      </c>
      <c r="B219" s="29" t="s">
        <v>378</v>
      </c>
      <c r="C219" s="29" t="s">
        <v>382</v>
      </c>
      <c r="D219" s="29" t="s">
        <v>144</v>
      </c>
      <c r="O219" s="52"/>
    </row>
    <row r="220" spans="1:29" s="31" customFormat="1" x14ac:dyDescent="0.3">
      <c r="A220" s="31" t="s">
        <v>368</v>
      </c>
      <c r="B220" s="29" t="s">
        <v>378</v>
      </c>
      <c r="C220" s="29" t="s">
        <v>383</v>
      </c>
      <c r="D220" s="29" t="s">
        <v>144</v>
      </c>
      <c r="O220" s="52"/>
    </row>
    <row r="221" spans="1:29" s="31" customFormat="1" x14ac:dyDescent="0.3">
      <c r="A221" s="31" t="s">
        <v>369</v>
      </c>
      <c r="B221" s="29" t="s">
        <v>378</v>
      </c>
      <c r="C221" s="29" t="s">
        <v>384</v>
      </c>
      <c r="D221" s="29" t="s">
        <v>144</v>
      </c>
      <c r="O221" s="52"/>
    </row>
    <row r="222" spans="1:29" s="31" customFormat="1" x14ac:dyDescent="0.3">
      <c r="A222" s="31" t="s">
        <v>385</v>
      </c>
      <c r="B222" s="29" t="s">
        <v>598</v>
      </c>
      <c r="C222" s="29" t="s">
        <v>599</v>
      </c>
      <c r="D222" s="29" t="s">
        <v>144</v>
      </c>
      <c r="O222" s="52"/>
    </row>
    <row r="223" spans="1:29" s="31" customFormat="1" x14ac:dyDescent="0.3">
      <c r="A223" s="31" t="s">
        <v>386</v>
      </c>
      <c r="B223" s="29" t="s">
        <v>598</v>
      </c>
      <c r="C223" s="29" t="s">
        <v>601</v>
      </c>
      <c r="D223" s="29" t="s">
        <v>144</v>
      </c>
      <c r="O223" s="52"/>
    </row>
    <row r="224" spans="1:29" s="31" customFormat="1" x14ac:dyDescent="0.3">
      <c r="A224" s="31" t="s">
        <v>387</v>
      </c>
      <c r="B224" s="29" t="s">
        <v>598</v>
      </c>
      <c r="C224" s="29" t="s">
        <v>602</v>
      </c>
      <c r="D224" s="29" t="s">
        <v>144</v>
      </c>
      <c r="O224" s="52"/>
    </row>
    <row r="225" spans="1:29" s="31" customFormat="1" x14ac:dyDescent="0.3">
      <c r="A225" s="31" t="s">
        <v>388</v>
      </c>
      <c r="B225" s="29" t="s">
        <v>598</v>
      </c>
      <c r="C225" s="29" t="s">
        <v>603</v>
      </c>
      <c r="D225" s="29" t="s">
        <v>144</v>
      </c>
      <c r="O225" s="52"/>
    </row>
    <row r="226" spans="1:29" s="31" customFormat="1" x14ac:dyDescent="0.3">
      <c r="A226" s="31" t="s">
        <v>389</v>
      </c>
      <c r="B226" s="29" t="s">
        <v>598</v>
      </c>
      <c r="C226" s="29" t="s">
        <v>604</v>
      </c>
      <c r="D226" s="29" t="s">
        <v>144</v>
      </c>
      <c r="O226" s="52"/>
    </row>
    <row r="227" spans="1:29" s="31" customFormat="1" x14ac:dyDescent="0.3">
      <c r="A227" s="31" t="s">
        <v>390</v>
      </c>
      <c r="B227" s="29" t="s">
        <v>598</v>
      </c>
      <c r="C227" s="29" t="s">
        <v>605</v>
      </c>
      <c r="D227" s="29" t="s">
        <v>144</v>
      </c>
      <c r="O227" s="52"/>
    </row>
    <row r="228" spans="1:29" s="31" customFormat="1" x14ac:dyDescent="0.3">
      <c r="A228" s="31" t="s">
        <v>391</v>
      </c>
      <c r="B228" s="29" t="s">
        <v>598</v>
      </c>
      <c r="C228" s="29" t="s">
        <v>606</v>
      </c>
      <c r="D228" s="29" t="s">
        <v>144</v>
      </c>
      <c r="O228" s="52"/>
    </row>
    <row r="229" spans="1:29" s="31" customFormat="1" x14ac:dyDescent="0.3">
      <c r="A229" s="31" t="s">
        <v>392</v>
      </c>
      <c r="B229" s="29" t="s">
        <v>598</v>
      </c>
      <c r="C229" s="29" t="s">
        <v>607</v>
      </c>
      <c r="D229" s="29" t="s">
        <v>144</v>
      </c>
      <c r="O229" s="52"/>
    </row>
    <row r="230" spans="1:29" s="31" customFormat="1" x14ac:dyDescent="0.3">
      <c r="A230" s="31" t="s">
        <v>393</v>
      </c>
      <c r="B230" s="29" t="s">
        <v>608</v>
      </c>
      <c r="C230" s="29" t="s">
        <v>609</v>
      </c>
      <c r="D230" s="29" t="s">
        <v>1043</v>
      </c>
      <c r="O230" s="52"/>
    </row>
    <row r="231" spans="1:29" s="31" customFormat="1" x14ac:dyDescent="0.3">
      <c r="A231" s="31" t="s">
        <v>394</v>
      </c>
      <c r="B231" s="29" t="s">
        <v>600</v>
      </c>
      <c r="C231" s="29" t="s">
        <v>610</v>
      </c>
      <c r="D231" s="29" t="s">
        <v>144</v>
      </c>
      <c r="O231" s="52"/>
    </row>
    <row r="232" spans="1:29" s="31" customFormat="1" x14ac:dyDescent="0.3">
      <c r="A232" s="31" t="s">
        <v>15</v>
      </c>
      <c r="B232" s="29" t="s">
        <v>10</v>
      </c>
      <c r="C232" s="29" t="s">
        <v>611</v>
      </c>
      <c r="D232" s="28" t="s">
        <v>124</v>
      </c>
      <c r="E232" s="29">
        <v>0.20200000000000001</v>
      </c>
      <c r="F232" s="29"/>
      <c r="G232" s="40"/>
      <c r="H232" s="39">
        <f>AC232*1440</f>
        <v>40.599999999999994</v>
      </c>
      <c r="I232" s="40">
        <f>AB232</f>
        <v>1.892744479495212</v>
      </c>
      <c r="J232" s="29"/>
      <c r="K232" s="40"/>
      <c r="O232" s="52">
        <v>107.81</v>
      </c>
      <c r="P232" s="34"/>
      <c r="Q232" s="34"/>
      <c r="R232" s="34"/>
      <c r="S232" s="34"/>
      <c r="T232" s="34"/>
      <c r="U232" s="34"/>
      <c r="V232" s="34"/>
      <c r="W232" s="34"/>
      <c r="X232" s="36"/>
      <c r="Y232" s="31">
        <v>130</v>
      </c>
      <c r="Z232" s="33">
        <f>Y232-(3*(Y232-O232)/100)</f>
        <v>129.33430000000001</v>
      </c>
      <c r="AA232" s="34">
        <v>129.58000000000001</v>
      </c>
      <c r="AB232" s="35">
        <f>(Y232-AA232)/(130-O232)*100</f>
        <v>1.892744479495212</v>
      </c>
      <c r="AC232" s="53">
        <v>2.8194444444444442E-2</v>
      </c>
    </row>
    <row r="233" spans="1:29" s="31" customFormat="1" x14ac:dyDescent="0.3">
      <c r="A233" s="31" t="s">
        <v>16</v>
      </c>
      <c r="B233" s="29" t="s">
        <v>11</v>
      </c>
      <c r="C233" s="29" t="s">
        <v>612</v>
      </c>
      <c r="D233" s="28" t="s">
        <v>124</v>
      </c>
      <c r="E233" s="29">
        <v>0.13400000000000001</v>
      </c>
      <c r="F233" s="40">
        <f>S233*1440</f>
        <v>83.8</v>
      </c>
      <c r="G233" s="40">
        <f>R233</f>
        <v>11.233019853709539</v>
      </c>
      <c r="H233" s="39"/>
      <c r="I233" s="40"/>
      <c r="J233" s="29"/>
      <c r="K233" s="40"/>
      <c r="O233" s="52">
        <v>110.86</v>
      </c>
      <c r="P233" s="33">
        <f>(3*(Y233-O233)/100)+(O233)</f>
        <v>111.4342</v>
      </c>
      <c r="Q233" s="34">
        <v>113.01</v>
      </c>
      <c r="R233" s="35">
        <f>(Q233-O233)/(130-O233)*100</f>
        <v>11.233019853709539</v>
      </c>
      <c r="S233" s="36">
        <v>5.8194444444444444E-2</v>
      </c>
      <c r="T233" s="34"/>
      <c r="U233" s="34"/>
      <c r="V233" s="34"/>
      <c r="W233" s="34"/>
      <c r="X233" s="36"/>
      <c r="Y233" s="31">
        <v>130</v>
      </c>
      <c r="Z233" s="33"/>
      <c r="AA233" s="34"/>
      <c r="AB233" s="35"/>
      <c r="AC233" s="54"/>
    </row>
    <row r="234" spans="1:29" s="31" customFormat="1" x14ac:dyDescent="0.3">
      <c r="A234" s="31" t="s">
        <v>395</v>
      </c>
      <c r="B234" s="29" t="s">
        <v>613</v>
      </c>
      <c r="C234" s="29" t="s">
        <v>614</v>
      </c>
      <c r="D234" s="29" t="s">
        <v>124</v>
      </c>
      <c r="E234" s="31">
        <v>3.7999999999999999E-2</v>
      </c>
      <c r="F234" s="31">
        <f>S234*1440</f>
        <v>350.5</v>
      </c>
      <c r="G234" s="41">
        <f>R234</f>
        <v>2.9850746268656563</v>
      </c>
      <c r="O234" s="52">
        <v>107.89</v>
      </c>
      <c r="P234" s="31">
        <f>(3*(Y234-O234)/100)+(O234)</f>
        <v>108.55330000000001</v>
      </c>
      <c r="Q234" s="31">
        <v>108.55</v>
      </c>
      <c r="R234" s="41">
        <f>(Q234-O234)/(130-O234)*100</f>
        <v>2.9850746268656563</v>
      </c>
      <c r="S234" s="94">
        <v>0.24340277777777777</v>
      </c>
      <c r="Y234" s="31">
        <v>130</v>
      </c>
    </row>
    <row r="235" spans="1:29" s="31" customFormat="1" x14ac:dyDescent="0.3">
      <c r="A235" s="31" t="s">
        <v>396</v>
      </c>
      <c r="B235" s="29" t="s">
        <v>616</v>
      </c>
      <c r="C235" s="29" t="s">
        <v>615</v>
      </c>
      <c r="D235" s="29" t="s">
        <v>124</v>
      </c>
      <c r="E235" s="31">
        <v>2.8000000000000001E-2</v>
      </c>
      <c r="H235" s="31">
        <f>AC235*1440</f>
        <v>150.53333333333333</v>
      </c>
      <c r="I235" s="31">
        <f>AB235</f>
        <v>5.4041570438798487</v>
      </c>
      <c r="O235" s="52">
        <v>108.35</v>
      </c>
      <c r="S235" s="34"/>
      <c r="Y235" s="31">
        <v>130</v>
      </c>
      <c r="Z235" s="31">
        <f>Y235-(3*(Y235-O235)/100)</f>
        <v>129.35050000000001</v>
      </c>
      <c r="AA235" s="31">
        <v>128.83000000000001</v>
      </c>
      <c r="AB235" s="31">
        <f>(Y235-AA235)/(130-O235)*100</f>
        <v>5.4041570438798487</v>
      </c>
      <c r="AC235" s="94">
        <v>0.10453703703703704</v>
      </c>
    </row>
    <row r="236" spans="1:29" s="31" customFormat="1" x14ac:dyDescent="0.3">
      <c r="A236" s="31" t="s">
        <v>397</v>
      </c>
      <c r="B236" s="29" t="s">
        <v>617</v>
      </c>
      <c r="C236" s="29" t="s">
        <v>618</v>
      </c>
      <c r="D236" s="29" t="s">
        <v>144</v>
      </c>
      <c r="O236" s="52"/>
    </row>
    <row r="237" spans="1:29" x14ac:dyDescent="0.3">
      <c r="A237" t="s">
        <v>398</v>
      </c>
      <c r="B237" s="1" t="s">
        <v>619</v>
      </c>
      <c r="C237" s="1" t="s">
        <v>620</v>
      </c>
      <c r="D237" s="1" t="s">
        <v>1043</v>
      </c>
      <c r="E237"/>
      <c r="F237"/>
      <c r="G237"/>
      <c r="H237"/>
      <c r="I237"/>
      <c r="J237"/>
      <c r="K237"/>
      <c r="O237" s="96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</row>
    <row r="238" spans="1:29" s="56" customFormat="1" x14ac:dyDescent="0.3">
      <c r="A238" s="56" t="s">
        <v>399</v>
      </c>
      <c r="B238" s="57" t="s">
        <v>12</v>
      </c>
      <c r="C238" s="57" t="s">
        <v>621</v>
      </c>
      <c r="D238" s="57" t="s">
        <v>124</v>
      </c>
      <c r="O238" s="60"/>
    </row>
    <row r="239" spans="1:29" s="56" customFormat="1" x14ac:dyDescent="0.3">
      <c r="A239" s="56" t="s">
        <v>400</v>
      </c>
      <c r="B239" s="57" t="s">
        <v>12</v>
      </c>
      <c r="C239" s="57" t="s">
        <v>621</v>
      </c>
      <c r="D239" s="57" t="s">
        <v>124</v>
      </c>
      <c r="O239" s="60"/>
    </row>
    <row r="240" spans="1:29" s="42" customFormat="1" x14ac:dyDescent="0.3">
      <c r="A240" s="42" t="s">
        <v>401</v>
      </c>
      <c r="B240" s="43" t="s">
        <v>622</v>
      </c>
      <c r="C240" s="43" t="s">
        <v>623</v>
      </c>
      <c r="D240" s="43" t="s">
        <v>144</v>
      </c>
      <c r="O240" s="67"/>
    </row>
    <row r="241" spans="1:29" s="42" customFormat="1" x14ac:dyDescent="0.3">
      <c r="A241" s="42" t="s">
        <v>402</v>
      </c>
      <c r="B241" s="43" t="s">
        <v>622</v>
      </c>
      <c r="C241" s="43" t="s">
        <v>623</v>
      </c>
      <c r="D241" s="43" t="s">
        <v>144</v>
      </c>
      <c r="O241" s="67"/>
    </row>
    <row r="242" spans="1:29" s="42" customFormat="1" x14ac:dyDescent="0.3">
      <c r="A242" s="42" t="s">
        <v>403</v>
      </c>
      <c r="B242" s="43" t="s">
        <v>622</v>
      </c>
      <c r="C242" s="43" t="s">
        <v>624</v>
      </c>
      <c r="D242" s="43" t="s">
        <v>144</v>
      </c>
      <c r="O242" s="67"/>
    </row>
    <row r="243" spans="1:29" s="42" customFormat="1" x14ac:dyDescent="0.3">
      <c r="A243" s="42" t="s">
        <v>404</v>
      </c>
      <c r="B243" s="43" t="s">
        <v>622</v>
      </c>
      <c r="C243" s="43" t="s">
        <v>624</v>
      </c>
      <c r="D243" s="43" t="s">
        <v>144</v>
      </c>
      <c r="O243" s="67"/>
    </row>
    <row r="244" spans="1:29" s="42" customFormat="1" x14ac:dyDescent="0.3">
      <c r="A244" s="42" t="s">
        <v>405</v>
      </c>
      <c r="B244" s="43" t="s">
        <v>622</v>
      </c>
      <c r="C244" s="43" t="s">
        <v>625</v>
      </c>
      <c r="D244" s="43" t="s">
        <v>144</v>
      </c>
      <c r="O244" s="67"/>
    </row>
    <row r="245" spans="1:29" s="42" customFormat="1" x14ac:dyDescent="0.3">
      <c r="A245" s="42" t="s">
        <v>406</v>
      </c>
      <c r="B245" s="43" t="s">
        <v>622</v>
      </c>
      <c r="C245" s="43" t="s">
        <v>625</v>
      </c>
      <c r="D245" s="43" t="s">
        <v>144</v>
      </c>
      <c r="O245" s="67"/>
    </row>
    <row r="246" spans="1:29" s="56" customFormat="1" x14ac:dyDescent="0.3">
      <c r="A246" s="56" t="s">
        <v>17</v>
      </c>
      <c r="B246" s="57" t="s">
        <v>12</v>
      </c>
      <c r="C246" s="57" t="s">
        <v>633</v>
      </c>
      <c r="D246" s="58" t="s">
        <v>124</v>
      </c>
      <c r="E246" s="57">
        <v>1.4E-2</v>
      </c>
      <c r="F246" s="59"/>
      <c r="G246" s="59"/>
      <c r="H246" s="59">
        <f>AC246*1440</f>
        <v>350.5</v>
      </c>
      <c r="I246" s="59">
        <f>AB246</f>
        <v>2.880288028802819</v>
      </c>
      <c r="J246" s="57"/>
      <c r="K246" s="59"/>
      <c r="O246" s="60">
        <v>107.78</v>
      </c>
      <c r="P246" s="61"/>
      <c r="Q246" s="62"/>
      <c r="R246" s="63"/>
      <c r="S246" s="62"/>
      <c r="T246" s="62"/>
      <c r="U246" s="62"/>
      <c r="V246" s="62"/>
      <c r="W246" s="62"/>
      <c r="X246" s="64"/>
      <c r="Y246" s="56">
        <v>130</v>
      </c>
      <c r="Z246" s="61">
        <f>Y246-(3*(Y246-O246)/100)</f>
        <v>129.33340000000001</v>
      </c>
      <c r="AA246" s="62">
        <v>129.36000000000001</v>
      </c>
      <c r="AB246" s="63">
        <f>(Y246-AA246)/(130-O246)*100</f>
        <v>2.880288028802819</v>
      </c>
      <c r="AC246" s="64">
        <v>0.24340277777777777</v>
      </c>
    </row>
    <row r="247" spans="1:29" s="56" customFormat="1" x14ac:dyDescent="0.3">
      <c r="A247" s="56" t="s">
        <v>407</v>
      </c>
      <c r="B247" s="57" t="s">
        <v>12</v>
      </c>
      <c r="C247" s="57" t="s">
        <v>628</v>
      </c>
      <c r="D247" s="57" t="s">
        <v>144</v>
      </c>
      <c r="E247" s="57"/>
      <c r="F247" s="59"/>
      <c r="G247" s="59"/>
      <c r="H247" s="59"/>
      <c r="I247" s="59"/>
      <c r="J247" s="57"/>
      <c r="K247" s="59"/>
      <c r="O247" s="60"/>
      <c r="P247" s="61"/>
      <c r="Q247" s="62"/>
      <c r="R247" s="63"/>
      <c r="S247" s="62"/>
      <c r="T247" s="62"/>
      <c r="U247" s="62"/>
      <c r="V247" s="62"/>
      <c r="W247" s="62"/>
      <c r="X247" s="64"/>
      <c r="Z247" s="61"/>
      <c r="AA247" s="62"/>
      <c r="AB247" s="63"/>
      <c r="AC247" s="64"/>
    </row>
    <row r="248" spans="1:29" s="56" customFormat="1" x14ac:dyDescent="0.3">
      <c r="A248" s="56" t="s">
        <v>408</v>
      </c>
      <c r="B248" s="57" t="s">
        <v>12</v>
      </c>
      <c r="C248" s="57" t="s">
        <v>629</v>
      </c>
      <c r="D248" s="57" t="s">
        <v>144</v>
      </c>
      <c r="E248" s="57"/>
      <c r="F248" s="59"/>
      <c r="G248" s="59"/>
      <c r="H248" s="59"/>
      <c r="I248" s="59"/>
      <c r="J248" s="57"/>
      <c r="K248" s="59"/>
      <c r="O248" s="60"/>
      <c r="P248" s="61"/>
      <c r="Q248" s="62"/>
      <c r="R248" s="63"/>
      <c r="S248" s="62"/>
      <c r="T248" s="62"/>
      <c r="U248" s="62"/>
      <c r="V248" s="62"/>
      <c r="W248" s="62"/>
      <c r="X248" s="64"/>
      <c r="Z248" s="61"/>
      <c r="AA248" s="62"/>
      <c r="AB248" s="63"/>
      <c r="AC248" s="64"/>
    </row>
    <row r="249" spans="1:29" s="56" customFormat="1" x14ac:dyDescent="0.3">
      <c r="A249" s="56" t="s">
        <v>19</v>
      </c>
      <c r="B249" s="57" t="s">
        <v>12</v>
      </c>
      <c r="C249" s="57" t="s">
        <v>20</v>
      </c>
      <c r="D249" s="58" t="s">
        <v>124</v>
      </c>
      <c r="E249" s="57">
        <v>4.0000000000000001E-3</v>
      </c>
      <c r="F249" s="59"/>
      <c r="G249" s="59"/>
      <c r="H249" s="59">
        <f>AC249*1440</f>
        <v>340.58333333333337</v>
      </c>
      <c r="I249" s="59">
        <f>AB249</f>
        <v>2.3172905525847161</v>
      </c>
      <c r="J249" s="57"/>
      <c r="K249" s="59"/>
      <c r="O249" s="60">
        <v>107.56</v>
      </c>
      <c r="P249" s="61"/>
      <c r="Q249" s="62"/>
      <c r="R249" s="63"/>
      <c r="S249" s="62"/>
      <c r="T249" s="62"/>
      <c r="U249" s="62"/>
      <c r="V249" s="62"/>
      <c r="W249" s="62"/>
      <c r="X249" s="64"/>
      <c r="Y249" s="56">
        <v>130</v>
      </c>
      <c r="Z249" s="61">
        <f>Y249-(3*(Y249-O249)/100)</f>
        <v>129.32679999999999</v>
      </c>
      <c r="AA249" s="62">
        <v>129.47999999999999</v>
      </c>
      <c r="AB249" s="63">
        <f>(Y249-AA249)/(130-O249)*100</f>
        <v>2.3172905525847161</v>
      </c>
      <c r="AC249" s="64">
        <v>0.23651620370370371</v>
      </c>
    </row>
    <row r="250" spans="1:29" s="56" customFormat="1" x14ac:dyDescent="0.3">
      <c r="A250" s="56" t="s">
        <v>409</v>
      </c>
      <c r="B250" s="57" t="s">
        <v>626</v>
      </c>
      <c r="C250" s="57" t="s">
        <v>630</v>
      </c>
      <c r="D250" s="57" t="s">
        <v>144</v>
      </c>
      <c r="E250" s="57"/>
      <c r="F250" s="59"/>
      <c r="G250" s="59"/>
      <c r="H250" s="59"/>
      <c r="I250" s="59"/>
      <c r="J250" s="57"/>
      <c r="K250" s="59"/>
      <c r="O250" s="60"/>
      <c r="P250" s="61"/>
      <c r="Q250" s="62"/>
      <c r="R250" s="63"/>
      <c r="S250" s="62"/>
      <c r="T250" s="62"/>
      <c r="U250" s="62"/>
      <c r="V250" s="62"/>
      <c r="W250" s="62"/>
      <c r="X250" s="64"/>
      <c r="Z250" s="61"/>
      <c r="AA250" s="62"/>
      <c r="AB250" s="63"/>
      <c r="AC250" s="64"/>
    </row>
    <row r="251" spans="1:29" s="56" customFormat="1" x14ac:dyDescent="0.3">
      <c r="A251" s="56" t="s">
        <v>410</v>
      </c>
      <c r="B251" s="57" t="s">
        <v>627</v>
      </c>
      <c r="C251" s="57" t="s">
        <v>631</v>
      </c>
      <c r="D251" s="57" t="s">
        <v>144</v>
      </c>
      <c r="E251" s="57"/>
      <c r="F251" s="59"/>
      <c r="G251" s="59"/>
      <c r="H251" s="59"/>
      <c r="I251" s="59"/>
      <c r="J251" s="57"/>
      <c r="K251" s="59"/>
      <c r="O251" s="60"/>
      <c r="P251" s="61"/>
      <c r="Q251" s="62"/>
      <c r="R251" s="63"/>
      <c r="S251" s="62"/>
      <c r="T251" s="62"/>
      <c r="U251" s="62"/>
      <c r="V251" s="62"/>
      <c r="W251" s="62"/>
      <c r="X251" s="64"/>
      <c r="Z251" s="61"/>
      <c r="AA251" s="62"/>
      <c r="AB251" s="63"/>
      <c r="AC251" s="64"/>
    </row>
    <row r="252" spans="1:29" s="56" customFormat="1" x14ac:dyDescent="0.3">
      <c r="A252" s="56" t="s">
        <v>411</v>
      </c>
      <c r="B252" s="57" t="s">
        <v>634</v>
      </c>
      <c r="C252" s="57" t="s">
        <v>632</v>
      </c>
      <c r="D252" s="57" t="s">
        <v>144</v>
      </c>
      <c r="E252" s="57"/>
      <c r="F252" s="59"/>
      <c r="G252" s="59"/>
      <c r="H252" s="59"/>
      <c r="I252" s="59"/>
      <c r="J252" s="57"/>
      <c r="K252" s="59"/>
      <c r="O252" s="60"/>
      <c r="P252" s="61"/>
      <c r="Q252" s="62"/>
      <c r="R252" s="63"/>
      <c r="S252" s="62"/>
      <c r="T252" s="62"/>
      <c r="U252" s="62"/>
      <c r="V252" s="62"/>
      <c r="W252" s="62"/>
      <c r="X252" s="64"/>
      <c r="Z252" s="61"/>
      <c r="AA252" s="62"/>
      <c r="AB252" s="63"/>
      <c r="AC252" s="64"/>
    </row>
    <row r="253" spans="1:29" s="31" customFormat="1" x14ac:dyDescent="0.3">
      <c r="A253" s="31" t="s">
        <v>18</v>
      </c>
      <c r="B253" s="28" t="s">
        <v>23</v>
      </c>
      <c r="C253" s="28" t="s">
        <v>635</v>
      </c>
      <c r="D253" s="28" t="s">
        <v>124</v>
      </c>
      <c r="E253" s="29">
        <v>0.17499999999999999</v>
      </c>
      <c r="F253" s="40">
        <f>S253*1440</f>
        <v>180.53333333333336</v>
      </c>
      <c r="G253" s="40">
        <f>R253</f>
        <v>12.51538777185068</v>
      </c>
      <c r="H253" s="40"/>
      <c r="I253" s="40"/>
      <c r="J253" s="29"/>
      <c r="K253" s="40"/>
      <c r="O253" s="52">
        <v>105.63</v>
      </c>
      <c r="P253" s="33">
        <f>(3*(Y253-O253)/100)+(O253)</f>
        <v>106.36109999999999</v>
      </c>
      <c r="Q253" s="34">
        <v>108.68</v>
      </c>
      <c r="R253" s="35">
        <f>(Q253-O253)/(130-O253)*100</f>
        <v>12.51538777185068</v>
      </c>
      <c r="S253" s="36">
        <v>0.12537037037037038</v>
      </c>
      <c r="T253" s="34"/>
      <c r="U253" s="34"/>
      <c r="V253" s="34"/>
      <c r="W253" s="34"/>
      <c r="X253" s="36"/>
      <c r="Y253" s="31">
        <v>130</v>
      </c>
      <c r="Z253" s="33"/>
      <c r="AA253" s="34"/>
      <c r="AB253" s="35"/>
      <c r="AC253" s="34"/>
    </row>
    <row r="254" spans="1:29" s="31" customFormat="1" x14ac:dyDescent="0.3">
      <c r="A254" s="31" t="s">
        <v>636</v>
      </c>
      <c r="B254" s="29" t="s">
        <v>637</v>
      </c>
      <c r="C254" s="29" t="s">
        <v>638</v>
      </c>
      <c r="D254" s="29" t="s">
        <v>144</v>
      </c>
      <c r="O254" s="52"/>
    </row>
    <row r="255" spans="1:29" s="31" customFormat="1" x14ac:dyDescent="0.3">
      <c r="A255" s="31" t="s">
        <v>21</v>
      </c>
      <c r="B255" s="28" t="s">
        <v>22</v>
      </c>
      <c r="C255" s="28" t="s">
        <v>643</v>
      </c>
      <c r="D255" s="28" t="s">
        <v>124</v>
      </c>
      <c r="E255" s="29">
        <v>0.68500000000000005</v>
      </c>
      <c r="F255" s="29"/>
      <c r="G255" s="29"/>
      <c r="H255" s="40">
        <f t="shared" ref="H255:H318" si="40">AC255*1440</f>
        <v>350.58333333333337</v>
      </c>
      <c r="I255" s="40">
        <f t="shared" ref="I255:I318" si="41">AB255</f>
        <v>64.388489208633118</v>
      </c>
      <c r="J255" s="29"/>
      <c r="K255" s="40"/>
      <c r="O255" s="52">
        <v>110.54</v>
      </c>
      <c r="P255" s="34"/>
      <c r="Q255" s="34"/>
      <c r="R255" s="34"/>
      <c r="S255" s="34"/>
      <c r="T255" s="34"/>
      <c r="U255" s="34"/>
      <c r="V255" s="34"/>
      <c r="W255" s="34"/>
      <c r="X255" s="36"/>
      <c r="Y255" s="31">
        <v>130</v>
      </c>
      <c r="Z255" s="33">
        <f t="shared" ref="Z255:Z353" si="42">Y255-(3*(Y255-O255)/100)</f>
        <v>129.4162</v>
      </c>
      <c r="AA255" s="34">
        <v>117.47</v>
      </c>
      <c r="AB255" s="35">
        <f t="shared" ref="AB255:AB318" si="43">(Y255-AA255)/(130-O255)*100</f>
        <v>64.388489208633118</v>
      </c>
      <c r="AC255" s="36">
        <v>0.24346064814814816</v>
      </c>
    </row>
    <row r="256" spans="1:29" s="31" customFormat="1" x14ac:dyDescent="0.3">
      <c r="A256" s="31" t="s">
        <v>412</v>
      </c>
      <c r="B256" s="29" t="s">
        <v>639</v>
      </c>
      <c r="C256" s="29" t="s">
        <v>641</v>
      </c>
      <c r="D256" s="29" t="s">
        <v>144</v>
      </c>
      <c r="O256" s="52"/>
    </row>
    <row r="257" spans="1:15" s="31" customFormat="1" x14ac:dyDescent="0.3">
      <c r="A257" s="31" t="s">
        <v>413</v>
      </c>
      <c r="B257" s="29" t="s">
        <v>640</v>
      </c>
      <c r="C257" s="29" t="s">
        <v>642</v>
      </c>
      <c r="D257" s="29" t="s">
        <v>144</v>
      </c>
      <c r="O257" s="52"/>
    </row>
    <row r="258" spans="1:15" s="31" customFormat="1" x14ac:dyDescent="0.3">
      <c r="A258" s="31" t="s">
        <v>414</v>
      </c>
      <c r="B258" s="29" t="s">
        <v>526</v>
      </c>
      <c r="C258" s="29" t="s">
        <v>532</v>
      </c>
      <c r="D258" s="29" t="s">
        <v>144</v>
      </c>
      <c r="O258" s="52"/>
    </row>
    <row r="259" spans="1:15" s="31" customFormat="1" x14ac:dyDescent="0.3">
      <c r="A259" s="31" t="s">
        <v>415</v>
      </c>
      <c r="B259" s="29" t="s">
        <v>528</v>
      </c>
      <c r="C259" s="29" t="s">
        <v>533</v>
      </c>
      <c r="D259" s="29" t="s">
        <v>144</v>
      </c>
      <c r="O259" s="52"/>
    </row>
    <row r="260" spans="1:15" s="31" customFormat="1" x14ac:dyDescent="0.3">
      <c r="A260" s="31" t="s">
        <v>416</v>
      </c>
      <c r="B260" s="29" t="s">
        <v>527</v>
      </c>
      <c r="C260" s="29" t="s">
        <v>534</v>
      </c>
      <c r="D260" s="29" t="s">
        <v>144</v>
      </c>
      <c r="O260" s="52"/>
    </row>
    <row r="261" spans="1:15" s="31" customFormat="1" x14ac:dyDescent="0.3">
      <c r="A261" s="31" t="s">
        <v>417</v>
      </c>
      <c r="B261" s="29" t="s">
        <v>529</v>
      </c>
      <c r="C261" s="29" t="s">
        <v>535</v>
      </c>
      <c r="D261" s="29" t="s">
        <v>144</v>
      </c>
      <c r="O261" s="52"/>
    </row>
    <row r="262" spans="1:15" s="31" customFormat="1" x14ac:dyDescent="0.3">
      <c r="A262" s="31" t="s">
        <v>418</v>
      </c>
      <c r="B262" s="29" t="s">
        <v>531</v>
      </c>
      <c r="C262" s="29" t="s">
        <v>536</v>
      </c>
      <c r="D262" s="29" t="s">
        <v>144</v>
      </c>
      <c r="O262" s="52"/>
    </row>
    <row r="263" spans="1:15" s="31" customFormat="1" x14ac:dyDescent="0.3">
      <c r="A263" s="31" t="s">
        <v>419</v>
      </c>
      <c r="B263" s="29" t="s">
        <v>530</v>
      </c>
      <c r="C263" s="29" t="s">
        <v>537</v>
      </c>
      <c r="D263" s="29" t="s">
        <v>144</v>
      </c>
      <c r="O263" s="52"/>
    </row>
    <row r="264" spans="1:15" s="31" customFormat="1" x14ac:dyDescent="0.3">
      <c r="A264" s="31" t="s">
        <v>420</v>
      </c>
      <c r="B264" s="29" t="s">
        <v>526</v>
      </c>
      <c r="C264" s="29" t="s">
        <v>532</v>
      </c>
      <c r="D264" s="29" t="s">
        <v>144</v>
      </c>
      <c r="O264" s="52"/>
    </row>
    <row r="265" spans="1:15" s="31" customFormat="1" x14ac:dyDescent="0.3">
      <c r="A265" s="31" t="s">
        <v>421</v>
      </c>
      <c r="B265" s="29" t="s">
        <v>528</v>
      </c>
      <c r="C265" s="29" t="s">
        <v>533</v>
      </c>
      <c r="D265" s="29" t="s">
        <v>144</v>
      </c>
      <c r="O265" s="52"/>
    </row>
    <row r="266" spans="1:15" s="31" customFormat="1" x14ac:dyDescent="0.3">
      <c r="A266" s="31" t="s">
        <v>422</v>
      </c>
      <c r="B266" s="29" t="s">
        <v>527</v>
      </c>
      <c r="C266" s="29" t="s">
        <v>534</v>
      </c>
      <c r="D266" s="29" t="s">
        <v>144</v>
      </c>
      <c r="O266" s="52"/>
    </row>
    <row r="267" spans="1:15" s="31" customFormat="1" x14ac:dyDescent="0.3">
      <c r="A267" s="31" t="s">
        <v>423</v>
      </c>
      <c r="B267" s="29" t="s">
        <v>529</v>
      </c>
      <c r="C267" s="29" t="s">
        <v>535</v>
      </c>
      <c r="D267" s="29" t="s">
        <v>144</v>
      </c>
      <c r="O267" s="52"/>
    </row>
    <row r="268" spans="1:15" s="31" customFormat="1" x14ac:dyDescent="0.3">
      <c r="A268" s="31" t="s">
        <v>424</v>
      </c>
      <c r="B268" s="29" t="s">
        <v>531</v>
      </c>
      <c r="C268" s="29" t="s">
        <v>536</v>
      </c>
      <c r="D268" s="29" t="s">
        <v>144</v>
      </c>
      <c r="O268" s="52"/>
    </row>
    <row r="269" spans="1:15" s="31" customFormat="1" x14ac:dyDescent="0.3">
      <c r="A269" s="31" t="s">
        <v>425</v>
      </c>
      <c r="B269" s="29" t="s">
        <v>530</v>
      </c>
      <c r="C269" s="29" t="s">
        <v>537</v>
      </c>
      <c r="D269" s="29" t="s">
        <v>144</v>
      </c>
      <c r="O269" s="52"/>
    </row>
    <row r="270" spans="1:15" s="31" customFormat="1" x14ac:dyDescent="0.3">
      <c r="A270" s="31" t="s">
        <v>426</v>
      </c>
      <c r="B270" s="29" t="s">
        <v>644</v>
      </c>
      <c r="C270" s="29" t="s">
        <v>645</v>
      </c>
      <c r="D270" s="29" t="s">
        <v>144</v>
      </c>
      <c r="O270" s="52"/>
    </row>
    <row r="271" spans="1:15" s="31" customFormat="1" x14ac:dyDescent="0.3">
      <c r="A271" s="31" t="s">
        <v>427</v>
      </c>
      <c r="B271" s="29" t="s">
        <v>646</v>
      </c>
      <c r="C271" s="29" t="s">
        <v>647</v>
      </c>
      <c r="D271" s="29" t="s">
        <v>144</v>
      </c>
      <c r="O271" s="52"/>
    </row>
    <row r="272" spans="1:15" s="31" customFormat="1" x14ac:dyDescent="0.3">
      <c r="A272" s="31" t="s">
        <v>428</v>
      </c>
      <c r="B272" s="29" t="s">
        <v>648</v>
      </c>
      <c r="C272" s="29" t="s">
        <v>649</v>
      </c>
      <c r="D272" s="29" t="s">
        <v>144</v>
      </c>
      <c r="O272" s="52"/>
    </row>
    <row r="273" spans="1:15" s="31" customFormat="1" x14ac:dyDescent="0.3">
      <c r="A273" s="31" t="s">
        <v>429</v>
      </c>
      <c r="B273" s="29" t="s">
        <v>650</v>
      </c>
      <c r="C273" s="29"/>
      <c r="D273" s="29" t="s">
        <v>144</v>
      </c>
      <c r="O273" s="52"/>
    </row>
    <row r="274" spans="1:15" s="31" customFormat="1" x14ac:dyDescent="0.3">
      <c r="A274" s="31" t="s">
        <v>430</v>
      </c>
      <c r="B274" s="29" t="s">
        <v>651</v>
      </c>
      <c r="C274" s="29" t="s">
        <v>652</v>
      </c>
      <c r="D274" s="29" t="s">
        <v>144</v>
      </c>
      <c r="O274" s="52"/>
    </row>
    <row r="275" spans="1:15" s="31" customFormat="1" x14ac:dyDescent="0.3">
      <c r="A275" s="31" t="s">
        <v>431</v>
      </c>
      <c r="B275" s="29" t="s">
        <v>653</v>
      </c>
      <c r="C275" s="29" t="s">
        <v>654</v>
      </c>
      <c r="D275" s="29" t="s">
        <v>144</v>
      </c>
      <c r="O275" s="52"/>
    </row>
    <row r="276" spans="1:15" s="31" customFormat="1" x14ac:dyDescent="0.3">
      <c r="A276" s="31" t="s">
        <v>432</v>
      </c>
      <c r="B276" s="29" t="s">
        <v>644</v>
      </c>
      <c r="C276" s="29" t="s">
        <v>645</v>
      </c>
      <c r="D276" s="29" t="s">
        <v>144</v>
      </c>
      <c r="O276" s="52"/>
    </row>
    <row r="277" spans="1:15" s="31" customFormat="1" x14ac:dyDescent="0.3">
      <c r="A277" s="31" t="s">
        <v>433</v>
      </c>
      <c r="B277" s="29" t="s">
        <v>646</v>
      </c>
      <c r="C277" s="29" t="s">
        <v>647</v>
      </c>
      <c r="D277" s="29" t="s">
        <v>144</v>
      </c>
      <c r="O277" s="52"/>
    </row>
    <row r="278" spans="1:15" s="31" customFormat="1" x14ac:dyDescent="0.3">
      <c r="A278" s="31" t="s">
        <v>434</v>
      </c>
      <c r="B278" s="29" t="s">
        <v>648</v>
      </c>
      <c r="C278" s="29" t="s">
        <v>649</v>
      </c>
      <c r="D278" s="29" t="s">
        <v>144</v>
      </c>
      <c r="O278" s="52"/>
    </row>
    <row r="279" spans="1:15" s="31" customFormat="1" x14ac:dyDescent="0.3">
      <c r="A279" s="31" t="s">
        <v>435</v>
      </c>
      <c r="B279" s="29" t="s">
        <v>650</v>
      </c>
      <c r="C279" s="29"/>
      <c r="D279" s="29" t="s">
        <v>144</v>
      </c>
      <c r="O279" s="52"/>
    </row>
    <row r="280" spans="1:15" s="31" customFormat="1" x14ac:dyDescent="0.3">
      <c r="A280" s="31" t="s">
        <v>436</v>
      </c>
      <c r="B280" s="29" t="s">
        <v>651</v>
      </c>
      <c r="C280" s="29" t="s">
        <v>652</v>
      </c>
      <c r="D280" s="29" t="s">
        <v>144</v>
      </c>
      <c r="O280" s="52"/>
    </row>
    <row r="281" spans="1:15" s="31" customFormat="1" x14ac:dyDescent="0.3">
      <c r="A281" s="31" t="s">
        <v>437</v>
      </c>
      <c r="B281" s="29" t="s">
        <v>653</v>
      </c>
      <c r="C281" s="29" t="s">
        <v>654</v>
      </c>
      <c r="D281" s="29" t="s">
        <v>144</v>
      </c>
      <c r="O281" s="52"/>
    </row>
    <row r="282" spans="1:15" s="56" customFormat="1" x14ac:dyDescent="0.3">
      <c r="A282" s="56" t="s">
        <v>438</v>
      </c>
      <c r="B282" s="57" t="s">
        <v>655</v>
      </c>
      <c r="C282" s="57" t="s">
        <v>656</v>
      </c>
      <c r="D282" s="57" t="s">
        <v>144</v>
      </c>
      <c r="O282" s="60"/>
    </row>
    <row r="283" spans="1:15" s="56" customFormat="1" x14ac:dyDescent="0.3">
      <c r="A283" s="56" t="s">
        <v>439</v>
      </c>
      <c r="B283" s="57" t="s">
        <v>655</v>
      </c>
      <c r="C283" s="57" t="s">
        <v>657</v>
      </c>
      <c r="D283" s="57" t="s">
        <v>144</v>
      </c>
      <c r="O283" s="60"/>
    </row>
    <row r="284" spans="1:15" s="56" customFormat="1" x14ac:dyDescent="0.3">
      <c r="A284" s="56" t="s">
        <v>440</v>
      </c>
      <c r="B284" s="57" t="s">
        <v>655</v>
      </c>
      <c r="C284" s="57" t="s">
        <v>658</v>
      </c>
      <c r="D284" s="57" t="s">
        <v>144</v>
      </c>
      <c r="O284" s="60"/>
    </row>
    <row r="285" spans="1:15" s="56" customFormat="1" x14ac:dyDescent="0.3">
      <c r="A285" s="56" t="s">
        <v>441</v>
      </c>
      <c r="B285" s="57" t="s">
        <v>655</v>
      </c>
      <c r="C285" s="57" t="s">
        <v>659</v>
      </c>
      <c r="D285" s="57" t="s">
        <v>144</v>
      </c>
      <c r="O285" s="60"/>
    </row>
    <row r="286" spans="1:15" s="31" customFormat="1" x14ac:dyDescent="0.3">
      <c r="A286" s="31" t="s">
        <v>442</v>
      </c>
      <c r="B286" s="29" t="s">
        <v>660</v>
      </c>
      <c r="C286" s="29" t="s">
        <v>661</v>
      </c>
      <c r="D286" s="29" t="s">
        <v>144</v>
      </c>
      <c r="O286" s="52"/>
    </row>
    <row r="287" spans="1:15" s="31" customFormat="1" x14ac:dyDescent="0.3">
      <c r="A287" s="31" t="s">
        <v>443</v>
      </c>
      <c r="B287" s="29" t="s">
        <v>663</v>
      </c>
      <c r="C287" s="29" t="s">
        <v>665</v>
      </c>
      <c r="D287" s="29" t="s">
        <v>144</v>
      </c>
      <c r="O287" s="52"/>
    </row>
    <row r="288" spans="1:15" s="31" customFormat="1" x14ac:dyDescent="0.3">
      <c r="A288" s="31" t="s">
        <v>444</v>
      </c>
      <c r="B288" s="29" t="s">
        <v>664</v>
      </c>
      <c r="C288" s="29" t="s">
        <v>666</v>
      </c>
      <c r="D288" s="29" t="s">
        <v>144</v>
      </c>
      <c r="O288" s="52"/>
    </row>
    <row r="289" spans="1:29" s="56" customFormat="1" x14ac:dyDescent="0.3">
      <c r="A289" s="56" t="s">
        <v>445</v>
      </c>
      <c r="B289" s="57" t="s">
        <v>667</v>
      </c>
      <c r="C289" s="57" t="s">
        <v>668</v>
      </c>
      <c r="D289" s="57" t="s">
        <v>144</v>
      </c>
      <c r="O289" s="60"/>
    </row>
    <row r="290" spans="1:29" s="31" customFormat="1" x14ac:dyDescent="0.3">
      <c r="A290" s="31" t="s">
        <v>446</v>
      </c>
      <c r="B290" s="29" t="s">
        <v>669</v>
      </c>
      <c r="C290" s="29" t="s">
        <v>670</v>
      </c>
      <c r="D290" s="29" t="s">
        <v>144</v>
      </c>
      <c r="O290" s="52"/>
    </row>
    <row r="291" spans="1:29" s="31" customFormat="1" x14ac:dyDescent="0.3">
      <c r="A291" s="31" t="s">
        <v>447</v>
      </c>
      <c r="B291" s="29" t="s">
        <v>671</v>
      </c>
      <c r="C291" s="29" t="s">
        <v>673</v>
      </c>
      <c r="D291" s="29" t="s">
        <v>144</v>
      </c>
      <c r="O291" s="52"/>
    </row>
    <row r="292" spans="1:29" s="31" customFormat="1" x14ac:dyDescent="0.3">
      <c r="A292" s="31" t="s">
        <v>448</v>
      </c>
      <c r="B292" s="29" t="s">
        <v>672</v>
      </c>
      <c r="C292" s="29" t="s">
        <v>690</v>
      </c>
      <c r="D292" s="29" t="s">
        <v>144</v>
      </c>
      <c r="O292" s="52"/>
    </row>
    <row r="293" spans="1:29" s="31" customFormat="1" x14ac:dyDescent="0.3">
      <c r="A293" s="31" t="s">
        <v>449</v>
      </c>
      <c r="B293" s="29" t="s">
        <v>662</v>
      </c>
      <c r="C293" s="29" t="s">
        <v>674</v>
      </c>
      <c r="D293" s="29" t="s">
        <v>144</v>
      </c>
      <c r="O293" s="52"/>
    </row>
    <row r="294" spans="1:29" s="56" customFormat="1" x14ac:dyDescent="0.3">
      <c r="A294" s="56" t="s">
        <v>24</v>
      </c>
      <c r="B294" s="58" t="s">
        <v>29</v>
      </c>
      <c r="C294" s="58" t="s">
        <v>677</v>
      </c>
      <c r="D294" s="58" t="s">
        <v>124</v>
      </c>
      <c r="E294" s="65">
        <v>0.02</v>
      </c>
      <c r="F294" s="57"/>
      <c r="G294" s="57"/>
      <c r="H294" s="59">
        <f t="shared" si="40"/>
        <v>220.49999999999997</v>
      </c>
      <c r="I294" s="59">
        <f t="shared" si="41"/>
        <v>3.6422314430612821</v>
      </c>
      <c r="J294" s="57"/>
      <c r="K294" s="59"/>
      <c r="O294" s="60">
        <v>108.31</v>
      </c>
      <c r="P294" s="62"/>
      <c r="Q294" s="62"/>
      <c r="R294" s="62"/>
      <c r="S294" s="62"/>
      <c r="T294" s="62"/>
      <c r="U294" s="62"/>
      <c r="V294" s="62"/>
      <c r="W294" s="62"/>
      <c r="X294" s="64"/>
      <c r="Y294" s="56">
        <v>130</v>
      </c>
      <c r="Z294" s="61">
        <f t="shared" si="42"/>
        <v>129.3493</v>
      </c>
      <c r="AA294" s="62">
        <v>129.21</v>
      </c>
      <c r="AB294" s="63">
        <f t="shared" si="43"/>
        <v>3.6422314430612821</v>
      </c>
      <c r="AC294" s="64">
        <v>0.15312499999999998</v>
      </c>
    </row>
    <row r="295" spans="1:29" s="56" customFormat="1" x14ac:dyDescent="0.3">
      <c r="A295" s="56" t="s">
        <v>25</v>
      </c>
      <c r="B295" s="58" t="s">
        <v>29</v>
      </c>
      <c r="C295" s="58" t="s">
        <v>678</v>
      </c>
      <c r="D295" s="58" t="s">
        <v>124</v>
      </c>
      <c r="E295" s="57">
        <v>8.4000000000000005E-2</v>
      </c>
      <c r="F295" s="57"/>
      <c r="G295" s="57"/>
      <c r="H295" s="59">
        <f t="shared" si="40"/>
        <v>120.51666666666667</v>
      </c>
      <c r="I295" s="59">
        <f t="shared" si="41"/>
        <v>8.042279411764703</v>
      </c>
      <c r="J295" s="57"/>
      <c r="K295" s="59"/>
      <c r="O295" s="60">
        <v>108.24</v>
      </c>
      <c r="P295" s="62"/>
      <c r="Q295" s="62"/>
      <c r="R295" s="62"/>
      <c r="S295" s="62"/>
      <c r="T295" s="62"/>
      <c r="U295" s="62"/>
      <c r="V295" s="62"/>
      <c r="W295" s="62"/>
      <c r="X295" s="64"/>
      <c r="Y295" s="56">
        <v>130</v>
      </c>
      <c r="Z295" s="61">
        <f t="shared" si="42"/>
        <v>129.34719999999999</v>
      </c>
      <c r="AA295" s="62">
        <v>128.25</v>
      </c>
      <c r="AB295" s="63">
        <f t="shared" si="43"/>
        <v>8.042279411764703</v>
      </c>
      <c r="AC295" s="64">
        <v>8.369212962962963E-2</v>
      </c>
    </row>
    <row r="296" spans="1:29" s="56" customFormat="1" x14ac:dyDescent="0.3">
      <c r="A296" s="56" t="s">
        <v>26</v>
      </c>
      <c r="B296" s="58" t="s">
        <v>29</v>
      </c>
      <c r="C296" s="58" t="s">
        <v>679</v>
      </c>
      <c r="D296" s="58" t="s">
        <v>124</v>
      </c>
      <c r="E296" s="57">
        <v>0.30399999999999999</v>
      </c>
      <c r="F296" s="57"/>
      <c r="G296" s="57"/>
      <c r="H296" s="59">
        <f t="shared" si="40"/>
        <v>50.55</v>
      </c>
      <c r="I296" s="59">
        <f t="shared" si="41"/>
        <v>30.03209536909673</v>
      </c>
      <c r="J296" s="57"/>
      <c r="K296" s="59"/>
      <c r="O296" s="60">
        <v>108.19</v>
      </c>
      <c r="P296" s="62"/>
      <c r="Q296" s="62"/>
      <c r="R296" s="62"/>
      <c r="S296" s="62"/>
      <c r="T296" s="62"/>
      <c r="U296" s="62"/>
      <c r="V296" s="62"/>
      <c r="W296" s="62"/>
      <c r="X296" s="64"/>
      <c r="Y296" s="56">
        <v>130</v>
      </c>
      <c r="Z296" s="61">
        <f t="shared" si="42"/>
        <v>129.34569999999999</v>
      </c>
      <c r="AA296" s="62">
        <v>123.45</v>
      </c>
      <c r="AB296" s="63">
        <f t="shared" si="43"/>
        <v>30.03209536909673</v>
      </c>
      <c r="AC296" s="66">
        <v>3.5104166666666665E-2</v>
      </c>
    </row>
    <row r="297" spans="1:29" s="56" customFormat="1" x14ac:dyDescent="0.3">
      <c r="A297" s="56" t="s">
        <v>27</v>
      </c>
      <c r="B297" s="58" t="s">
        <v>29</v>
      </c>
      <c r="C297" s="58" t="s">
        <v>680</v>
      </c>
      <c r="D297" s="58" t="s">
        <v>124</v>
      </c>
      <c r="E297" s="57">
        <v>0.38500000000000001</v>
      </c>
      <c r="F297" s="57"/>
      <c r="G297" s="57"/>
      <c r="H297" s="59">
        <f t="shared" si="40"/>
        <v>50.566666666666677</v>
      </c>
      <c r="I297" s="59">
        <f t="shared" si="41"/>
        <v>43.15352697095436</v>
      </c>
      <c r="J297" s="57"/>
      <c r="K297" s="59"/>
      <c r="O297" s="60">
        <v>108.31</v>
      </c>
      <c r="P297" s="62"/>
      <c r="Q297" s="62"/>
      <c r="R297" s="62"/>
      <c r="S297" s="62"/>
      <c r="T297" s="62"/>
      <c r="U297" s="62"/>
      <c r="V297" s="62"/>
      <c r="W297" s="62"/>
      <c r="X297" s="64"/>
      <c r="Y297" s="56">
        <v>130</v>
      </c>
      <c r="Z297" s="61">
        <f t="shared" si="42"/>
        <v>129.3493</v>
      </c>
      <c r="AA297" s="62">
        <v>120.64</v>
      </c>
      <c r="AB297" s="63">
        <f t="shared" si="43"/>
        <v>43.15352697095436</v>
      </c>
      <c r="AC297" s="64">
        <v>3.5115740740740746E-2</v>
      </c>
    </row>
    <row r="298" spans="1:29" s="56" customFormat="1" x14ac:dyDescent="0.3">
      <c r="A298" s="56" t="s">
        <v>28</v>
      </c>
      <c r="B298" s="58" t="s">
        <v>29</v>
      </c>
      <c r="C298" s="58" t="s">
        <v>681</v>
      </c>
      <c r="D298" s="58" t="s">
        <v>124</v>
      </c>
      <c r="E298" s="57">
        <v>0.33100000000000002</v>
      </c>
      <c r="F298" s="57"/>
      <c r="G298" s="57"/>
      <c r="H298" s="57">
        <f t="shared" si="40"/>
        <v>50.600000000000009</v>
      </c>
      <c r="I298" s="59">
        <f t="shared" si="41"/>
        <v>36.021748980516563</v>
      </c>
      <c r="J298" s="57"/>
      <c r="K298" s="59"/>
      <c r="O298" s="60">
        <v>107.93</v>
      </c>
      <c r="P298" s="62"/>
      <c r="Q298" s="62"/>
      <c r="R298" s="62"/>
      <c r="S298" s="62"/>
      <c r="T298" s="62"/>
      <c r="U298" s="62"/>
      <c r="V298" s="62"/>
      <c r="W298" s="62"/>
      <c r="X298" s="64"/>
      <c r="Y298" s="56">
        <v>130</v>
      </c>
      <c r="Z298" s="61">
        <f t="shared" si="42"/>
        <v>129.33789999999999</v>
      </c>
      <c r="AA298" s="62">
        <v>122.05</v>
      </c>
      <c r="AB298" s="63">
        <f t="shared" si="43"/>
        <v>36.021748980516563</v>
      </c>
      <c r="AC298" s="64">
        <v>3.5138888888888893E-2</v>
      </c>
    </row>
    <row r="299" spans="1:29" s="42" customFormat="1" x14ac:dyDescent="0.3">
      <c r="A299" s="42" t="s">
        <v>450</v>
      </c>
      <c r="B299" s="55" t="s">
        <v>675</v>
      </c>
      <c r="C299" s="55" t="s">
        <v>676</v>
      </c>
      <c r="D299" s="55" t="s">
        <v>144</v>
      </c>
      <c r="E299" s="43"/>
      <c r="F299" s="43"/>
      <c r="G299" s="43"/>
      <c r="H299" s="43"/>
      <c r="I299" s="44"/>
      <c r="J299" s="43"/>
      <c r="K299" s="44"/>
      <c r="O299" s="67"/>
      <c r="P299" s="48"/>
      <c r="Q299" s="48"/>
      <c r="R299" s="48"/>
      <c r="S299" s="48"/>
      <c r="T299" s="48"/>
      <c r="U299" s="48"/>
      <c r="V299" s="48"/>
      <c r="W299" s="48"/>
      <c r="X299" s="50"/>
      <c r="Z299" s="47"/>
      <c r="AA299" s="48"/>
      <c r="AB299" s="49"/>
      <c r="AC299" s="50"/>
    </row>
    <row r="300" spans="1:29" x14ac:dyDescent="0.3">
      <c r="A300" t="s">
        <v>451</v>
      </c>
      <c r="B300" s="6" t="s">
        <v>682</v>
      </c>
      <c r="C300" s="6" t="s">
        <v>145</v>
      </c>
      <c r="D300" s="17" t="s">
        <v>144</v>
      </c>
      <c r="I300" s="5"/>
      <c r="K300" s="5"/>
      <c r="X300" s="26"/>
      <c r="Z300" s="23"/>
      <c r="AB300" s="19"/>
      <c r="AC300" s="26"/>
    </row>
    <row r="301" spans="1:29" x14ac:dyDescent="0.3">
      <c r="A301" t="s">
        <v>452</v>
      </c>
      <c r="B301" s="6" t="s">
        <v>682</v>
      </c>
      <c r="C301" s="6" t="s">
        <v>145</v>
      </c>
      <c r="D301" s="17" t="s">
        <v>144</v>
      </c>
      <c r="I301" s="5"/>
      <c r="K301" s="5"/>
      <c r="X301" s="26"/>
      <c r="Z301" s="23"/>
      <c r="AB301" s="19"/>
      <c r="AC301" s="26"/>
    </row>
    <row r="302" spans="1:29" x14ac:dyDescent="0.3">
      <c r="A302" t="s">
        <v>453</v>
      </c>
      <c r="B302" s="6" t="s">
        <v>682</v>
      </c>
      <c r="C302" s="6" t="s">
        <v>145</v>
      </c>
      <c r="D302" s="17" t="s">
        <v>144</v>
      </c>
      <c r="I302" s="5"/>
      <c r="K302" s="5"/>
      <c r="X302" s="26"/>
      <c r="Z302" s="23"/>
      <c r="AB302" s="19"/>
      <c r="AC302" s="26"/>
    </row>
    <row r="303" spans="1:29" s="31" customFormat="1" x14ac:dyDescent="0.3">
      <c r="A303" s="31" t="s">
        <v>454</v>
      </c>
      <c r="B303" s="28" t="s">
        <v>683</v>
      </c>
      <c r="C303" s="28"/>
      <c r="D303" s="28" t="s">
        <v>144</v>
      </c>
      <c r="E303" s="29"/>
      <c r="F303" s="29"/>
      <c r="G303" s="29"/>
      <c r="H303" s="29"/>
      <c r="I303" s="40"/>
      <c r="J303" s="29"/>
      <c r="K303" s="40"/>
      <c r="O303" s="52"/>
      <c r="P303" s="34"/>
      <c r="Q303" s="34"/>
      <c r="R303" s="34"/>
      <c r="S303" s="34"/>
      <c r="T303" s="34"/>
      <c r="U303" s="34"/>
      <c r="V303" s="34"/>
      <c r="W303" s="34"/>
      <c r="X303" s="36"/>
      <c r="Z303" s="33"/>
      <c r="AA303" s="34"/>
      <c r="AB303" s="35"/>
      <c r="AC303" s="36"/>
    </row>
    <row r="304" spans="1:29" s="31" customFormat="1" x14ac:dyDescent="0.3">
      <c r="A304" s="31" t="s">
        <v>455</v>
      </c>
      <c r="B304" s="28" t="s">
        <v>1238</v>
      </c>
      <c r="C304" s="28"/>
      <c r="D304" s="28" t="s">
        <v>144</v>
      </c>
      <c r="E304" s="29"/>
      <c r="F304" s="29"/>
      <c r="G304" s="29"/>
      <c r="H304" s="29"/>
      <c r="I304" s="40"/>
      <c r="J304" s="29"/>
      <c r="K304" s="40"/>
      <c r="O304" s="52"/>
      <c r="P304" s="34"/>
      <c r="Q304" s="34"/>
      <c r="R304" s="34"/>
      <c r="S304" s="34"/>
      <c r="T304" s="34"/>
      <c r="U304" s="34"/>
      <c r="V304" s="34"/>
      <c r="W304" s="34"/>
      <c r="X304" s="36"/>
      <c r="Z304" s="33"/>
      <c r="AA304" s="34"/>
      <c r="AB304" s="35"/>
      <c r="AC304" s="36"/>
    </row>
    <row r="305" spans="1:29" s="31" customFormat="1" x14ac:dyDescent="0.3">
      <c r="A305" s="31" t="s">
        <v>456</v>
      </c>
      <c r="B305" s="28" t="s">
        <v>684</v>
      </c>
      <c r="C305" s="28" t="s">
        <v>686</v>
      </c>
      <c r="D305" s="28" t="s">
        <v>144</v>
      </c>
      <c r="E305" s="29"/>
      <c r="F305" s="29"/>
      <c r="G305" s="29"/>
      <c r="H305" s="29"/>
      <c r="I305" s="40"/>
      <c r="J305" s="29"/>
      <c r="K305" s="40"/>
      <c r="O305" s="52"/>
      <c r="P305" s="34"/>
      <c r="Q305" s="34"/>
      <c r="R305" s="34"/>
      <c r="S305" s="34"/>
      <c r="T305" s="34"/>
      <c r="U305" s="34"/>
      <c r="V305" s="34"/>
      <c r="W305" s="34"/>
      <c r="X305" s="36"/>
      <c r="Z305" s="33"/>
      <c r="AA305" s="34"/>
      <c r="AB305" s="35"/>
      <c r="AC305" s="36"/>
    </row>
    <row r="306" spans="1:29" s="31" customFormat="1" x14ac:dyDescent="0.3">
      <c r="A306" s="31" t="s">
        <v>457</v>
      </c>
      <c r="B306" s="28" t="s">
        <v>685</v>
      </c>
      <c r="C306" s="28" t="s">
        <v>687</v>
      </c>
      <c r="D306" s="28" t="s">
        <v>144</v>
      </c>
      <c r="E306" s="29"/>
      <c r="F306" s="29"/>
      <c r="G306" s="29"/>
      <c r="H306" s="29"/>
      <c r="I306" s="40"/>
      <c r="J306" s="29"/>
      <c r="K306" s="40"/>
      <c r="O306" s="52"/>
      <c r="P306" s="34"/>
      <c r="Q306" s="34"/>
      <c r="R306" s="34"/>
      <c r="S306" s="34"/>
      <c r="T306" s="34"/>
      <c r="U306" s="34"/>
      <c r="V306" s="34"/>
      <c r="W306" s="34"/>
      <c r="X306" s="36"/>
      <c r="Z306" s="33"/>
      <c r="AA306" s="34"/>
      <c r="AB306" s="35"/>
      <c r="AC306" s="36"/>
    </row>
    <row r="307" spans="1:29" s="31" customFormat="1" x14ac:dyDescent="0.3">
      <c r="A307" s="31" t="s">
        <v>458</v>
      </c>
      <c r="B307" s="28" t="s">
        <v>688</v>
      </c>
      <c r="C307" s="28" t="s">
        <v>689</v>
      </c>
      <c r="D307" s="28" t="s">
        <v>144</v>
      </c>
      <c r="E307" s="29"/>
      <c r="F307" s="29"/>
      <c r="G307" s="29"/>
      <c r="H307" s="29"/>
      <c r="I307" s="40"/>
      <c r="J307" s="29"/>
      <c r="K307" s="40"/>
      <c r="O307" s="52"/>
      <c r="P307" s="34"/>
      <c r="Q307" s="34"/>
      <c r="R307" s="34"/>
      <c r="S307" s="34"/>
      <c r="T307" s="34"/>
      <c r="U307" s="34"/>
      <c r="V307" s="34"/>
      <c r="W307" s="34"/>
      <c r="X307" s="36"/>
      <c r="Z307" s="33"/>
      <c r="AA307" s="34"/>
      <c r="AB307" s="35"/>
      <c r="AC307" s="36"/>
    </row>
    <row r="308" spans="1:29" x14ac:dyDescent="0.3">
      <c r="A308" t="s">
        <v>459</v>
      </c>
      <c r="B308" s="6" t="s">
        <v>692</v>
      </c>
      <c r="C308" s="6"/>
      <c r="D308" s="17" t="s">
        <v>144</v>
      </c>
      <c r="I308" s="5"/>
      <c r="K308" s="5"/>
      <c r="X308" s="26"/>
      <c r="Z308" s="23"/>
      <c r="AB308" s="19"/>
      <c r="AC308" s="26"/>
    </row>
    <row r="309" spans="1:29" s="56" customFormat="1" x14ac:dyDescent="0.3">
      <c r="A309" s="56" t="s">
        <v>460</v>
      </c>
      <c r="B309" s="58" t="s">
        <v>693</v>
      </c>
      <c r="C309" s="58"/>
      <c r="D309" s="58" t="s">
        <v>144</v>
      </c>
      <c r="E309" s="57"/>
      <c r="F309" s="57"/>
      <c r="G309" s="57"/>
      <c r="H309" s="57"/>
      <c r="I309" s="59"/>
      <c r="J309" s="57"/>
      <c r="K309" s="59"/>
      <c r="O309" s="60"/>
      <c r="P309" s="62"/>
      <c r="Q309" s="62"/>
      <c r="R309" s="62"/>
      <c r="S309" s="62"/>
      <c r="T309" s="62"/>
      <c r="U309" s="62"/>
      <c r="V309" s="62"/>
      <c r="W309" s="62"/>
      <c r="X309" s="64"/>
      <c r="Z309" s="61"/>
      <c r="AA309" s="62"/>
      <c r="AB309" s="63"/>
      <c r="AC309" s="64"/>
    </row>
    <row r="310" spans="1:29" s="56" customFormat="1" x14ac:dyDescent="0.3">
      <c r="A310" s="56" t="s">
        <v>461</v>
      </c>
      <c r="B310" s="58" t="s">
        <v>693</v>
      </c>
      <c r="C310" s="58"/>
      <c r="D310" s="58" t="s">
        <v>144</v>
      </c>
      <c r="E310" s="57"/>
      <c r="F310" s="57"/>
      <c r="G310" s="57"/>
      <c r="H310" s="57"/>
      <c r="I310" s="59"/>
      <c r="J310" s="57"/>
      <c r="K310" s="59"/>
      <c r="O310" s="60"/>
      <c r="P310" s="62"/>
      <c r="Q310" s="62"/>
      <c r="R310" s="62"/>
      <c r="S310" s="62"/>
      <c r="T310" s="62"/>
      <c r="U310" s="62"/>
      <c r="V310" s="62"/>
      <c r="W310" s="62"/>
      <c r="X310" s="64"/>
      <c r="Z310" s="61"/>
      <c r="AA310" s="62"/>
      <c r="AB310" s="63"/>
      <c r="AC310" s="64"/>
    </row>
    <row r="311" spans="1:29" s="56" customFormat="1" x14ac:dyDescent="0.3">
      <c r="A311" s="56" t="s">
        <v>462</v>
      </c>
      <c r="B311" s="58" t="s">
        <v>693</v>
      </c>
      <c r="C311" s="58"/>
      <c r="D311" s="58" t="s">
        <v>144</v>
      </c>
      <c r="E311" s="57"/>
      <c r="F311" s="57"/>
      <c r="G311" s="57"/>
      <c r="H311" s="57"/>
      <c r="I311" s="59"/>
      <c r="J311" s="57"/>
      <c r="K311" s="59"/>
      <c r="O311" s="60"/>
      <c r="P311" s="62"/>
      <c r="Q311" s="62"/>
      <c r="R311" s="62"/>
      <c r="S311" s="62"/>
      <c r="T311" s="62"/>
      <c r="U311" s="62"/>
      <c r="V311" s="62"/>
      <c r="W311" s="62"/>
      <c r="X311" s="64"/>
      <c r="Z311" s="61"/>
      <c r="AA311" s="62"/>
      <c r="AB311" s="63"/>
      <c r="AC311" s="64"/>
    </row>
    <row r="312" spans="1:29" s="56" customFormat="1" x14ac:dyDescent="0.3">
      <c r="A312" s="56" t="s">
        <v>463</v>
      </c>
      <c r="B312" s="58" t="s">
        <v>693</v>
      </c>
      <c r="C312" s="58"/>
      <c r="D312" s="58" t="s">
        <v>144</v>
      </c>
      <c r="E312" s="57"/>
      <c r="F312" s="57"/>
      <c r="G312" s="57"/>
      <c r="H312" s="57"/>
      <c r="I312" s="59"/>
      <c r="J312" s="57"/>
      <c r="K312" s="59"/>
      <c r="O312" s="60"/>
      <c r="P312" s="62"/>
      <c r="Q312" s="62"/>
      <c r="R312" s="62"/>
      <c r="S312" s="62"/>
      <c r="T312" s="62"/>
      <c r="U312" s="62"/>
      <c r="V312" s="62"/>
      <c r="W312" s="62"/>
      <c r="X312" s="64"/>
      <c r="Z312" s="61"/>
      <c r="AA312" s="62"/>
      <c r="AB312" s="63"/>
      <c r="AC312" s="64"/>
    </row>
    <row r="313" spans="1:29" s="56" customFormat="1" x14ac:dyDescent="0.3">
      <c r="A313" s="56" t="s">
        <v>464</v>
      </c>
      <c r="B313" s="58" t="s">
        <v>693</v>
      </c>
      <c r="C313" s="58"/>
      <c r="D313" s="58" t="s">
        <v>144</v>
      </c>
      <c r="E313" s="57"/>
      <c r="F313" s="57"/>
      <c r="G313" s="57"/>
      <c r="H313" s="57"/>
      <c r="I313" s="59"/>
      <c r="J313" s="57"/>
      <c r="K313" s="59"/>
      <c r="O313" s="60"/>
      <c r="P313" s="62"/>
      <c r="Q313" s="62"/>
      <c r="R313" s="62"/>
      <c r="S313" s="62"/>
      <c r="T313" s="62"/>
      <c r="U313" s="62"/>
      <c r="V313" s="62"/>
      <c r="W313" s="62"/>
      <c r="X313" s="64"/>
      <c r="Z313" s="61"/>
      <c r="AA313" s="62"/>
      <c r="AB313" s="63"/>
      <c r="AC313" s="64"/>
    </row>
    <row r="314" spans="1:29" s="56" customFormat="1" x14ac:dyDescent="0.3">
      <c r="A314" s="56" t="s">
        <v>465</v>
      </c>
      <c r="B314" s="58" t="s">
        <v>694</v>
      </c>
      <c r="C314" s="58"/>
      <c r="D314" s="58" t="s">
        <v>144</v>
      </c>
      <c r="E314" s="57"/>
      <c r="F314" s="57"/>
      <c r="G314" s="57"/>
      <c r="H314" s="57"/>
      <c r="I314" s="59"/>
      <c r="J314" s="57"/>
      <c r="K314" s="59"/>
      <c r="O314" s="60"/>
      <c r="P314" s="62"/>
      <c r="Q314" s="62"/>
      <c r="R314" s="62"/>
      <c r="S314" s="62"/>
      <c r="T314" s="62"/>
      <c r="U314" s="62"/>
      <c r="V314" s="62"/>
      <c r="W314" s="62"/>
      <c r="X314" s="64"/>
      <c r="Z314" s="61"/>
      <c r="AA314" s="62"/>
      <c r="AB314" s="63"/>
      <c r="AC314" s="64"/>
    </row>
    <row r="315" spans="1:29" s="56" customFormat="1" x14ac:dyDescent="0.3">
      <c r="A315" s="56" t="s">
        <v>466</v>
      </c>
      <c r="B315" s="58" t="s">
        <v>694</v>
      </c>
      <c r="C315" s="58"/>
      <c r="D315" s="58" t="s">
        <v>144</v>
      </c>
      <c r="E315" s="57"/>
      <c r="F315" s="57"/>
      <c r="G315" s="57"/>
      <c r="H315" s="57"/>
      <c r="I315" s="59"/>
      <c r="J315" s="57"/>
      <c r="K315" s="59"/>
      <c r="O315" s="60"/>
      <c r="P315" s="62"/>
      <c r="Q315" s="62"/>
      <c r="R315" s="62"/>
      <c r="S315" s="62"/>
      <c r="T315" s="62"/>
      <c r="U315" s="62"/>
      <c r="V315" s="62"/>
      <c r="W315" s="62"/>
      <c r="X315" s="64"/>
      <c r="Z315" s="61"/>
      <c r="AA315" s="62"/>
      <c r="AB315" s="63"/>
      <c r="AC315" s="64"/>
    </row>
    <row r="316" spans="1:29" s="56" customFormat="1" x14ac:dyDescent="0.3">
      <c r="A316" s="56" t="s">
        <v>467</v>
      </c>
      <c r="B316" s="58" t="s">
        <v>694</v>
      </c>
      <c r="C316" s="58"/>
      <c r="D316" s="58" t="s">
        <v>144</v>
      </c>
      <c r="E316" s="57"/>
      <c r="F316" s="57"/>
      <c r="G316" s="57"/>
      <c r="H316" s="57"/>
      <c r="I316" s="59"/>
      <c r="J316" s="57"/>
      <c r="K316" s="59"/>
      <c r="O316" s="60"/>
      <c r="P316" s="62"/>
      <c r="Q316" s="62"/>
      <c r="R316" s="62"/>
      <c r="S316" s="62"/>
      <c r="T316" s="62"/>
      <c r="U316" s="62"/>
      <c r="V316" s="62"/>
      <c r="W316" s="62"/>
      <c r="X316" s="64"/>
      <c r="Z316" s="61"/>
      <c r="AA316" s="62"/>
      <c r="AB316" s="63"/>
      <c r="AC316" s="64"/>
    </row>
    <row r="317" spans="1:29" s="56" customFormat="1" x14ac:dyDescent="0.3">
      <c r="A317" s="56" t="s">
        <v>468</v>
      </c>
      <c r="B317" s="58" t="s">
        <v>694</v>
      </c>
      <c r="C317" s="58"/>
      <c r="D317" s="58" t="s">
        <v>144</v>
      </c>
      <c r="E317" s="57"/>
      <c r="F317" s="57"/>
      <c r="G317" s="57"/>
      <c r="H317" s="57"/>
      <c r="I317" s="59"/>
      <c r="J317" s="57"/>
      <c r="K317" s="59"/>
      <c r="O317" s="60"/>
      <c r="P317" s="62"/>
      <c r="Q317" s="62"/>
      <c r="R317" s="62"/>
      <c r="S317" s="62"/>
      <c r="T317" s="62"/>
      <c r="U317" s="62"/>
      <c r="V317" s="62"/>
      <c r="W317" s="62"/>
      <c r="X317" s="64"/>
      <c r="Z317" s="61"/>
      <c r="AA317" s="62"/>
      <c r="AB317" s="63"/>
      <c r="AC317" s="64"/>
    </row>
    <row r="318" spans="1:29" s="31" customFormat="1" x14ac:dyDescent="0.3">
      <c r="A318" s="31" t="s">
        <v>30</v>
      </c>
      <c r="B318" s="28" t="s">
        <v>31</v>
      </c>
      <c r="C318" s="28" t="s">
        <v>580</v>
      </c>
      <c r="D318" s="28" t="s">
        <v>124</v>
      </c>
      <c r="E318" s="29">
        <v>7.0000000000000001E-3</v>
      </c>
      <c r="F318" s="29"/>
      <c r="G318" s="29"/>
      <c r="H318" s="40">
        <f t="shared" si="40"/>
        <v>250.63333333333335</v>
      </c>
      <c r="I318" s="40">
        <f t="shared" si="41"/>
        <v>7.2332730560578389</v>
      </c>
      <c r="J318" s="29"/>
      <c r="K318" s="40"/>
      <c r="O318" s="52">
        <v>107.88</v>
      </c>
      <c r="P318" s="34"/>
      <c r="Q318" s="34"/>
      <c r="R318" s="34"/>
      <c r="S318" s="34"/>
      <c r="T318" s="34"/>
      <c r="U318" s="34"/>
      <c r="V318" s="34"/>
      <c r="W318" s="34"/>
      <c r="X318" s="36"/>
      <c r="Y318" s="31">
        <v>130</v>
      </c>
      <c r="Z318" s="33">
        <f t="shared" si="42"/>
        <v>129.3364</v>
      </c>
      <c r="AA318" s="33">
        <v>128.4</v>
      </c>
      <c r="AB318" s="35">
        <f t="shared" si="43"/>
        <v>7.2332730560578389</v>
      </c>
      <c r="AC318" s="36">
        <v>0.17405092592592594</v>
      </c>
    </row>
    <row r="319" spans="1:29" s="31" customFormat="1" x14ac:dyDescent="0.3">
      <c r="A319" s="31" t="s">
        <v>469</v>
      </c>
      <c r="B319" s="28" t="s">
        <v>695</v>
      </c>
      <c r="D319" s="28" t="s">
        <v>144</v>
      </c>
      <c r="O319" s="52"/>
    </row>
    <row r="320" spans="1:29" x14ac:dyDescent="0.3">
      <c r="A320" t="s">
        <v>470</v>
      </c>
      <c r="B320" s="6" t="s">
        <v>696</v>
      </c>
      <c r="C320"/>
      <c r="D320" s="6" t="s">
        <v>1043</v>
      </c>
      <c r="E320"/>
      <c r="F320"/>
      <c r="G320"/>
      <c r="H320"/>
      <c r="I320"/>
      <c r="J320"/>
      <c r="K320"/>
      <c r="O320" s="96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1:29" x14ac:dyDescent="0.3">
      <c r="A321" t="s">
        <v>471</v>
      </c>
      <c r="B321" s="6" t="s">
        <v>697</v>
      </c>
      <c r="C321"/>
      <c r="D321" s="6" t="s">
        <v>1043</v>
      </c>
      <c r="E321"/>
      <c r="F321"/>
      <c r="G321"/>
      <c r="H321"/>
      <c r="I321"/>
      <c r="J321"/>
      <c r="K321"/>
      <c r="O321" s="96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</row>
    <row r="322" spans="1:29" x14ac:dyDescent="0.3">
      <c r="A322" t="s">
        <v>472</v>
      </c>
      <c r="B322" s="6" t="s">
        <v>698</v>
      </c>
      <c r="C322"/>
      <c r="D322" s="6" t="s">
        <v>1043</v>
      </c>
      <c r="E322"/>
      <c r="F322"/>
      <c r="G322"/>
      <c r="H322"/>
      <c r="I322"/>
      <c r="J322"/>
      <c r="K322"/>
      <c r="O322" s="96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</row>
    <row r="323" spans="1:29" x14ac:dyDescent="0.3">
      <c r="A323" t="s">
        <v>473</v>
      </c>
      <c r="B323" s="6" t="s">
        <v>699</v>
      </c>
      <c r="C323"/>
      <c r="D323" s="6" t="s">
        <v>1043</v>
      </c>
      <c r="E323"/>
      <c r="F323"/>
      <c r="G323"/>
      <c r="H323"/>
      <c r="I323"/>
      <c r="J323"/>
      <c r="K323"/>
      <c r="O323" s="96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</row>
    <row r="324" spans="1:29" x14ac:dyDescent="0.3">
      <c r="A324" t="s">
        <v>474</v>
      </c>
      <c r="B324" s="6" t="s">
        <v>700</v>
      </c>
      <c r="C324"/>
      <c r="D324" s="6" t="s">
        <v>1043</v>
      </c>
      <c r="E324"/>
      <c r="F324"/>
      <c r="G324"/>
      <c r="H324"/>
      <c r="I324"/>
      <c r="J324"/>
      <c r="K324"/>
      <c r="O324" s="96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</row>
    <row r="325" spans="1:29" x14ac:dyDescent="0.3">
      <c r="A325" t="s">
        <v>475</v>
      </c>
      <c r="B325" s="6" t="s">
        <v>701</v>
      </c>
      <c r="C325"/>
      <c r="D325" s="6" t="s">
        <v>1043</v>
      </c>
      <c r="E325"/>
      <c r="F325"/>
      <c r="G325"/>
      <c r="H325"/>
      <c r="I325"/>
      <c r="J325"/>
      <c r="K325"/>
      <c r="O325" s="96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</row>
    <row r="326" spans="1:29" x14ac:dyDescent="0.3">
      <c r="A326" t="s">
        <v>476</v>
      </c>
      <c r="B326" s="6" t="s">
        <v>702</v>
      </c>
      <c r="C326"/>
      <c r="D326" s="6" t="s">
        <v>1043</v>
      </c>
      <c r="E326"/>
      <c r="F326"/>
      <c r="G326"/>
      <c r="H326"/>
      <c r="I326"/>
      <c r="J326"/>
      <c r="K326"/>
      <c r="O326" s="9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</row>
    <row r="327" spans="1:29" x14ac:dyDescent="0.3">
      <c r="A327" t="s">
        <v>477</v>
      </c>
      <c r="B327" s="6" t="s">
        <v>703</v>
      </c>
      <c r="C327"/>
      <c r="D327" s="6" t="s">
        <v>1043</v>
      </c>
      <c r="E327"/>
      <c r="F327"/>
      <c r="G327"/>
      <c r="H327"/>
      <c r="I327"/>
      <c r="J327"/>
      <c r="K327"/>
      <c r="O327" s="96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</row>
    <row r="328" spans="1:29" s="31" customFormat="1" x14ac:dyDescent="0.3">
      <c r="A328" s="31" t="s">
        <v>478</v>
      </c>
      <c r="B328" s="28" t="s">
        <v>704</v>
      </c>
      <c r="D328" s="28" t="s">
        <v>144</v>
      </c>
      <c r="O328" s="52"/>
    </row>
    <row r="329" spans="1:29" s="31" customFormat="1" x14ac:dyDescent="0.3">
      <c r="A329" s="31" t="s">
        <v>479</v>
      </c>
      <c r="B329" s="28" t="s">
        <v>705</v>
      </c>
      <c r="D329" s="28" t="s">
        <v>144</v>
      </c>
      <c r="O329" s="52"/>
    </row>
    <row r="330" spans="1:29" s="56" customFormat="1" x14ac:dyDescent="0.3">
      <c r="A330" s="56" t="s">
        <v>492</v>
      </c>
      <c r="B330" s="58" t="s">
        <v>706</v>
      </c>
      <c r="D330" s="58" t="s">
        <v>124</v>
      </c>
      <c r="O330" s="60"/>
    </row>
    <row r="331" spans="1:29" s="56" customFormat="1" x14ac:dyDescent="0.3">
      <c r="A331" s="56" t="s">
        <v>493</v>
      </c>
      <c r="B331" s="58" t="s">
        <v>707</v>
      </c>
      <c r="D331" s="58" t="s">
        <v>124</v>
      </c>
      <c r="O331" s="60"/>
    </row>
    <row r="332" spans="1:29" x14ac:dyDescent="0.3">
      <c r="A332" t="s">
        <v>494</v>
      </c>
      <c r="B332" s="6" t="s">
        <v>708</v>
      </c>
      <c r="C332"/>
      <c r="D332" s="6" t="s">
        <v>1043</v>
      </c>
      <c r="E332"/>
      <c r="F332"/>
      <c r="G332"/>
      <c r="H332"/>
      <c r="I332"/>
      <c r="J332"/>
      <c r="K332"/>
      <c r="O332" s="96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</row>
    <row r="333" spans="1:29" x14ac:dyDescent="0.3">
      <c r="A333" t="s">
        <v>495</v>
      </c>
      <c r="B333" s="6" t="s">
        <v>709</v>
      </c>
      <c r="C333"/>
      <c r="D333" s="6" t="s">
        <v>1043</v>
      </c>
      <c r="E333"/>
      <c r="F333"/>
      <c r="G333"/>
      <c r="H333"/>
      <c r="I333"/>
      <c r="J333"/>
      <c r="K333"/>
      <c r="O333" s="96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</row>
    <row r="334" spans="1:29" s="31" customFormat="1" x14ac:dyDescent="0.3">
      <c r="A334" s="31" t="s">
        <v>496</v>
      </c>
      <c r="B334" s="28" t="s">
        <v>1239</v>
      </c>
      <c r="C334" s="31" t="s">
        <v>1240</v>
      </c>
      <c r="D334" s="28" t="s">
        <v>124</v>
      </c>
      <c r="E334" s="31">
        <v>0.13700000000000001</v>
      </c>
      <c r="F334" s="31">
        <f>S334*1440</f>
        <v>1.1000000000000001</v>
      </c>
      <c r="G334" s="41">
        <f>R334</f>
        <v>10.406811731315056</v>
      </c>
      <c r="O334" s="52">
        <v>108.86</v>
      </c>
      <c r="P334" s="31">
        <f>(3*(Y334-O334)/100)+(O334)</f>
        <v>109.49420000000001</v>
      </c>
      <c r="Q334" s="31">
        <v>111.06</v>
      </c>
      <c r="R334" s="31">
        <f>(Q334-O334)/(130-O334)*100</f>
        <v>10.406811731315056</v>
      </c>
      <c r="S334" s="94">
        <v>7.6388888888888893E-4</v>
      </c>
      <c r="Y334" s="31">
        <v>130</v>
      </c>
    </row>
    <row r="335" spans="1:29" s="56" customFormat="1" x14ac:dyDescent="0.3">
      <c r="A335" s="56" t="s">
        <v>497</v>
      </c>
      <c r="B335" s="58" t="s">
        <v>706</v>
      </c>
      <c r="D335" s="58" t="s">
        <v>1043</v>
      </c>
      <c r="O335" s="60"/>
    </row>
    <row r="336" spans="1:29" s="31" customFormat="1" x14ac:dyDescent="0.3">
      <c r="A336" s="31" t="s">
        <v>498</v>
      </c>
      <c r="B336" s="28" t="s">
        <v>710</v>
      </c>
      <c r="D336" s="28" t="s">
        <v>144</v>
      </c>
      <c r="O336" s="52"/>
    </row>
    <row r="337" spans="1:29" s="31" customFormat="1" x14ac:dyDescent="0.3">
      <c r="A337" s="31" t="s">
        <v>499</v>
      </c>
      <c r="B337" s="28" t="s">
        <v>711</v>
      </c>
      <c r="D337" s="28" t="s">
        <v>144</v>
      </c>
      <c r="O337" s="52"/>
    </row>
    <row r="338" spans="1:29" s="31" customFormat="1" x14ac:dyDescent="0.3">
      <c r="A338" s="31" t="s">
        <v>500</v>
      </c>
      <c r="B338" s="28" t="s">
        <v>1236</v>
      </c>
      <c r="D338" s="28" t="s">
        <v>144</v>
      </c>
      <c r="O338" s="52"/>
    </row>
    <row r="339" spans="1:29" s="83" customFormat="1" x14ac:dyDescent="0.3">
      <c r="A339" s="83" t="s">
        <v>501</v>
      </c>
      <c r="B339" s="6" t="s">
        <v>712</v>
      </c>
      <c r="C339" s="83" t="s">
        <v>1143</v>
      </c>
      <c r="D339" s="6" t="s">
        <v>1043</v>
      </c>
      <c r="O339" s="88"/>
    </row>
    <row r="340" spans="1:29" s="56" customFormat="1" x14ac:dyDescent="0.3">
      <c r="A340" s="56" t="s">
        <v>502</v>
      </c>
      <c r="B340" s="58" t="s">
        <v>713</v>
      </c>
      <c r="D340" s="58" t="s">
        <v>124</v>
      </c>
      <c r="O340" s="60"/>
    </row>
    <row r="341" spans="1:29" s="56" customFormat="1" x14ac:dyDescent="0.3">
      <c r="A341" s="56" t="s">
        <v>503</v>
      </c>
      <c r="B341" s="58" t="s">
        <v>713</v>
      </c>
      <c r="D341" s="58" t="s">
        <v>124</v>
      </c>
      <c r="O341" s="60"/>
    </row>
    <row r="342" spans="1:29" s="31" customFormat="1" x14ac:dyDescent="0.3">
      <c r="A342" s="31" t="s">
        <v>504</v>
      </c>
      <c r="B342" s="29" t="s">
        <v>714</v>
      </c>
      <c r="C342" s="29"/>
      <c r="D342" s="29" t="s">
        <v>124</v>
      </c>
      <c r="O342" s="52"/>
    </row>
    <row r="343" spans="1:29" s="31" customFormat="1" x14ac:dyDescent="0.3">
      <c r="A343" s="31" t="s">
        <v>505</v>
      </c>
      <c r="B343" s="29" t="s">
        <v>714</v>
      </c>
      <c r="C343" s="29"/>
      <c r="D343" s="29" t="s">
        <v>124</v>
      </c>
      <c r="O343" s="52"/>
    </row>
    <row r="344" spans="1:29" s="31" customFormat="1" x14ac:dyDescent="0.3">
      <c r="A344" s="31" t="s">
        <v>506</v>
      </c>
      <c r="B344" s="29" t="s">
        <v>714</v>
      </c>
      <c r="C344" s="29"/>
      <c r="D344" s="29" t="s">
        <v>124</v>
      </c>
      <c r="O344" s="52"/>
    </row>
    <row r="345" spans="1:29" s="31" customFormat="1" x14ac:dyDescent="0.3">
      <c r="A345" s="31" t="s">
        <v>507</v>
      </c>
      <c r="B345" s="28" t="s">
        <v>714</v>
      </c>
      <c r="D345" s="28" t="s">
        <v>124</v>
      </c>
      <c r="O345" s="52"/>
    </row>
    <row r="346" spans="1:29" s="42" customFormat="1" x14ac:dyDescent="0.3">
      <c r="A346" s="42" t="s">
        <v>508</v>
      </c>
      <c r="B346" s="55" t="s">
        <v>715</v>
      </c>
      <c r="D346" s="55" t="s">
        <v>144</v>
      </c>
      <c r="O346" s="67"/>
    </row>
    <row r="347" spans="1:29" s="42" customFormat="1" x14ac:dyDescent="0.3">
      <c r="A347" s="42" t="s">
        <v>509</v>
      </c>
      <c r="B347" s="55" t="s">
        <v>716</v>
      </c>
      <c r="D347" s="55" t="s">
        <v>144</v>
      </c>
      <c r="O347" s="67"/>
    </row>
    <row r="348" spans="1:29" s="31" customFormat="1" x14ac:dyDescent="0.3">
      <c r="A348" s="31" t="s">
        <v>510</v>
      </c>
      <c r="B348" s="28" t="s">
        <v>717</v>
      </c>
      <c r="D348" s="28" t="s">
        <v>144</v>
      </c>
      <c r="O348" s="52"/>
    </row>
    <row r="349" spans="1:29" s="31" customFormat="1" x14ac:dyDescent="0.3">
      <c r="A349" s="31" t="s">
        <v>511</v>
      </c>
      <c r="B349" s="28" t="s">
        <v>718</v>
      </c>
      <c r="D349" s="28" t="s">
        <v>144</v>
      </c>
      <c r="O349" s="52"/>
    </row>
    <row r="350" spans="1:29" s="31" customFormat="1" x14ac:dyDescent="0.3">
      <c r="A350" s="31" t="s">
        <v>512</v>
      </c>
      <c r="B350" s="28" t="s">
        <v>719</v>
      </c>
      <c r="D350" s="28" t="s">
        <v>144</v>
      </c>
      <c r="O350" s="52"/>
    </row>
    <row r="351" spans="1:29" x14ac:dyDescent="0.3">
      <c r="A351" t="s">
        <v>513</v>
      </c>
      <c r="B351" s="6" t="s">
        <v>720</v>
      </c>
      <c r="C351"/>
      <c r="D351" s="6" t="s">
        <v>144</v>
      </c>
      <c r="E351"/>
      <c r="F351"/>
      <c r="G351"/>
      <c r="H351"/>
      <c r="I351"/>
      <c r="J351"/>
      <c r="K351"/>
      <c r="O351" s="96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</row>
    <row r="352" spans="1:29" x14ac:dyDescent="0.3">
      <c r="A352" t="s">
        <v>58</v>
      </c>
      <c r="B352" s="6" t="s">
        <v>723</v>
      </c>
      <c r="C352" s="6"/>
      <c r="D352" s="17" t="s">
        <v>124</v>
      </c>
      <c r="E352" s="1">
        <v>6.3E-2</v>
      </c>
      <c r="F352" s="5">
        <f>S352*1440</f>
        <v>120.48333333333333</v>
      </c>
      <c r="G352" s="5">
        <f>R352</f>
        <v>5.1929490233443998</v>
      </c>
      <c r="H352" s="5"/>
      <c r="I352" s="5"/>
      <c r="K352" s="5"/>
      <c r="O352" s="11">
        <v>109.01</v>
      </c>
      <c r="P352" s="23">
        <f>(3*(Y352-O352)/100)+(O352)</f>
        <v>109.6397</v>
      </c>
      <c r="Q352" s="21">
        <v>110.1</v>
      </c>
      <c r="R352" s="19">
        <f>(Q352-O352)/(130-O352)*100</f>
        <v>5.1929490233443998</v>
      </c>
      <c r="S352" s="26">
        <v>8.3668981481481483E-2</v>
      </c>
      <c r="X352" s="26"/>
      <c r="Y352" s="4">
        <v>130</v>
      </c>
      <c r="Z352" s="23">
        <f t="shared" si="42"/>
        <v>129.37029999999999</v>
      </c>
      <c r="AA352" s="21"/>
      <c r="AB352" s="19"/>
      <c r="AC352" s="26"/>
    </row>
    <row r="353" spans="1:29" x14ac:dyDescent="0.3">
      <c r="A353" t="s">
        <v>32</v>
      </c>
      <c r="B353" s="1" t="s">
        <v>722</v>
      </c>
      <c r="D353" s="17" t="s">
        <v>124</v>
      </c>
      <c r="E353" s="1">
        <v>0.186</v>
      </c>
      <c r="F353" s="13"/>
      <c r="H353" s="5">
        <f>AC353*1440</f>
        <v>10.516666666666667</v>
      </c>
      <c r="I353" s="5">
        <f>AB353</f>
        <v>21.893491124260368</v>
      </c>
      <c r="K353" s="5"/>
      <c r="O353" s="11">
        <v>108.03</v>
      </c>
      <c r="X353" s="26"/>
      <c r="Y353" s="4">
        <v>130</v>
      </c>
      <c r="Z353" s="23">
        <f t="shared" si="42"/>
        <v>129.3409</v>
      </c>
      <c r="AA353" s="8">
        <v>125.19</v>
      </c>
      <c r="AB353" s="19">
        <f>(Y353-AA353)/(130-O353)*100</f>
        <v>21.893491124260368</v>
      </c>
      <c r="AC353" s="26">
        <v>7.3032407407407412E-3</v>
      </c>
    </row>
    <row r="354" spans="1:29" x14ac:dyDescent="0.3">
      <c r="A354" t="s">
        <v>514</v>
      </c>
      <c r="B354" s="1" t="s">
        <v>721</v>
      </c>
      <c r="D354" s="17" t="s">
        <v>124</v>
      </c>
      <c r="F354" s="13"/>
      <c r="H354" s="5"/>
      <c r="I354" s="5"/>
      <c r="K354" s="5"/>
      <c r="X354" s="26"/>
      <c r="Z354" s="23"/>
      <c r="AB354" s="19"/>
      <c r="AC354" s="26"/>
    </row>
    <row r="355" spans="1:29" x14ac:dyDescent="0.3">
      <c r="A355" t="s">
        <v>33</v>
      </c>
      <c r="B355" s="1" t="s">
        <v>721</v>
      </c>
      <c r="C355" s="12"/>
      <c r="D355" s="17" t="s">
        <v>124</v>
      </c>
      <c r="E355" s="1">
        <v>3.3000000000000002E-2</v>
      </c>
      <c r="F355" s="5">
        <f>S355*1440</f>
        <v>265.56666666666666</v>
      </c>
      <c r="G355" s="5">
        <f>R355</f>
        <v>3.6446469248291438</v>
      </c>
      <c r="J355" s="5">
        <f>X355*1440</f>
        <v>5.5666666666666664</v>
      </c>
      <c r="K355" s="5">
        <f>((128.22-127.67)/(130-O355))*100</f>
        <v>2.5056947608200324</v>
      </c>
      <c r="L355" s="2">
        <f>W355</f>
        <v>8.9597980890571467</v>
      </c>
      <c r="O355" s="11">
        <v>108.05</v>
      </c>
      <c r="P355" s="23">
        <f>(3*(Y355-O355)/100)+(O355)</f>
        <v>108.7085</v>
      </c>
      <c r="Q355" s="8">
        <v>108.85</v>
      </c>
      <c r="R355" s="19">
        <f>(Q355-O355)/(130-O355)*100</f>
        <v>3.6446469248291438</v>
      </c>
      <c r="S355" s="26">
        <v>0.18442129629629631</v>
      </c>
      <c r="T355" s="22">
        <v>4.8099999999999996</v>
      </c>
      <c r="U355" s="22">
        <v>9.7799999999999994</v>
      </c>
      <c r="V355" s="22">
        <v>60.28</v>
      </c>
      <c r="W355" s="19">
        <f t="shared" ref="W355:W363" si="44">(U355-T355)/(V355-T355)*100</f>
        <v>8.9597980890571467</v>
      </c>
      <c r="X355" s="26">
        <v>3.8657407407407408E-3</v>
      </c>
      <c r="Y355" s="4">
        <v>130</v>
      </c>
    </row>
    <row r="356" spans="1:29" s="56" customFormat="1" x14ac:dyDescent="0.3">
      <c r="A356" s="56" t="s">
        <v>515</v>
      </c>
      <c r="B356" s="57" t="s">
        <v>706</v>
      </c>
      <c r="C356" s="57"/>
      <c r="D356" s="58" t="s">
        <v>124</v>
      </c>
      <c r="E356" s="57"/>
      <c r="F356" s="59"/>
      <c r="G356" s="59"/>
      <c r="H356" s="57"/>
      <c r="I356" s="57"/>
      <c r="J356" s="59"/>
      <c r="K356" s="59"/>
      <c r="L356" s="78"/>
      <c r="O356" s="60"/>
      <c r="P356" s="61"/>
      <c r="Q356" s="62"/>
      <c r="R356" s="63"/>
      <c r="S356" s="64"/>
      <c r="T356" s="62"/>
      <c r="U356" s="62"/>
      <c r="V356" s="62"/>
      <c r="W356" s="63"/>
      <c r="X356" s="64"/>
      <c r="Z356" s="62"/>
      <c r="AA356" s="62"/>
      <c r="AB356" s="62"/>
      <c r="AC356" s="62"/>
    </row>
    <row r="357" spans="1:29" s="56" customFormat="1" x14ac:dyDescent="0.3">
      <c r="A357" s="56" t="s">
        <v>516</v>
      </c>
      <c r="B357" s="57" t="s">
        <v>706</v>
      </c>
      <c r="C357" s="57"/>
      <c r="D357" s="58" t="s">
        <v>124</v>
      </c>
      <c r="E357" s="57"/>
      <c r="F357" s="59"/>
      <c r="G357" s="59"/>
      <c r="H357" s="57"/>
      <c r="I357" s="57"/>
      <c r="J357" s="59"/>
      <c r="K357" s="59"/>
      <c r="L357" s="78"/>
      <c r="O357" s="60"/>
      <c r="P357" s="61"/>
      <c r="Q357" s="62"/>
      <c r="R357" s="63"/>
      <c r="S357" s="64"/>
      <c r="T357" s="62"/>
      <c r="U357" s="62"/>
      <c r="V357" s="62"/>
      <c r="W357" s="63"/>
      <c r="X357" s="64"/>
      <c r="Z357" s="62"/>
      <c r="AA357" s="62"/>
      <c r="AB357" s="62"/>
      <c r="AC357" s="62"/>
    </row>
    <row r="358" spans="1:29" s="31" customFormat="1" x14ac:dyDescent="0.3">
      <c r="A358" s="31" t="s">
        <v>517</v>
      </c>
      <c r="B358" s="29" t="s">
        <v>724</v>
      </c>
      <c r="C358" s="29"/>
      <c r="D358" s="28" t="s">
        <v>144</v>
      </c>
      <c r="E358" s="29"/>
      <c r="F358" s="40"/>
      <c r="G358" s="40"/>
      <c r="H358" s="29"/>
      <c r="I358" s="29"/>
      <c r="J358" s="40"/>
      <c r="K358" s="40"/>
      <c r="L358" s="41"/>
      <c r="O358" s="52"/>
      <c r="P358" s="33"/>
      <c r="Q358" s="34"/>
      <c r="R358" s="35"/>
      <c r="S358" s="36"/>
      <c r="T358" s="34"/>
      <c r="U358" s="34"/>
      <c r="V358" s="34"/>
      <c r="W358" s="35"/>
      <c r="X358" s="36"/>
      <c r="Z358" s="34"/>
      <c r="AA358" s="34"/>
      <c r="AB358" s="34"/>
      <c r="AC358" s="34"/>
    </row>
    <row r="359" spans="1:29" s="31" customFormat="1" x14ac:dyDescent="0.3">
      <c r="A359" s="31" t="s">
        <v>518</v>
      </c>
      <c r="B359" s="29" t="s">
        <v>725</v>
      </c>
      <c r="C359" s="29"/>
      <c r="D359" s="28" t="s">
        <v>144</v>
      </c>
      <c r="E359" s="29"/>
      <c r="F359" s="40"/>
      <c r="G359" s="40"/>
      <c r="H359" s="29"/>
      <c r="I359" s="29"/>
      <c r="J359" s="40"/>
      <c r="K359" s="40"/>
      <c r="L359" s="41"/>
      <c r="O359" s="52"/>
      <c r="P359" s="33"/>
      <c r="Q359" s="34"/>
      <c r="R359" s="35"/>
      <c r="S359" s="36"/>
      <c r="T359" s="34"/>
      <c r="U359" s="34"/>
      <c r="V359" s="34"/>
      <c r="W359" s="35"/>
      <c r="X359" s="36"/>
      <c r="Z359" s="34"/>
      <c r="AA359" s="34"/>
      <c r="AB359" s="34"/>
      <c r="AC359" s="34"/>
    </row>
    <row r="360" spans="1:29" s="31" customFormat="1" x14ac:dyDescent="0.3">
      <c r="A360" s="31" t="s">
        <v>519</v>
      </c>
      <c r="B360" s="29" t="s">
        <v>726</v>
      </c>
      <c r="C360" s="29"/>
      <c r="D360" s="28" t="s">
        <v>144</v>
      </c>
      <c r="E360" s="29"/>
      <c r="F360" s="40"/>
      <c r="G360" s="40"/>
      <c r="H360" s="29"/>
      <c r="I360" s="29"/>
      <c r="J360" s="40"/>
      <c r="K360" s="40"/>
      <c r="L360" s="41"/>
      <c r="O360" s="52"/>
      <c r="P360" s="33"/>
      <c r="Q360" s="34"/>
      <c r="R360" s="35"/>
      <c r="S360" s="36"/>
      <c r="T360" s="34"/>
      <c r="U360" s="34"/>
      <c r="V360" s="34"/>
      <c r="W360" s="35"/>
      <c r="X360" s="36"/>
      <c r="Z360" s="34"/>
      <c r="AA360" s="34"/>
      <c r="AB360" s="34"/>
      <c r="AC360" s="34"/>
    </row>
    <row r="361" spans="1:29" s="31" customFormat="1" x14ac:dyDescent="0.3">
      <c r="A361" s="31" t="s">
        <v>520</v>
      </c>
      <c r="B361" s="29" t="s">
        <v>727</v>
      </c>
      <c r="C361" s="29"/>
      <c r="D361" s="28" t="s">
        <v>144</v>
      </c>
      <c r="E361" s="29"/>
      <c r="F361" s="40"/>
      <c r="G361" s="40"/>
      <c r="H361" s="29"/>
      <c r="I361" s="29"/>
      <c r="J361" s="40"/>
      <c r="K361" s="40"/>
      <c r="L361" s="41"/>
      <c r="O361" s="52"/>
      <c r="P361" s="33"/>
      <c r="Q361" s="34"/>
      <c r="R361" s="35"/>
      <c r="S361" s="36"/>
      <c r="T361" s="34"/>
      <c r="U361" s="34"/>
      <c r="V361" s="34"/>
      <c r="W361" s="35"/>
      <c r="X361" s="36"/>
      <c r="Z361" s="34"/>
      <c r="AA361" s="34"/>
      <c r="AB361" s="34"/>
      <c r="AC361" s="34"/>
    </row>
    <row r="362" spans="1:29" s="68" customFormat="1" x14ac:dyDescent="0.3">
      <c r="A362" s="68" t="s">
        <v>34</v>
      </c>
      <c r="B362" s="70" t="s">
        <v>35</v>
      </c>
      <c r="C362" s="70"/>
      <c r="D362" s="70" t="s">
        <v>124</v>
      </c>
      <c r="E362" s="69">
        <v>2.8000000000000001E-2</v>
      </c>
      <c r="F362" s="69"/>
      <c r="G362" s="69"/>
      <c r="H362" s="69"/>
      <c r="I362" s="69"/>
      <c r="J362" s="71">
        <f>X362*1440</f>
        <v>300.58333333333331</v>
      </c>
      <c r="K362" s="71">
        <f>(113.14-112.51)/(130-O362)*100</f>
        <v>2.9207232267037351</v>
      </c>
      <c r="L362" s="72">
        <f>W362</f>
        <v>14.701803051317617</v>
      </c>
      <c r="O362" s="73">
        <v>108.43</v>
      </c>
      <c r="P362" s="74"/>
      <c r="Q362" s="74"/>
      <c r="R362" s="74"/>
      <c r="S362" s="74"/>
      <c r="T362" s="74">
        <v>5.0999999999999996</v>
      </c>
      <c r="U362" s="74">
        <v>9.34</v>
      </c>
      <c r="V362" s="77">
        <v>33.94</v>
      </c>
      <c r="W362" s="75">
        <f t="shared" si="44"/>
        <v>14.701803051317617</v>
      </c>
      <c r="X362" s="76">
        <v>0.20873842592592592</v>
      </c>
      <c r="Y362" s="68">
        <v>130</v>
      </c>
      <c r="Z362" s="77"/>
      <c r="AA362" s="74"/>
      <c r="AB362" s="74"/>
      <c r="AC362" s="74"/>
    </row>
    <row r="363" spans="1:29" s="56" customFormat="1" x14ac:dyDescent="0.3">
      <c r="A363" s="56" t="s">
        <v>36</v>
      </c>
      <c r="B363" s="58" t="s">
        <v>40</v>
      </c>
      <c r="C363" s="58"/>
      <c r="D363" s="58" t="s">
        <v>124</v>
      </c>
      <c r="E363" s="57">
        <v>0.182</v>
      </c>
      <c r="F363" s="57"/>
      <c r="G363" s="57"/>
      <c r="H363" s="57"/>
      <c r="I363" s="57"/>
      <c r="J363" s="59">
        <f>X363*1440</f>
        <v>214.4666666666667</v>
      </c>
      <c r="K363" s="59">
        <f>(127.27-118.94)/(130-O363)*100</f>
        <v>37.949886104783587</v>
      </c>
      <c r="L363" s="78">
        <f>W363</f>
        <v>3.0485798881456296</v>
      </c>
      <c r="O363" s="60">
        <v>108.05</v>
      </c>
      <c r="P363" s="62"/>
      <c r="Q363" s="62"/>
      <c r="R363" s="62"/>
      <c r="S363" s="62"/>
      <c r="T363" s="62">
        <v>6.71</v>
      </c>
      <c r="U363" s="62">
        <v>9.49</v>
      </c>
      <c r="V363" s="62">
        <v>97.9</v>
      </c>
      <c r="W363" s="63">
        <f t="shared" si="44"/>
        <v>3.0485798881456296</v>
      </c>
      <c r="X363" s="64">
        <v>0.1489351851851852</v>
      </c>
      <c r="Y363" s="56">
        <v>130</v>
      </c>
      <c r="Z363" s="61"/>
      <c r="AA363" s="62"/>
      <c r="AB363" s="62"/>
      <c r="AC363" s="62"/>
    </row>
    <row r="364" spans="1:29" s="56" customFormat="1" x14ac:dyDescent="0.3">
      <c r="A364" s="56" t="s">
        <v>37</v>
      </c>
      <c r="B364" s="58" t="s">
        <v>40</v>
      </c>
      <c r="C364" s="58"/>
      <c r="D364" s="58" t="s">
        <v>124</v>
      </c>
      <c r="E364" s="57">
        <v>2.7E-2</v>
      </c>
      <c r="F364" s="57"/>
      <c r="G364" s="57"/>
      <c r="H364" s="57">
        <f>AC364*1440</f>
        <v>200.5</v>
      </c>
      <c r="I364" s="59">
        <f>AB364</f>
        <v>12.748643761301956</v>
      </c>
      <c r="J364" s="57"/>
      <c r="K364" s="57"/>
      <c r="O364" s="60">
        <v>107.88</v>
      </c>
      <c r="P364" s="62"/>
      <c r="Q364" s="62"/>
      <c r="R364" s="62"/>
      <c r="S364" s="62"/>
      <c r="T364" s="62"/>
      <c r="U364" s="62"/>
      <c r="V364" s="62"/>
      <c r="W364" s="62"/>
      <c r="X364" s="64"/>
      <c r="Y364" s="56">
        <v>130</v>
      </c>
      <c r="Z364" s="61">
        <f>Y364-(3*(Y364-O364)/100)</f>
        <v>129.3364</v>
      </c>
      <c r="AA364" s="62">
        <v>127.18</v>
      </c>
      <c r="AB364" s="63">
        <f>(Y364-AA364)/(130-O364)*100</f>
        <v>12.748643761301956</v>
      </c>
      <c r="AC364" s="64">
        <v>0.13923611111111112</v>
      </c>
    </row>
    <row r="365" spans="1:29" s="56" customFormat="1" x14ac:dyDescent="0.3">
      <c r="A365" s="56" t="s">
        <v>521</v>
      </c>
      <c r="B365" s="58" t="s">
        <v>40</v>
      </c>
      <c r="C365" s="58"/>
      <c r="D365" s="58" t="s">
        <v>124</v>
      </c>
      <c r="E365" s="57"/>
      <c r="F365" s="57"/>
      <c r="G365" s="57"/>
      <c r="H365" s="57"/>
      <c r="I365" s="59"/>
      <c r="J365" s="57"/>
      <c r="K365" s="57"/>
      <c r="O365" s="60"/>
      <c r="P365" s="62"/>
      <c r="Q365" s="62"/>
      <c r="R365" s="62"/>
      <c r="S365" s="62"/>
      <c r="T365" s="62"/>
      <c r="U365" s="62"/>
      <c r="V365" s="62"/>
      <c r="W365" s="62"/>
      <c r="X365" s="64"/>
      <c r="Z365" s="61"/>
      <c r="AA365" s="62"/>
      <c r="AB365" s="63"/>
      <c r="AC365" s="64"/>
    </row>
    <row r="366" spans="1:29" s="56" customFormat="1" x14ac:dyDescent="0.3">
      <c r="A366" s="56" t="s">
        <v>522</v>
      </c>
      <c r="B366" s="58" t="s">
        <v>40</v>
      </c>
      <c r="C366" s="58"/>
      <c r="D366" s="58" t="s">
        <v>124</v>
      </c>
      <c r="E366" s="57"/>
      <c r="F366" s="57"/>
      <c r="G366" s="57"/>
      <c r="H366" s="57"/>
      <c r="I366" s="59"/>
      <c r="J366" s="57"/>
      <c r="K366" s="57"/>
      <c r="O366" s="60"/>
      <c r="P366" s="62"/>
      <c r="Q366" s="62"/>
      <c r="R366" s="62"/>
      <c r="S366" s="62"/>
      <c r="T366" s="62"/>
      <c r="U366" s="62"/>
      <c r="V366" s="62"/>
      <c r="W366" s="62"/>
      <c r="X366" s="64"/>
      <c r="Z366" s="61"/>
      <c r="AA366" s="62"/>
      <c r="AB366" s="63"/>
      <c r="AC366" s="64"/>
    </row>
    <row r="367" spans="1:29" s="56" customFormat="1" x14ac:dyDescent="0.3">
      <c r="A367" s="56" t="s">
        <v>38</v>
      </c>
      <c r="B367" s="58" t="s">
        <v>40</v>
      </c>
      <c r="C367" s="58"/>
      <c r="D367" s="58" t="s">
        <v>124</v>
      </c>
      <c r="E367" s="57">
        <v>8.0000000000000002E-3</v>
      </c>
      <c r="F367" s="57"/>
      <c r="G367" s="57"/>
      <c r="H367" s="59">
        <f>AC367*1440</f>
        <v>310.58333333333331</v>
      </c>
      <c r="I367" s="59">
        <f>AB367</f>
        <v>4.4016506189821545</v>
      </c>
      <c r="J367" s="57"/>
      <c r="K367" s="57"/>
      <c r="O367" s="60">
        <v>108.19</v>
      </c>
      <c r="P367" s="62"/>
      <c r="Q367" s="62"/>
      <c r="R367" s="62"/>
      <c r="S367" s="62"/>
      <c r="T367" s="62"/>
      <c r="U367" s="62"/>
      <c r="V367" s="62"/>
      <c r="W367" s="62"/>
      <c r="X367" s="64"/>
      <c r="Y367" s="56">
        <v>130</v>
      </c>
      <c r="Z367" s="61">
        <f>Y367-(3*(Y367-O367)/100)</f>
        <v>129.34569999999999</v>
      </c>
      <c r="AA367" s="62">
        <v>129.04</v>
      </c>
      <c r="AB367" s="63">
        <f>(Y367-AA367)/(130-O367)*100</f>
        <v>4.4016506189821545</v>
      </c>
      <c r="AC367" s="64">
        <v>0.21568287037037037</v>
      </c>
    </row>
    <row r="368" spans="1:29" s="31" customFormat="1" x14ac:dyDescent="0.3">
      <c r="A368" s="31" t="s">
        <v>39</v>
      </c>
      <c r="B368" s="28" t="s">
        <v>41</v>
      </c>
      <c r="C368" s="28"/>
      <c r="D368" s="28" t="s">
        <v>124</v>
      </c>
      <c r="E368" s="29">
        <v>0.187</v>
      </c>
      <c r="F368" s="29"/>
      <c r="G368" s="29"/>
      <c r="H368" s="40">
        <f>AC368*1440</f>
        <v>50.61666666666666</v>
      </c>
      <c r="I368" s="40">
        <f>AB368</f>
        <v>20.826235093696763</v>
      </c>
      <c r="J368" s="29"/>
      <c r="K368" s="29"/>
      <c r="O368" s="52">
        <v>106.52</v>
      </c>
      <c r="P368" s="34"/>
      <c r="Q368" s="34"/>
      <c r="R368" s="34"/>
      <c r="S368" s="34"/>
      <c r="T368" s="34"/>
      <c r="U368" s="34"/>
      <c r="V368" s="34"/>
      <c r="W368" s="34"/>
      <c r="X368" s="36"/>
      <c r="Y368" s="31">
        <v>130</v>
      </c>
      <c r="Z368" s="33">
        <f>Y368-(3*(Y368-O368)/100)</f>
        <v>129.29560000000001</v>
      </c>
      <c r="AA368" s="34">
        <v>125.11</v>
      </c>
      <c r="AB368" s="35">
        <f>(Y368-AA368)/(130-O368)*100</f>
        <v>20.826235093696763</v>
      </c>
      <c r="AC368" s="53">
        <v>3.515046296296296E-2</v>
      </c>
    </row>
    <row r="369" spans="1:29" s="31" customFormat="1" x14ac:dyDescent="0.3">
      <c r="A369" s="31" t="s">
        <v>523</v>
      </c>
      <c r="B369" s="28" t="s">
        <v>70</v>
      </c>
      <c r="C369" s="28"/>
      <c r="D369" s="28" t="s">
        <v>144</v>
      </c>
      <c r="E369" s="29"/>
      <c r="F369" s="29"/>
      <c r="G369" s="29"/>
      <c r="H369" s="40"/>
      <c r="I369" s="40"/>
      <c r="J369" s="29"/>
      <c r="K369" s="29"/>
      <c r="O369" s="52"/>
      <c r="P369" s="34"/>
      <c r="Q369" s="34"/>
      <c r="R369" s="34"/>
      <c r="S369" s="34"/>
      <c r="T369" s="34"/>
      <c r="U369" s="34"/>
      <c r="V369" s="34"/>
      <c r="W369" s="34"/>
      <c r="X369" s="36"/>
      <c r="Z369" s="33"/>
      <c r="AA369" s="34"/>
      <c r="AB369" s="35"/>
      <c r="AC369" s="53"/>
    </row>
    <row r="370" spans="1:29" s="31" customFormat="1" x14ac:dyDescent="0.3">
      <c r="A370" s="31" t="s">
        <v>59</v>
      </c>
      <c r="B370" s="29" t="s">
        <v>60</v>
      </c>
      <c r="C370" s="29"/>
      <c r="D370" s="28" t="s">
        <v>124</v>
      </c>
      <c r="E370" s="29">
        <v>0.182</v>
      </c>
      <c r="F370" s="29"/>
      <c r="G370" s="29"/>
      <c r="H370" s="29"/>
      <c r="I370" s="29"/>
      <c r="J370" s="29">
        <f>X370*1440</f>
        <v>17.5</v>
      </c>
      <c r="K370" s="40">
        <f>(117.76-115.53)/(130-O370)*100</f>
        <v>10.145586897179271</v>
      </c>
      <c r="L370" s="41">
        <f>W370</f>
        <v>2.7282266526757604</v>
      </c>
      <c r="O370" s="52">
        <v>108.02</v>
      </c>
      <c r="P370" s="34"/>
      <c r="Q370" s="34"/>
      <c r="R370" s="34"/>
      <c r="S370" s="34"/>
      <c r="T370" s="34">
        <v>8.0299999999999994</v>
      </c>
      <c r="U370" s="34">
        <v>10.37</v>
      </c>
      <c r="V370" s="34">
        <v>93.8</v>
      </c>
      <c r="W370" s="35">
        <f t="shared" ref="W370:W371" si="45">(U370-T370)/(V370-T370)*100</f>
        <v>2.7282266526757604</v>
      </c>
      <c r="X370" s="36">
        <v>1.2152777777777778E-2</v>
      </c>
      <c r="Y370" s="31">
        <v>130</v>
      </c>
      <c r="Z370" s="34"/>
      <c r="AA370" s="34"/>
      <c r="AB370" s="34"/>
      <c r="AC370" s="34"/>
    </row>
    <row r="371" spans="1:29" s="31" customFormat="1" x14ac:dyDescent="0.3">
      <c r="A371" s="31" t="s">
        <v>61</v>
      </c>
      <c r="B371" s="29" t="s">
        <v>62</v>
      </c>
      <c r="C371" s="29"/>
      <c r="D371" s="28" t="s">
        <v>124</v>
      </c>
      <c r="E371" s="29">
        <v>0.20699999999999999</v>
      </c>
      <c r="F371" s="29"/>
      <c r="G371" s="29"/>
      <c r="H371" s="29"/>
      <c r="I371" s="29"/>
      <c r="J371" s="40">
        <f>X371*1440</f>
        <v>19.033333333333335</v>
      </c>
      <c r="K371" s="40">
        <f>(117.72-116.1)/(130-O371)*100</f>
        <v>7.3871409028727948</v>
      </c>
      <c r="L371" s="41">
        <f>W371</f>
        <v>3.7860082304526763</v>
      </c>
      <c r="O371" s="52">
        <v>108.07</v>
      </c>
      <c r="P371" s="34"/>
      <c r="Q371" s="34"/>
      <c r="R371" s="34"/>
      <c r="S371" s="34"/>
      <c r="T371" s="34">
        <v>9.7799999999999994</v>
      </c>
      <c r="U371" s="34">
        <v>13</v>
      </c>
      <c r="V371" s="34">
        <v>94.83</v>
      </c>
      <c r="W371" s="35">
        <f t="shared" si="45"/>
        <v>3.7860082304526763</v>
      </c>
      <c r="X371" s="36">
        <v>1.3217592592592593E-2</v>
      </c>
      <c r="Y371" s="31">
        <v>130</v>
      </c>
      <c r="Z371" s="34"/>
      <c r="AA371" s="34"/>
      <c r="AB371" s="34"/>
      <c r="AC371" s="34"/>
    </row>
    <row r="372" spans="1:29" x14ac:dyDescent="0.3">
      <c r="A372" t="s">
        <v>63</v>
      </c>
      <c r="B372" s="1" t="s">
        <v>64</v>
      </c>
      <c r="D372" s="17" t="s">
        <v>124</v>
      </c>
      <c r="E372" s="1">
        <v>0.08</v>
      </c>
      <c r="F372" s="5">
        <f>S372*1440</f>
        <v>133.06666666666666</v>
      </c>
      <c r="G372" s="5">
        <f>R372</f>
        <v>7.3710073710073738</v>
      </c>
      <c r="O372" s="11">
        <v>109.65</v>
      </c>
      <c r="P372" s="23">
        <f>(3*(Y372-O372)/100)+(O372)</f>
        <v>110.26050000000001</v>
      </c>
      <c r="Q372" s="8">
        <v>111.15</v>
      </c>
      <c r="R372" s="19">
        <f>(Q372-O372)/(130-O372)*100</f>
        <v>7.3710073710073738</v>
      </c>
      <c r="S372" s="26">
        <v>9.2407407407407396E-2</v>
      </c>
      <c r="Y372" s="4">
        <v>130</v>
      </c>
    </row>
    <row r="373" spans="1:29" x14ac:dyDescent="0.3">
      <c r="A373" t="s">
        <v>65</v>
      </c>
      <c r="B373" s="1" t="s">
        <v>66</v>
      </c>
      <c r="D373" s="17" t="s">
        <v>124</v>
      </c>
      <c r="E373" s="1">
        <v>5.8000000000000003E-2</v>
      </c>
      <c r="F373" s="7">
        <f>S373*1440</f>
        <v>253.10000000000002</v>
      </c>
      <c r="G373" s="5">
        <f>R373</f>
        <v>4.1887337506017834</v>
      </c>
      <c r="O373" s="11">
        <v>109.23</v>
      </c>
      <c r="P373" s="23">
        <f>(3*(Y373-O373)/100)+(O373)</f>
        <v>109.8531</v>
      </c>
      <c r="Q373" s="21">
        <v>110.1</v>
      </c>
      <c r="R373" s="19">
        <f>(Q373-O373)/(130-O373)*100</f>
        <v>4.1887337506017834</v>
      </c>
      <c r="S373" s="26">
        <v>0.17576388888888891</v>
      </c>
      <c r="Y373" s="4">
        <v>130</v>
      </c>
    </row>
    <row r="374" spans="1:29" s="31" customFormat="1" x14ac:dyDescent="0.3">
      <c r="A374" s="31" t="s">
        <v>67</v>
      </c>
      <c r="B374" s="29" t="s">
        <v>68</v>
      </c>
      <c r="C374" s="29"/>
      <c r="D374" s="28" t="s">
        <v>124</v>
      </c>
      <c r="E374" s="29">
        <v>5.8000000000000003E-2</v>
      </c>
      <c r="F374" s="29"/>
      <c r="G374" s="29"/>
      <c r="H374" s="40">
        <f>AC374*1440</f>
        <v>250.51666666666665</v>
      </c>
      <c r="I374" s="40">
        <f>AB374</f>
        <v>2.7181060938185202</v>
      </c>
      <c r="J374" s="29"/>
      <c r="K374" s="29"/>
      <c r="O374" s="52">
        <v>107.19</v>
      </c>
      <c r="P374" s="34"/>
      <c r="Q374" s="34"/>
      <c r="R374" s="34"/>
      <c r="S374" s="34"/>
      <c r="T374" s="34"/>
      <c r="U374" s="34"/>
      <c r="V374" s="34"/>
      <c r="W374" s="34"/>
      <c r="X374" s="34"/>
      <c r="Y374" s="31">
        <v>130</v>
      </c>
      <c r="Z374" s="23">
        <f t="shared" ref="Z374:Z380" si="46">Y374-(3*(Y374-O374)/100)</f>
        <v>129.31569999999999</v>
      </c>
      <c r="AA374" s="34">
        <v>129.38</v>
      </c>
      <c r="AB374" s="19">
        <f t="shared" ref="AB374:AB380" si="47">(Y374-AA374)/(130-O374)*100</f>
        <v>2.7181060938185202</v>
      </c>
      <c r="AC374" s="36">
        <v>0.17396990740740739</v>
      </c>
    </row>
    <row r="375" spans="1:29" s="31" customFormat="1" x14ac:dyDescent="0.3">
      <c r="A375" s="31" t="s">
        <v>524</v>
      </c>
      <c r="B375" s="29" t="s">
        <v>728</v>
      </c>
      <c r="C375" s="29"/>
      <c r="D375" s="28" t="s">
        <v>124</v>
      </c>
      <c r="E375" s="29">
        <v>1.2E-2</v>
      </c>
      <c r="F375" s="29"/>
      <c r="G375" s="29"/>
      <c r="H375" s="40">
        <f>AC375*1440</f>
        <v>150.53333333333333</v>
      </c>
      <c r="I375" s="40">
        <f>AB375</f>
        <v>3.1195079086116335</v>
      </c>
      <c r="J375" s="40">
        <f>X375*1440</f>
        <v>270.5333333333333</v>
      </c>
      <c r="K375" s="40">
        <f>(117.72-116.1)/(130-O375)*100</f>
        <v>7.1177504393673292</v>
      </c>
      <c r="L375" s="41">
        <f>W375</f>
        <v>11.812144212523721</v>
      </c>
      <c r="O375" s="52">
        <v>107.24</v>
      </c>
      <c r="P375" s="34"/>
      <c r="Q375" s="34"/>
      <c r="R375" s="34"/>
      <c r="S375" s="34"/>
      <c r="T375" s="34">
        <v>3.49</v>
      </c>
      <c r="U375" s="34">
        <v>5.98</v>
      </c>
      <c r="V375" s="34">
        <v>24.57</v>
      </c>
      <c r="W375" s="35">
        <f t="shared" ref="W375" si="48">(U375-T375)/(V375-T375)*100</f>
        <v>11.812144212523721</v>
      </c>
      <c r="X375" s="36">
        <v>0.18787037037037035</v>
      </c>
      <c r="Y375" s="31">
        <v>130</v>
      </c>
      <c r="Z375" s="33">
        <f t="shared" si="46"/>
        <v>129.31720000000001</v>
      </c>
      <c r="AA375" s="34">
        <v>129.29</v>
      </c>
      <c r="AB375" s="35">
        <f t="shared" si="47"/>
        <v>3.1195079086116335</v>
      </c>
      <c r="AC375" s="36">
        <v>0.10453703703703704</v>
      </c>
    </row>
    <row r="376" spans="1:29" s="31" customFormat="1" x14ac:dyDescent="0.3">
      <c r="A376" s="31" t="s">
        <v>525</v>
      </c>
      <c r="B376" s="29" t="s">
        <v>729</v>
      </c>
      <c r="C376" s="29"/>
      <c r="D376" s="28" t="s">
        <v>124</v>
      </c>
      <c r="E376" s="29">
        <v>8.0000000000000002E-3</v>
      </c>
      <c r="F376" s="29"/>
      <c r="G376" s="29"/>
      <c r="H376" s="40">
        <f>AC376*1440</f>
        <v>110.55</v>
      </c>
      <c r="I376" s="40">
        <f>AB376</f>
        <v>2.933333333333318</v>
      </c>
      <c r="J376" s="29"/>
      <c r="K376" s="29"/>
      <c r="O376" s="52">
        <v>107.5</v>
      </c>
      <c r="P376" s="34"/>
      <c r="Q376" s="34"/>
      <c r="R376" s="34"/>
      <c r="S376" s="34"/>
      <c r="T376" s="34"/>
      <c r="U376" s="34"/>
      <c r="V376" s="34"/>
      <c r="W376" s="34"/>
      <c r="X376" s="34"/>
      <c r="Y376" s="31">
        <v>130</v>
      </c>
      <c r="Z376" s="33">
        <f t="shared" si="46"/>
        <v>129.32499999999999</v>
      </c>
      <c r="AA376" s="34">
        <v>129.34</v>
      </c>
      <c r="AB376" s="35">
        <f t="shared" si="47"/>
        <v>2.933333333333318</v>
      </c>
      <c r="AC376" s="36">
        <v>7.677083333333333E-2</v>
      </c>
    </row>
    <row r="377" spans="1:29" x14ac:dyDescent="0.3">
      <c r="A377" t="s">
        <v>69</v>
      </c>
      <c r="B377" s="1" t="s">
        <v>1056</v>
      </c>
      <c r="D377" s="17" t="s">
        <v>124</v>
      </c>
      <c r="E377" s="1">
        <v>0.193</v>
      </c>
      <c r="F377" s="5">
        <f>S377*1440</f>
        <v>240.63333333333333</v>
      </c>
      <c r="G377" s="5">
        <f>R377</f>
        <v>4.2685851318944881</v>
      </c>
      <c r="O377" s="11">
        <v>109.15</v>
      </c>
      <c r="P377" s="23">
        <f>(3*(Y377-O377)/100)+(O377)</f>
        <v>109.77550000000001</v>
      </c>
      <c r="Q377" s="8">
        <v>110.04</v>
      </c>
      <c r="R377" s="19">
        <f>(Q377-O377)/(130-O377)*100</f>
        <v>4.2685851318944881</v>
      </c>
      <c r="S377" s="26">
        <v>0.16710648148148147</v>
      </c>
      <c r="Y377" s="4">
        <v>130</v>
      </c>
      <c r="Z377" s="23">
        <f t="shared" si="46"/>
        <v>129.37450000000001</v>
      </c>
      <c r="AA377" s="8">
        <v>129.31</v>
      </c>
      <c r="AB377" s="19">
        <f t="shared" si="47"/>
        <v>3.3093525179856016</v>
      </c>
      <c r="AC377" s="26">
        <v>1.4317129629629631E-2</v>
      </c>
    </row>
    <row r="378" spans="1:29" x14ac:dyDescent="0.3">
      <c r="A378" t="s">
        <v>111</v>
      </c>
      <c r="B378" s="1" t="s">
        <v>119</v>
      </c>
      <c r="D378" s="17" t="s">
        <v>124</v>
      </c>
      <c r="E378" s="1">
        <v>0.104</v>
      </c>
      <c r="F378" s="5">
        <f t="shared" ref="F378" si="49">S378*1440</f>
        <v>150.48333333333332</v>
      </c>
      <c r="G378" s="5">
        <f t="shared" ref="G378" si="50">R378</f>
        <v>3.5858359480053656</v>
      </c>
      <c r="H378" s="1">
        <f>AC378*1440</f>
        <v>20.5</v>
      </c>
      <c r="I378" s="5">
        <f>AB378</f>
        <v>3.2272523532048356</v>
      </c>
      <c r="O378" s="11">
        <v>107.69</v>
      </c>
      <c r="P378" s="23">
        <f>(3*(Y378-O378)/100)+(O378)</f>
        <v>108.3593</v>
      </c>
      <c r="Q378" s="8">
        <v>108.49</v>
      </c>
      <c r="R378" s="19">
        <f>(Q378-O378)/(130-O378)*100</f>
        <v>3.5858359480053656</v>
      </c>
      <c r="S378" s="26">
        <v>0.10450231481481481</v>
      </c>
      <c r="Y378" s="4">
        <v>130</v>
      </c>
      <c r="Z378" s="23">
        <f t="shared" si="46"/>
        <v>129.33070000000001</v>
      </c>
      <c r="AA378" s="8">
        <v>129.28</v>
      </c>
      <c r="AB378" s="19">
        <f t="shared" si="47"/>
        <v>3.2272523532048356</v>
      </c>
      <c r="AC378" s="26">
        <v>1.4236111111111111E-2</v>
      </c>
    </row>
    <row r="379" spans="1:29" s="31" customFormat="1" x14ac:dyDescent="0.3">
      <c r="A379" s="31" t="s">
        <v>112</v>
      </c>
      <c r="B379" s="29" t="s">
        <v>120</v>
      </c>
      <c r="C379" s="29"/>
      <c r="D379" s="28" t="s">
        <v>124</v>
      </c>
      <c r="E379" s="29">
        <v>0.18099999999999999</v>
      </c>
      <c r="F379" s="40"/>
      <c r="G379" s="40"/>
      <c r="H379" s="29">
        <f>AC379*1440</f>
        <v>40.5</v>
      </c>
      <c r="I379" s="40">
        <f>AB379</f>
        <v>11.668228678537931</v>
      </c>
      <c r="J379" s="29"/>
      <c r="K379" s="29"/>
      <c r="O379" s="52">
        <v>108.66</v>
      </c>
      <c r="P379" s="34"/>
      <c r="Q379" s="34"/>
      <c r="R379" s="34"/>
      <c r="S379" s="34"/>
      <c r="T379" s="34"/>
      <c r="U379" s="34"/>
      <c r="V379" s="34"/>
      <c r="W379" s="34"/>
      <c r="X379" s="34"/>
      <c r="Y379" s="31">
        <v>130</v>
      </c>
      <c r="Z379" s="33">
        <f t="shared" si="46"/>
        <v>129.35980000000001</v>
      </c>
      <c r="AA379" s="34">
        <v>127.51</v>
      </c>
      <c r="AB379" s="35">
        <f t="shared" si="47"/>
        <v>11.668228678537931</v>
      </c>
      <c r="AC379" s="36">
        <v>2.8125000000000001E-2</v>
      </c>
    </row>
    <row r="380" spans="1:29" s="31" customFormat="1" x14ac:dyDescent="0.3">
      <c r="A380" s="31" t="s">
        <v>113</v>
      </c>
      <c r="B380" s="29" t="s">
        <v>1057</v>
      </c>
      <c r="C380" s="29"/>
      <c r="D380" s="28" t="s">
        <v>124</v>
      </c>
      <c r="E380" s="29">
        <v>0.17699999999999999</v>
      </c>
      <c r="F380" s="29"/>
      <c r="G380" s="29"/>
      <c r="H380" s="40">
        <f>AC380*1440</f>
        <v>40.533333333333331</v>
      </c>
      <c r="I380" s="40">
        <f>AB380</f>
        <v>11.952007383479479</v>
      </c>
      <c r="J380" s="29"/>
      <c r="K380" s="29"/>
      <c r="O380" s="52">
        <v>108.33</v>
      </c>
      <c r="P380" s="34"/>
      <c r="Q380" s="34"/>
      <c r="R380" s="34"/>
      <c r="S380" s="34"/>
      <c r="T380" s="34"/>
      <c r="U380" s="34"/>
      <c r="V380" s="34"/>
      <c r="W380" s="34"/>
      <c r="X380" s="34"/>
      <c r="Y380" s="31">
        <v>130</v>
      </c>
      <c r="Z380" s="33">
        <f t="shared" si="46"/>
        <v>129.34989999999999</v>
      </c>
      <c r="AA380" s="34">
        <v>127.41</v>
      </c>
      <c r="AB380" s="35">
        <f t="shared" si="47"/>
        <v>11.952007383479479</v>
      </c>
      <c r="AC380" s="36">
        <v>2.8148148148148148E-2</v>
      </c>
    </row>
    <row r="381" spans="1:29" s="31" customFormat="1" x14ac:dyDescent="0.3">
      <c r="A381" s="31" t="s">
        <v>114</v>
      </c>
      <c r="B381" s="29" t="s">
        <v>121</v>
      </c>
      <c r="C381" s="29"/>
      <c r="D381" s="28" t="s">
        <v>144</v>
      </c>
      <c r="E381" s="29"/>
      <c r="F381" s="29"/>
      <c r="G381" s="29"/>
      <c r="H381" s="29"/>
      <c r="I381" s="29"/>
      <c r="J381" s="29"/>
      <c r="K381" s="29"/>
      <c r="O381" s="52"/>
      <c r="P381" s="34"/>
      <c r="Q381" s="34"/>
      <c r="R381" s="34"/>
      <c r="S381" s="34"/>
      <c r="T381" s="34"/>
      <c r="U381" s="34"/>
      <c r="V381" s="34"/>
      <c r="W381" s="34"/>
      <c r="X381" s="34"/>
      <c r="Z381" s="33"/>
      <c r="AA381" s="34"/>
      <c r="AB381" s="34"/>
      <c r="AC381" s="34"/>
    </row>
    <row r="382" spans="1:29" s="31" customFormat="1" x14ac:dyDescent="0.3">
      <c r="A382" s="31" t="s">
        <v>115</v>
      </c>
      <c r="B382" s="29" t="s">
        <v>122</v>
      </c>
      <c r="C382" s="29"/>
      <c r="D382" s="28" t="s">
        <v>124</v>
      </c>
      <c r="E382" s="29">
        <v>4.3999999999999997E-2</v>
      </c>
      <c r="F382" s="29"/>
      <c r="G382" s="29"/>
      <c r="H382" s="40">
        <f>AC382*1440</f>
        <v>20.583333333333336</v>
      </c>
      <c r="I382" s="40">
        <f>AB382</f>
        <v>3.1797235023041366</v>
      </c>
      <c r="J382" s="29"/>
      <c r="K382" s="29"/>
      <c r="O382" s="52">
        <v>108.3</v>
      </c>
      <c r="P382" s="34"/>
      <c r="Q382" s="34"/>
      <c r="R382" s="34"/>
      <c r="S382" s="34"/>
      <c r="T382" s="34"/>
      <c r="U382" s="34"/>
      <c r="V382" s="34"/>
      <c r="W382" s="34"/>
      <c r="X382" s="34"/>
      <c r="Y382" s="31">
        <v>130</v>
      </c>
      <c r="Z382" s="33">
        <f>Y382-(3*(Y382-O382)/100)</f>
        <v>129.34899999999999</v>
      </c>
      <c r="AA382" s="34">
        <v>129.31</v>
      </c>
      <c r="AB382" s="35">
        <f>(Y382-AA382)/(130-O382)*100</f>
        <v>3.1797235023041366</v>
      </c>
      <c r="AC382" s="36">
        <v>1.4293981481481482E-2</v>
      </c>
    </row>
    <row r="383" spans="1:29" x14ac:dyDescent="0.3">
      <c r="A383" t="s">
        <v>730</v>
      </c>
      <c r="B383" s="1" t="s">
        <v>731</v>
      </c>
      <c r="D383" s="17" t="s">
        <v>1043</v>
      </c>
    </row>
    <row r="384" spans="1:29" s="31" customFormat="1" x14ac:dyDescent="0.3">
      <c r="A384" s="31" t="s">
        <v>480</v>
      </c>
      <c r="B384" s="29" t="s">
        <v>732</v>
      </c>
      <c r="C384" s="29" t="s">
        <v>1058</v>
      </c>
      <c r="D384" s="29" t="s">
        <v>124</v>
      </c>
      <c r="E384" s="29"/>
      <c r="F384" s="29">
        <f t="shared" ref="F384" si="51">S384*1440</f>
        <v>340.5</v>
      </c>
      <c r="G384" s="40">
        <f t="shared" ref="G384" si="52">R384</f>
        <v>3.4666666666666721</v>
      </c>
      <c r="H384" s="40">
        <f>AC384*1440</f>
        <v>50.483333333333334</v>
      </c>
      <c r="I384" s="40">
        <f>AB384</f>
        <v>2.4444444444444948</v>
      </c>
      <c r="J384" s="29"/>
      <c r="K384" s="29"/>
      <c r="O384" s="52">
        <v>107.5</v>
      </c>
      <c r="P384" s="33">
        <f>(3*(Y384-O384)/100)+(O384)</f>
        <v>108.175</v>
      </c>
      <c r="Q384" s="34">
        <v>108.28</v>
      </c>
      <c r="R384" s="35">
        <f>(Q384-O384)/(130-O384)*100</f>
        <v>3.4666666666666721</v>
      </c>
      <c r="S384" s="36">
        <v>0.23645833333333333</v>
      </c>
      <c r="T384" s="34"/>
      <c r="U384" s="34"/>
      <c r="V384" s="34"/>
      <c r="W384" s="34"/>
      <c r="X384" s="34"/>
      <c r="Y384" s="31">
        <v>130</v>
      </c>
      <c r="Z384" s="33">
        <f>Y384-(3*(Y384-O384)/100)</f>
        <v>129.32499999999999</v>
      </c>
      <c r="AA384" s="34">
        <v>129.44999999999999</v>
      </c>
      <c r="AB384" s="35">
        <f>(Y384-AA384)/(130-O384)*100</f>
        <v>2.4444444444444948</v>
      </c>
      <c r="AC384" s="36">
        <v>3.5057870370370371E-2</v>
      </c>
    </row>
    <row r="385" spans="1:29" s="31" customFormat="1" x14ac:dyDescent="0.3">
      <c r="A385" s="31" t="s">
        <v>481</v>
      </c>
      <c r="B385" s="29" t="s">
        <v>732</v>
      </c>
      <c r="C385" s="29" t="s">
        <v>1059</v>
      </c>
      <c r="D385" s="29" t="s">
        <v>124</v>
      </c>
      <c r="E385" s="29"/>
      <c r="F385" s="40">
        <f t="shared" ref="F385" si="53">S385*1440</f>
        <v>350.53333333333336</v>
      </c>
      <c r="G385" s="40">
        <f t="shared" ref="G385" si="54">R385</f>
        <v>3.0193780982424596</v>
      </c>
      <c r="H385" s="40">
        <f>AC385*1440</f>
        <v>20.516666666666666</v>
      </c>
      <c r="I385" s="40">
        <f>AB385</f>
        <v>1.892744479495212</v>
      </c>
      <c r="J385" s="29"/>
      <c r="K385" s="29"/>
      <c r="O385" s="52">
        <v>107.81</v>
      </c>
      <c r="P385" s="33">
        <f>(3*(Y385-O385)/100)+(O385)</f>
        <v>108.4757</v>
      </c>
      <c r="Q385" s="34">
        <v>108.48</v>
      </c>
      <c r="R385" s="35">
        <f>(Q385-O385)/(130-O385)*100</f>
        <v>3.0193780982424596</v>
      </c>
      <c r="S385" s="36">
        <v>0.24342592592592593</v>
      </c>
      <c r="T385" s="34"/>
      <c r="U385" s="34"/>
      <c r="V385" s="34"/>
      <c r="W385" s="34"/>
      <c r="X385" s="34"/>
      <c r="Y385" s="31">
        <v>130</v>
      </c>
      <c r="Z385" s="33">
        <f>Y385-(3*(Y385-O385)/100)</f>
        <v>129.33430000000001</v>
      </c>
      <c r="AA385" s="34">
        <v>129.58000000000001</v>
      </c>
      <c r="AB385" s="35">
        <f>(Y385-AA385)/(130-O385)*100</f>
        <v>1.892744479495212</v>
      </c>
      <c r="AC385" s="36">
        <v>1.4247685185185184E-2</v>
      </c>
    </row>
    <row r="386" spans="1:29" s="31" customFormat="1" x14ac:dyDescent="0.3">
      <c r="A386" s="31" t="s">
        <v>482</v>
      </c>
      <c r="B386" s="29" t="s">
        <v>732</v>
      </c>
      <c r="C386" s="29" t="s">
        <v>1060</v>
      </c>
      <c r="D386" s="29" t="s">
        <v>124</v>
      </c>
      <c r="E386" s="29"/>
      <c r="F386" s="40">
        <f t="shared" ref="F386" si="55">S386*1440</f>
        <v>340.56666666666666</v>
      </c>
      <c r="G386" s="40">
        <f t="shared" ref="G386" si="56">R386</f>
        <v>3.291253381424724</v>
      </c>
      <c r="H386" s="29"/>
      <c r="I386" s="29"/>
      <c r="J386" s="29"/>
      <c r="K386" s="29"/>
      <c r="O386" s="52">
        <v>107.82</v>
      </c>
      <c r="P386" s="33">
        <f>(3*(Y386-O386)/100)+(O386)</f>
        <v>108.4854</v>
      </c>
      <c r="Q386" s="34">
        <v>108.55</v>
      </c>
      <c r="R386" s="35">
        <f>(Q386-O386)/(130-O386)*100</f>
        <v>3.291253381424724</v>
      </c>
      <c r="S386" s="36">
        <v>0.23650462962962962</v>
      </c>
      <c r="T386" s="34"/>
      <c r="U386" s="34"/>
      <c r="V386" s="34"/>
      <c r="W386" s="34"/>
      <c r="X386" s="34"/>
      <c r="Y386" s="31">
        <v>130</v>
      </c>
      <c r="Z386" s="33"/>
      <c r="AA386" s="34"/>
      <c r="AB386" s="34"/>
      <c r="AC386" s="34"/>
    </row>
    <row r="387" spans="1:29" s="31" customFormat="1" x14ac:dyDescent="0.3">
      <c r="A387" s="31" t="s">
        <v>483</v>
      </c>
      <c r="B387" s="29" t="s">
        <v>732</v>
      </c>
      <c r="C387" s="29" t="s">
        <v>1061</v>
      </c>
      <c r="D387" s="29" t="s">
        <v>124</v>
      </c>
      <c r="E387" s="29"/>
      <c r="F387" s="40">
        <f t="shared" ref="F387:F388" si="57">S387*1440</f>
        <v>310.58333333333331</v>
      </c>
      <c r="G387" s="40">
        <f t="shared" ref="G387:G388" si="58">R387</f>
        <v>3.7320143884892021</v>
      </c>
      <c r="H387" s="29"/>
      <c r="I387" s="29"/>
      <c r="J387" s="29"/>
      <c r="K387" s="29"/>
      <c r="O387" s="52">
        <v>107.76</v>
      </c>
      <c r="P387" s="33">
        <f>(3*(Y387-O387)/100)+(O387)</f>
        <v>108.4272</v>
      </c>
      <c r="Q387" s="34">
        <v>108.59</v>
      </c>
      <c r="R387" s="35">
        <f>(Q387-O387)/(130-O387)*100</f>
        <v>3.7320143884892021</v>
      </c>
      <c r="S387" s="36">
        <v>0.21568287037037037</v>
      </c>
      <c r="T387" s="34"/>
      <c r="U387" s="34"/>
      <c r="V387" s="34"/>
      <c r="W387" s="34"/>
      <c r="X387" s="34"/>
      <c r="Y387" s="31">
        <v>130</v>
      </c>
      <c r="Z387" s="34"/>
      <c r="AA387" s="34"/>
      <c r="AB387" s="34"/>
      <c r="AC387" s="34"/>
    </row>
    <row r="388" spans="1:29" s="31" customFormat="1" x14ac:dyDescent="0.3">
      <c r="A388" s="31" t="s">
        <v>484</v>
      </c>
      <c r="B388" s="29" t="s">
        <v>732</v>
      </c>
      <c r="C388" s="29" t="s">
        <v>1062</v>
      </c>
      <c r="D388" s="29" t="s">
        <v>124</v>
      </c>
      <c r="E388" s="29"/>
      <c r="F388" s="29">
        <f t="shared" si="57"/>
        <v>260.60000000000002</v>
      </c>
      <c r="G388" s="40">
        <f t="shared" si="58"/>
        <v>4.2639138240574628</v>
      </c>
      <c r="H388" s="29"/>
      <c r="I388" s="29"/>
      <c r="J388" s="29"/>
      <c r="K388" s="29"/>
      <c r="O388" s="52">
        <v>107.72</v>
      </c>
      <c r="P388" s="33">
        <f>(3*(Y388-O388)/100)+(O388)</f>
        <v>108.3884</v>
      </c>
      <c r="Q388" s="34">
        <v>108.67</v>
      </c>
      <c r="R388" s="35">
        <f>(Q388-O388)/(130-O388)*100</f>
        <v>4.2639138240574628</v>
      </c>
      <c r="S388" s="36">
        <v>0.18097222222222223</v>
      </c>
      <c r="T388" s="34"/>
      <c r="U388" s="34"/>
      <c r="V388" s="34"/>
      <c r="W388" s="34"/>
      <c r="X388" s="34"/>
      <c r="Y388" s="31">
        <v>130</v>
      </c>
      <c r="Z388" s="34"/>
      <c r="AA388" s="34"/>
      <c r="AB388" s="34"/>
      <c r="AC388" s="34"/>
    </row>
    <row r="389" spans="1:29" s="31" customFormat="1" x14ac:dyDescent="0.3">
      <c r="A389" s="31" t="s">
        <v>485</v>
      </c>
      <c r="B389" s="29" t="s">
        <v>732</v>
      </c>
      <c r="C389" s="29" t="s">
        <v>1063</v>
      </c>
      <c r="D389" s="29" t="s">
        <v>124</v>
      </c>
      <c r="E389" s="29"/>
      <c r="F389" s="29"/>
      <c r="G389" s="29"/>
      <c r="H389" s="40">
        <f>AC389*1440</f>
        <v>110.63333333333334</v>
      </c>
      <c r="I389" s="40">
        <f>AB389</f>
        <v>6.0778312199387239</v>
      </c>
      <c r="J389" s="29"/>
      <c r="K389" s="29"/>
      <c r="O389" s="52">
        <v>107.13</v>
      </c>
      <c r="P389" s="34"/>
      <c r="Q389" s="34"/>
      <c r="R389" s="34"/>
      <c r="S389" s="34"/>
      <c r="T389" s="34"/>
      <c r="U389" s="34"/>
      <c r="V389" s="34"/>
      <c r="W389" s="34"/>
      <c r="X389" s="34"/>
      <c r="Y389" s="31">
        <v>130</v>
      </c>
      <c r="Z389" s="33">
        <f>Y389-(3*(Y389-O389)/100)</f>
        <v>129.31389999999999</v>
      </c>
      <c r="AA389" s="34">
        <v>128.61000000000001</v>
      </c>
      <c r="AB389" s="35">
        <f>(Y389-AA389)/(130-O389)*100</f>
        <v>6.0778312199387239</v>
      </c>
      <c r="AC389" s="36">
        <v>7.6828703703703705E-2</v>
      </c>
    </row>
    <row r="390" spans="1:29" s="31" customFormat="1" x14ac:dyDescent="0.3">
      <c r="A390" s="31" t="s">
        <v>486</v>
      </c>
      <c r="B390" s="29" t="s">
        <v>732</v>
      </c>
      <c r="C390" s="29" t="s">
        <v>1064</v>
      </c>
      <c r="D390" s="29" t="s">
        <v>124</v>
      </c>
      <c r="E390" s="29"/>
      <c r="F390" s="29"/>
      <c r="G390" s="29"/>
      <c r="H390" s="40">
        <f>AC390*1440</f>
        <v>250.51666666666665</v>
      </c>
      <c r="I390" s="40">
        <f>AB390</f>
        <v>4.1237113402062198</v>
      </c>
      <c r="J390" s="29"/>
      <c r="K390" s="29"/>
      <c r="O390" s="52">
        <v>106.72</v>
      </c>
      <c r="P390" s="34"/>
      <c r="Q390" s="34"/>
      <c r="R390" s="34"/>
      <c r="S390" s="34"/>
      <c r="T390" s="34"/>
      <c r="U390" s="34"/>
      <c r="V390" s="34"/>
      <c r="W390" s="34"/>
      <c r="X390" s="34"/>
      <c r="Y390" s="31">
        <v>130</v>
      </c>
      <c r="Z390" s="33">
        <f>Y390-(3*(Y390-O390)/100)</f>
        <v>129.30160000000001</v>
      </c>
      <c r="AA390" s="34">
        <v>129.04</v>
      </c>
      <c r="AB390" s="35">
        <f>(Y390-AA390)/(130-O390)*100</f>
        <v>4.1237113402062198</v>
      </c>
      <c r="AC390" s="36">
        <v>0.17396990740740739</v>
      </c>
    </row>
    <row r="391" spans="1:29" s="31" customFormat="1" x14ac:dyDescent="0.3">
      <c r="A391" s="31" t="s">
        <v>487</v>
      </c>
      <c r="B391" s="29" t="s">
        <v>732</v>
      </c>
      <c r="C391" s="29" t="s">
        <v>1065</v>
      </c>
      <c r="D391" s="29" t="s">
        <v>144</v>
      </c>
      <c r="E391" s="29"/>
      <c r="F391" s="29"/>
      <c r="G391" s="29"/>
      <c r="H391" s="29"/>
      <c r="I391" s="29"/>
      <c r="J391" s="29"/>
      <c r="K391" s="29"/>
      <c r="O391" s="52"/>
      <c r="P391" s="34"/>
      <c r="Q391" s="34"/>
      <c r="R391" s="34"/>
      <c r="S391" s="34"/>
      <c r="T391" s="34"/>
      <c r="U391" s="34"/>
      <c r="V391" s="34"/>
      <c r="W391" s="34"/>
      <c r="X391" s="34"/>
      <c r="Y391" s="31">
        <v>130</v>
      </c>
      <c r="Z391" s="34"/>
      <c r="AA391" s="34"/>
      <c r="AB391" s="34"/>
      <c r="AC391" s="34"/>
    </row>
    <row r="392" spans="1:29" s="31" customFormat="1" x14ac:dyDescent="0.3">
      <c r="A392" s="31" t="s">
        <v>488</v>
      </c>
      <c r="B392" s="29" t="s">
        <v>732</v>
      </c>
      <c r="C392" s="29" t="s">
        <v>1066</v>
      </c>
      <c r="D392" s="29" t="s">
        <v>124</v>
      </c>
      <c r="E392" s="29"/>
      <c r="F392" s="29"/>
      <c r="G392" s="29"/>
      <c r="H392" s="40">
        <f t="shared" ref="H392:H407" si="59">AC392*1440</f>
        <v>90.550000000000011</v>
      </c>
      <c r="I392" s="40">
        <f t="shared" ref="I392:I407" si="60">AB392</f>
        <v>10.797665369649799</v>
      </c>
      <c r="J392" s="29"/>
      <c r="K392" s="29"/>
      <c r="O392" s="52">
        <v>109.44</v>
      </c>
      <c r="P392" s="33">
        <f>(3*(Y392-O392)/100)+(O392)</f>
        <v>110.0568</v>
      </c>
      <c r="Q392" s="34"/>
      <c r="R392" s="34"/>
      <c r="S392" s="34"/>
      <c r="T392" s="34"/>
      <c r="U392" s="34"/>
      <c r="V392" s="34"/>
      <c r="W392" s="34"/>
      <c r="X392" s="34"/>
      <c r="Y392" s="31">
        <v>130</v>
      </c>
      <c r="Z392" s="33">
        <f t="shared" ref="Z392:Z407" si="61">Y392-(3*(Y392-O392)/100)</f>
        <v>129.38319999999999</v>
      </c>
      <c r="AA392" s="34">
        <v>127.78</v>
      </c>
      <c r="AB392" s="35">
        <f t="shared" ref="AB392:AB407" si="62">(Y392-AA392)/(130-O392)*100</f>
        <v>10.797665369649799</v>
      </c>
      <c r="AC392" s="36">
        <v>6.2881944444444449E-2</v>
      </c>
    </row>
    <row r="393" spans="1:29" s="31" customFormat="1" x14ac:dyDescent="0.3">
      <c r="A393" s="31" t="s">
        <v>489</v>
      </c>
      <c r="B393" s="29" t="s">
        <v>732</v>
      </c>
      <c r="C393" s="29" t="s">
        <v>1067</v>
      </c>
      <c r="D393" s="29" t="s">
        <v>124</v>
      </c>
      <c r="E393" s="29"/>
      <c r="F393" s="29"/>
      <c r="G393" s="29"/>
      <c r="H393" s="40">
        <f t="shared" si="59"/>
        <v>30.583333333333332</v>
      </c>
      <c r="I393" s="40">
        <f t="shared" si="60"/>
        <v>26.150000000000016</v>
      </c>
      <c r="J393" s="29"/>
      <c r="K393" s="29"/>
      <c r="O393" s="52">
        <v>110</v>
      </c>
      <c r="P393" s="34"/>
      <c r="Q393" s="34"/>
      <c r="R393" s="34"/>
      <c r="S393" s="34"/>
      <c r="T393" s="34"/>
      <c r="U393" s="34"/>
      <c r="V393" s="34"/>
      <c r="W393" s="34"/>
      <c r="X393" s="34"/>
      <c r="Y393" s="31">
        <v>130</v>
      </c>
      <c r="Z393" s="33">
        <f t="shared" si="61"/>
        <v>129.4</v>
      </c>
      <c r="AA393" s="34">
        <v>124.77</v>
      </c>
      <c r="AB393" s="35">
        <f t="shared" si="62"/>
        <v>26.150000000000016</v>
      </c>
      <c r="AC393" s="36">
        <v>2.1238425925925924E-2</v>
      </c>
    </row>
    <row r="394" spans="1:29" s="31" customFormat="1" x14ac:dyDescent="0.3">
      <c r="A394" s="31" t="s">
        <v>490</v>
      </c>
      <c r="B394" s="29" t="s">
        <v>732</v>
      </c>
      <c r="C394" s="29" t="s">
        <v>1068</v>
      </c>
      <c r="D394" s="29" t="s">
        <v>124</v>
      </c>
      <c r="E394" s="29"/>
      <c r="F394" s="29"/>
      <c r="G394" s="29"/>
      <c r="H394" s="40">
        <f t="shared" si="59"/>
        <v>70.616666666666674</v>
      </c>
      <c r="I394" s="40">
        <f t="shared" si="60"/>
        <v>15.771144278606977</v>
      </c>
      <c r="J394" s="29"/>
      <c r="K394" s="29"/>
      <c r="O394" s="52">
        <v>109.9</v>
      </c>
      <c r="P394" s="34"/>
      <c r="Q394" s="34"/>
      <c r="R394" s="34"/>
      <c r="S394" s="34"/>
      <c r="T394" s="34"/>
      <c r="U394" s="34"/>
      <c r="V394" s="34"/>
      <c r="W394" s="34"/>
      <c r="X394" s="34"/>
      <c r="Y394" s="31">
        <v>130</v>
      </c>
      <c r="Z394" s="33">
        <f t="shared" si="61"/>
        <v>129.39699999999999</v>
      </c>
      <c r="AA394" s="34">
        <v>126.83</v>
      </c>
      <c r="AB394" s="35">
        <f t="shared" si="62"/>
        <v>15.771144278606977</v>
      </c>
      <c r="AC394" s="36">
        <v>4.9039351851851855E-2</v>
      </c>
    </row>
    <row r="395" spans="1:29" s="31" customFormat="1" x14ac:dyDescent="0.3">
      <c r="A395" s="31" t="s">
        <v>491</v>
      </c>
      <c r="B395" s="29" t="s">
        <v>732</v>
      </c>
      <c r="C395" s="29" t="s">
        <v>1069</v>
      </c>
      <c r="D395" s="29" t="s">
        <v>124</v>
      </c>
      <c r="E395" s="29"/>
      <c r="F395" s="29"/>
      <c r="G395" s="29"/>
      <c r="H395" s="40">
        <f t="shared" si="59"/>
        <v>70.633333333333326</v>
      </c>
      <c r="I395" s="40">
        <f t="shared" si="60"/>
        <v>13.439752832131818</v>
      </c>
      <c r="J395" s="29"/>
      <c r="K395" s="29"/>
      <c r="O395" s="52">
        <v>110.58</v>
      </c>
      <c r="P395" s="34"/>
      <c r="Q395" s="34"/>
      <c r="R395" s="34"/>
      <c r="S395" s="34"/>
      <c r="T395" s="34"/>
      <c r="U395" s="34"/>
      <c r="V395" s="34"/>
      <c r="W395" s="34"/>
      <c r="X395" s="34"/>
      <c r="Y395" s="31">
        <v>130</v>
      </c>
      <c r="Z395" s="33">
        <f t="shared" si="61"/>
        <v>129.41739999999999</v>
      </c>
      <c r="AA395" s="34">
        <v>127.39</v>
      </c>
      <c r="AB395" s="35">
        <f t="shared" si="62"/>
        <v>13.439752832131818</v>
      </c>
      <c r="AC395" s="36">
        <v>4.9050925925925921E-2</v>
      </c>
    </row>
    <row r="396" spans="1:29" s="31" customFormat="1" x14ac:dyDescent="0.3">
      <c r="A396" s="31" t="s">
        <v>557</v>
      </c>
      <c r="B396" s="29" t="s">
        <v>732</v>
      </c>
      <c r="C396" s="29" t="s">
        <v>1070</v>
      </c>
      <c r="D396" s="29" t="s">
        <v>124</v>
      </c>
      <c r="E396" s="29"/>
      <c r="F396" s="29"/>
      <c r="G396" s="29"/>
      <c r="H396" s="40">
        <f t="shared" si="59"/>
        <v>20.483333333333334</v>
      </c>
      <c r="I396" s="40">
        <f t="shared" si="60"/>
        <v>24.935622317596579</v>
      </c>
      <c r="J396" s="29"/>
      <c r="K396" s="29"/>
      <c r="O396" s="52">
        <v>106.7</v>
      </c>
      <c r="P396" s="33">
        <f>(3*(Y396-O396)/100)+(O396)</f>
        <v>107.399</v>
      </c>
      <c r="Q396" s="34">
        <v>107.4</v>
      </c>
      <c r="R396" s="35">
        <f>(Q396-O396)/(130-O396)*100</f>
        <v>3.0042918454935745</v>
      </c>
      <c r="S396" s="36">
        <v>0.24337962962962964</v>
      </c>
      <c r="T396" s="34"/>
      <c r="U396" s="34"/>
      <c r="V396" s="34"/>
      <c r="W396" s="34"/>
      <c r="X396" s="34"/>
      <c r="Y396" s="31">
        <v>130</v>
      </c>
      <c r="Z396" s="33">
        <f t="shared" si="61"/>
        <v>129.30099999999999</v>
      </c>
      <c r="AA396" s="34">
        <v>124.19</v>
      </c>
      <c r="AB396" s="35">
        <f t="shared" si="62"/>
        <v>24.935622317596579</v>
      </c>
      <c r="AC396" s="36">
        <v>1.4224537037037037E-2</v>
      </c>
    </row>
    <row r="397" spans="1:29" s="31" customFormat="1" x14ac:dyDescent="0.3">
      <c r="A397" s="31" t="s">
        <v>558</v>
      </c>
      <c r="B397" s="29" t="s">
        <v>732</v>
      </c>
      <c r="C397" s="29" t="s">
        <v>1071</v>
      </c>
      <c r="D397" s="29" t="s">
        <v>124</v>
      </c>
      <c r="E397" s="29"/>
      <c r="F397" s="29"/>
      <c r="G397" s="29"/>
      <c r="H397" s="40">
        <f t="shared" si="59"/>
        <v>20.5</v>
      </c>
      <c r="I397" s="40">
        <f t="shared" si="60"/>
        <v>20.343347639484961</v>
      </c>
      <c r="J397" s="29"/>
      <c r="K397" s="29"/>
      <c r="O397" s="52">
        <v>106.7</v>
      </c>
      <c r="P397" s="34"/>
      <c r="Q397" s="34"/>
      <c r="R397" s="34"/>
      <c r="S397" s="34"/>
      <c r="T397" s="34"/>
      <c r="U397" s="34"/>
      <c r="V397" s="34"/>
      <c r="W397" s="34"/>
      <c r="X397" s="34"/>
      <c r="Y397" s="31">
        <v>130</v>
      </c>
      <c r="Z397" s="33">
        <f t="shared" si="61"/>
        <v>129.30099999999999</v>
      </c>
      <c r="AA397" s="34">
        <v>125.26</v>
      </c>
      <c r="AB397" s="35">
        <f t="shared" si="62"/>
        <v>20.343347639484961</v>
      </c>
      <c r="AC397" s="36">
        <v>1.4236111111111111E-2</v>
      </c>
    </row>
    <row r="398" spans="1:29" s="31" customFormat="1" x14ac:dyDescent="0.3">
      <c r="A398" s="31" t="s">
        <v>559</v>
      </c>
      <c r="B398" s="29" t="s">
        <v>732</v>
      </c>
      <c r="C398" s="29" t="s">
        <v>1072</v>
      </c>
      <c r="D398" s="29" t="s">
        <v>124</v>
      </c>
      <c r="E398" s="29"/>
      <c r="F398" s="29"/>
      <c r="G398" s="29"/>
      <c r="H398" s="40">
        <f t="shared" si="59"/>
        <v>20.533333333333335</v>
      </c>
      <c r="I398" s="40">
        <f t="shared" si="60"/>
        <v>21.829163071613465</v>
      </c>
      <c r="J398" s="29"/>
      <c r="K398" s="29"/>
      <c r="O398" s="52">
        <v>106.82</v>
      </c>
      <c r="P398" s="34"/>
      <c r="Q398" s="34"/>
      <c r="R398" s="34"/>
      <c r="S398" s="34"/>
      <c r="T398" s="34"/>
      <c r="U398" s="34"/>
      <c r="V398" s="34"/>
      <c r="W398" s="34"/>
      <c r="X398" s="34"/>
      <c r="Y398" s="31">
        <v>130</v>
      </c>
      <c r="Z398" s="33">
        <f t="shared" si="61"/>
        <v>129.30459999999999</v>
      </c>
      <c r="AA398" s="34">
        <v>124.94</v>
      </c>
      <c r="AB398" s="35">
        <f t="shared" si="62"/>
        <v>21.829163071613465</v>
      </c>
      <c r="AC398" s="36">
        <v>1.4259259259259261E-2</v>
      </c>
    </row>
    <row r="399" spans="1:29" s="31" customFormat="1" x14ac:dyDescent="0.3">
      <c r="A399" s="31" t="s">
        <v>560</v>
      </c>
      <c r="B399" s="29" t="s">
        <v>732</v>
      </c>
      <c r="C399" s="29" t="s">
        <v>1073</v>
      </c>
      <c r="D399" s="29" t="s">
        <v>124</v>
      </c>
      <c r="E399" s="29"/>
      <c r="F399" s="29"/>
      <c r="G399" s="29"/>
      <c r="H399" s="40">
        <f t="shared" si="59"/>
        <v>20.56666666666667</v>
      </c>
      <c r="I399" s="40">
        <f t="shared" si="60"/>
        <v>24.903059026281788</v>
      </c>
      <c r="J399" s="29"/>
      <c r="K399" s="29"/>
      <c r="O399" s="52">
        <v>106.79</v>
      </c>
      <c r="P399" s="33">
        <f>(3*(Y399-O399)/100)+(O399)</f>
        <v>107.4863</v>
      </c>
      <c r="Q399" s="34"/>
      <c r="R399" s="34"/>
      <c r="S399" s="34"/>
      <c r="T399" s="34"/>
      <c r="U399" s="34"/>
      <c r="V399" s="34"/>
      <c r="W399" s="34"/>
      <c r="X399" s="34"/>
      <c r="Y399" s="31">
        <v>130</v>
      </c>
      <c r="Z399" s="33">
        <f t="shared" si="61"/>
        <v>129.30369999999999</v>
      </c>
      <c r="AA399" s="34">
        <v>124.22</v>
      </c>
      <c r="AB399" s="35">
        <f t="shared" si="62"/>
        <v>24.903059026281788</v>
      </c>
      <c r="AC399" s="36">
        <v>1.4282407407407409E-2</v>
      </c>
    </row>
    <row r="400" spans="1:29" s="31" customFormat="1" x14ac:dyDescent="0.3">
      <c r="A400" s="31" t="s">
        <v>561</v>
      </c>
      <c r="B400" s="29" t="s">
        <v>732</v>
      </c>
      <c r="C400" s="29" t="s">
        <v>1074</v>
      </c>
      <c r="D400" s="29" t="s">
        <v>124</v>
      </c>
      <c r="E400" s="29"/>
      <c r="F400" s="29"/>
      <c r="G400" s="29"/>
      <c r="H400" s="40">
        <f t="shared" si="59"/>
        <v>20.583333333333336</v>
      </c>
      <c r="I400" s="40">
        <f t="shared" si="60"/>
        <v>27.593628928110181</v>
      </c>
      <c r="J400" s="29"/>
      <c r="K400" s="29"/>
      <c r="O400" s="52">
        <v>106.77</v>
      </c>
      <c r="P400" s="34"/>
      <c r="Q400" s="34"/>
      <c r="R400" s="34"/>
      <c r="S400" s="34"/>
      <c r="T400" s="34"/>
      <c r="U400" s="34"/>
      <c r="V400" s="34"/>
      <c r="W400" s="34"/>
      <c r="X400" s="34"/>
      <c r="Y400" s="31">
        <v>130</v>
      </c>
      <c r="Z400" s="33">
        <f t="shared" si="61"/>
        <v>129.3031</v>
      </c>
      <c r="AA400" s="34">
        <v>123.59</v>
      </c>
      <c r="AB400" s="35">
        <f t="shared" si="62"/>
        <v>27.593628928110181</v>
      </c>
      <c r="AC400" s="36">
        <v>1.4293981481481482E-2</v>
      </c>
    </row>
    <row r="401" spans="1:29" s="31" customFormat="1" x14ac:dyDescent="0.3">
      <c r="A401" s="31" t="s">
        <v>562</v>
      </c>
      <c r="B401" s="29" t="s">
        <v>732</v>
      </c>
      <c r="C401" s="29" t="s">
        <v>1075</v>
      </c>
      <c r="D401" s="29" t="s">
        <v>124</v>
      </c>
      <c r="E401" s="29"/>
      <c r="F401" s="29"/>
      <c r="G401" s="29"/>
      <c r="H401" s="40">
        <f t="shared" si="59"/>
        <v>20.616666666666667</v>
      </c>
      <c r="I401" s="40">
        <f t="shared" si="60"/>
        <v>29.439452289259709</v>
      </c>
      <c r="J401" s="29"/>
      <c r="K401" s="29"/>
      <c r="O401" s="52">
        <v>106.63</v>
      </c>
      <c r="P401" s="34"/>
      <c r="Q401" s="34"/>
      <c r="R401" s="34"/>
      <c r="S401" s="34"/>
      <c r="T401" s="34"/>
      <c r="U401" s="34"/>
      <c r="V401" s="34"/>
      <c r="W401" s="34"/>
      <c r="X401" s="34"/>
      <c r="Y401" s="31">
        <v>130</v>
      </c>
      <c r="Z401" s="33">
        <f t="shared" si="61"/>
        <v>129.2989</v>
      </c>
      <c r="AA401" s="34">
        <v>123.12</v>
      </c>
      <c r="AB401" s="35">
        <f t="shared" si="62"/>
        <v>29.439452289259709</v>
      </c>
      <c r="AC401" s="36">
        <v>1.4317129629629631E-2</v>
      </c>
    </row>
    <row r="402" spans="1:29" s="31" customFormat="1" x14ac:dyDescent="0.3">
      <c r="A402" s="31" t="s">
        <v>563</v>
      </c>
      <c r="B402" s="29" t="s">
        <v>732</v>
      </c>
      <c r="C402" s="29" t="s">
        <v>1076</v>
      </c>
      <c r="D402" s="29" t="s">
        <v>124</v>
      </c>
      <c r="E402" s="29"/>
      <c r="F402" s="29"/>
      <c r="G402" s="29"/>
      <c r="H402" s="40">
        <f t="shared" si="59"/>
        <v>350.48333333333335</v>
      </c>
      <c r="I402" s="40">
        <f t="shared" si="60"/>
        <v>2.613789995493522</v>
      </c>
      <c r="J402" s="29"/>
      <c r="K402" s="29"/>
      <c r="O402" s="52">
        <v>107.81</v>
      </c>
      <c r="P402" s="33">
        <f>(3*(Y402-O402)/100)+(O402)</f>
        <v>108.4757</v>
      </c>
      <c r="Q402" s="34">
        <v>110.53</v>
      </c>
      <c r="R402" s="35">
        <f>(Q402-O402)/(130-O402)*100</f>
        <v>12.257773771969353</v>
      </c>
      <c r="S402" s="36">
        <v>1.909722222222222E-2</v>
      </c>
      <c r="T402" s="34"/>
      <c r="U402" s="34"/>
      <c r="V402" s="34"/>
      <c r="W402" s="34"/>
      <c r="X402" s="34"/>
      <c r="Y402" s="31">
        <v>130</v>
      </c>
      <c r="Z402" s="33">
        <f t="shared" si="61"/>
        <v>129.33430000000001</v>
      </c>
      <c r="AA402" s="34">
        <v>129.41999999999999</v>
      </c>
      <c r="AB402" s="35">
        <f t="shared" si="62"/>
        <v>2.613789995493522</v>
      </c>
      <c r="AC402" s="36">
        <v>0.24339120370370371</v>
      </c>
    </row>
    <row r="403" spans="1:29" s="31" customFormat="1" x14ac:dyDescent="0.3">
      <c r="A403" s="31" t="s">
        <v>564</v>
      </c>
      <c r="B403" s="29" t="s">
        <v>732</v>
      </c>
      <c r="C403" s="29" t="s">
        <v>1077</v>
      </c>
      <c r="D403" s="29" t="s">
        <v>124</v>
      </c>
      <c r="E403" s="29"/>
      <c r="F403" s="29"/>
      <c r="G403" s="29"/>
      <c r="H403" s="40">
        <f t="shared" si="59"/>
        <v>350.51666666666671</v>
      </c>
      <c r="I403" s="40">
        <f t="shared" si="60"/>
        <v>3.2570422535211669</v>
      </c>
      <c r="J403" s="29"/>
      <c r="K403" s="29"/>
      <c r="O403" s="52">
        <v>107.28</v>
      </c>
      <c r="P403" s="33">
        <f>(3*(Y403-O403)/100)+(O403)</f>
        <v>107.9616</v>
      </c>
      <c r="Q403" s="34">
        <v>109.78</v>
      </c>
      <c r="R403" s="35">
        <f>(Q403-O403)/(130-O403)*100</f>
        <v>11.003521126760564</v>
      </c>
      <c r="S403" s="36">
        <v>2.8136574074074074E-2</v>
      </c>
      <c r="T403" s="34"/>
      <c r="U403" s="34"/>
      <c r="V403" s="34"/>
      <c r="W403" s="34"/>
      <c r="X403" s="34"/>
      <c r="Y403" s="31">
        <v>130</v>
      </c>
      <c r="Z403" s="33">
        <f t="shared" si="61"/>
        <v>129.3184</v>
      </c>
      <c r="AA403" s="34">
        <v>129.26</v>
      </c>
      <c r="AB403" s="35">
        <f t="shared" si="62"/>
        <v>3.2570422535211669</v>
      </c>
      <c r="AC403" s="36">
        <v>0.24341435185185187</v>
      </c>
    </row>
    <row r="404" spans="1:29" s="31" customFormat="1" x14ac:dyDescent="0.3">
      <c r="A404" s="31" t="s">
        <v>565</v>
      </c>
      <c r="B404" s="29" t="s">
        <v>732</v>
      </c>
      <c r="C404" s="29" t="s">
        <v>1078</v>
      </c>
      <c r="D404" s="29" t="s">
        <v>124</v>
      </c>
      <c r="E404" s="29"/>
      <c r="F404" s="29"/>
      <c r="G404" s="29"/>
      <c r="H404" s="40">
        <f t="shared" si="59"/>
        <v>50.55</v>
      </c>
      <c r="I404" s="40">
        <f t="shared" si="60"/>
        <v>21.751152073732712</v>
      </c>
      <c r="J404" s="29"/>
      <c r="K404" s="29"/>
      <c r="O404" s="52">
        <v>108.3</v>
      </c>
      <c r="P404" s="34"/>
      <c r="Q404" s="34"/>
      <c r="R404" s="34"/>
      <c r="S404" s="34"/>
      <c r="T404" s="34"/>
      <c r="U404" s="34"/>
      <c r="V404" s="34"/>
      <c r="W404" s="34"/>
      <c r="X404" s="34"/>
      <c r="Y404" s="31">
        <v>130</v>
      </c>
      <c r="Z404" s="33">
        <f t="shared" si="61"/>
        <v>129.34899999999999</v>
      </c>
      <c r="AA404" s="34">
        <v>125.28</v>
      </c>
      <c r="AB404" s="35">
        <f t="shared" si="62"/>
        <v>21.751152073732712</v>
      </c>
      <c r="AC404" s="36">
        <v>3.5104166666666665E-2</v>
      </c>
    </row>
    <row r="405" spans="1:29" s="31" customFormat="1" x14ac:dyDescent="0.3">
      <c r="A405" s="31" t="s">
        <v>566</v>
      </c>
      <c r="B405" s="29" t="s">
        <v>732</v>
      </c>
      <c r="C405" s="29" t="s">
        <v>1079</v>
      </c>
      <c r="D405" s="29" t="s">
        <v>124</v>
      </c>
      <c r="E405" s="29"/>
      <c r="F405" s="29"/>
      <c r="G405" s="29"/>
      <c r="H405" s="40">
        <f t="shared" si="59"/>
        <v>210.55</v>
      </c>
      <c r="I405" s="40">
        <f t="shared" si="60"/>
        <v>4.1609510745313045</v>
      </c>
      <c r="J405" s="29"/>
      <c r="K405" s="29"/>
      <c r="O405" s="52">
        <v>108.13</v>
      </c>
      <c r="P405" s="34"/>
      <c r="Q405" s="34"/>
      <c r="R405" s="34"/>
      <c r="S405" s="34"/>
      <c r="T405" s="34"/>
      <c r="U405" s="34"/>
      <c r="V405" s="34"/>
      <c r="W405" s="34"/>
      <c r="X405" s="34"/>
      <c r="Y405" s="31">
        <v>130</v>
      </c>
      <c r="Z405" s="33">
        <f t="shared" si="61"/>
        <v>129.34389999999999</v>
      </c>
      <c r="AA405" s="34">
        <v>129.09</v>
      </c>
      <c r="AB405" s="35">
        <f t="shared" si="62"/>
        <v>4.1609510745313045</v>
      </c>
      <c r="AC405" s="36">
        <v>0.14621527777777779</v>
      </c>
    </row>
    <row r="406" spans="1:29" s="31" customFormat="1" x14ac:dyDescent="0.3">
      <c r="A406" s="31" t="s">
        <v>567</v>
      </c>
      <c r="B406" s="29" t="s">
        <v>732</v>
      </c>
      <c r="C406" s="29" t="s">
        <v>1080</v>
      </c>
      <c r="D406" s="29" t="s">
        <v>124</v>
      </c>
      <c r="E406" s="29"/>
      <c r="F406" s="29"/>
      <c r="G406" s="29"/>
      <c r="H406" s="40">
        <f t="shared" si="59"/>
        <v>50.600000000000009</v>
      </c>
      <c r="I406" s="40">
        <f t="shared" si="60"/>
        <v>13.468634686346867</v>
      </c>
      <c r="J406" s="29"/>
      <c r="K406" s="29"/>
      <c r="O406" s="52">
        <v>108.32</v>
      </c>
      <c r="P406" s="33">
        <f>(3*(Y406-O406)/100)+(O406)</f>
        <v>108.9704</v>
      </c>
      <c r="Q406" s="34">
        <v>109.34</v>
      </c>
      <c r="R406" s="35">
        <f>(Q406-O406)/(130-O406)*100</f>
        <v>4.7047970479705254</v>
      </c>
      <c r="S406" s="36">
        <v>7.3611111111111108E-3</v>
      </c>
      <c r="T406" s="34"/>
      <c r="U406" s="34"/>
      <c r="V406" s="34"/>
      <c r="W406" s="34"/>
      <c r="X406" s="34"/>
      <c r="Y406" s="31">
        <v>130</v>
      </c>
      <c r="Z406" s="33">
        <f t="shared" si="61"/>
        <v>129.34960000000001</v>
      </c>
      <c r="AA406" s="34">
        <v>127.08</v>
      </c>
      <c r="AB406" s="35">
        <f t="shared" si="62"/>
        <v>13.468634686346867</v>
      </c>
      <c r="AC406" s="36">
        <v>3.5138888888888893E-2</v>
      </c>
    </row>
    <row r="407" spans="1:29" s="31" customFormat="1" x14ac:dyDescent="0.3">
      <c r="A407" s="31" t="s">
        <v>568</v>
      </c>
      <c r="B407" s="29" t="s">
        <v>732</v>
      </c>
      <c r="C407" s="29" t="s">
        <v>1081</v>
      </c>
      <c r="D407" s="29" t="s">
        <v>124</v>
      </c>
      <c r="E407" s="29"/>
      <c r="F407" s="29"/>
      <c r="G407" s="29"/>
      <c r="H407" s="40">
        <f t="shared" si="59"/>
        <v>40.633333333333326</v>
      </c>
      <c r="I407" s="40">
        <f t="shared" si="60"/>
        <v>13.575701794753808</v>
      </c>
      <c r="J407" s="29"/>
      <c r="K407" s="29"/>
      <c r="O407" s="52">
        <v>108.27</v>
      </c>
      <c r="P407" s="34"/>
      <c r="Q407" s="34"/>
      <c r="R407" s="34"/>
      <c r="S407" s="34"/>
      <c r="T407" s="34"/>
      <c r="U407" s="34"/>
      <c r="V407" s="34"/>
      <c r="W407" s="34"/>
      <c r="X407" s="34"/>
      <c r="Y407" s="31">
        <v>130</v>
      </c>
      <c r="Z407" s="33">
        <f t="shared" si="61"/>
        <v>129.34809999999999</v>
      </c>
      <c r="AA407" s="34">
        <v>127.05</v>
      </c>
      <c r="AB407" s="35">
        <f t="shared" si="62"/>
        <v>13.575701794753808</v>
      </c>
      <c r="AC407" s="36">
        <v>2.8217592592592589E-2</v>
      </c>
    </row>
    <row r="408" spans="1:29" s="31" customFormat="1" x14ac:dyDescent="0.3">
      <c r="A408" s="31" t="s">
        <v>691</v>
      </c>
      <c r="B408" s="29" t="s">
        <v>847</v>
      </c>
      <c r="C408" s="29"/>
      <c r="D408" s="29" t="s">
        <v>124</v>
      </c>
      <c r="E408" s="29"/>
      <c r="F408" s="29"/>
      <c r="G408" s="29"/>
      <c r="H408" s="29"/>
      <c r="I408" s="29"/>
      <c r="J408" s="29">
        <f>X408*1440</f>
        <v>20.5</v>
      </c>
      <c r="K408" s="40">
        <f>(117.72-116.1)/(130-O408)*100</f>
        <v>1.2461538461538497</v>
      </c>
      <c r="L408" s="41">
        <f>W408</f>
        <v>10.319031903190318</v>
      </c>
      <c r="O408" s="52"/>
      <c r="P408" s="34"/>
      <c r="Q408" s="34"/>
      <c r="R408" s="34"/>
      <c r="S408" s="34"/>
      <c r="T408" s="34">
        <v>4.51</v>
      </c>
      <c r="U408" s="34">
        <v>9.1999999999999993</v>
      </c>
      <c r="V408" s="34">
        <v>49.96</v>
      </c>
      <c r="W408" s="35">
        <f t="shared" ref="W408:W409" si="63">(U408-T408)/(V408-T408)*100</f>
        <v>10.319031903190318</v>
      </c>
      <c r="X408" s="36">
        <v>1.4236111111111111E-2</v>
      </c>
      <c r="Z408" s="34"/>
      <c r="AA408" s="34"/>
      <c r="AB408" s="34"/>
      <c r="AC408" s="34"/>
    </row>
    <row r="409" spans="1:29" s="83" customFormat="1" x14ac:dyDescent="0.3">
      <c r="A409" s="83" t="s">
        <v>569</v>
      </c>
      <c r="B409" s="12" t="s">
        <v>848</v>
      </c>
      <c r="C409" s="12"/>
      <c r="D409" s="12" t="s">
        <v>124</v>
      </c>
      <c r="E409" s="12"/>
      <c r="F409" s="90">
        <f t="shared" ref="F409" si="64">S409*1440</f>
        <v>110.51666666666667</v>
      </c>
      <c r="G409" s="90">
        <f t="shared" ref="G409" si="65">R409</f>
        <v>4.6678635547576581</v>
      </c>
      <c r="H409" s="12"/>
      <c r="I409" s="12"/>
      <c r="J409" s="12"/>
      <c r="K409" s="12"/>
      <c r="O409" s="88">
        <v>107.72</v>
      </c>
      <c r="P409" s="84">
        <f>(3*(Y409-O409)/100)+(O409)</f>
        <v>108.3884</v>
      </c>
      <c r="Q409" s="24">
        <v>108.76</v>
      </c>
      <c r="R409" s="85">
        <f>(Q409-O409)/(130-O409)*100</f>
        <v>4.6678635547576581</v>
      </c>
      <c r="S409" s="25">
        <v>7.6747685185185183E-2</v>
      </c>
      <c r="T409" s="24">
        <v>6.27</v>
      </c>
      <c r="U409" s="24">
        <v>7.88</v>
      </c>
      <c r="V409" s="24">
        <v>17.25</v>
      </c>
      <c r="W409" s="85">
        <f t="shared" si="63"/>
        <v>14.663023679417126</v>
      </c>
      <c r="X409" s="25">
        <v>2.119212962962963E-2</v>
      </c>
      <c r="Y409" s="83">
        <v>130</v>
      </c>
      <c r="Z409" s="24"/>
      <c r="AA409" s="24"/>
      <c r="AB409" s="24"/>
      <c r="AC409" s="24"/>
    </row>
    <row r="410" spans="1:29" x14ac:dyDescent="0.3">
      <c r="A410" t="s">
        <v>570</v>
      </c>
      <c r="B410" s="1" t="s">
        <v>849</v>
      </c>
      <c r="D410" s="1" t="s">
        <v>144</v>
      </c>
    </row>
    <row r="411" spans="1:29" s="83" customFormat="1" x14ac:dyDescent="0.3">
      <c r="A411" s="83" t="s">
        <v>571</v>
      </c>
      <c r="B411" s="12" t="s">
        <v>1142</v>
      </c>
      <c r="C411" s="12"/>
      <c r="D411" s="12" t="s">
        <v>124</v>
      </c>
      <c r="E411" s="12"/>
      <c r="F411" s="12"/>
      <c r="G411" s="12"/>
      <c r="H411" s="90">
        <f t="shared" ref="H411" si="66">AC411*1440</f>
        <v>160.58333333333334</v>
      </c>
      <c r="I411" s="90">
        <f t="shared" ref="I411" si="67">AB411</f>
        <v>3.2570422535211669</v>
      </c>
      <c r="J411" s="12"/>
      <c r="K411" s="12"/>
      <c r="O411" s="88">
        <v>107.28</v>
      </c>
      <c r="P411" s="24"/>
      <c r="Q411" s="24"/>
      <c r="R411" s="24"/>
      <c r="S411" s="24"/>
      <c r="T411" s="24"/>
      <c r="U411" s="24"/>
      <c r="V411" s="24"/>
      <c r="W411" s="24"/>
      <c r="X411" s="24"/>
      <c r="Y411" s="83">
        <v>130</v>
      </c>
      <c r="Z411" s="84">
        <f t="shared" ref="Z411:Z413" si="68">Y411-(3*(Y411-O411)/100)</f>
        <v>129.3184</v>
      </c>
      <c r="AA411" s="24">
        <v>129.26</v>
      </c>
      <c r="AB411" s="85">
        <f t="shared" ref="AB411:AB413" si="69">(Y411-AA411)/(130-O411)*100</f>
        <v>3.2570422535211669</v>
      </c>
      <c r="AC411" s="25">
        <v>0.1115162037037037</v>
      </c>
    </row>
    <row r="412" spans="1:29" x14ac:dyDescent="0.3">
      <c r="A412" t="s">
        <v>572</v>
      </c>
      <c r="B412" s="1" t="s">
        <v>849</v>
      </c>
      <c r="D412" s="1" t="s">
        <v>144</v>
      </c>
      <c r="H412" s="5"/>
      <c r="I412" s="5"/>
    </row>
    <row r="413" spans="1:29" s="83" customFormat="1" x14ac:dyDescent="0.3">
      <c r="A413" s="83" t="s">
        <v>573</v>
      </c>
      <c r="B413" s="12" t="s">
        <v>850</v>
      </c>
      <c r="C413" s="12"/>
      <c r="D413" s="12" t="s">
        <v>124</v>
      </c>
      <c r="E413" s="12"/>
      <c r="F413" s="12"/>
      <c r="G413" s="12"/>
      <c r="H413" s="90">
        <f t="shared" ref="H413" si="70">AC413*1440</f>
        <v>110.63333333333334</v>
      </c>
      <c r="I413" s="90">
        <f t="shared" ref="I413" si="71">AB413</f>
        <v>5.8592041976388423</v>
      </c>
      <c r="J413" s="12"/>
      <c r="K413" s="12"/>
      <c r="O413" s="88">
        <v>107.13</v>
      </c>
      <c r="P413" s="24"/>
      <c r="Q413" s="24"/>
      <c r="R413" s="24"/>
      <c r="S413" s="24"/>
      <c r="T413" s="24"/>
      <c r="U413" s="24"/>
      <c r="V413" s="24"/>
      <c r="W413" s="24"/>
      <c r="X413" s="24"/>
      <c r="Y413" s="83">
        <v>130</v>
      </c>
      <c r="Z413" s="84">
        <f t="shared" si="68"/>
        <v>129.31389999999999</v>
      </c>
      <c r="AA413" s="24">
        <v>128.66</v>
      </c>
      <c r="AB413" s="85">
        <f t="shared" si="69"/>
        <v>5.8592041976388423</v>
      </c>
      <c r="AC413" s="25">
        <v>7.6828703703703705E-2</v>
      </c>
    </row>
    <row r="414" spans="1:29" s="31" customFormat="1" x14ac:dyDescent="0.3">
      <c r="A414" s="31" t="s">
        <v>574</v>
      </c>
      <c r="B414" s="29" t="s">
        <v>851</v>
      </c>
      <c r="C414" s="29" t="s">
        <v>1145</v>
      </c>
      <c r="D414" s="29" t="s">
        <v>144</v>
      </c>
      <c r="E414" s="29"/>
      <c r="F414" s="29"/>
      <c r="G414" s="29"/>
      <c r="H414" s="29"/>
      <c r="I414" s="29"/>
      <c r="J414" s="29"/>
      <c r="K414" s="29"/>
      <c r="O414" s="52"/>
      <c r="P414" s="34"/>
      <c r="Q414" s="34"/>
      <c r="R414" s="34"/>
      <c r="S414" s="34"/>
      <c r="T414" s="34"/>
      <c r="U414" s="34"/>
      <c r="V414" s="34"/>
      <c r="W414" s="34"/>
      <c r="X414" s="34"/>
      <c r="Z414" s="34"/>
      <c r="AA414" s="34"/>
      <c r="AB414" s="34"/>
      <c r="AC414" s="34"/>
    </row>
    <row r="415" spans="1:29" s="31" customFormat="1" x14ac:dyDescent="0.3">
      <c r="A415" s="31" t="s">
        <v>575</v>
      </c>
      <c r="B415" s="29" t="s">
        <v>851</v>
      </c>
      <c r="C415" s="29"/>
      <c r="D415" s="29" t="s">
        <v>144</v>
      </c>
      <c r="E415" s="29"/>
      <c r="F415" s="29"/>
      <c r="G415" s="29"/>
      <c r="H415" s="29"/>
      <c r="I415" s="29"/>
      <c r="J415" s="29"/>
      <c r="K415" s="29"/>
      <c r="O415" s="52"/>
      <c r="P415" s="34"/>
      <c r="Q415" s="34"/>
      <c r="R415" s="34"/>
      <c r="S415" s="34"/>
      <c r="T415" s="34"/>
      <c r="U415" s="34"/>
      <c r="V415" s="34"/>
      <c r="W415" s="34"/>
      <c r="X415" s="34"/>
      <c r="Z415" s="34"/>
      <c r="AA415" s="34"/>
      <c r="AB415" s="34"/>
      <c r="AC415" s="34"/>
    </row>
    <row r="416" spans="1:29" s="31" customFormat="1" x14ac:dyDescent="0.3">
      <c r="A416" s="31" t="s">
        <v>576</v>
      </c>
      <c r="B416" s="29" t="s">
        <v>851</v>
      </c>
      <c r="C416" s="29"/>
      <c r="D416" s="29" t="s">
        <v>124</v>
      </c>
      <c r="E416" s="29"/>
      <c r="F416" s="29"/>
      <c r="G416" s="29"/>
      <c r="H416" s="40">
        <f t="shared" ref="H416" si="72">AC416*1440</f>
        <v>270.58333333333331</v>
      </c>
      <c r="I416" s="40">
        <f t="shared" ref="I416" si="73">AB416</f>
        <v>4.4821583986074884</v>
      </c>
      <c r="J416" s="29"/>
      <c r="K416" s="29"/>
      <c r="O416" s="52">
        <v>107.02</v>
      </c>
      <c r="P416" s="34"/>
      <c r="Q416" s="34"/>
      <c r="R416" s="34"/>
      <c r="S416" s="34"/>
      <c r="T416" s="34"/>
      <c r="U416" s="34"/>
      <c r="V416" s="34"/>
      <c r="W416" s="34"/>
      <c r="X416" s="34"/>
      <c r="Y416" s="31">
        <v>130</v>
      </c>
      <c r="Z416" s="33">
        <f t="shared" ref="Z416" si="74">Y416-(3*(Y416-O416)/100)</f>
        <v>129.31059999999999</v>
      </c>
      <c r="AA416" s="34">
        <v>128.97</v>
      </c>
      <c r="AB416" s="35">
        <f t="shared" ref="AB416" si="75">(Y416-AA416)/(130-O416)*100</f>
        <v>4.4821583986074884</v>
      </c>
      <c r="AC416" s="36">
        <v>0.18790509259259258</v>
      </c>
    </row>
    <row r="417" spans="1:29" x14ac:dyDescent="0.3">
      <c r="A417" t="s">
        <v>577</v>
      </c>
      <c r="B417" s="1" t="s">
        <v>852</v>
      </c>
      <c r="D417" s="1" t="s">
        <v>144</v>
      </c>
    </row>
    <row r="418" spans="1:29" x14ac:dyDescent="0.3">
      <c r="A418" t="s">
        <v>578</v>
      </c>
      <c r="B418" s="1" t="s">
        <v>853</v>
      </c>
      <c r="D418" s="1" t="s">
        <v>144</v>
      </c>
    </row>
    <row r="419" spans="1:29" x14ac:dyDescent="0.3">
      <c r="A419" t="s">
        <v>579</v>
      </c>
      <c r="B419" s="1" t="s">
        <v>854</v>
      </c>
      <c r="D419" s="1" t="s">
        <v>144</v>
      </c>
    </row>
    <row r="420" spans="1:29" s="31" customFormat="1" x14ac:dyDescent="0.3">
      <c r="A420" s="31" t="s">
        <v>733</v>
      </c>
      <c r="B420" s="29" t="s">
        <v>732</v>
      </c>
      <c r="C420" s="29" t="s">
        <v>1082</v>
      </c>
      <c r="D420" s="29" t="s">
        <v>124</v>
      </c>
      <c r="E420" s="29"/>
      <c r="F420" s="40">
        <f t="shared" ref="F420" si="76">S420*1440</f>
        <v>20.483333333333334</v>
      </c>
      <c r="G420" s="40">
        <f t="shared" ref="G420" si="77">R420</f>
        <v>9.8375451263537581</v>
      </c>
      <c r="H420" s="40">
        <f t="shared" ref="H420" si="78">AC420*1440</f>
        <v>30.483333333333334</v>
      </c>
      <c r="I420" s="40">
        <f t="shared" ref="I420" si="79">AB420</f>
        <v>2.1209386281588398</v>
      </c>
      <c r="J420" s="29"/>
      <c r="K420" s="29"/>
      <c r="O420" s="52">
        <v>107.84</v>
      </c>
      <c r="P420" s="33">
        <f t="shared" ref="P420:P431" si="80">(3*(Y420-O420)/100)+(O420)</f>
        <v>108.5048</v>
      </c>
      <c r="Q420" s="34">
        <v>110.02</v>
      </c>
      <c r="R420" s="35">
        <f>(Q420-O420)/(130-O420)*100</f>
        <v>9.8375451263537581</v>
      </c>
      <c r="S420" s="36">
        <v>1.4224537037037037E-2</v>
      </c>
      <c r="T420" s="34"/>
      <c r="U420" s="34"/>
      <c r="V420" s="34"/>
      <c r="W420" s="34"/>
      <c r="X420" s="34"/>
      <c r="Y420" s="31">
        <v>130</v>
      </c>
      <c r="Z420" s="33">
        <f t="shared" ref="Z420:Z431" si="81">Y420-(3*(Y420-O420)/100)</f>
        <v>129.33519999999999</v>
      </c>
      <c r="AA420" s="34">
        <v>129.53</v>
      </c>
      <c r="AB420" s="35">
        <f t="shared" ref="AB420:AB431" si="82">(Y420-AA420)/(130-O420)*100</f>
        <v>2.1209386281588398</v>
      </c>
      <c r="AC420" s="36">
        <v>2.1168981481481483E-2</v>
      </c>
    </row>
    <row r="421" spans="1:29" s="31" customFormat="1" x14ac:dyDescent="0.3">
      <c r="A421" s="31" t="s">
        <v>734</v>
      </c>
      <c r="B421" s="29" t="s">
        <v>732</v>
      </c>
      <c r="C421" s="29" t="s">
        <v>1083</v>
      </c>
      <c r="D421" s="29" t="s">
        <v>124</v>
      </c>
      <c r="E421" s="29"/>
      <c r="F421" s="40">
        <f t="shared" ref="F421:F424" si="83">S421*1440</f>
        <v>10.516666666666667</v>
      </c>
      <c r="G421" s="40">
        <f t="shared" ref="G421:G424" si="84">R421</f>
        <v>6.8965517241378924</v>
      </c>
      <c r="H421" s="40">
        <f t="shared" ref="H421:H425" si="85">AC421*1440</f>
        <v>30.516666666666666</v>
      </c>
      <c r="I421" s="40">
        <f t="shared" ref="I421:I425" si="86">AB421</f>
        <v>2.6394210302256478</v>
      </c>
      <c r="J421" s="29"/>
      <c r="K421" s="29"/>
      <c r="O421" s="52">
        <v>106.51</v>
      </c>
      <c r="P421" s="33">
        <f t="shared" si="80"/>
        <v>107.21470000000001</v>
      </c>
      <c r="Q421" s="34">
        <v>108.13</v>
      </c>
      <c r="R421" s="35">
        <f>(Q421-O421)/(130-O421)*100</f>
        <v>6.8965517241378924</v>
      </c>
      <c r="S421" s="36">
        <v>7.3032407407407412E-3</v>
      </c>
      <c r="T421" s="34"/>
      <c r="U421" s="34"/>
      <c r="V421" s="34"/>
      <c r="W421" s="34"/>
      <c r="X421" s="34"/>
      <c r="Y421" s="31">
        <v>130</v>
      </c>
      <c r="Z421" s="33">
        <f t="shared" si="81"/>
        <v>129.2953</v>
      </c>
      <c r="AA421" s="34">
        <v>129.38</v>
      </c>
      <c r="AB421" s="35">
        <f t="shared" si="82"/>
        <v>2.6394210302256478</v>
      </c>
      <c r="AC421" s="36">
        <v>2.119212962962963E-2</v>
      </c>
    </row>
    <row r="422" spans="1:29" s="31" customFormat="1" x14ac:dyDescent="0.3">
      <c r="A422" s="31" t="s">
        <v>735</v>
      </c>
      <c r="B422" s="29" t="s">
        <v>732</v>
      </c>
      <c r="C422" s="29" t="s">
        <v>1084</v>
      </c>
      <c r="D422" s="29" t="s">
        <v>124</v>
      </c>
      <c r="E422" s="29"/>
      <c r="F422" s="40">
        <f t="shared" si="83"/>
        <v>200.53333333333336</v>
      </c>
      <c r="G422" s="40">
        <f t="shared" si="84"/>
        <v>4.0017398869073597</v>
      </c>
      <c r="H422" s="40">
        <f t="shared" si="85"/>
        <v>50.533333333333331</v>
      </c>
      <c r="I422" s="40">
        <f t="shared" si="86"/>
        <v>25.402348847324944</v>
      </c>
      <c r="J422" s="29"/>
      <c r="K422" s="29"/>
      <c r="O422" s="52">
        <v>107.01</v>
      </c>
      <c r="P422" s="33">
        <f t="shared" si="80"/>
        <v>107.69970000000001</v>
      </c>
      <c r="Q422" s="34">
        <v>107.93</v>
      </c>
      <c r="R422" s="35">
        <f>(Q422-O422)/(130-O422)*100</f>
        <v>4.0017398869073597</v>
      </c>
      <c r="S422" s="36">
        <v>0.13925925925925928</v>
      </c>
      <c r="T422" s="34"/>
      <c r="U422" s="34"/>
      <c r="V422" s="34"/>
      <c r="W422" s="34"/>
      <c r="X422" s="34"/>
      <c r="Y422" s="31">
        <v>130</v>
      </c>
      <c r="Z422" s="33">
        <f t="shared" si="81"/>
        <v>129.31030000000001</v>
      </c>
      <c r="AA422" s="34">
        <v>124.16</v>
      </c>
      <c r="AB422" s="35">
        <f t="shared" si="82"/>
        <v>25.402348847324944</v>
      </c>
      <c r="AC422" s="36">
        <v>3.5092592592592592E-2</v>
      </c>
    </row>
    <row r="423" spans="1:29" s="31" customFormat="1" x14ac:dyDescent="0.3">
      <c r="A423" s="31" t="s">
        <v>736</v>
      </c>
      <c r="B423" s="29" t="s">
        <v>732</v>
      </c>
      <c r="C423" s="29" t="s">
        <v>1085</v>
      </c>
      <c r="D423" s="29" t="s">
        <v>124</v>
      </c>
      <c r="E423" s="29"/>
      <c r="F423" s="40">
        <f t="shared" si="83"/>
        <v>20.56666666666667</v>
      </c>
      <c r="G423" s="40">
        <f t="shared" si="84"/>
        <v>12.79296875000002</v>
      </c>
      <c r="H423" s="40">
        <f t="shared" si="85"/>
        <v>30.56666666666667</v>
      </c>
      <c r="I423" s="40">
        <f t="shared" si="86"/>
        <v>2.0996093750000329</v>
      </c>
      <c r="J423" s="29"/>
      <c r="K423" s="29"/>
      <c r="O423" s="52">
        <v>109.52</v>
      </c>
      <c r="P423" s="33">
        <f t="shared" si="80"/>
        <v>110.1344</v>
      </c>
      <c r="Q423" s="34">
        <v>112.14</v>
      </c>
      <c r="R423" s="35">
        <f>(Q423-O423)/(130-O423)*100</f>
        <v>12.79296875000002</v>
      </c>
      <c r="S423" s="36">
        <v>1.4282407407407409E-2</v>
      </c>
      <c r="T423" s="34"/>
      <c r="U423" s="34"/>
      <c r="V423" s="34"/>
      <c r="W423" s="34"/>
      <c r="X423" s="34"/>
      <c r="Y423" s="31">
        <v>130</v>
      </c>
      <c r="Z423" s="33">
        <f t="shared" si="81"/>
        <v>129.38560000000001</v>
      </c>
      <c r="AA423" s="34">
        <v>129.57</v>
      </c>
      <c r="AB423" s="35">
        <f t="shared" si="82"/>
        <v>2.0996093750000329</v>
      </c>
      <c r="AC423" s="36">
        <v>2.1226851851851854E-2</v>
      </c>
    </row>
    <row r="424" spans="1:29" s="31" customFormat="1" x14ac:dyDescent="0.3">
      <c r="A424" s="31" t="s">
        <v>737</v>
      </c>
      <c r="B424" s="29" t="s">
        <v>732</v>
      </c>
      <c r="C424" s="29" t="s">
        <v>1086</v>
      </c>
      <c r="D424" s="29" t="s">
        <v>124</v>
      </c>
      <c r="E424" s="29"/>
      <c r="F424" s="40">
        <f t="shared" si="83"/>
        <v>30.6</v>
      </c>
      <c r="G424" s="40">
        <f t="shared" si="84"/>
        <v>11.874032008260253</v>
      </c>
      <c r="H424" s="40">
        <f t="shared" si="85"/>
        <v>30.6</v>
      </c>
      <c r="I424" s="40">
        <f t="shared" si="86"/>
        <v>1.703665462054788</v>
      </c>
      <c r="J424" s="29"/>
      <c r="K424" s="29"/>
      <c r="O424" s="52">
        <v>110.63</v>
      </c>
      <c r="P424" s="33">
        <f t="shared" si="80"/>
        <v>111.2111</v>
      </c>
      <c r="Q424" s="34">
        <v>112.93</v>
      </c>
      <c r="R424" s="35">
        <f>(Q424-O424)/(130-O424)*100</f>
        <v>11.874032008260253</v>
      </c>
      <c r="S424" s="36">
        <v>2.1250000000000002E-2</v>
      </c>
      <c r="T424" s="34"/>
      <c r="U424" s="34"/>
      <c r="V424" s="34"/>
      <c r="W424" s="34"/>
      <c r="X424" s="34"/>
      <c r="Y424" s="31">
        <v>130</v>
      </c>
      <c r="Z424" s="33">
        <f t="shared" si="81"/>
        <v>129.41890000000001</v>
      </c>
      <c r="AA424" s="34">
        <v>129.66999999999999</v>
      </c>
      <c r="AB424" s="35">
        <f t="shared" si="82"/>
        <v>1.703665462054788</v>
      </c>
      <c r="AC424" s="36">
        <v>2.1250000000000002E-2</v>
      </c>
    </row>
    <row r="425" spans="1:29" s="31" customFormat="1" x14ac:dyDescent="0.3">
      <c r="A425" s="31" t="s">
        <v>738</v>
      </c>
      <c r="B425" s="29" t="s">
        <v>732</v>
      </c>
      <c r="C425" s="29" t="s">
        <v>1087</v>
      </c>
      <c r="D425" s="29" t="s">
        <v>124</v>
      </c>
      <c r="E425" s="29"/>
      <c r="F425" s="40"/>
      <c r="G425" s="40"/>
      <c r="H425" s="40">
        <f t="shared" si="85"/>
        <v>70.616666666666674</v>
      </c>
      <c r="I425" s="40">
        <f t="shared" si="86"/>
        <v>7.7889447236181493</v>
      </c>
      <c r="J425" s="29"/>
      <c r="K425" s="29"/>
      <c r="O425" s="52">
        <v>106.12</v>
      </c>
      <c r="P425" s="34">
        <f t="shared" si="80"/>
        <v>106.8364</v>
      </c>
      <c r="Q425" s="34"/>
      <c r="R425" s="34"/>
      <c r="S425" s="34"/>
      <c r="T425" s="34"/>
      <c r="U425" s="34"/>
      <c r="V425" s="34"/>
      <c r="W425" s="34"/>
      <c r="X425" s="34"/>
      <c r="Y425" s="31">
        <v>130</v>
      </c>
      <c r="Z425" s="33">
        <f t="shared" si="81"/>
        <v>129.28360000000001</v>
      </c>
      <c r="AA425" s="34">
        <v>128.13999999999999</v>
      </c>
      <c r="AB425" s="35">
        <f t="shared" si="82"/>
        <v>7.7889447236181493</v>
      </c>
      <c r="AC425" s="36">
        <v>4.9039351851851855E-2</v>
      </c>
    </row>
    <row r="426" spans="1:29" s="31" customFormat="1" x14ac:dyDescent="0.3">
      <c r="A426" s="31" t="s">
        <v>739</v>
      </c>
      <c r="B426" s="29" t="s">
        <v>732</v>
      </c>
      <c r="C426" s="29" t="s">
        <v>1088</v>
      </c>
      <c r="D426" s="29" t="s">
        <v>124</v>
      </c>
      <c r="E426" s="29"/>
      <c r="F426" s="40">
        <f t="shared" ref="F426" si="87">S426*1440</f>
        <v>40.5</v>
      </c>
      <c r="G426" s="40">
        <f t="shared" ref="G426" si="88">R426</f>
        <v>12.935323383084574</v>
      </c>
      <c r="H426" s="40"/>
      <c r="I426" s="40"/>
      <c r="J426" s="29">
        <f>X426*1440</f>
        <v>60.499999999999993</v>
      </c>
      <c r="K426" s="93">
        <f>(117.72-116.1)/(130-O426)*100</f>
        <v>7.3270013568521239</v>
      </c>
      <c r="L426" s="89">
        <f>W426</f>
        <v>2.3617511520737322</v>
      </c>
      <c r="O426" s="52">
        <v>107.89</v>
      </c>
      <c r="P426" s="34">
        <f t="shared" si="80"/>
        <v>108.55330000000001</v>
      </c>
      <c r="Q426" s="34">
        <v>110.75</v>
      </c>
      <c r="R426" s="35">
        <f>(Q426-O426)/(130-O426)*100</f>
        <v>12.935323383084574</v>
      </c>
      <c r="S426" s="36">
        <v>2.8125000000000001E-2</v>
      </c>
      <c r="T426" s="34">
        <v>3.49</v>
      </c>
      <c r="U426" s="34">
        <v>5.54</v>
      </c>
      <c r="V426" s="34">
        <v>90.29</v>
      </c>
      <c r="W426" s="33">
        <f t="shared" ref="W426" si="89">(U426-T426)/(V426-T426)*100</f>
        <v>2.3617511520737322</v>
      </c>
      <c r="X426" s="36">
        <v>4.2013888888888885E-2</v>
      </c>
      <c r="Y426" s="31">
        <v>130</v>
      </c>
      <c r="Z426" s="34">
        <f t="shared" si="81"/>
        <v>129.33670000000001</v>
      </c>
      <c r="AA426" s="34"/>
      <c r="AB426" s="34"/>
      <c r="AC426" s="34"/>
    </row>
    <row r="427" spans="1:29" s="31" customFormat="1" x14ac:dyDescent="0.3">
      <c r="A427" s="31" t="s">
        <v>740</v>
      </c>
      <c r="B427" s="29" t="s">
        <v>732</v>
      </c>
      <c r="C427" s="29" t="s">
        <v>1089</v>
      </c>
      <c r="D427" s="29" t="s">
        <v>124</v>
      </c>
      <c r="E427" s="29"/>
      <c r="F427" s="29"/>
      <c r="G427" s="29"/>
      <c r="H427" s="40">
        <f t="shared" ref="H427:H431" si="90">AC427*1440</f>
        <v>30.533333333333339</v>
      </c>
      <c r="I427" s="40">
        <f t="shared" ref="I427:I431" si="91">AB427</f>
        <v>2.9583146571044221</v>
      </c>
      <c r="J427" s="29"/>
      <c r="K427" s="29"/>
      <c r="O427" s="52">
        <v>107.69</v>
      </c>
      <c r="P427" s="34">
        <f t="shared" si="80"/>
        <v>108.3593</v>
      </c>
      <c r="Q427" s="34"/>
      <c r="R427" s="34"/>
      <c r="S427" s="34"/>
      <c r="T427" s="34"/>
      <c r="U427" s="34"/>
      <c r="V427" s="34"/>
      <c r="W427" s="34"/>
      <c r="X427" s="34"/>
      <c r="Y427" s="31">
        <v>130</v>
      </c>
      <c r="Z427" s="34">
        <f t="shared" si="81"/>
        <v>129.33070000000001</v>
      </c>
      <c r="AA427" s="34">
        <v>129.34</v>
      </c>
      <c r="AB427" s="35">
        <f t="shared" si="82"/>
        <v>2.9583146571044221</v>
      </c>
      <c r="AC427" s="36">
        <v>2.1203703703703707E-2</v>
      </c>
    </row>
    <row r="428" spans="1:29" s="31" customFormat="1" x14ac:dyDescent="0.3">
      <c r="A428" s="31" t="s">
        <v>741</v>
      </c>
      <c r="B428" s="29" t="s">
        <v>732</v>
      </c>
      <c r="C428" s="29" t="s">
        <v>1090</v>
      </c>
      <c r="D428" s="29" t="s">
        <v>124</v>
      </c>
      <c r="E428" s="29"/>
      <c r="F428" s="29"/>
      <c r="G428" s="29"/>
      <c r="H428" s="40">
        <f t="shared" si="90"/>
        <v>30.55</v>
      </c>
      <c r="I428" s="40">
        <f t="shared" si="91"/>
        <v>3.0872483221476417</v>
      </c>
      <c r="J428" s="29"/>
      <c r="K428" s="29"/>
      <c r="O428" s="52">
        <v>107.65</v>
      </c>
      <c r="P428" s="34">
        <f t="shared" si="80"/>
        <v>108.32050000000001</v>
      </c>
      <c r="Q428" s="34"/>
      <c r="R428" s="34"/>
      <c r="S428" s="34"/>
      <c r="T428" s="34"/>
      <c r="U428" s="34"/>
      <c r="V428" s="34"/>
      <c r="W428" s="34"/>
      <c r="X428" s="34"/>
      <c r="Y428" s="31">
        <v>130</v>
      </c>
      <c r="Z428" s="34">
        <f t="shared" si="81"/>
        <v>129.3295</v>
      </c>
      <c r="AA428" s="34">
        <v>129.31</v>
      </c>
      <c r="AB428" s="35">
        <f t="shared" si="82"/>
        <v>3.0872483221476417</v>
      </c>
      <c r="AC428" s="36">
        <v>2.1215277777777777E-2</v>
      </c>
    </row>
    <row r="429" spans="1:29" s="31" customFormat="1" x14ac:dyDescent="0.3">
      <c r="A429" s="31" t="s">
        <v>742</v>
      </c>
      <c r="B429" s="29" t="s">
        <v>732</v>
      </c>
      <c r="C429" s="29" t="s">
        <v>1091</v>
      </c>
      <c r="D429" s="29" t="s">
        <v>124</v>
      </c>
      <c r="E429" s="29"/>
      <c r="F429" s="29"/>
      <c r="G429" s="29"/>
      <c r="H429" s="40">
        <f t="shared" si="90"/>
        <v>30.583333333333332</v>
      </c>
      <c r="I429" s="40">
        <f t="shared" si="91"/>
        <v>2.9676258992805611</v>
      </c>
      <c r="J429" s="29"/>
      <c r="K429" s="29"/>
      <c r="O429" s="52">
        <v>107.76</v>
      </c>
      <c r="P429" s="34">
        <f t="shared" si="80"/>
        <v>108.4272</v>
      </c>
      <c r="Q429" s="34"/>
      <c r="R429" s="34"/>
      <c r="S429" s="34"/>
      <c r="T429" s="34"/>
      <c r="U429" s="34"/>
      <c r="V429" s="34"/>
      <c r="W429" s="34"/>
      <c r="X429" s="34"/>
      <c r="Y429" s="31">
        <v>130</v>
      </c>
      <c r="Z429" s="34">
        <f t="shared" si="81"/>
        <v>129.33279999999999</v>
      </c>
      <c r="AA429" s="34">
        <v>129.34</v>
      </c>
      <c r="AB429" s="35">
        <f t="shared" si="82"/>
        <v>2.9676258992805611</v>
      </c>
      <c r="AC429" s="36">
        <v>2.1238425925925924E-2</v>
      </c>
    </row>
    <row r="430" spans="1:29" s="31" customFormat="1" x14ac:dyDescent="0.3">
      <c r="A430" s="31" t="s">
        <v>743</v>
      </c>
      <c r="B430" s="29" t="s">
        <v>732</v>
      </c>
      <c r="C430" s="29" t="s">
        <v>1092</v>
      </c>
      <c r="D430" s="29" t="s">
        <v>124</v>
      </c>
      <c r="E430" s="29"/>
      <c r="F430" s="29"/>
      <c r="G430" s="29"/>
      <c r="H430" s="40">
        <f t="shared" si="90"/>
        <v>30.6</v>
      </c>
      <c r="I430" s="40">
        <f t="shared" si="91"/>
        <v>3.2068654019873888</v>
      </c>
      <c r="J430" s="29"/>
      <c r="K430" s="29"/>
      <c r="O430" s="52">
        <v>107.86</v>
      </c>
      <c r="P430" s="34">
        <f t="shared" si="80"/>
        <v>108.52419999999999</v>
      </c>
      <c r="Q430" s="34"/>
      <c r="R430" s="34"/>
      <c r="S430" s="34"/>
      <c r="T430" s="34"/>
      <c r="U430" s="34"/>
      <c r="V430" s="34"/>
      <c r="W430" s="34"/>
      <c r="X430" s="34"/>
      <c r="Y430" s="31">
        <v>130</v>
      </c>
      <c r="Z430" s="34">
        <f t="shared" si="81"/>
        <v>129.33580000000001</v>
      </c>
      <c r="AA430" s="34">
        <v>129.29</v>
      </c>
      <c r="AB430" s="35">
        <f t="shared" si="82"/>
        <v>3.2068654019873888</v>
      </c>
      <c r="AC430" s="36">
        <v>2.1250000000000002E-2</v>
      </c>
    </row>
    <row r="431" spans="1:29" s="31" customFormat="1" x14ac:dyDescent="0.3">
      <c r="A431" s="31" t="s">
        <v>744</v>
      </c>
      <c r="B431" s="29" t="s">
        <v>732</v>
      </c>
      <c r="C431" s="29" t="s">
        <v>1093</v>
      </c>
      <c r="D431" s="29" t="s">
        <v>124</v>
      </c>
      <c r="E431" s="29"/>
      <c r="F431" s="29"/>
      <c r="G431" s="29"/>
      <c r="H431" s="40">
        <f t="shared" si="90"/>
        <v>30.633333333333333</v>
      </c>
      <c r="I431" s="40">
        <f t="shared" si="91"/>
        <v>3.0303030303029739</v>
      </c>
      <c r="J431" s="29"/>
      <c r="K431" s="29"/>
      <c r="O431" s="52">
        <v>107.89</v>
      </c>
      <c r="P431" s="34">
        <f t="shared" si="80"/>
        <v>108.55330000000001</v>
      </c>
      <c r="Q431" s="34"/>
      <c r="R431" s="34"/>
      <c r="S431" s="34"/>
      <c r="T431" s="34"/>
      <c r="U431" s="34"/>
      <c r="V431" s="34"/>
      <c r="W431" s="34"/>
      <c r="X431" s="34"/>
      <c r="Y431" s="31">
        <v>130</v>
      </c>
      <c r="Z431" s="34">
        <f t="shared" si="81"/>
        <v>129.33670000000001</v>
      </c>
      <c r="AA431" s="34">
        <v>129.33000000000001</v>
      </c>
      <c r="AB431" s="35">
        <f t="shared" si="82"/>
        <v>3.0303030303029739</v>
      </c>
      <c r="AC431" s="36">
        <v>2.1273148148148149E-2</v>
      </c>
    </row>
    <row r="432" spans="1:29" s="56" customFormat="1" x14ac:dyDescent="0.3">
      <c r="A432" s="56" t="s">
        <v>745</v>
      </c>
      <c r="B432" s="57" t="s">
        <v>855</v>
      </c>
      <c r="C432" s="57"/>
      <c r="D432" s="57" t="s">
        <v>124</v>
      </c>
      <c r="E432" s="57"/>
      <c r="F432" s="57"/>
      <c r="G432" s="57"/>
      <c r="H432" s="57"/>
      <c r="I432" s="57"/>
      <c r="J432" s="57"/>
      <c r="K432" s="57"/>
      <c r="O432" s="60"/>
      <c r="P432" s="62"/>
      <c r="Q432" s="62"/>
      <c r="R432" s="62"/>
      <c r="S432" s="62"/>
      <c r="T432" s="62"/>
      <c r="U432" s="62"/>
      <c r="V432" s="62"/>
      <c r="W432" s="62"/>
      <c r="X432" s="62"/>
      <c r="Z432" s="62"/>
      <c r="AA432" s="62"/>
      <c r="AB432" s="62"/>
      <c r="AC432" s="62"/>
    </row>
    <row r="433" spans="1:29" s="56" customFormat="1" x14ac:dyDescent="0.3">
      <c r="A433" s="56" t="s">
        <v>746</v>
      </c>
      <c r="B433" s="57" t="s">
        <v>855</v>
      </c>
      <c r="C433" s="57"/>
      <c r="D433" s="57" t="s">
        <v>124</v>
      </c>
      <c r="E433" s="57"/>
      <c r="F433" s="57"/>
      <c r="G433" s="57"/>
      <c r="H433" s="57"/>
      <c r="I433" s="57"/>
      <c r="J433" s="57"/>
      <c r="K433" s="57"/>
      <c r="O433" s="60"/>
      <c r="P433" s="62"/>
      <c r="Q433" s="62"/>
      <c r="R433" s="62"/>
      <c r="S433" s="62"/>
      <c r="T433" s="62"/>
      <c r="U433" s="62"/>
      <c r="V433" s="62"/>
      <c r="W433" s="62"/>
      <c r="X433" s="62"/>
      <c r="Z433" s="62"/>
      <c r="AA433" s="62"/>
      <c r="AB433" s="62"/>
      <c r="AC433" s="62"/>
    </row>
    <row r="434" spans="1:29" s="56" customFormat="1" x14ac:dyDescent="0.3">
      <c r="A434" s="56" t="s">
        <v>747</v>
      </c>
      <c r="B434" s="57" t="s">
        <v>855</v>
      </c>
      <c r="C434" s="57"/>
      <c r="D434" s="57" t="s">
        <v>124</v>
      </c>
      <c r="E434" s="57"/>
      <c r="F434" s="57"/>
      <c r="G434" s="57"/>
      <c r="H434" s="57"/>
      <c r="I434" s="57"/>
      <c r="J434" s="57"/>
      <c r="K434" s="57"/>
      <c r="O434" s="60"/>
      <c r="P434" s="62"/>
      <c r="Q434" s="62"/>
      <c r="R434" s="62"/>
      <c r="S434" s="62"/>
      <c r="T434" s="62"/>
      <c r="U434" s="62"/>
      <c r="V434" s="62"/>
      <c r="W434" s="62"/>
      <c r="X434" s="62"/>
      <c r="Z434" s="62"/>
      <c r="AA434" s="62"/>
      <c r="AB434" s="62"/>
      <c r="AC434" s="62"/>
    </row>
    <row r="435" spans="1:29" s="31" customFormat="1" x14ac:dyDescent="0.3">
      <c r="A435" s="31" t="s">
        <v>748</v>
      </c>
      <c r="B435" s="29" t="s">
        <v>1144</v>
      </c>
      <c r="C435" s="29"/>
      <c r="D435" s="29" t="s">
        <v>124</v>
      </c>
      <c r="E435" s="29">
        <v>0.39400000000000002</v>
      </c>
      <c r="F435" s="29"/>
      <c r="G435" s="29"/>
      <c r="H435" s="40">
        <f t="shared" ref="H435" si="92">AC435*1440</f>
        <v>20.55</v>
      </c>
      <c r="I435" s="40">
        <f t="shared" ref="I435" si="93">AB435</f>
        <v>31.978072179077206</v>
      </c>
      <c r="J435" s="29"/>
      <c r="K435" s="29"/>
      <c r="O435" s="52">
        <v>108.11</v>
      </c>
      <c r="P435" s="34"/>
      <c r="Q435" s="34"/>
      <c r="R435" s="34"/>
      <c r="S435" s="34"/>
      <c r="T435" s="34"/>
      <c r="U435" s="34"/>
      <c r="V435" s="34"/>
      <c r="W435" s="34"/>
      <c r="X435" s="34"/>
      <c r="Y435" s="31">
        <v>130</v>
      </c>
      <c r="Z435" s="33">
        <f t="shared" ref="Z435:Z443" si="94">Y435-(3*(Y435-O435)/100)</f>
        <v>129.3433</v>
      </c>
      <c r="AA435" s="34">
        <v>123</v>
      </c>
      <c r="AB435" s="35">
        <f t="shared" ref="AB435" si="95">(Y435-AA435)/(130-O435)*100</f>
        <v>31.978072179077206</v>
      </c>
      <c r="AC435" s="36">
        <v>1.4270833333333335E-2</v>
      </c>
    </row>
    <row r="436" spans="1:29" s="31" customFormat="1" x14ac:dyDescent="0.3">
      <c r="A436" s="31" t="s">
        <v>749</v>
      </c>
      <c r="B436" s="29" t="s">
        <v>856</v>
      </c>
      <c r="C436" s="29"/>
      <c r="D436" s="29" t="s">
        <v>144</v>
      </c>
      <c r="E436" s="29"/>
      <c r="F436" s="29"/>
      <c r="G436" s="29"/>
      <c r="H436" s="29"/>
      <c r="I436" s="29"/>
      <c r="J436" s="29"/>
      <c r="K436" s="29"/>
      <c r="O436" s="52">
        <v>107.38</v>
      </c>
      <c r="P436" s="34"/>
      <c r="Q436" s="34"/>
      <c r="R436" s="34"/>
      <c r="S436" s="34"/>
      <c r="T436" s="34"/>
      <c r="U436" s="34"/>
      <c r="V436" s="34"/>
      <c r="W436" s="34"/>
      <c r="X436" s="34"/>
      <c r="Z436" s="33"/>
      <c r="AA436" s="34"/>
      <c r="AB436" s="34"/>
      <c r="AC436" s="34"/>
    </row>
    <row r="437" spans="1:29" s="31" customFormat="1" x14ac:dyDescent="0.3">
      <c r="A437" s="31" t="s">
        <v>750</v>
      </c>
      <c r="B437" s="29" t="s">
        <v>857</v>
      </c>
      <c r="C437" s="29"/>
      <c r="D437" s="29" t="s">
        <v>144</v>
      </c>
      <c r="E437" s="29"/>
      <c r="F437" s="29"/>
      <c r="G437" s="29"/>
      <c r="H437" s="29"/>
      <c r="I437" s="29"/>
      <c r="J437" s="29"/>
      <c r="K437" s="29"/>
      <c r="O437" s="52"/>
      <c r="P437" s="34"/>
      <c r="Q437" s="34"/>
      <c r="R437" s="34"/>
      <c r="S437" s="34"/>
      <c r="T437" s="34"/>
      <c r="U437" s="34"/>
      <c r="V437" s="34"/>
      <c r="W437" s="34"/>
      <c r="X437" s="34"/>
      <c r="Z437" s="34"/>
      <c r="AA437" s="34"/>
      <c r="AB437" s="34"/>
      <c r="AC437" s="34"/>
    </row>
    <row r="438" spans="1:29" s="83" customFormat="1" x14ac:dyDescent="0.3">
      <c r="A438" s="83" t="s">
        <v>751</v>
      </c>
      <c r="B438" s="12" t="s">
        <v>858</v>
      </c>
      <c r="C438" s="12"/>
      <c r="D438" s="12" t="s">
        <v>124</v>
      </c>
      <c r="E438" s="12">
        <v>1E-3</v>
      </c>
      <c r="F438" s="12"/>
      <c r="G438" s="12"/>
      <c r="H438" s="90">
        <f t="shared" ref="H438:H443" si="96">AC438*1440</f>
        <v>250.5</v>
      </c>
      <c r="I438" s="90">
        <f t="shared" ref="I438:I443" si="97">AB438</f>
        <v>3.1496062992125937</v>
      </c>
      <c r="J438" s="12"/>
      <c r="K438" s="12"/>
      <c r="O438" s="88">
        <v>107.14</v>
      </c>
      <c r="P438" s="24"/>
      <c r="Q438" s="24"/>
      <c r="R438" s="24"/>
      <c r="S438" s="24"/>
      <c r="T438" s="24"/>
      <c r="U438" s="24"/>
      <c r="V438" s="24"/>
      <c r="W438" s="24"/>
      <c r="X438" s="24"/>
      <c r="Y438" s="83">
        <v>130</v>
      </c>
      <c r="Z438" s="84">
        <f t="shared" si="94"/>
        <v>129.3142</v>
      </c>
      <c r="AA438" s="24">
        <v>129.28</v>
      </c>
      <c r="AB438" s="85">
        <f t="shared" ref="AB438:AB443" si="98">(Y438-AA438)/(130-O438)*100</f>
        <v>3.1496062992125937</v>
      </c>
      <c r="AC438" s="25">
        <v>0.17395833333333333</v>
      </c>
    </row>
    <row r="439" spans="1:29" s="83" customFormat="1" x14ac:dyDescent="0.3">
      <c r="A439" s="83" t="s">
        <v>752</v>
      </c>
      <c r="B439" s="12" t="s">
        <v>858</v>
      </c>
      <c r="C439" s="12"/>
      <c r="D439" s="12" t="s">
        <v>124</v>
      </c>
      <c r="E439" s="12">
        <v>1E-3</v>
      </c>
      <c r="F439" s="12"/>
      <c r="G439" s="12"/>
      <c r="H439" s="90">
        <f t="shared" si="96"/>
        <v>250.53333333333333</v>
      </c>
      <c r="I439" s="90">
        <f t="shared" si="97"/>
        <v>3.1195079086116335</v>
      </c>
      <c r="J439" s="12"/>
      <c r="K439" s="12"/>
      <c r="O439" s="88">
        <v>107.24</v>
      </c>
      <c r="P439" s="24"/>
      <c r="Q439" s="24"/>
      <c r="R439" s="24"/>
      <c r="S439" s="24"/>
      <c r="T439" s="24"/>
      <c r="U439" s="24"/>
      <c r="V439" s="24"/>
      <c r="W439" s="24"/>
      <c r="X439" s="24"/>
      <c r="Y439" s="83">
        <v>130</v>
      </c>
      <c r="Z439" s="84">
        <f t="shared" si="94"/>
        <v>129.31720000000001</v>
      </c>
      <c r="AA439" s="24">
        <v>129.29</v>
      </c>
      <c r="AB439" s="85">
        <f t="shared" si="98"/>
        <v>3.1195079086116335</v>
      </c>
      <c r="AC439" s="25">
        <v>0.17398148148148149</v>
      </c>
    </row>
    <row r="440" spans="1:29" s="83" customFormat="1" x14ac:dyDescent="0.3">
      <c r="A440" s="83" t="s">
        <v>753</v>
      </c>
      <c r="B440" s="12" t="s">
        <v>858</v>
      </c>
      <c r="C440" s="12"/>
      <c r="D440" s="12" t="s">
        <v>124</v>
      </c>
      <c r="E440" s="12">
        <v>5.0000000000000001E-3</v>
      </c>
      <c r="F440" s="12"/>
      <c r="G440" s="12"/>
      <c r="H440" s="90">
        <f t="shared" si="96"/>
        <v>250.53333333333333</v>
      </c>
      <c r="I440" s="90">
        <f t="shared" si="97"/>
        <v>2.9373081981586471</v>
      </c>
      <c r="J440" s="12"/>
      <c r="K440" s="12"/>
      <c r="O440" s="88">
        <v>107.19</v>
      </c>
      <c r="P440" s="24"/>
      <c r="Q440" s="24"/>
      <c r="R440" s="24"/>
      <c r="S440" s="24"/>
      <c r="T440" s="24"/>
      <c r="U440" s="24"/>
      <c r="V440" s="24"/>
      <c r="W440" s="24"/>
      <c r="X440" s="24"/>
      <c r="Y440" s="83">
        <v>130</v>
      </c>
      <c r="Z440" s="84">
        <f t="shared" si="94"/>
        <v>129.31569999999999</v>
      </c>
      <c r="AA440" s="24">
        <v>129.33000000000001</v>
      </c>
      <c r="AB440" s="85">
        <f t="shared" si="98"/>
        <v>2.9373081981586471</v>
      </c>
      <c r="AC440" s="25">
        <v>0.17398148148148149</v>
      </c>
    </row>
    <row r="441" spans="1:29" s="83" customFormat="1" x14ac:dyDescent="0.3">
      <c r="A441" s="83" t="s">
        <v>754</v>
      </c>
      <c r="B441" s="12" t="s">
        <v>858</v>
      </c>
      <c r="C441" s="12"/>
      <c r="D441" s="12" t="s">
        <v>124</v>
      </c>
      <c r="E441" s="12">
        <v>2.7E-2</v>
      </c>
      <c r="F441" s="12"/>
      <c r="G441" s="12"/>
      <c r="H441" s="90">
        <f t="shared" si="96"/>
        <v>250.58333333333334</v>
      </c>
      <c r="I441" s="90">
        <f t="shared" si="97"/>
        <v>2.8057869355545213</v>
      </c>
      <c r="J441" s="91">
        <f>X441*1440</f>
        <v>90.566666666666677</v>
      </c>
      <c r="K441" s="91">
        <f>(117.72-116.1)/(130-O441)*100</f>
        <v>7.102148180622553</v>
      </c>
      <c r="L441" s="92">
        <f>W441</f>
        <v>15.953203935123639</v>
      </c>
      <c r="O441" s="88">
        <v>107.19</v>
      </c>
      <c r="P441" s="24"/>
      <c r="Q441" s="24"/>
      <c r="R441" s="24"/>
      <c r="S441" s="24"/>
      <c r="T441" s="24">
        <v>3.64</v>
      </c>
      <c r="U441" s="24">
        <v>9.64</v>
      </c>
      <c r="V441" s="24">
        <v>41.25</v>
      </c>
      <c r="W441" s="85">
        <f t="shared" ref="W441" si="99">(U441-T441)/(V441-T441)*100</f>
        <v>15.953203935123639</v>
      </c>
      <c r="X441" s="25">
        <v>6.2893518518518529E-2</v>
      </c>
      <c r="Y441" s="83">
        <v>130</v>
      </c>
      <c r="Z441" s="84">
        <f t="shared" si="94"/>
        <v>129.31569999999999</v>
      </c>
      <c r="AA441" s="24">
        <v>129.36000000000001</v>
      </c>
      <c r="AB441" s="85">
        <f t="shared" si="98"/>
        <v>2.8057869355545213</v>
      </c>
      <c r="AC441" s="25">
        <v>0.17401620370370371</v>
      </c>
    </row>
    <row r="442" spans="1:29" s="83" customFormat="1" x14ac:dyDescent="0.3">
      <c r="A442" s="83" t="s">
        <v>755</v>
      </c>
      <c r="B442" s="12" t="s">
        <v>859</v>
      </c>
      <c r="C442" s="12"/>
      <c r="D442" s="12" t="s">
        <v>124</v>
      </c>
      <c r="E442" s="12">
        <v>4.0000000000000001E-3</v>
      </c>
      <c r="F442" s="12"/>
      <c r="G442" s="12"/>
      <c r="H442" s="90">
        <f t="shared" si="96"/>
        <v>250.61666666666667</v>
      </c>
      <c r="I442" s="90">
        <f t="shared" si="97"/>
        <v>2.9049295774647739</v>
      </c>
      <c r="J442" s="12"/>
      <c r="K442" s="12"/>
      <c r="O442" s="88">
        <v>107.28</v>
      </c>
      <c r="P442" s="24"/>
      <c r="Q442" s="24"/>
      <c r="R442" s="24"/>
      <c r="S442" s="24"/>
      <c r="T442" s="24"/>
      <c r="U442" s="24"/>
      <c r="V442" s="24"/>
      <c r="W442" s="24"/>
      <c r="X442" s="24"/>
      <c r="Y442" s="83">
        <v>130</v>
      </c>
      <c r="Z442" s="84">
        <f t="shared" si="94"/>
        <v>129.3184</v>
      </c>
      <c r="AA442" s="24">
        <v>129.34</v>
      </c>
      <c r="AB442" s="85">
        <f t="shared" si="98"/>
        <v>2.9049295774647739</v>
      </c>
      <c r="AC442" s="25">
        <v>0.17403935185185185</v>
      </c>
    </row>
    <row r="443" spans="1:29" s="83" customFormat="1" x14ac:dyDescent="0.3">
      <c r="A443" s="83" t="s">
        <v>756</v>
      </c>
      <c r="B443" s="12" t="s">
        <v>859</v>
      </c>
      <c r="C443" s="12"/>
      <c r="D443" s="12" t="s">
        <v>124</v>
      </c>
      <c r="E443" s="12">
        <v>1.4999999999999999E-2</v>
      </c>
      <c r="F443" s="12"/>
      <c r="G443" s="12"/>
      <c r="H443" s="90">
        <f t="shared" si="96"/>
        <v>240.63333333333333</v>
      </c>
      <c r="I443" s="90">
        <f t="shared" si="97"/>
        <v>3.5682819383260003</v>
      </c>
      <c r="J443" s="12"/>
      <c r="K443" s="12"/>
      <c r="O443" s="88">
        <v>107.3</v>
      </c>
      <c r="P443" s="24"/>
      <c r="Q443" s="24"/>
      <c r="R443" s="24"/>
      <c r="S443" s="24"/>
      <c r="T443" s="24"/>
      <c r="U443" s="24"/>
      <c r="V443" s="24"/>
      <c r="W443" s="24"/>
      <c r="X443" s="24"/>
      <c r="Y443" s="83">
        <v>130</v>
      </c>
      <c r="Z443" s="84">
        <f t="shared" si="94"/>
        <v>129.31899999999999</v>
      </c>
      <c r="AA443" s="24">
        <v>129.19</v>
      </c>
      <c r="AB443" s="85">
        <f t="shared" si="98"/>
        <v>3.5682819383260003</v>
      </c>
      <c r="AC443" s="25">
        <v>0.16710648148148147</v>
      </c>
    </row>
    <row r="444" spans="1:29" s="56" customFormat="1" x14ac:dyDescent="0.3">
      <c r="A444" s="56" t="s">
        <v>757</v>
      </c>
      <c r="B444" s="57" t="s">
        <v>860</v>
      </c>
      <c r="C444" s="57"/>
      <c r="D444" s="57" t="s">
        <v>124</v>
      </c>
      <c r="E444" s="57"/>
      <c r="F444" s="57"/>
      <c r="G444" s="57"/>
      <c r="H444" s="57"/>
      <c r="I444" s="57"/>
      <c r="J444" s="57"/>
      <c r="K444" s="57"/>
      <c r="O444" s="60"/>
      <c r="P444" s="62"/>
      <c r="Q444" s="62"/>
      <c r="R444" s="62"/>
      <c r="S444" s="62"/>
      <c r="T444" s="62"/>
      <c r="U444" s="62"/>
      <c r="V444" s="62"/>
      <c r="W444" s="62"/>
      <c r="X444" s="62"/>
      <c r="Z444" s="62"/>
      <c r="AA444" s="62"/>
      <c r="AB444" s="62"/>
      <c r="AC444" s="62"/>
    </row>
    <row r="445" spans="1:29" s="56" customFormat="1" x14ac:dyDescent="0.3">
      <c r="A445" s="56" t="s">
        <v>758</v>
      </c>
      <c r="B445" s="57" t="s">
        <v>861</v>
      </c>
      <c r="C445" s="57"/>
      <c r="D445" s="57" t="s">
        <v>124</v>
      </c>
      <c r="E445" s="57"/>
      <c r="F445" s="57"/>
      <c r="G445" s="57"/>
      <c r="H445" s="57"/>
      <c r="I445" s="57"/>
      <c r="J445" s="57"/>
      <c r="K445" s="57"/>
      <c r="O445" s="60"/>
      <c r="P445" s="62"/>
      <c r="Q445" s="62"/>
      <c r="R445" s="62"/>
      <c r="S445" s="62"/>
      <c r="T445" s="62"/>
      <c r="U445" s="62"/>
      <c r="V445" s="62"/>
      <c r="W445" s="62"/>
      <c r="X445" s="62"/>
      <c r="Z445" s="62"/>
      <c r="AA445" s="62"/>
      <c r="AB445" s="62"/>
      <c r="AC445" s="62"/>
    </row>
    <row r="446" spans="1:29" s="56" customFormat="1" x14ac:dyDescent="0.3">
      <c r="A446" s="56" t="s">
        <v>759</v>
      </c>
      <c r="B446" s="57" t="s">
        <v>862</v>
      </c>
      <c r="C446" s="57"/>
      <c r="D446" s="57" t="s">
        <v>124</v>
      </c>
      <c r="E446" s="57"/>
      <c r="F446" s="57"/>
      <c r="G446" s="57"/>
      <c r="H446" s="57"/>
      <c r="I446" s="57"/>
      <c r="J446" s="57"/>
      <c r="K446" s="57"/>
      <c r="O446" s="60"/>
      <c r="P446" s="62"/>
      <c r="Q446" s="62"/>
      <c r="R446" s="62"/>
      <c r="S446" s="62"/>
      <c r="T446" s="62"/>
      <c r="U446" s="62"/>
      <c r="V446" s="62"/>
      <c r="W446" s="62"/>
      <c r="X446" s="62"/>
      <c r="Z446" s="62"/>
      <c r="AA446" s="62"/>
      <c r="AB446" s="62"/>
      <c r="AC446" s="62"/>
    </row>
    <row r="447" spans="1:29" s="56" customFormat="1" x14ac:dyDescent="0.3">
      <c r="A447" s="56" t="s">
        <v>760</v>
      </c>
      <c r="B447" s="57" t="s">
        <v>863</v>
      </c>
      <c r="C447" s="57"/>
      <c r="D447" s="57" t="s">
        <v>124</v>
      </c>
      <c r="E447" s="57"/>
      <c r="F447" s="57"/>
      <c r="G447" s="57"/>
      <c r="H447" s="57"/>
      <c r="I447" s="57"/>
      <c r="J447" s="57"/>
      <c r="K447" s="57"/>
      <c r="O447" s="60"/>
      <c r="P447" s="62"/>
      <c r="Q447" s="62"/>
      <c r="R447" s="62"/>
      <c r="S447" s="62"/>
      <c r="T447" s="62"/>
      <c r="U447" s="62"/>
      <c r="V447" s="62"/>
      <c r="W447" s="62"/>
      <c r="X447" s="62"/>
      <c r="Z447" s="62"/>
      <c r="AA447" s="62"/>
      <c r="AB447" s="62"/>
      <c r="AC447" s="62"/>
    </row>
    <row r="448" spans="1:29" s="56" customFormat="1" x14ac:dyDescent="0.3">
      <c r="A448" s="56" t="s">
        <v>761</v>
      </c>
      <c r="B448" s="57" t="s">
        <v>864</v>
      </c>
      <c r="C448" s="57"/>
      <c r="D448" s="57" t="s">
        <v>124</v>
      </c>
      <c r="E448" s="57"/>
      <c r="F448" s="57"/>
      <c r="G448" s="57"/>
      <c r="H448" s="57"/>
      <c r="I448" s="57"/>
      <c r="J448" s="57"/>
      <c r="K448" s="57"/>
      <c r="O448" s="60"/>
      <c r="P448" s="62"/>
      <c r="Q448" s="62"/>
      <c r="R448" s="62"/>
      <c r="S448" s="62"/>
      <c r="T448" s="62"/>
      <c r="U448" s="62"/>
      <c r="V448" s="62"/>
      <c r="W448" s="62"/>
      <c r="X448" s="62"/>
      <c r="Z448" s="62"/>
      <c r="AA448" s="62"/>
      <c r="AB448" s="62"/>
      <c r="AC448" s="62"/>
    </row>
    <row r="449" spans="1:29" s="83" customFormat="1" x14ac:dyDescent="0.3">
      <c r="A449" s="83" t="s">
        <v>762</v>
      </c>
      <c r="B449" s="12" t="s">
        <v>859</v>
      </c>
      <c r="C449" s="12"/>
      <c r="D449" s="12" t="s">
        <v>124</v>
      </c>
      <c r="E449" s="12">
        <v>8.9999999999999993E-3</v>
      </c>
      <c r="F449" s="12"/>
      <c r="G449" s="12"/>
      <c r="H449" s="90">
        <f t="shared" ref="H449:H451" si="100">AC449*1440</f>
        <v>320.63333333333333</v>
      </c>
      <c r="I449" s="90">
        <f t="shared" ref="I449:I451" si="101">AB449</f>
        <v>2.2036139268400179</v>
      </c>
      <c r="J449" s="12"/>
      <c r="K449" s="12"/>
      <c r="O449" s="88">
        <v>107.31</v>
      </c>
      <c r="P449" s="24"/>
      <c r="Q449" s="24"/>
      <c r="R449" s="24"/>
      <c r="S449" s="24"/>
      <c r="T449" s="24"/>
      <c r="U449" s="24"/>
      <c r="V449" s="24"/>
      <c r="W449" s="24"/>
      <c r="X449" s="24"/>
      <c r="Y449" s="83">
        <v>130</v>
      </c>
      <c r="Z449" s="84">
        <f t="shared" ref="Z449:Z451" si="102">Y449-(3*(Y449-O449)/100)</f>
        <v>129.3193</v>
      </c>
      <c r="AA449" s="24">
        <v>129.5</v>
      </c>
      <c r="AB449" s="85">
        <f t="shared" ref="AB449:AB451" si="103">(Y449-AA449)/(130-O449)*100</f>
        <v>2.2036139268400179</v>
      </c>
      <c r="AC449" s="25">
        <v>0.22266203703703702</v>
      </c>
    </row>
    <row r="450" spans="1:29" s="83" customFormat="1" x14ac:dyDescent="0.3">
      <c r="A450" s="83" t="s">
        <v>763</v>
      </c>
      <c r="B450" s="12" t="s">
        <v>865</v>
      </c>
      <c r="C450" s="12"/>
      <c r="D450" s="12" t="s">
        <v>124</v>
      </c>
      <c r="E450" s="12">
        <v>3.0000000000000001E-3</v>
      </c>
      <c r="F450" s="12"/>
      <c r="G450" s="12"/>
      <c r="H450" s="90">
        <f t="shared" si="100"/>
        <v>150.5</v>
      </c>
      <c r="I450" s="90">
        <f t="shared" si="101"/>
        <v>2.9064486830153791</v>
      </c>
      <c r="J450" s="12"/>
      <c r="K450" s="12"/>
      <c r="O450" s="88">
        <v>107.98</v>
      </c>
      <c r="P450" s="24"/>
      <c r="Q450" s="24"/>
      <c r="R450" s="24"/>
      <c r="S450" s="24"/>
      <c r="T450" s="24"/>
      <c r="U450" s="24"/>
      <c r="V450" s="24"/>
      <c r="W450" s="24"/>
      <c r="X450" s="24"/>
      <c r="Y450" s="83">
        <v>130</v>
      </c>
      <c r="Z450" s="84">
        <f t="shared" si="102"/>
        <v>129.33940000000001</v>
      </c>
      <c r="AA450" s="24">
        <v>129.36000000000001</v>
      </c>
      <c r="AB450" s="85">
        <f t="shared" si="103"/>
        <v>2.9064486830153791</v>
      </c>
      <c r="AC450" s="25">
        <v>0.10451388888888889</v>
      </c>
    </row>
    <row r="451" spans="1:29" s="56" customFormat="1" x14ac:dyDescent="0.3">
      <c r="A451" s="56" t="s">
        <v>764</v>
      </c>
      <c r="B451" s="57" t="s">
        <v>866</v>
      </c>
      <c r="C451" s="57"/>
      <c r="D451" s="57" t="s">
        <v>124</v>
      </c>
      <c r="E451" s="57">
        <v>3.0000000000000001E-3</v>
      </c>
      <c r="F451" s="57"/>
      <c r="G451" s="57"/>
      <c r="H451" s="59">
        <f t="shared" si="100"/>
        <v>70.51666666666668</v>
      </c>
      <c r="I451" s="59">
        <f t="shared" si="101"/>
        <v>2.8375286041190146</v>
      </c>
      <c r="J451" s="57"/>
      <c r="K451" s="57"/>
      <c r="O451" s="60">
        <v>108.15</v>
      </c>
      <c r="P451" s="62"/>
      <c r="Q451" s="62"/>
      <c r="R451" s="62"/>
      <c r="S451" s="62"/>
      <c r="T451" s="62"/>
      <c r="U451" s="62"/>
      <c r="V451" s="62"/>
      <c r="W451" s="62"/>
      <c r="X451" s="62"/>
      <c r="Y451" s="56">
        <v>130</v>
      </c>
      <c r="Z451" s="61">
        <f t="shared" si="102"/>
        <v>129.34450000000001</v>
      </c>
      <c r="AA451" s="62">
        <v>129.38</v>
      </c>
      <c r="AB451" s="63">
        <f t="shared" si="103"/>
        <v>2.8375286041190146</v>
      </c>
      <c r="AC451" s="64">
        <v>4.8969907407407413E-2</v>
      </c>
    </row>
    <row r="452" spans="1:29" s="56" customFormat="1" x14ac:dyDescent="0.3">
      <c r="A452" s="56" t="s">
        <v>765</v>
      </c>
      <c r="B452" s="57" t="s">
        <v>867</v>
      </c>
      <c r="C452" s="57"/>
      <c r="D452" s="57" t="s">
        <v>124</v>
      </c>
      <c r="E452" s="57"/>
      <c r="F452" s="57"/>
      <c r="G452" s="57"/>
      <c r="H452" s="57"/>
      <c r="I452" s="57"/>
      <c r="J452" s="57"/>
      <c r="K452" s="57"/>
      <c r="O452" s="60"/>
      <c r="P452" s="62"/>
      <c r="Q452" s="62"/>
      <c r="R452" s="62"/>
      <c r="S452" s="62"/>
      <c r="T452" s="62"/>
      <c r="U452" s="62"/>
      <c r="V452" s="62"/>
      <c r="W452" s="62"/>
      <c r="X452" s="62"/>
      <c r="Z452" s="62"/>
      <c r="AA452" s="62"/>
      <c r="AB452" s="62"/>
      <c r="AC452" s="62"/>
    </row>
    <row r="453" spans="1:29" s="56" customFormat="1" x14ac:dyDescent="0.3">
      <c r="A453" s="56" t="s">
        <v>766</v>
      </c>
      <c r="B453" s="57" t="s">
        <v>868</v>
      </c>
      <c r="C453" s="57"/>
      <c r="D453" s="57" t="s">
        <v>124</v>
      </c>
      <c r="E453" s="57"/>
      <c r="F453" s="57"/>
      <c r="G453" s="57"/>
      <c r="H453" s="57"/>
      <c r="I453" s="57"/>
      <c r="J453" s="57"/>
      <c r="K453" s="57"/>
      <c r="O453" s="60"/>
      <c r="P453" s="62"/>
      <c r="Q453" s="62"/>
      <c r="R453" s="62"/>
      <c r="S453" s="62"/>
      <c r="T453" s="62"/>
      <c r="U453" s="62"/>
      <c r="V453" s="62"/>
      <c r="W453" s="62"/>
      <c r="X453" s="62"/>
      <c r="Z453" s="62"/>
      <c r="AA453" s="62"/>
      <c r="AB453" s="62"/>
      <c r="AC453" s="62"/>
    </row>
    <row r="454" spans="1:29" s="56" customFormat="1" x14ac:dyDescent="0.3">
      <c r="A454" s="56" t="s">
        <v>767</v>
      </c>
      <c r="B454" s="57" t="s">
        <v>870</v>
      </c>
      <c r="C454" s="57"/>
      <c r="D454" s="57" t="s">
        <v>124</v>
      </c>
      <c r="E454" s="57"/>
      <c r="F454" s="57"/>
      <c r="G454" s="57"/>
      <c r="H454" s="57"/>
      <c r="I454" s="57"/>
      <c r="J454" s="57"/>
      <c r="K454" s="57"/>
      <c r="O454" s="60"/>
      <c r="P454" s="62"/>
      <c r="Q454" s="62"/>
      <c r="R454" s="62"/>
      <c r="S454" s="62"/>
      <c r="T454" s="62"/>
      <c r="U454" s="62"/>
      <c r="V454" s="62"/>
      <c r="W454" s="62"/>
      <c r="X454" s="62"/>
      <c r="Z454" s="62"/>
      <c r="AA454" s="62"/>
      <c r="AB454" s="62"/>
      <c r="AC454" s="62"/>
    </row>
    <row r="455" spans="1:29" s="56" customFormat="1" x14ac:dyDescent="0.3">
      <c r="A455" s="56" t="s">
        <v>768</v>
      </c>
      <c r="B455" s="57" t="s">
        <v>871</v>
      </c>
      <c r="C455" s="57"/>
      <c r="D455" s="57" t="s">
        <v>124</v>
      </c>
      <c r="E455" s="57"/>
      <c r="F455" s="57"/>
      <c r="G455" s="57"/>
      <c r="H455" s="57"/>
      <c r="I455" s="57"/>
      <c r="J455" s="57"/>
      <c r="K455" s="57"/>
      <c r="O455" s="60"/>
      <c r="P455" s="62"/>
      <c r="Q455" s="62"/>
      <c r="R455" s="62"/>
      <c r="S455" s="62"/>
      <c r="T455" s="62"/>
      <c r="U455" s="62"/>
      <c r="V455" s="62"/>
      <c r="W455" s="62"/>
      <c r="X455" s="62"/>
      <c r="Z455" s="62"/>
      <c r="AA455" s="62"/>
      <c r="AB455" s="62"/>
      <c r="AC455" s="62"/>
    </row>
    <row r="456" spans="1:29" x14ac:dyDescent="0.3">
      <c r="A456" t="s">
        <v>769</v>
      </c>
      <c r="B456" s="1" t="s">
        <v>872</v>
      </c>
      <c r="D456" s="1" t="s">
        <v>144</v>
      </c>
    </row>
    <row r="457" spans="1:29" x14ac:dyDescent="0.3">
      <c r="A457" t="s">
        <v>770</v>
      </c>
      <c r="B457" s="1" t="s">
        <v>873</v>
      </c>
      <c r="D457" s="1" t="s">
        <v>144</v>
      </c>
    </row>
    <row r="458" spans="1:29" x14ac:dyDescent="0.3">
      <c r="A458" t="s">
        <v>771</v>
      </c>
      <c r="B458" s="1" t="s">
        <v>874</v>
      </c>
      <c r="D458" s="1" t="s">
        <v>144</v>
      </c>
    </row>
    <row r="459" spans="1:29" x14ac:dyDescent="0.3">
      <c r="A459" t="s">
        <v>772</v>
      </c>
      <c r="B459" s="1" t="s">
        <v>875</v>
      </c>
      <c r="D459" s="1" t="s">
        <v>144</v>
      </c>
    </row>
    <row r="460" spans="1:29" x14ac:dyDescent="0.3">
      <c r="A460" t="s">
        <v>773</v>
      </c>
      <c r="B460" s="1" t="s">
        <v>876</v>
      </c>
      <c r="D460" s="1" t="s">
        <v>144</v>
      </c>
    </row>
    <row r="461" spans="1:29" x14ac:dyDescent="0.3">
      <c r="A461" t="s">
        <v>774</v>
      </c>
      <c r="B461" s="1" t="s">
        <v>877</v>
      </c>
      <c r="D461" s="1" t="s">
        <v>144</v>
      </c>
    </row>
    <row r="462" spans="1:29" x14ac:dyDescent="0.3">
      <c r="A462" t="s">
        <v>775</v>
      </c>
      <c r="B462" s="1" t="s">
        <v>878</v>
      </c>
      <c r="D462" s="1" t="s">
        <v>144</v>
      </c>
    </row>
    <row r="463" spans="1:29" s="56" customFormat="1" x14ac:dyDescent="0.3">
      <c r="A463" s="56" t="s">
        <v>776</v>
      </c>
      <c r="B463" s="57" t="s">
        <v>879</v>
      </c>
      <c r="C463" s="57"/>
      <c r="D463" s="57" t="s">
        <v>124</v>
      </c>
      <c r="E463" s="57"/>
      <c r="F463" s="57"/>
      <c r="G463" s="57"/>
      <c r="H463" s="57"/>
      <c r="I463" s="57"/>
      <c r="J463" s="57"/>
      <c r="K463" s="57"/>
      <c r="O463" s="60"/>
      <c r="P463" s="62"/>
      <c r="Q463" s="62"/>
      <c r="R463" s="62"/>
      <c r="S463" s="62"/>
      <c r="T463" s="62"/>
      <c r="U463" s="62"/>
      <c r="V463" s="62"/>
      <c r="W463" s="62"/>
      <c r="X463" s="62"/>
      <c r="Z463" s="62"/>
      <c r="AA463" s="62"/>
      <c r="AB463" s="62"/>
      <c r="AC463" s="62"/>
    </row>
    <row r="464" spans="1:29" s="56" customFormat="1" x14ac:dyDescent="0.3">
      <c r="A464" s="56" t="s">
        <v>777</v>
      </c>
      <c r="B464" s="57" t="s">
        <v>881</v>
      </c>
      <c r="C464" s="57"/>
      <c r="D464" s="57" t="s">
        <v>124</v>
      </c>
      <c r="E464" s="57"/>
      <c r="F464" s="57"/>
      <c r="G464" s="57"/>
      <c r="H464" s="57"/>
      <c r="I464" s="57"/>
      <c r="J464" s="57"/>
      <c r="K464" s="57"/>
      <c r="O464" s="60"/>
      <c r="P464" s="62"/>
      <c r="Q464" s="62"/>
      <c r="R464" s="62"/>
      <c r="S464" s="62"/>
      <c r="T464" s="62"/>
      <c r="U464" s="62"/>
      <c r="V464" s="62"/>
      <c r="W464" s="62"/>
      <c r="X464" s="62"/>
      <c r="Z464" s="62"/>
      <c r="AA464" s="62"/>
      <c r="AB464" s="62"/>
      <c r="AC464" s="62"/>
    </row>
    <row r="465" spans="1:29" s="56" customFormat="1" x14ac:dyDescent="0.3">
      <c r="A465" s="56" t="s">
        <v>778</v>
      </c>
      <c r="B465" s="57" t="s">
        <v>882</v>
      </c>
      <c r="C465" s="57"/>
      <c r="D465" s="57" t="s">
        <v>124</v>
      </c>
      <c r="E465" s="57"/>
      <c r="F465" s="57"/>
      <c r="G465" s="57"/>
      <c r="H465" s="57"/>
      <c r="I465" s="57"/>
      <c r="J465" s="57"/>
      <c r="K465" s="57"/>
      <c r="O465" s="60"/>
      <c r="P465" s="62"/>
      <c r="Q465" s="62"/>
      <c r="R465" s="62"/>
      <c r="S465" s="62"/>
      <c r="T465" s="62"/>
      <c r="U465" s="62"/>
      <c r="V465" s="62"/>
      <c r="W465" s="62"/>
      <c r="X465" s="62"/>
      <c r="Z465" s="62"/>
      <c r="AA465" s="62"/>
      <c r="AB465" s="62"/>
      <c r="AC465" s="62"/>
    </row>
    <row r="466" spans="1:29" s="56" customFormat="1" x14ac:dyDescent="0.3">
      <c r="A466" s="56" t="s">
        <v>779</v>
      </c>
      <c r="B466" s="57" t="s">
        <v>869</v>
      </c>
      <c r="C466" s="57"/>
      <c r="D466" s="57" t="s">
        <v>124</v>
      </c>
      <c r="E466" s="57"/>
      <c r="F466" s="57"/>
      <c r="G466" s="57"/>
      <c r="H466" s="57"/>
      <c r="I466" s="57"/>
      <c r="J466" s="57"/>
      <c r="K466" s="57"/>
      <c r="O466" s="60"/>
      <c r="P466" s="62"/>
      <c r="Q466" s="62"/>
      <c r="R466" s="62"/>
      <c r="S466" s="62"/>
      <c r="T466" s="62"/>
      <c r="U466" s="62"/>
      <c r="V466" s="62"/>
      <c r="W466" s="62"/>
      <c r="X466" s="62"/>
      <c r="Z466" s="62"/>
      <c r="AA466" s="62"/>
      <c r="AB466" s="62"/>
      <c r="AC466" s="62"/>
    </row>
    <row r="467" spans="1:29" s="56" customFormat="1" x14ac:dyDescent="0.3">
      <c r="A467" s="56" t="s">
        <v>780</v>
      </c>
      <c r="B467" s="57" t="s">
        <v>883</v>
      </c>
      <c r="C467" s="57"/>
      <c r="D467" s="57" t="s">
        <v>124</v>
      </c>
      <c r="E467" s="57"/>
      <c r="F467" s="57"/>
      <c r="G467" s="57"/>
      <c r="H467" s="57"/>
      <c r="I467" s="57"/>
      <c r="J467" s="57"/>
      <c r="K467" s="57"/>
      <c r="O467" s="60"/>
      <c r="P467" s="62"/>
      <c r="Q467" s="62"/>
      <c r="R467" s="62"/>
      <c r="S467" s="62"/>
      <c r="T467" s="62"/>
      <c r="U467" s="62"/>
      <c r="V467" s="62"/>
      <c r="W467" s="62"/>
      <c r="X467" s="62"/>
      <c r="Z467" s="62"/>
      <c r="AA467" s="62"/>
      <c r="AB467" s="62"/>
      <c r="AC467" s="62"/>
    </row>
    <row r="468" spans="1:29" s="56" customFormat="1" x14ac:dyDescent="0.3">
      <c r="A468" s="56" t="s">
        <v>781</v>
      </c>
      <c r="B468" s="57" t="s">
        <v>884</v>
      </c>
      <c r="C468" s="57"/>
      <c r="D468" s="57" t="s">
        <v>124</v>
      </c>
      <c r="E468" s="57"/>
      <c r="F468" s="57"/>
      <c r="G468" s="57"/>
      <c r="H468" s="57"/>
      <c r="I468" s="57"/>
      <c r="J468" s="57"/>
      <c r="K468" s="57"/>
      <c r="O468" s="60"/>
      <c r="P468" s="62"/>
      <c r="Q468" s="62"/>
      <c r="R468" s="62"/>
      <c r="S468" s="62"/>
      <c r="T468" s="62"/>
      <c r="U468" s="62"/>
      <c r="V468" s="62"/>
      <c r="W468" s="62"/>
      <c r="X468" s="62"/>
      <c r="Z468" s="62"/>
      <c r="AA468" s="62"/>
      <c r="AB468" s="62"/>
      <c r="AC468" s="62"/>
    </row>
    <row r="469" spans="1:29" s="56" customFormat="1" x14ac:dyDescent="0.3">
      <c r="A469" s="56" t="s">
        <v>782</v>
      </c>
      <c r="B469" s="57" t="s">
        <v>885</v>
      </c>
      <c r="C469" s="57"/>
      <c r="D469" s="57" t="s">
        <v>124</v>
      </c>
      <c r="E469" s="57"/>
      <c r="F469" s="57"/>
      <c r="G469" s="57"/>
      <c r="H469" s="57"/>
      <c r="I469" s="57"/>
      <c r="J469" s="57"/>
      <c r="K469" s="57"/>
      <c r="O469" s="60"/>
      <c r="P469" s="62"/>
      <c r="Q469" s="62"/>
      <c r="R469" s="62"/>
      <c r="S469" s="62"/>
      <c r="T469" s="62"/>
      <c r="U469" s="62"/>
      <c r="V469" s="62"/>
      <c r="W469" s="62"/>
      <c r="X469" s="62"/>
      <c r="Z469" s="62"/>
      <c r="AA469" s="62"/>
      <c r="AB469" s="62"/>
      <c r="AC469" s="62"/>
    </row>
    <row r="470" spans="1:29" s="56" customFormat="1" x14ac:dyDescent="0.3">
      <c r="A470" s="56" t="s">
        <v>783</v>
      </c>
      <c r="B470" s="57" t="s">
        <v>886</v>
      </c>
      <c r="C470" s="57"/>
      <c r="D470" s="57" t="s">
        <v>124</v>
      </c>
      <c r="E470" s="57"/>
      <c r="F470" s="57"/>
      <c r="G470" s="57"/>
      <c r="H470" s="57"/>
      <c r="I470" s="57"/>
      <c r="J470" s="57"/>
      <c r="K470" s="57"/>
      <c r="O470" s="60"/>
      <c r="P470" s="62"/>
      <c r="Q470" s="62"/>
      <c r="R470" s="62"/>
      <c r="S470" s="62"/>
      <c r="T470" s="62"/>
      <c r="U470" s="62"/>
      <c r="V470" s="62"/>
      <c r="W470" s="62"/>
      <c r="X470" s="62"/>
      <c r="Z470" s="62"/>
      <c r="AA470" s="62"/>
      <c r="AB470" s="62"/>
      <c r="AC470" s="62"/>
    </row>
    <row r="471" spans="1:29" s="56" customFormat="1" x14ac:dyDescent="0.3">
      <c r="A471" s="56" t="s">
        <v>784</v>
      </c>
      <c r="B471" s="57" t="s">
        <v>888</v>
      </c>
      <c r="C471" s="57"/>
      <c r="D471" s="57" t="s">
        <v>124</v>
      </c>
      <c r="E471" s="57"/>
      <c r="F471" s="57"/>
      <c r="G471" s="57"/>
      <c r="H471" s="57"/>
      <c r="I471" s="57"/>
      <c r="J471" s="57"/>
      <c r="K471" s="57"/>
      <c r="O471" s="60"/>
      <c r="P471" s="62"/>
      <c r="Q471" s="62"/>
      <c r="R471" s="62"/>
      <c r="S471" s="62"/>
      <c r="T471" s="62"/>
      <c r="U471" s="62"/>
      <c r="V471" s="62"/>
      <c r="W471" s="62"/>
      <c r="X471" s="62"/>
      <c r="Z471" s="62"/>
      <c r="AA471" s="62"/>
      <c r="AB471" s="62"/>
      <c r="AC471" s="62"/>
    </row>
    <row r="472" spans="1:29" s="56" customFormat="1" x14ac:dyDescent="0.3">
      <c r="A472" s="56" t="s">
        <v>785</v>
      </c>
      <c r="B472" s="57" t="s">
        <v>887</v>
      </c>
      <c r="C472" s="57"/>
      <c r="D472" s="57" t="s">
        <v>124</v>
      </c>
      <c r="E472" s="57"/>
      <c r="F472" s="57"/>
      <c r="G472" s="57"/>
      <c r="H472" s="57"/>
      <c r="I472" s="57"/>
      <c r="J472" s="57"/>
      <c r="K472" s="57"/>
      <c r="O472" s="60"/>
      <c r="P472" s="62"/>
      <c r="Q472" s="62"/>
      <c r="R472" s="62"/>
      <c r="S472" s="62"/>
      <c r="T472" s="62"/>
      <c r="U472" s="62"/>
      <c r="V472" s="62"/>
      <c r="W472" s="62"/>
      <c r="X472" s="62"/>
      <c r="Z472" s="62"/>
      <c r="AA472" s="62"/>
      <c r="AB472" s="62"/>
      <c r="AC472" s="62"/>
    </row>
    <row r="473" spans="1:29" s="56" customFormat="1" x14ac:dyDescent="0.3">
      <c r="A473" s="56" t="s">
        <v>786</v>
      </c>
      <c r="B473" s="57" t="s">
        <v>880</v>
      </c>
      <c r="C473" s="57"/>
      <c r="D473" s="57" t="s">
        <v>124</v>
      </c>
      <c r="E473" s="57"/>
      <c r="F473" s="57"/>
      <c r="G473" s="57"/>
      <c r="H473" s="57"/>
      <c r="I473" s="57"/>
      <c r="J473" s="57"/>
      <c r="K473" s="57"/>
      <c r="O473" s="60"/>
      <c r="P473" s="62"/>
      <c r="Q473" s="62"/>
      <c r="R473" s="62"/>
      <c r="S473" s="62"/>
      <c r="T473" s="62"/>
      <c r="U473" s="62"/>
      <c r="V473" s="62"/>
      <c r="W473" s="62"/>
      <c r="X473" s="62"/>
      <c r="Z473" s="62"/>
      <c r="AA473" s="62"/>
      <c r="AB473" s="62"/>
      <c r="AC473" s="62"/>
    </row>
    <row r="474" spans="1:29" s="56" customFormat="1" x14ac:dyDescent="0.3">
      <c r="A474" s="56" t="s">
        <v>787</v>
      </c>
      <c r="B474" s="57" t="s">
        <v>889</v>
      </c>
      <c r="C474" s="57"/>
      <c r="D474" s="57" t="s">
        <v>124</v>
      </c>
      <c r="E474" s="57"/>
      <c r="F474" s="57"/>
      <c r="G474" s="57"/>
      <c r="H474" s="57"/>
      <c r="I474" s="57"/>
      <c r="J474" s="57"/>
      <c r="K474" s="57"/>
      <c r="O474" s="60"/>
      <c r="P474" s="62"/>
      <c r="Q474" s="62"/>
      <c r="R474" s="62"/>
      <c r="S474" s="62"/>
      <c r="T474" s="62"/>
      <c r="U474" s="62"/>
      <c r="V474" s="62"/>
      <c r="W474" s="62"/>
      <c r="X474" s="62"/>
      <c r="Z474" s="62"/>
      <c r="AA474" s="62"/>
      <c r="AB474" s="62"/>
      <c r="AC474" s="62"/>
    </row>
    <row r="475" spans="1:29" s="31" customFormat="1" x14ac:dyDescent="0.3">
      <c r="A475" s="31" t="s">
        <v>788</v>
      </c>
      <c r="B475" s="29" t="s">
        <v>1235</v>
      </c>
      <c r="C475" s="29"/>
      <c r="D475" s="29" t="s">
        <v>144</v>
      </c>
      <c r="E475" s="29"/>
      <c r="F475" s="29"/>
      <c r="G475" s="29"/>
      <c r="H475" s="29"/>
      <c r="I475" s="29"/>
      <c r="J475" s="29"/>
      <c r="K475" s="29"/>
      <c r="O475" s="52"/>
      <c r="P475" s="34"/>
      <c r="Q475" s="34"/>
      <c r="R475" s="34"/>
      <c r="S475" s="34"/>
      <c r="T475" s="34"/>
      <c r="U475" s="34"/>
      <c r="V475" s="34"/>
      <c r="W475" s="34"/>
      <c r="X475" s="34"/>
      <c r="Z475" s="34"/>
      <c r="AA475" s="34"/>
      <c r="AB475" s="34"/>
      <c r="AC475" s="34"/>
    </row>
    <row r="476" spans="1:29" x14ac:dyDescent="0.3">
      <c r="A476" t="s">
        <v>789</v>
      </c>
      <c r="B476" s="1" t="s">
        <v>950</v>
      </c>
      <c r="D476" s="1" t="s">
        <v>1043</v>
      </c>
    </row>
    <row r="477" spans="1:29" s="31" customFormat="1" x14ac:dyDescent="0.3">
      <c r="A477" s="31" t="s">
        <v>790</v>
      </c>
      <c r="B477" s="29" t="s">
        <v>952</v>
      </c>
      <c r="C477" s="29"/>
      <c r="D477" s="29" t="s">
        <v>124</v>
      </c>
      <c r="E477" s="29">
        <v>4.2999999999999997E-2</v>
      </c>
      <c r="F477" s="29"/>
      <c r="G477" s="29"/>
      <c r="H477" s="40">
        <f t="shared" ref="H477" si="104">AC477*1440</f>
        <v>130.55000000000001</v>
      </c>
      <c r="I477" s="40">
        <f t="shared" ref="I477" si="105">AB477</f>
        <v>5.448997384481256</v>
      </c>
      <c r="J477" s="29"/>
      <c r="K477" s="29"/>
      <c r="O477" s="52">
        <v>107.06</v>
      </c>
      <c r="P477" s="34"/>
      <c r="Q477" s="34"/>
      <c r="R477" s="34"/>
      <c r="S477" s="34"/>
      <c r="T477" s="34"/>
      <c r="U477" s="34"/>
      <c r="V477" s="34"/>
      <c r="W477" s="34"/>
      <c r="X477" s="34"/>
      <c r="Y477" s="31">
        <v>130</v>
      </c>
      <c r="Z477" s="33">
        <f t="shared" ref="Z477" si="106">Y477-(3*(Y477-O477)/100)</f>
        <v>129.31180000000001</v>
      </c>
      <c r="AA477" s="34">
        <v>128.75</v>
      </c>
      <c r="AB477" s="35">
        <f t="shared" ref="AB477" si="107">(Y477-AA477)/(130-O477)*100</f>
        <v>5.448997384481256</v>
      </c>
      <c r="AC477" s="36">
        <v>9.0659722222222225E-2</v>
      </c>
    </row>
    <row r="478" spans="1:29" s="31" customFormat="1" x14ac:dyDescent="0.3">
      <c r="A478" s="31" t="s">
        <v>791</v>
      </c>
      <c r="B478" s="29" t="s">
        <v>953</v>
      </c>
      <c r="C478" s="29"/>
      <c r="D478" s="29" t="s">
        <v>144</v>
      </c>
      <c r="E478" s="29"/>
      <c r="F478" s="29"/>
      <c r="G478" s="29"/>
      <c r="H478" s="29"/>
      <c r="I478" s="29"/>
      <c r="J478" s="29"/>
      <c r="K478" s="29"/>
      <c r="O478" s="52"/>
      <c r="P478" s="34"/>
      <c r="Q478" s="34"/>
      <c r="R478" s="34"/>
      <c r="S478" s="34"/>
      <c r="T478" s="34"/>
      <c r="U478" s="34"/>
      <c r="V478" s="34"/>
      <c r="W478" s="34"/>
      <c r="X478" s="34"/>
      <c r="Z478" s="34"/>
      <c r="AA478" s="34"/>
      <c r="AB478" s="34"/>
      <c r="AC478" s="34"/>
    </row>
    <row r="479" spans="1:29" s="31" customFormat="1" x14ac:dyDescent="0.3">
      <c r="A479" s="31" t="s">
        <v>792</v>
      </c>
      <c r="B479" s="29" t="s">
        <v>954</v>
      </c>
      <c r="C479" s="29"/>
      <c r="D479" s="29" t="s">
        <v>124</v>
      </c>
      <c r="E479" s="29">
        <v>0.128</v>
      </c>
      <c r="F479" s="40">
        <f t="shared" ref="F479" si="108">S479*1440</f>
        <v>10.583333333333334</v>
      </c>
      <c r="G479" s="40">
        <f t="shared" ref="G479" si="109">R479</f>
        <v>6.3800277392510205</v>
      </c>
      <c r="H479" s="29"/>
      <c r="I479" s="29"/>
      <c r="J479" s="93">
        <f>X479*1440</f>
        <v>70.600000000000009</v>
      </c>
      <c r="K479" s="93">
        <f>(117.72-116.1)/(130-O479)*100</f>
        <v>7.4895977808599401</v>
      </c>
      <c r="L479" s="89">
        <f>W479</f>
        <v>18.198757763975152</v>
      </c>
      <c r="O479" s="52">
        <v>108.37</v>
      </c>
      <c r="P479" s="33">
        <f t="shared" ref="P479" si="110">(3*(Y479-O479)/100)+(O479)</f>
        <v>109.0189</v>
      </c>
      <c r="Q479" s="34">
        <v>109.75</v>
      </c>
      <c r="R479" s="89">
        <f>(Q479-O479)/(130-O479)*100</f>
        <v>6.3800277392510205</v>
      </c>
      <c r="S479" s="36">
        <v>7.3495370370370372E-3</v>
      </c>
      <c r="T479" s="34">
        <v>5.0999999999999996</v>
      </c>
      <c r="U479" s="34">
        <v>8.0299999999999994</v>
      </c>
      <c r="V479" s="34">
        <v>21.2</v>
      </c>
      <c r="W479" s="35">
        <f t="shared" ref="W479" si="111">(U479-T479)/(V479-T479)*100</f>
        <v>18.198757763975152</v>
      </c>
      <c r="X479" s="36">
        <v>4.9027777777777781E-2</v>
      </c>
      <c r="Y479" s="31">
        <v>130</v>
      </c>
      <c r="Z479" s="34"/>
      <c r="AA479" s="34"/>
      <c r="AB479" s="34"/>
      <c r="AC479" s="34"/>
    </row>
    <row r="480" spans="1:29" s="31" customFormat="1" x14ac:dyDescent="0.3">
      <c r="A480" s="31" t="s">
        <v>793</v>
      </c>
      <c r="B480" s="29" t="s">
        <v>955</v>
      </c>
      <c r="C480" s="29"/>
      <c r="D480" s="29" t="s">
        <v>144</v>
      </c>
      <c r="E480" s="29"/>
      <c r="F480" s="29"/>
      <c r="G480" s="29"/>
      <c r="H480" s="29"/>
      <c r="I480" s="29"/>
      <c r="J480" s="29"/>
      <c r="K480" s="29"/>
      <c r="O480" s="52"/>
      <c r="P480" s="34"/>
      <c r="Q480" s="34"/>
      <c r="R480" s="34"/>
      <c r="S480" s="34"/>
      <c r="T480" s="34"/>
      <c r="U480" s="34"/>
      <c r="V480" s="34"/>
      <c r="W480" s="34"/>
      <c r="X480" s="34"/>
      <c r="Z480" s="34"/>
      <c r="AA480" s="34"/>
      <c r="AB480" s="34"/>
      <c r="AC480" s="34"/>
    </row>
    <row r="481" spans="1:29" s="56" customFormat="1" x14ac:dyDescent="0.3">
      <c r="A481" s="56" t="s">
        <v>794</v>
      </c>
      <c r="B481" s="57" t="s">
        <v>956</v>
      </c>
      <c r="C481" s="57"/>
      <c r="D481" s="57" t="s">
        <v>124</v>
      </c>
      <c r="E481" s="57"/>
      <c r="F481" s="57"/>
      <c r="G481" s="57"/>
      <c r="H481" s="57"/>
      <c r="I481" s="57"/>
      <c r="J481" s="57"/>
      <c r="K481" s="57"/>
      <c r="O481" s="60"/>
      <c r="P481" s="62"/>
      <c r="Q481" s="62"/>
      <c r="R481" s="62"/>
      <c r="S481" s="62"/>
      <c r="T481" s="62"/>
      <c r="U481" s="62"/>
      <c r="V481" s="62"/>
      <c r="W481" s="62"/>
      <c r="X481" s="62"/>
      <c r="Z481" s="62"/>
      <c r="AA481" s="62"/>
      <c r="AB481" s="62"/>
      <c r="AC481" s="62"/>
    </row>
    <row r="482" spans="1:29" s="56" customFormat="1" x14ac:dyDescent="0.3">
      <c r="A482" s="56" t="s">
        <v>795</v>
      </c>
      <c r="B482" s="57" t="s">
        <v>957</v>
      </c>
      <c r="C482" s="57"/>
      <c r="D482" s="57" t="s">
        <v>124</v>
      </c>
      <c r="E482" s="57"/>
      <c r="F482" s="57"/>
      <c r="G482" s="57"/>
      <c r="H482" s="57"/>
      <c r="I482" s="57"/>
      <c r="J482" s="57"/>
      <c r="K482" s="57"/>
      <c r="O482" s="60"/>
      <c r="P482" s="62"/>
      <c r="Q482" s="62"/>
      <c r="R482" s="62"/>
      <c r="S482" s="62"/>
      <c r="T482" s="62"/>
      <c r="U482" s="62"/>
      <c r="V482" s="62"/>
      <c r="W482" s="62"/>
      <c r="X482" s="62"/>
      <c r="Z482" s="62"/>
      <c r="AA482" s="62"/>
      <c r="AB482" s="62"/>
      <c r="AC482" s="62"/>
    </row>
    <row r="483" spans="1:29" s="56" customFormat="1" x14ac:dyDescent="0.3">
      <c r="A483" s="56" t="s">
        <v>796</v>
      </c>
      <c r="B483" s="57" t="s">
        <v>958</v>
      </c>
      <c r="C483" s="57"/>
      <c r="D483" s="57" t="s">
        <v>124</v>
      </c>
      <c r="E483" s="57"/>
      <c r="F483" s="57"/>
      <c r="G483" s="57"/>
      <c r="H483" s="57"/>
      <c r="I483" s="57"/>
      <c r="J483" s="57"/>
      <c r="K483" s="57"/>
      <c r="O483" s="60"/>
      <c r="P483" s="62"/>
      <c r="Q483" s="62"/>
      <c r="R483" s="62"/>
      <c r="S483" s="62"/>
      <c r="T483" s="62"/>
      <c r="U483" s="62"/>
      <c r="V483" s="62"/>
      <c r="W483" s="62"/>
      <c r="X483" s="62"/>
      <c r="Z483" s="62"/>
      <c r="AA483" s="62"/>
      <c r="AB483" s="62"/>
      <c r="AC483" s="62"/>
    </row>
    <row r="484" spans="1:29" s="56" customFormat="1" x14ac:dyDescent="0.3">
      <c r="A484" s="56" t="s">
        <v>797</v>
      </c>
      <c r="B484" s="57" t="s">
        <v>959</v>
      </c>
      <c r="C484" s="57"/>
      <c r="D484" s="57" t="s">
        <v>124</v>
      </c>
      <c r="E484" s="57"/>
      <c r="F484" s="57"/>
      <c r="G484" s="57"/>
      <c r="H484" s="57"/>
      <c r="I484" s="57"/>
      <c r="J484" s="57"/>
      <c r="K484" s="57"/>
      <c r="O484" s="60"/>
      <c r="P484" s="62"/>
      <c r="Q484" s="62"/>
      <c r="R484" s="62"/>
      <c r="S484" s="62"/>
      <c r="T484" s="62"/>
      <c r="U484" s="62"/>
      <c r="V484" s="62"/>
      <c r="W484" s="62"/>
      <c r="X484" s="62"/>
      <c r="Z484" s="62"/>
      <c r="AA484" s="62"/>
      <c r="AB484" s="62"/>
      <c r="AC484" s="62"/>
    </row>
    <row r="485" spans="1:29" s="56" customFormat="1" x14ac:dyDescent="0.3">
      <c r="A485" s="56" t="s">
        <v>798</v>
      </c>
      <c r="B485" s="57" t="s">
        <v>960</v>
      </c>
      <c r="C485" s="57"/>
      <c r="D485" s="57" t="s">
        <v>124</v>
      </c>
      <c r="E485" s="57"/>
      <c r="F485" s="57"/>
      <c r="G485" s="57"/>
      <c r="H485" s="57"/>
      <c r="I485" s="57"/>
      <c r="J485" s="57"/>
      <c r="K485" s="57"/>
      <c r="O485" s="60"/>
      <c r="P485" s="62"/>
      <c r="Q485" s="62"/>
      <c r="R485" s="62"/>
      <c r="S485" s="62"/>
      <c r="T485" s="62"/>
      <c r="U485" s="62"/>
      <c r="V485" s="62"/>
      <c r="W485" s="62"/>
      <c r="X485" s="62"/>
      <c r="Z485" s="62"/>
      <c r="AA485" s="62"/>
      <c r="AB485" s="62"/>
      <c r="AC485" s="62"/>
    </row>
    <row r="486" spans="1:29" s="56" customFormat="1" x14ac:dyDescent="0.3">
      <c r="A486" s="56" t="s">
        <v>799</v>
      </c>
      <c r="B486" s="57" t="s">
        <v>961</v>
      </c>
      <c r="C486" s="57"/>
      <c r="D486" s="57" t="s">
        <v>124</v>
      </c>
      <c r="E486" s="57"/>
      <c r="F486" s="57"/>
      <c r="G486" s="57"/>
      <c r="H486" s="57"/>
      <c r="I486" s="57"/>
      <c r="J486" s="57"/>
      <c r="K486" s="57"/>
      <c r="O486" s="60"/>
      <c r="P486" s="62"/>
      <c r="Q486" s="62"/>
      <c r="R486" s="62"/>
      <c r="S486" s="62"/>
      <c r="T486" s="62"/>
      <c r="U486" s="62"/>
      <c r="V486" s="62"/>
      <c r="W486" s="62"/>
      <c r="X486" s="62"/>
      <c r="Z486" s="62"/>
      <c r="AA486" s="62"/>
      <c r="AB486" s="62"/>
      <c r="AC486" s="62"/>
    </row>
    <row r="487" spans="1:29" x14ac:dyDescent="0.3">
      <c r="A487" t="s">
        <v>800</v>
      </c>
      <c r="B487" s="1" t="s">
        <v>962</v>
      </c>
      <c r="D487" s="1" t="s">
        <v>124</v>
      </c>
      <c r="E487" s="1">
        <v>6.6000000000000003E-2</v>
      </c>
      <c r="H487" s="1">
        <f t="shared" ref="H487" si="112">AC487*1440</f>
        <v>10.483333333333333</v>
      </c>
      <c r="I487" s="1">
        <f t="shared" ref="I487" si="113">AB487</f>
        <v>4.7967108268616325</v>
      </c>
      <c r="O487" s="11">
        <v>108.11</v>
      </c>
      <c r="Y487" s="31">
        <v>130</v>
      </c>
      <c r="Z487" s="22">
        <f t="shared" ref="Z487:Z493" si="114">Y487-(3*(Y487-O487)/100)</f>
        <v>129.3433</v>
      </c>
      <c r="AA487" s="8">
        <v>128.94999999999999</v>
      </c>
      <c r="AB487" s="19">
        <f t="shared" ref="AB487:AB492" si="115">(Y487-AA487)/(130-O487)*100</f>
        <v>4.7967108268616325</v>
      </c>
      <c r="AC487" s="26">
        <v>7.2800925925925915E-3</v>
      </c>
    </row>
    <row r="488" spans="1:29" x14ac:dyDescent="0.3">
      <c r="A488" t="s">
        <v>801</v>
      </c>
      <c r="B488" s="1" t="s">
        <v>963</v>
      </c>
      <c r="D488" s="1" t="s">
        <v>124</v>
      </c>
      <c r="E488" s="1">
        <v>0.44700000000000001</v>
      </c>
      <c r="F488" s="1">
        <f t="shared" ref="F488" si="116">S488*1440</f>
        <v>220.49999999999997</v>
      </c>
      <c r="G488" s="1">
        <f t="shared" ref="G488" si="117">R488</f>
        <v>3.935926773455376</v>
      </c>
      <c r="H488" s="1">
        <f t="shared" ref="H488" si="118">AC488*1440</f>
        <v>10.516666666666667</v>
      </c>
      <c r="I488" s="1">
        <f t="shared" ref="I488" si="119">AB488</f>
        <v>25.171624713958817</v>
      </c>
      <c r="O488" s="11">
        <v>108.15</v>
      </c>
      <c r="P488" s="23">
        <f t="shared" ref="P488:P489" si="120">(3*(Y488-O488)/100)+(O488)</f>
        <v>108.80550000000001</v>
      </c>
      <c r="Q488" s="8">
        <v>109.01</v>
      </c>
      <c r="R488" s="19">
        <f>(Q488-O488)/(130-O488)*100</f>
        <v>3.935926773455376</v>
      </c>
      <c r="S488" s="26">
        <v>0.15312499999999998</v>
      </c>
      <c r="Y488" s="31">
        <v>130</v>
      </c>
      <c r="Z488" s="23">
        <f t="shared" si="114"/>
        <v>129.34450000000001</v>
      </c>
      <c r="AA488" s="8">
        <v>124.5</v>
      </c>
      <c r="AB488" s="19">
        <f t="shared" si="115"/>
        <v>25.171624713958817</v>
      </c>
      <c r="AC488" s="26">
        <v>7.3032407407407412E-3</v>
      </c>
    </row>
    <row r="489" spans="1:29" x14ac:dyDescent="0.3">
      <c r="A489" t="s">
        <v>802</v>
      </c>
      <c r="B489" s="1" t="s">
        <v>963</v>
      </c>
      <c r="D489" s="1" t="s">
        <v>124</v>
      </c>
      <c r="E489" s="1">
        <v>0.43099999999999999</v>
      </c>
      <c r="O489" s="11">
        <v>108.18</v>
      </c>
      <c r="P489" s="23">
        <f t="shared" si="120"/>
        <v>108.83460000000001</v>
      </c>
      <c r="Q489" s="8">
        <v>109</v>
      </c>
      <c r="R489" s="19">
        <f>(Q489-O489)/(130-O489)*100</f>
        <v>3.7580201649862213</v>
      </c>
      <c r="S489" s="26">
        <v>0.17398148148148149</v>
      </c>
      <c r="Y489" s="31">
        <v>130</v>
      </c>
      <c r="Z489" s="23">
        <f t="shared" si="114"/>
        <v>129.34540000000001</v>
      </c>
      <c r="AA489" s="8">
        <v>124.75</v>
      </c>
      <c r="AB489" s="19">
        <f t="shared" si="115"/>
        <v>24.060494958753445</v>
      </c>
      <c r="AC489" s="26">
        <v>7.3263888888888892E-3</v>
      </c>
    </row>
    <row r="490" spans="1:29" x14ac:dyDescent="0.3">
      <c r="A490" t="s">
        <v>803</v>
      </c>
      <c r="B490" s="1" t="s">
        <v>964</v>
      </c>
      <c r="D490" s="1" t="s">
        <v>124</v>
      </c>
      <c r="E490" s="1">
        <v>0.155</v>
      </c>
      <c r="O490" s="11">
        <v>107.35</v>
      </c>
      <c r="Y490" s="31">
        <v>130</v>
      </c>
      <c r="Z490" s="23">
        <f t="shared" si="114"/>
        <v>129.32050000000001</v>
      </c>
      <c r="AA490" s="8">
        <v>127.64</v>
      </c>
      <c r="AB490" s="19">
        <f t="shared" si="115"/>
        <v>10.419426048565118</v>
      </c>
      <c r="AC490" s="26">
        <v>4.207175925925926E-2</v>
      </c>
    </row>
    <row r="491" spans="1:29" x14ac:dyDescent="0.3">
      <c r="A491" t="s">
        <v>804</v>
      </c>
      <c r="B491" s="1" t="s">
        <v>964</v>
      </c>
      <c r="D491" s="1" t="s">
        <v>124</v>
      </c>
      <c r="E491" s="1">
        <v>3.9E-2</v>
      </c>
      <c r="O491" s="11">
        <v>107.26</v>
      </c>
      <c r="Y491" s="31">
        <v>130</v>
      </c>
      <c r="Z491" s="23">
        <f t="shared" si="114"/>
        <v>129.31780000000001</v>
      </c>
      <c r="AA491" s="8">
        <v>129.09</v>
      </c>
      <c r="AB491" s="19">
        <f t="shared" si="115"/>
        <v>4.0017590149516131</v>
      </c>
      <c r="AC491" s="26">
        <v>0.12542824074074074</v>
      </c>
    </row>
    <row r="492" spans="1:29" x14ac:dyDescent="0.3">
      <c r="A492" t="s">
        <v>805</v>
      </c>
      <c r="B492" s="1" t="s">
        <v>964</v>
      </c>
      <c r="D492" s="1" t="s">
        <v>124</v>
      </c>
      <c r="E492" s="1">
        <v>2.1000000000000001E-2</v>
      </c>
      <c r="O492" s="11">
        <v>107.65</v>
      </c>
      <c r="Y492" s="31">
        <v>130</v>
      </c>
      <c r="Z492" s="23">
        <f t="shared" si="114"/>
        <v>129.3295</v>
      </c>
      <c r="AA492" s="8">
        <v>129.16999999999999</v>
      </c>
      <c r="AB492" s="19">
        <f t="shared" si="115"/>
        <v>3.7136465324385357</v>
      </c>
      <c r="AC492" s="26">
        <v>0.18098379629629632</v>
      </c>
    </row>
    <row r="493" spans="1:29" s="31" customFormat="1" x14ac:dyDescent="0.3">
      <c r="A493" s="31" t="s">
        <v>806</v>
      </c>
      <c r="B493" s="29" t="s">
        <v>965</v>
      </c>
      <c r="C493" s="29"/>
      <c r="D493" s="29" t="s">
        <v>124</v>
      </c>
      <c r="E493" s="29">
        <v>0.433</v>
      </c>
      <c r="F493" s="40">
        <f t="shared" ref="F493" si="121">S493*1440</f>
        <v>20.483333333333334</v>
      </c>
      <c r="G493" s="40">
        <f t="shared" ref="G493" si="122">R493</f>
        <v>6.3278008298755131</v>
      </c>
      <c r="H493" s="29"/>
      <c r="I493" s="29"/>
      <c r="J493" s="29"/>
      <c r="K493" s="29"/>
      <c r="O493" s="52">
        <v>110.72</v>
      </c>
      <c r="P493" s="33">
        <f t="shared" ref="P493:P495" si="123">(3*(Y493-O493)/100)+(O493)</f>
        <v>111.2984</v>
      </c>
      <c r="Q493" s="34">
        <v>111.94</v>
      </c>
      <c r="R493" s="33">
        <f>(Q493-O493)/(130-O493)*100</f>
        <v>6.3278008298755131</v>
      </c>
      <c r="S493" s="36">
        <v>1.4224537037037037E-2</v>
      </c>
      <c r="T493" s="34"/>
      <c r="U493" s="34"/>
      <c r="V493" s="34"/>
      <c r="W493" s="34"/>
      <c r="X493" s="34"/>
      <c r="Y493" s="31">
        <v>130</v>
      </c>
      <c r="Z493" s="34">
        <f t="shared" si="114"/>
        <v>129.42160000000001</v>
      </c>
      <c r="AA493" s="34"/>
      <c r="AB493" s="34"/>
      <c r="AC493" s="34"/>
    </row>
    <row r="494" spans="1:29" s="31" customFormat="1" x14ac:dyDescent="0.3">
      <c r="A494" s="31" t="s">
        <v>807</v>
      </c>
      <c r="B494" s="29" t="s">
        <v>966</v>
      </c>
      <c r="C494" s="29"/>
      <c r="D494" s="29" t="s">
        <v>144</v>
      </c>
      <c r="E494" s="29"/>
      <c r="F494" s="29"/>
      <c r="G494" s="29"/>
      <c r="H494" s="29"/>
      <c r="I494" s="29"/>
      <c r="J494" s="29"/>
      <c r="K494" s="29"/>
      <c r="O494" s="52">
        <v>107.4</v>
      </c>
      <c r="P494" s="34"/>
      <c r="Q494" s="34"/>
      <c r="R494" s="34"/>
      <c r="S494" s="34"/>
      <c r="T494" s="34"/>
      <c r="U494" s="34"/>
      <c r="V494" s="34"/>
      <c r="W494" s="34"/>
      <c r="X494" s="34"/>
      <c r="Y494" s="31">
        <v>130</v>
      </c>
      <c r="Z494" s="34"/>
      <c r="AA494" s="34">
        <v>129.36000000000001</v>
      </c>
      <c r="AB494" s="34"/>
      <c r="AC494" s="36"/>
    </row>
    <row r="495" spans="1:29" s="31" customFormat="1" x14ac:dyDescent="0.3">
      <c r="A495" s="31" t="s">
        <v>808</v>
      </c>
      <c r="B495" s="29" t="s">
        <v>967</v>
      </c>
      <c r="C495" s="29"/>
      <c r="D495" s="29" t="s">
        <v>124</v>
      </c>
      <c r="E495" s="29">
        <v>4.8000000000000001E-2</v>
      </c>
      <c r="F495" s="29">
        <f t="shared" ref="F495" si="124">S495*1440</f>
        <v>270.54999999999995</v>
      </c>
      <c r="G495" s="29">
        <f t="shared" ref="G495" si="125">R495</f>
        <v>3.8787338386090249</v>
      </c>
      <c r="H495" s="29"/>
      <c r="I495" s="29"/>
      <c r="J495" s="29"/>
      <c r="K495" s="29"/>
      <c r="O495" s="52">
        <v>107.57</v>
      </c>
      <c r="P495" s="33">
        <f t="shared" si="123"/>
        <v>108.24289999999999</v>
      </c>
      <c r="Q495" s="34">
        <v>108.44</v>
      </c>
      <c r="R495" s="33">
        <f>(Q495-O495)/(130-O495)*100</f>
        <v>3.8787338386090249</v>
      </c>
      <c r="S495" s="36">
        <v>0.18788194444444442</v>
      </c>
      <c r="T495" s="34"/>
      <c r="U495" s="34"/>
      <c r="V495" s="34"/>
      <c r="W495" s="34"/>
      <c r="X495" s="34"/>
      <c r="Y495" s="31">
        <v>130</v>
      </c>
      <c r="Z495" s="34"/>
      <c r="AA495" s="34">
        <v>129.29</v>
      </c>
      <c r="AB495" s="34"/>
      <c r="AC495" s="36"/>
    </row>
    <row r="496" spans="1:29" s="31" customFormat="1" x14ac:dyDescent="0.3">
      <c r="A496" s="31" t="s">
        <v>809</v>
      </c>
      <c r="B496" s="29" t="s">
        <v>968</v>
      </c>
      <c r="C496" s="29"/>
      <c r="D496" s="29" t="s">
        <v>144</v>
      </c>
      <c r="E496" s="29"/>
      <c r="F496" s="29"/>
      <c r="G496" s="29"/>
      <c r="H496" s="29"/>
      <c r="I496" s="29"/>
      <c r="J496" s="29"/>
      <c r="K496" s="29"/>
      <c r="O496" s="52"/>
      <c r="P496" s="34"/>
      <c r="Q496" s="34"/>
      <c r="R496" s="34"/>
      <c r="S496" s="34"/>
      <c r="T496" s="34"/>
      <c r="U496" s="34"/>
      <c r="V496" s="34"/>
      <c r="W496" s="34"/>
      <c r="X496" s="34"/>
      <c r="Y496" s="31">
        <v>130</v>
      </c>
      <c r="Z496" s="34"/>
      <c r="AA496" s="34"/>
      <c r="AB496" s="34"/>
      <c r="AC496" s="34"/>
    </row>
    <row r="497" spans="1:29" s="31" customFormat="1" x14ac:dyDescent="0.3">
      <c r="A497" s="31" t="s">
        <v>810</v>
      </c>
      <c r="B497" s="29" t="s">
        <v>969</v>
      </c>
      <c r="C497" s="29"/>
      <c r="D497" s="29" t="s">
        <v>144</v>
      </c>
      <c r="E497" s="29"/>
      <c r="F497" s="29"/>
      <c r="G497" s="29"/>
      <c r="H497" s="29"/>
      <c r="I497" s="29"/>
      <c r="J497" s="29"/>
      <c r="K497" s="29"/>
      <c r="O497" s="52"/>
      <c r="P497" s="34"/>
      <c r="Q497" s="34"/>
      <c r="R497" s="34"/>
      <c r="S497" s="34"/>
      <c r="T497" s="34"/>
      <c r="U497" s="34"/>
      <c r="V497" s="34"/>
      <c r="W497" s="34"/>
      <c r="X497" s="34"/>
      <c r="Y497" s="31">
        <v>130</v>
      </c>
      <c r="Z497" s="34"/>
      <c r="AA497" s="34"/>
      <c r="AB497" s="34"/>
      <c r="AC497" s="34"/>
    </row>
    <row r="498" spans="1:29" x14ac:dyDescent="0.3">
      <c r="A498" t="s">
        <v>811</v>
      </c>
      <c r="B498" s="1" t="s">
        <v>951</v>
      </c>
      <c r="D498" s="1" t="s">
        <v>124</v>
      </c>
      <c r="E498" s="1">
        <v>0.28499999999999998</v>
      </c>
      <c r="H498" s="1">
        <f t="shared" ref="H498" si="126">AC498*1440</f>
        <v>80.61666666666666</v>
      </c>
      <c r="I498" s="1">
        <f t="shared" ref="I498" si="127">AB498</f>
        <v>3.5402298850575185</v>
      </c>
      <c r="J498" s="1">
        <f>X498*1440</f>
        <v>130.63333333333335</v>
      </c>
      <c r="K498" s="1">
        <f>(117.72-116.1)/(130-O498)*100</f>
        <v>7.4482758620689875</v>
      </c>
      <c r="L498">
        <f>W498</f>
        <v>18.555081893650435</v>
      </c>
      <c r="O498" s="11">
        <v>108.25</v>
      </c>
      <c r="T498" s="22">
        <v>5.83</v>
      </c>
      <c r="U498" s="22">
        <v>22.37</v>
      </c>
      <c r="V498" s="22">
        <v>94.97</v>
      </c>
      <c r="W498" s="22">
        <f t="shared" ref="W498" si="128">(U498-T498)/(V498-T498)*100</f>
        <v>18.555081893650435</v>
      </c>
      <c r="X498" s="26">
        <v>9.07175925925926E-2</v>
      </c>
      <c r="Y498" s="31">
        <v>130</v>
      </c>
      <c r="Z498" s="23">
        <f t="shared" ref="Z498" si="129">Y498-(3*(Y498-O498)/100)</f>
        <v>129.3475</v>
      </c>
      <c r="AA498" s="8">
        <v>129.22999999999999</v>
      </c>
      <c r="AB498" s="19">
        <f t="shared" ref="AB498" si="130">(Y498-AA498)/(130-O498)*100</f>
        <v>3.5402298850575185</v>
      </c>
      <c r="AC498" s="26">
        <v>5.5983796296296295E-2</v>
      </c>
    </row>
    <row r="499" spans="1:29" s="56" customFormat="1" x14ac:dyDescent="0.3">
      <c r="A499" s="56" t="s">
        <v>812</v>
      </c>
      <c r="B499" s="57" t="s">
        <v>970</v>
      </c>
      <c r="C499" s="57"/>
      <c r="D499" s="57"/>
      <c r="E499" s="57"/>
      <c r="F499" s="57"/>
      <c r="G499" s="57"/>
      <c r="H499" s="57"/>
      <c r="I499" s="57"/>
      <c r="J499" s="57"/>
      <c r="K499" s="57"/>
      <c r="O499" s="60"/>
      <c r="P499" s="62"/>
      <c r="Q499" s="62"/>
      <c r="R499" s="62"/>
      <c r="S499" s="62"/>
      <c r="T499" s="62"/>
      <c r="U499" s="62"/>
      <c r="V499" s="62"/>
      <c r="W499" s="62"/>
      <c r="X499" s="62"/>
      <c r="Z499" s="62"/>
      <c r="AA499" s="62"/>
      <c r="AB499" s="62"/>
      <c r="AC499" s="62"/>
    </row>
    <row r="500" spans="1:29" s="56" customFormat="1" x14ac:dyDescent="0.3">
      <c r="A500" s="56" t="s">
        <v>813</v>
      </c>
      <c r="B500" s="57" t="s">
        <v>971</v>
      </c>
      <c r="C500" s="57"/>
      <c r="D500" s="57"/>
      <c r="E500" s="57"/>
      <c r="F500" s="57"/>
      <c r="G500" s="57"/>
      <c r="H500" s="57"/>
      <c r="I500" s="57"/>
      <c r="J500" s="57"/>
      <c r="K500" s="57"/>
      <c r="O500" s="60"/>
      <c r="P500" s="62"/>
      <c r="Q500" s="62"/>
      <c r="R500" s="62"/>
      <c r="S500" s="62"/>
      <c r="T500" s="62"/>
      <c r="U500" s="62"/>
      <c r="V500" s="62"/>
      <c r="W500" s="62"/>
      <c r="X500" s="62"/>
      <c r="Z500" s="62"/>
      <c r="AA500" s="62"/>
      <c r="AB500" s="62"/>
      <c r="AC500" s="62"/>
    </row>
    <row r="501" spans="1:29" s="56" customFormat="1" x14ac:dyDescent="0.3">
      <c r="A501" s="56" t="s">
        <v>814</v>
      </c>
      <c r="B501" s="57" t="s">
        <v>972</v>
      </c>
      <c r="C501" s="57"/>
      <c r="D501" s="57"/>
      <c r="E501" s="57"/>
      <c r="F501" s="57"/>
      <c r="G501" s="57"/>
      <c r="H501" s="57"/>
      <c r="I501" s="57"/>
      <c r="J501" s="57"/>
      <c r="K501" s="57"/>
      <c r="O501" s="60"/>
      <c r="P501" s="62"/>
      <c r="Q501" s="62"/>
      <c r="R501" s="62"/>
      <c r="S501" s="62"/>
      <c r="T501" s="62"/>
      <c r="U501" s="62"/>
      <c r="V501" s="62"/>
      <c r="W501" s="62"/>
      <c r="X501" s="62"/>
      <c r="Z501" s="62"/>
      <c r="AA501" s="62"/>
      <c r="AB501" s="62"/>
      <c r="AC501" s="62"/>
    </row>
    <row r="502" spans="1:29" s="56" customFormat="1" x14ac:dyDescent="0.3">
      <c r="A502" s="56" t="s">
        <v>815</v>
      </c>
      <c r="B502" s="57" t="s">
        <v>973</v>
      </c>
      <c r="C502" s="57"/>
      <c r="D502" s="57"/>
      <c r="E502" s="57"/>
      <c r="F502" s="57"/>
      <c r="G502" s="57"/>
      <c r="H502" s="57"/>
      <c r="I502" s="57"/>
      <c r="J502" s="57"/>
      <c r="K502" s="57"/>
      <c r="O502" s="60"/>
      <c r="P502" s="62"/>
      <c r="Q502" s="62"/>
      <c r="R502" s="62"/>
      <c r="S502" s="62"/>
      <c r="T502" s="62"/>
      <c r="U502" s="62"/>
      <c r="V502" s="62"/>
      <c r="W502" s="62"/>
      <c r="X502" s="62"/>
      <c r="Z502" s="62"/>
      <c r="AA502" s="62"/>
      <c r="AB502" s="62"/>
      <c r="AC502" s="62"/>
    </row>
    <row r="503" spans="1:29" s="56" customFormat="1" x14ac:dyDescent="0.3">
      <c r="A503" s="56" t="s">
        <v>816</v>
      </c>
      <c r="B503" s="57" t="s">
        <v>970</v>
      </c>
      <c r="C503" s="57"/>
      <c r="D503" s="57"/>
      <c r="E503" s="57"/>
      <c r="F503" s="57"/>
      <c r="G503" s="57"/>
      <c r="H503" s="57"/>
      <c r="I503" s="57"/>
      <c r="J503" s="57"/>
      <c r="K503" s="57"/>
      <c r="O503" s="60"/>
      <c r="P503" s="62"/>
      <c r="Q503" s="62"/>
      <c r="R503" s="62"/>
      <c r="S503" s="62"/>
      <c r="T503" s="62"/>
      <c r="U503" s="62"/>
      <c r="V503" s="62"/>
      <c r="W503" s="62"/>
      <c r="X503" s="62"/>
      <c r="Z503" s="62"/>
      <c r="AA503" s="62"/>
      <c r="AB503" s="62"/>
      <c r="AC503" s="62"/>
    </row>
    <row r="504" spans="1:29" s="56" customFormat="1" x14ac:dyDescent="0.3">
      <c r="A504" s="56" t="s">
        <v>817</v>
      </c>
      <c r="B504" s="57" t="s">
        <v>974</v>
      </c>
      <c r="C504" s="57"/>
      <c r="D504" s="57"/>
      <c r="E504" s="57"/>
      <c r="F504" s="57"/>
      <c r="G504" s="57"/>
      <c r="H504" s="57"/>
      <c r="I504" s="57"/>
      <c r="J504" s="57"/>
      <c r="K504" s="57"/>
      <c r="O504" s="60"/>
      <c r="P504" s="62"/>
      <c r="Q504" s="62"/>
      <c r="R504" s="62"/>
      <c r="S504" s="62"/>
      <c r="T504" s="62"/>
      <c r="U504" s="62"/>
      <c r="V504" s="62"/>
      <c r="W504" s="62"/>
      <c r="X504" s="62"/>
      <c r="Z504" s="62"/>
      <c r="AA504" s="62"/>
      <c r="AB504" s="62"/>
      <c r="AC504" s="62"/>
    </row>
    <row r="505" spans="1:29" s="31" customFormat="1" x14ac:dyDescent="0.3">
      <c r="A505" s="31" t="s">
        <v>818</v>
      </c>
      <c r="B505" s="29" t="s">
        <v>975</v>
      </c>
      <c r="C505" s="29"/>
      <c r="D505" s="29" t="s">
        <v>124</v>
      </c>
      <c r="E505" s="29">
        <v>1E-3</v>
      </c>
      <c r="F505" s="29"/>
      <c r="G505" s="29"/>
      <c r="H505" s="40">
        <f t="shared" ref="H505" si="131">AC505*1440</f>
        <v>180.5</v>
      </c>
      <c r="I505" s="40">
        <f t="shared" ref="I505" si="132">AB505</f>
        <v>2.1585903083700839</v>
      </c>
      <c r="J505" s="29"/>
      <c r="K505" s="29"/>
      <c r="O505" s="52">
        <v>107.3</v>
      </c>
      <c r="P505" s="34"/>
      <c r="Q505" s="34"/>
      <c r="R505" s="34"/>
      <c r="S505" s="34"/>
      <c r="T505" s="34"/>
      <c r="U505" s="34"/>
      <c r="V505" s="34"/>
      <c r="W505" s="34"/>
      <c r="X505" s="34"/>
      <c r="Y505" s="31">
        <v>130</v>
      </c>
      <c r="Z505" s="33">
        <f t="shared" ref="Z505:Z510" si="133">Y505-(3*(Y505-O505)/100)</f>
        <v>129.31899999999999</v>
      </c>
      <c r="AA505" s="34">
        <v>129.51</v>
      </c>
      <c r="AB505" s="34">
        <f t="shared" ref="AB505:AB510" si="134">(Y505-AA505)/(130-O505)*100</f>
        <v>2.1585903083700839</v>
      </c>
      <c r="AC505" s="36">
        <v>0.12534722222222222</v>
      </c>
    </row>
    <row r="506" spans="1:29" s="31" customFormat="1" x14ac:dyDescent="0.3">
      <c r="A506" s="31" t="s">
        <v>819</v>
      </c>
      <c r="B506" s="29" t="s">
        <v>976</v>
      </c>
      <c r="C506" s="29"/>
      <c r="D506" s="29" t="s">
        <v>124</v>
      </c>
      <c r="E506" s="29">
        <v>1E-3</v>
      </c>
      <c r="F506" s="29"/>
      <c r="G506" s="29"/>
      <c r="H506" s="40">
        <f t="shared" ref="H506:H510" si="135">AC506*1440</f>
        <v>140.51666666666668</v>
      </c>
      <c r="I506" s="40">
        <f t="shared" ref="I506:I510" si="136">AB506</f>
        <v>1.9832525341559659</v>
      </c>
      <c r="J506" s="29"/>
      <c r="K506" s="29"/>
      <c r="O506" s="52">
        <v>107.31</v>
      </c>
      <c r="P506" s="34"/>
      <c r="Q506" s="34"/>
      <c r="R506" s="34"/>
      <c r="S506" s="34"/>
      <c r="T506" s="34"/>
      <c r="U506" s="34"/>
      <c r="V506" s="34"/>
      <c r="W506" s="34"/>
      <c r="X506" s="34"/>
      <c r="Y506" s="31">
        <v>130</v>
      </c>
      <c r="Z506" s="33">
        <f t="shared" si="133"/>
        <v>129.3193</v>
      </c>
      <c r="AA506" s="34">
        <v>129.55000000000001</v>
      </c>
      <c r="AB506" s="34">
        <f t="shared" si="134"/>
        <v>1.9832525341559659</v>
      </c>
      <c r="AC506" s="36">
        <v>9.7581018518518525E-2</v>
      </c>
    </row>
    <row r="507" spans="1:29" s="31" customFormat="1" x14ac:dyDescent="0.3">
      <c r="A507" s="31" t="s">
        <v>820</v>
      </c>
      <c r="B507" s="29" t="s">
        <v>977</v>
      </c>
      <c r="C507" s="29"/>
      <c r="D507" s="29" t="s">
        <v>124</v>
      </c>
      <c r="E507" s="29">
        <v>1E-3</v>
      </c>
      <c r="F507" s="29"/>
      <c r="G507" s="29"/>
      <c r="H507" s="40">
        <f t="shared" si="135"/>
        <v>180.55</v>
      </c>
      <c r="I507" s="40">
        <f t="shared" si="136"/>
        <v>1.9448213478064535</v>
      </c>
      <c r="J507" s="29"/>
      <c r="K507" s="29"/>
      <c r="O507" s="52">
        <v>107.89</v>
      </c>
      <c r="P507" s="34"/>
      <c r="Q507" s="34"/>
      <c r="R507" s="34"/>
      <c r="S507" s="34"/>
      <c r="T507" s="34"/>
      <c r="U507" s="34"/>
      <c r="V507" s="34"/>
      <c r="W507" s="34"/>
      <c r="X507" s="34"/>
      <c r="Y507" s="31">
        <v>130</v>
      </c>
      <c r="Z507" s="33">
        <f t="shared" si="133"/>
        <v>129.33670000000001</v>
      </c>
      <c r="AA507" s="34">
        <v>129.57</v>
      </c>
      <c r="AB507" s="34">
        <f t="shared" si="134"/>
        <v>1.9448213478064535</v>
      </c>
      <c r="AC507" s="36">
        <v>0.12538194444444445</v>
      </c>
    </row>
    <row r="508" spans="1:29" s="31" customFormat="1" x14ac:dyDescent="0.3">
      <c r="A508" s="31" t="s">
        <v>821</v>
      </c>
      <c r="B508" s="29" t="s">
        <v>978</v>
      </c>
      <c r="C508" s="29"/>
      <c r="D508" s="29" t="s">
        <v>124</v>
      </c>
      <c r="E508" s="29">
        <v>1E-3</v>
      </c>
      <c r="F508" s="29"/>
      <c r="G508" s="29"/>
      <c r="H508" s="40">
        <f t="shared" si="135"/>
        <v>180.56666666666666</v>
      </c>
      <c r="I508" s="40">
        <f t="shared" si="136"/>
        <v>1.7132551848511961</v>
      </c>
      <c r="J508" s="29"/>
      <c r="K508" s="29"/>
      <c r="O508" s="52">
        <v>107.82</v>
      </c>
      <c r="P508" s="34"/>
      <c r="Q508" s="34"/>
      <c r="R508" s="34"/>
      <c r="S508" s="34"/>
      <c r="T508" s="34"/>
      <c r="U508" s="34"/>
      <c r="V508" s="34"/>
      <c r="W508" s="34"/>
      <c r="X508" s="34"/>
      <c r="Y508" s="31">
        <v>130</v>
      </c>
      <c r="Z508" s="33">
        <f t="shared" si="133"/>
        <v>129.33459999999999</v>
      </c>
      <c r="AA508" s="34">
        <v>129.62</v>
      </c>
      <c r="AB508" s="34">
        <f t="shared" si="134"/>
        <v>1.7132551848511961</v>
      </c>
      <c r="AC508" s="36">
        <v>0.12539351851851852</v>
      </c>
    </row>
    <row r="509" spans="1:29" s="31" customFormat="1" x14ac:dyDescent="0.3">
      <c r="A509" s="31" t="s">
        <v>822</v>
      </c>
      <c r="B509" s="29" t="s">
        <v>979</v>
      </c>
      <c r="C509" s="29"/>
      <c r="D509" s="29" t="s">
        <v>124</v>
      </c>
      <c r="E509" s="29">
        <v>0.34599999999999997</v>
      </c>
      <c r="F509" s="29"/>
      <c r="G509" s="29"/>
      <c r="H509" s="40">
        <f t="shared" si="135"/>
        <v>20.583333333333336</v>
      </c>
      <c r="I509" s="40">
        <f t="shared" si="136"/>
        <v>29.923042100497955</v>
      </c>
      <c r="J509" s="29"/>
      <c r="K509" s="29"/>
      <c r="O509" s="52">
        <v>107.91</v>
      </c>
      <c r="P509" s="33"/>
      <c r="Q509" s="34"/>
      <c r="R509" s="34"/>
      <c r="S509" s="34"/>
      <c r="T509" s="34"/>
      <c r="U509" s="34"/>
      <c r="V509" s="34"/>
      <c r="W509" s="34"/>
      <c r="X509" s="34"/>
      <c r="Y509" s="31">
        <v>130</v>
      </c>
      <c r="Z509" s="33">
        <f t="shared" si="133"/>
        <v>129.3373</v>
      </c>
      <c r="AA509" s="34">
        <v>123.39</v>
      </c>
      <c r="AB509" s="34">
        <f t="shared" si="134"/>
        <v>29.923042100497955</v>
      </c>
      <c r="AC509" s="36">
        <v>1.4293981481481482E-2</v>
      </c>
    </row>
    <row r="510" spans="1:29" s="31" customFormat="1" x14ac:dyDescent="0.3">
      <c r="A510" s="31" t="s">
        <v>823</v>
      </c>
      <c r="B510" s="29" t="s">
        <v>980</v>
      </c>
      <c r="C510" s="29"/>
      <c r="D510" s="29" t="s">
        <v>124</v>
      </c>
      <c r="E510" s="29">
        <v>0.217</v>
      </c>
      <c r="F510" s="40">
        <f t="shared" ref="F510" si="137">S510*1440</f>
        <v>120.61666666666666</v>
      </c>
      <c r="G510" s="40">
        <f t="shared" ref="G510" si="138">R510</f>
        <v>4.2234332425067791</v>
      </c>
      <c r="H510" s="40">
        <f t="shared" si="135"/>
        <v>180.63333333333333</v>
      </c>
      <c r="I510" s="40">
        <f t="shared" si="136"/>
        <v>2.0435967302451803</v>
      </c>
      <c r="J510" s="40">
        <f>X510*1440</f>
        <v>20.616666666666667</v>
      </c>
      <c r="K510" s="40">
        <f>(117.72-116.1)/(130-O510)*100</f>
        <v>7.3569482288828567</v>
      </c>
      <c r="L510" s="41">
        <f>W510</f>
        <v>14.069171648163964</v>
      </c>
      <c r="O510" s="52">
        <v>107.98</v>
      </c>
      <c r="P510" s="33">
        <f t="shared" ref="P510" si="139">(3*(Y510-O510)/100)+(O510)</f>
        <v>108.64060000000001</v>
      </c>
      <c r="Q510" s="34">
        <v>108.91</v>
      </c>
      <c r="R510" s="34">
        <f>(Q510-O510)/(130-O510)*100</f>
        <v>4.2234332425067791</v>
      </c>
      <c r="S510" s="36">
        <v>8.3761574074074072E-2</v>
      </c>
      <c r="T510" s="34">
        <v>5.39</v>
      </c>
      <c r="U510" s="34">
        <v>11.98</v>
      </c>
      <c r="V510" s="34">
        <v>52.23</v>
      </c>
      <c r="W510" s="34">
        <f t="shared" ref="W510" si="140">(U510-T510)/(V510-T510)*100</f>
        <v>14.069171648163964</v>
      </c>
      <c r="X510" s="36">
        <v>1.4317129629629631E-2</v>
      </c>
      <c r="Y510" s="31">
        <v>130</v>
      </c>
      <c r="Z510" s="33">
        <f t="shared" si="133"/>
        <v>129.33940000000001</v>
      </c>
      <c r="AA510" s="34">
        <v>129.55000000000001</v>
      </c>
      <c r="AB510" s="34">
        <f t="shared" si="134"/>
        <v>2.0435967302451803</v>
      </c>
      <c r="AC510" s="36">
        <v>0.12543981481481481</v>
      </c>
    </row>
    <row r="511" spans="1:29" x14ac:dyDescent="0.3">
      <c r="A511" t="s">
        <v>824</v>
      </c>
      <c r="B511" s="1" t="s">
        <v>981</v>
      </c>
      <c r="D511" s="1" t="s">
        <v>144</v>
      </c>
    </row>
    <row r="512" spans="1:29" x14ac:dyDescent="0.3">
      <c r="A512" t="s">
        <v>825</v>
      </c>
      <c r="B512" s="1" t="s">
        <v>982</v>
      </c>
      <c r="D512" s="1" t="s">
        <v>144</v>
      </c>
    </row>
    <row r="513" spans="1:29" x14ac:dyDescent="0.3">
      <c r="A513" t="s">
        <v>826</v>
      </c>
      <c r="B513" s="1" t="s">
        <v>982</v>
      </c>
      <c r="D513" s="1" t="s">
        <v>144</v>
      </c>
    </row>
    <row r="514" spans="1:29" x14ac:dyDescent="0.3">
      <c r="A514" t="s">
        <v>827</v>
      </c>
      <c r="B514" s="1" t="s">
        <v>982</v>
      </c>
      <c r="D514" s="1" t="s">
        <v>144</v>
      </c>
    </row>
    <row r="515" spans="1:29" x14ac:dyDescent="0.3">
      <c r="A515" t="s">
        <v>828</v>
      </c>
      <c r="B515" s="1" t="s">
        <v>982</v>
      </c>
      <c r="D515" s="1" t="s">
        <v>144</v>
      </c>
    </row>
    <row r="516" spans="1:29" x14ac:dyDescent="0.3">
      <c r="A516" t="s">
        <v>829</v>
      </c>
      <c r="B516" s="1" t="s">
        <v>982</v>
      </c>
      <c r="D516" s="1" t="s">
        <v>144</v>
      </c>
    </row>
    <row r="517" spans="1:29" s="31" customFormat="1" x14ac:dyDescent="0.3">
      <c r="A517" s="31" t="s">
        <v>830</v>
      </c>
      <c r="B517" s="29" t="s">
        <v>983</v>
      </c>
      <c r="C517" s="29"/>
      <c r="D517" s="29" t="s">
        <v>124</v>
      </c>
      <c r="E517" s="29">
        <v>1E-3</v>
      </c>
      <c r="F517" s="29"/>
      <c r="G517" s="29"/>
      <c r="H517" s="40">
        <f t="shared" ref="H517" si="141">AC517*1440</f>
        <v>130.5</v>
      </c>
      <c r="I517" s="40">
        <f t="shared" ref="I517" si="142">AB517</f>
        <v>1.866666666666611</v>
      </c>
      <c r="J517" s="29"/>
      <c r="K517" s="29"/>
      <c r="O517" s="52">
        <v>107.5</v>
      </c>
      <c r="P517" s="34"/>
      <c r="Q517" s="34"/>
      <c r="R517" s="34"/>
      <c r="S517" s="34"/>
      <c r="T517" s="34"/>
      <c r="U517" s="34"/>
      <c r="V517" s="34"/>
      <c r="W517" s="34"/>
      <c r="X517" s="34"/>
      <c r="Y517" s="31">
        <v>130</v>
      </c>
      <c r="Z517" s="33">
        <f t="shared" ref="Z517:Z527" si="143">Y517-(3*(Y517-O517)/100)</f>
        <v>129.32499999999999</v>
      </c>
      <c r="AA517" s="34">
        <v>129.58000000000001</v>
      </c>
      <c r="AB517" s="34">
        <f t="shared" ref="AB517:AB527" si="144">(Y517-AA517)/(130-O517)*100</f>
        <v>1.866666666666611</v>
      </c>
      <c r="AC517" s="36">
        <v>9.0624999999999997E-2</v>
      </c>
    </row>
    <row r="518" spans="1:29" s="31" customFormat="1" x14ac:dyDescent="0.3">
      <c r="A518" s="31" t="s">
        <v>831</v>
      </c>
      <c r="B518" s="29" t="s">
        <v>1276</v>
      </c>
      <c r="C518" s="29"/>
      <c r="D518" s="29" t="s">
        <v>124</v>
      </c>
      <c r="E518" s="29">
        <v>1E-3</v>
      </c>
      <c r="F518" s="29"/>
      <c r="G518" s="29"/>
      <c r="H518" s="40">
        <f t="shared" ref="H518:H519" si="145">AC518*1440</f>
        <v>260.5</v>
      </c>
      <c r="I518" s="40">
        <f t="shared" ref="I518:I519" si="146">AB518</f>
        <v>1.6299559471365836</v>
      </c>
      <c r="J518" s="29"/>
      <c r="K518" s="29"/>
      <c r="O518" s="52">
        <v>107.3</v>
      </c>
      <c r="P518" s="34"/>
      <c r="Q518" s="34"/>
      <c r="R518" s="34"/>
      <c r="S518" s="34"/>
      <c r="T518" s="34"/>
      <c r="U518" s="34"/>
      <c r="V518" s="34"/>
      <c r="W518" s="34"/>
      <c r="X518" s="34"/>
      <c r="Y518" s="31">
        <v>130</v>
      </c>
      <c r="Z518" s="33">
        <f t="shared" si="143"/>
        <v>129.31899999999999</v>
      </c>
      <c r="AA518" s="34">
        <v>129.63</v>
      </c>
      <c r="AB518" s="34">
        <f t="shared" si="144"/>
        <v>1.6299559471365836</v>
      </c>
      <c r="AC518" s="36">
        <v>0.18090277777777777</v>
      </c>
    </row>
    <row r="519" spans="1:29" s="83" customFormat="1" x14ac:dyDescent="0.3">
      <c r="A519" s="83" t="s">
        <v>832</v>
      </c>
      <c r="B519" s="12" t="s">
        <v>984</v>
      </c>
      <c r="C519" s="12"/>
      <c r="D519" s="12" t="s">
        <v>124</v>
      </c>
      <c r="E519" s="12">
        <v>1E-3</v>
      </c>
      <c r="F519" s="12"/>
      <c r="G519" s="12"/>
      <c r="H519" s="90">
        <f t="shared" si="145"/>
        <v>130.55000000000001</v>
      </c>
      <c r="I519" s="90">
        <f t="shared" si="146"/>
        <v>1.4569536423841609</v>
      </c>
      <c r="J519" s="12"/>
      <c r="K519" s="12"/>
      <c r="O519" s="88">
        <v>107.35</v>
      </c>
      <c r="P519" s="24"/>
      <c r="Q519" s="24"/>
      <c r="R519" s="24"/>
      <c r="S519" s="24"/>
      <c r="T519" s="24"/>
      <c r="U519" s="24"/>
      <c r="V519" s="24"/>
      <c r="W519" s="24"/>
      <c r="X519" s="24"/>
      <c r="Y519" s="83">
        <v>130</v>
      </c>
      <c r="Z519" s="84">
        <f t="shared" si="143"/>
        <v>129.32050000000001</v>
      </c>
      <c r="AA519" s="24">
        <v>129.66999999999999</v>
      </c>
      <c r="AB519" s="24">
        <f t="shared" si="144"/>
        <v>1.4569536423841609</v>
      </c>
      <c r="AC519" s="25">
        <v>9.0659722222222225E-2</v>
      </c>
    </row>
    <row r="520" spans="1:29" x14ac:dyDescent="0.3">
      <c r="A520" t="s">
        <v>833</v>
      </c>
      <c r="B520" s="1" t="s">
        <v>985</v>
      </c>
      <c r="D520" s="1" t="s">
        <v>1043</v>
      </c>
      <c r="Y520" s="95">
        <v>130</v>
      </c>
    </row>
    <row r="521" spans="1:29" s="31" customFormat="1" x14ac:dyDescent="0.3">
      <c r="A521" s="31" t="s">
        <v>834</v>
      </c>
      <c r="B521" s="29" t="s">
        <v>986</v>
      </c>
      <c r="C521" s="29"/>
      <c r="D521" s="29" t="s">
        <v>124</v>
      </c>
      <c r="E521" s="29">
        <v>2E-3</v>
      </c>
      <c r="F521" s="29"/>
      <c r="G521" s="29"/>
      <c r="H521" s="40">
        <f t="shared" ref="H521" si="147">AC521*1440</f>
        <v>130.60000000000002</v>
      </c>
      <c r="I521" s="40">
        <f t="shared" ref="I521" si="148">AB521</f>
        <v>1.3386880856760885</v>
      </c>
      <c r="J521" s="29"/>
      <c r="K521" s="29"/>
      <c r="O521" s="52">
        <v>107.59</v>
      </c>
      <c r="P521" s="34"/>
      <c r="Q521" s="34"/>
      <c r="R521" s="34"/>
      <c r="S521" s="34"/>
      <c r="T521" s="34"/>
      <c r="U521" s="34"/>
      <c r="V521" s="34"/>
      <c r="W521" s="34"/>
      <c r="X521" s="34"/>
      <c r="Y521" s="31">
        <v>130</v>
      </c>
      <c r="Z521" s="33">
        <f t="shared" si="143"/>
        <v>129.32769999999999</v>
      </c>
      <c r="AA521" s="34">
        <v>129.69999999999999</v>
      </c>
      <c r="AB521" s="34">
        <f t="shared" si="144"/>
        <v>1.3386880856760885</v>
      </c>
      <c r="AC521" s="36">
        <v>9.0694444444444453E-2</v>
      </c>
    </row>
    <row r="522" spans="1:29" s="31" customFormat="1" x14ac:dyDescent="0.3">
      <c r="A522" s="31" t="s">
        <v>835</v>
      </c>
      <c r="B522" s="29" t="s">
        <v>987</v>
      </c>
      <c r="C522" s="29"/>
      <c r="D522" s="29" t="s">
        <v>124</v>
      </c>
      <c r="E522" s="29">
        <v>2E-3</v>
      </c>
      <c r="F522" s="29"/>
      <c r="G522" s="29"/>
      <c r="H522" s="40">
        <f t="shared" ref="H522:H523" si="149">AC522*1440</f>
        <v>260.61666666666673</v>
      </c>
      <c r="I522" s="40">
        <f t="shared" ref="I522:I523" si="150">AB522</f>
        <v>1.775410563692879</v>
      </c>
      <c r="J522" s="29"/>
      <c r="K522" s="29"/>
      <c r="O522" s="52">
        <v>107.47</v>
      </c>
      <c r="P522" s="34"/>
      <c r="Q522" s="34"/>
      <c r="R522" s="34"/>
      <c r="S522" s="34"/>
      <c r="T522" s="34"/>
      <c r="U522" s="34"/>
      <c r="V522" s="34"/>
      <c r="W522" s="34"/>
      <c r="X522" s="34"/>
      <c r="Y522" s="31">
        <v>130</v>
      </c>
      <c r="Z522" s="33">
        <f t="shared" si="143"/>
        <v>129.32409999999999</v>
      </c>
      <c r="AA522" s="34">
        <v>129.6</v>
      </c>
      <c r="AB522" s="33">
        <f t="shared" si="144"/>
        <v>1.775410563692879</v>
      </c>
      <c r="AC522" s="36">
        <v>0.18098379629629632</v>
      </c>
    </row>
    <row r="523" spans="1:29" s="31" customFormat="1" x14ac:dyDescent="0.3">
      <c r="A523" s="31" t="s">
        <v>836</v>
      </c>
      <c r="B523" s="29" t="s">
        <v>988</v>
      </c>
      <c r="C523" s="29"/>
      <c r="D523" s="29" t="s">
        <v>124</v>
      </c>
      <c r="E523" s="29">
        <v>0.123</v>
      </c>
      <c r="F523" s="29"/>
      <c r="G523" s="29"/>
      <c r="H523" s="40">
        <f t="shared" si="149"/>
        <v>10.483333333333333</v>
      </c>
      <c r="I523" s="40">
        <f t="shared" si="150"/>
        <v>12.207670720299344</v>
      </c>
      <c r="J523" s="29"/>
      <c r="K523" s="29"/>
      <c r="O523" s="52">
        <v>108.62</v>
      </c>
      <c r="P523" s="34"/>
      <c r="Q523" s="34"/>
      <c r="R523" s="34"/>
      <c r="S523" s="34"/>
      <c r="T523" s="34"/>
      <c r="U523" s="34"/>
      <c r="V523" s="34"/>
      <c r="W523" s="34"/>
      <c r="X523" s="34"/>
      <c r="Y523" s="31">
        <v>130</v>
      </c>
      <c r="Z523" s="33">
        <f t="shared" si="143"/>
        <v>129.3586</v>
      </c>
      <c r="AA523" s="34">
        <v>127.39</v>
      </c>
      <c r="AB523" s="33">
        <f t="shared" si="144"/>
        <v>12.207670720299344</v>
      </c>
      <c r="AC523" s="36">
        <v>7.2800925925925915E-3</v>
      </c>
    </row>
    <row r="524" spans="1:29" s="31" customFormat="1" x14ac:dyDescent="0.3">
      <c r="A524" s="31" t="s">
        <v>837</v>
      </c>
      <c r="B524" s="29" t="s">
        <v>989</v>
      </c>
      <c r="C524" s="29"/>
      <c r="D524" s="29" t="s">
        <v>124</v>
      </c>
      <c r="E524" s="29">
        <v>1.6E-2</v>
      </c>
      <c r="F524" s="29"/>
      <c r="G524" s="29"/>
      <c r="H524" s="40">
        <f t="shared" ref="H524" si="151">AC524*1440</f>
        <v>40.516666666666666</v>
      </c>
      <c r="I524" s="40">
        <f t="shared" ref="I524" si="152">AB524</f>
        <v>1.6719385449616115</v>
      </c>
      <c r="J524" s="29"/>
      <c r="K524" s="29"/>
      <c r="O524" s="52">
        <v>107.87</v>
      </c>
      <c r="P524" s="34"/>
      <c r="Q524" s="34"/>
      <c r="R524" s="34"/>
      <c r="S524" s="34"/>
      <c r="T524" s="34"/>
      <c r="U524" s="34"/>
      <c r="V524" s="34"/>
      <c r="W524" s="34"/>
      <c r="X524" s="34"/>
      <c r="Y524" s="31">
        <v>130</v>
      </c>
      <c r="Z524" s="33">
        <f t="shared" si="143"/>
        <v>129.33609999999999</v>
      </c>
      <c r="AA524" s="34">
        <v>129.63</v>
      </c>
      <c r="AB524" s="33">
        <f t="shared" si="144"/>
        <v>1.6719385449616115</v>
      </c>
      <c r="AC524" s="36">
        <v>2.8136574074074074E-2</v>
      </c>
    </row>
    <row r="525" spans="1:29" s="83" customFormat="1" x14ac:dyDescent="0.3">
      <c r="A525" s="83" t="s">
        <v>838</v>
      </c>
      <c r="B525" s="12" t="s">
        <v>990</v>
      </c>
      <c r="C525" s="12"/>
      <c r="D525" s="12" t="s">
        <v>124</v>
      </c>
      <c r="E525" s="12">
        <v>4.0000000000000001E-3</v>
      </c>
      <c r="F525" s="12"/>
      <c r="G525" s="12"/>
      <c r="H525" s="90">
        <f t="shared" ref="H525:H527" si="153">AC525*1440</f>
        <v>10.55</v>
      </c>
      <c r="I525" s="97">
        <f t="shared" ref="I525:I527" si="154">AB525</f>
        <v>2.2737608003638021</v>
      </c>
      <c r="J525" s="12"/>
      <c r="K525" s="12"/>
      <c r="O525" s="88">
        <v>108.01</v>
      </c>
      <c r="P525" s="24"/>
      <c r="Q525" s="24"/>
      <c r="R525" s="24"/>
      <c r="S525" s="24"/>
      <c r="T525" s="24"/>
      <c r="U525" s="24"/>
      <c r="V525" s="24"/>
      <c r="W525" s="24"/>
      <c r="X525" s="24"/>
      <c r="Y525" s="98">
        <v>130</v>
      </c>
      <c r="Z525" s="84">
        <f t="shared" si="143"/>
        <v>129.34030000000001</v>
      </c>
      <c r="AA525" s="24">
        <v>129.5</v>
      </c>
      <c r="AB525" s="99">
        <f t="shared" si="144"/>
        <v>2.2737608003638021</v>
      </c>
      <c r="AC525" s="25">
        <v>7.3263888888888892E-3</v>
      </c>
    </row>
    <row r="526" spans="1:29" s="83" customFormat="1" x14ac:dyDescent="0.3">
      <c r="A526" s="83" t="s">
        <v>839</v>
      </c>
      <c r="B526" s="12" t="s">
        <v>991</v>
      </c>
      <c r="C526" s="12"/>
      <c r="D526" s="12" t="s">
        <v>124</v>
      </c>
      <c r="E526" s="12">
        <v>1.0999999999999999E-2</v>
      </c>
      <c r="F526" s="12"/>
      <c r="G526" s="12"/>
      <c r="H526" s="90">
        <f t="shared" si="153"/>
        <v>0.56666666666666665</v>
      </c>
      <c r="I526" s="90">
        <f t="shared" si="154"/>
        <v>2.0814880425154958</v>
      </c>
      <c r="J526" s="12"/>
      <c r="K526" s="12"/>
      <c r="O526" s="88">
        <v>107.42</v>
      </c>
      <c r="P526" s="24"/>
      <c r="Q526" s="24"/>
      <c r="R526" s="24"/>
      <c r="S526" s="24"/>
      <c r="T526" s="24"/>
      <c r="U526" s="24"/>
      <c r="V526" s="24"/>
      <c r="W526" s="24"/>
      <c r="X526" s="24"/>
      <c r="Y526" s="98">
        <v>130</v>
      </c>
      <c r="Z526" s="84">
        <f t="shared" si="143"/>
        <v>129.32259999999999</v>
      </c>
      <c r="AA526" s="24">
        <v>129.53</v>
      </c>
      <c r="AB526" s="85">
        <f t="shared" si="144"/>
        <v>2.0814880425154958</v>
      </c>
      <c r="AC526" s="25">
        <v>3.9351851851851852E-4</v>
      </c>
    </row>
    <row r="527" spans="1:29" s="83" customFormat="1" x14ac:dyDescent="0.3">
      <c r="A527" s="83" t="s">
        <v>840</v>
      </c>
      <c r="B527" s="12" t="s">
        <v>991</v>
      </c>
      <c r="C527" s="12"/>
      <c r="D527" s="12" t="s">
        <v>124</v>
      </c>
      <c r="E527" s="12">
        <v>5.0000000000000001E-3</v>
      </c>
      <c r="F527" s="12"/>
      <c r="G527" s="12"/>
      <c r="H527" s="90">
        <f t="shared" si="153"/>
        <v>20.6</v>
      </c>
      <c r="I527" s="90">
        <f t="shared" si="154"/>
        <v>2.3851590106006717</v>
      </c>
      <c r="J527" s="12"/>
      <c r="K527" s="12"/>
      <c r="O527" s="88">
        <v>107.36</v>
      </c>
      <c r="P527" s="24"/>
      <c r="Q527" s="24"/>
      <c r="R527" s="24"/>
      <c r="S527" s="24"/>
      <c r="T527" s="24"/>
      <c r="U527" s="24"/>
      <c r="V527" s="24"/>
      <c r="W527" s="24"/>
      <c r="X527" s="24"/>
      <c r="Y527" s="98">
        <v>130</v>
      </c>
      <c r="Z527" s="84">
        <f t="shared" si="143"/>
        <v>129.32079999999999</v>
      </c>
      <c r="AA527" s="24">
        <v>129.46</v>
      </c>
      <c r="AB527" s="85">
        <f t="shared" si="144"/>
        <v>2.3851590106006717</v>
      </c>
      <c r="AC527" s="25">
        <v>1.4305555555555557E-2</v>
      </c>
    </row>
    <row r="528" spans="1:29" s="31" customFormat="1" x14ac:dyDescent="0.3">
      <c r="A528" s="31" t="s">
        <v>841</v>
      </c>
      <c r="B528" s="29" t="s">
        <v>1275</v>
      </c>
      <c r="C528" s="29"/>
      <c r="D528" s="29" t="s">
        <v>144</v>
      </c>
      <c r="E528" s="29"/>
      <c r="F528" s="29"/>
      <c r="G528" s="29"/>
      <c r="H528" s="29"/>
      <c r="I528" s="29"/>
      <c r="J528" s="29"/>
      <c r="K528" s="29"/>
      <c r="O528" s="52"/>
      <c r="P528" s="34"/>
      <c r="Q528" s="34"/>
      <c r="R528" s="34"/>
      <c r="S528" s="34"/>
      <c r="T528" s="34"/>
      <c r="U528" s="34"/>
      <c r="V528" s="34"/>
      <c r="W528" s="34"/>
      <c r="X528" s="34"/>
      <c r="Y528" s="31">
        <v>130</v>
      </c>
      <c r="Z528" s="34"/>
      <c r="AA528" s="34"/>
      <c r="AB528" s="34"/>
      <c r="AC528" s="34"/>
    </row>
    <row r="529" spans="1:29" s="31" customFormat="1" x14ac:dyDescent="0.3">
      <c r="A529" s="31" t="s">
        <v>842</v>
      </c>
      <c r="B529" s="29" t="s">
        <v>992</v>
      </c>
      <c r="C529" s="29"/>
      <c r="D529" s="29" t="s">
        <v>144</v>
      </c>
      <c r="E529" s="29"/>
      <c r="F529" s="29"/>
      <c r="G529" s="29"/>
      <c r="H529" s="29"/>
      <c r="I529" s="29"/>
      <c r="J529" s="29"/>
      <c r="K529" s="29"/>
      <c r="O529" s="52"/>
      <c r="P529" s="34"/>
      <c r="Q529" s="34"/>
      <c r="R529" s="34"/>
      <c r="S529" s="34"/>
      <c r="T529" s="34"/>
      <c r="U529" s="34"/>
      <c r="V529" s="34"/>
      <c r="W529" s="34"/>
      <c r="X529" s="34"/>
      <c r="Z529" s="34"/>
      <c r="AA529" s="34"/>
      <c r="AB529" s="34"/>
      <c r="AC529" s="34"/>
    </row>
    <row r="530" spans="1:29" s="31" customFormat="1" x14ac:dyDescent="0.3">
      <c r="A530" s="31" t="s">
        <v>843</v>
      </c>
      <c r="B530" s="29" t="s">
        <v>993</v>
      </c>
      <c r="C530" s="29"/>
      <c r="D530" s="29" t="s">
        <v>144</v>
      </c>
      <c r="E530" s="29"/>
      <c r="F530" s="29"/>
      <c r="G530" s="29"/>
      <c r="H530" s="29"/>
      <c r="I530" s="29"/>
      <c r="J530" s="29"/>
      <c r="K530" s="29"/>
      <c r="O530" s="52"/>
      <c r="P530" s="34"/>
      <c r="Q530" s="34"/>
      <c r="R530" s="34"/>
      <c r="S530" s="34"/>
      <c r="T530" s="34"/>
      <c r="U530" s="34"/>
      <c r="V530" s="34"/>
      <c r="W530" s="34"/>
      <c r="X530" s="34"/>
      <c r="Z530" s="34"/>
      <c r="AA530" s="34"/>
      <c r="AB530" s="34"/>
      <c r="AC530" s="34"/>
    </row>
    <row r="531" spans="1:29" s="31" customFormat="1" x14ac:dyDescent="0.3">
      <c r="A531" s="31" t="s">
        <v>844</v>
      </c>
      <c r="B531" s="29" t="s">
        <v>994</v>
      </c>
      <c r="C531" s="29"/>
      <c r="D531" s="29" t="s">
        <v>144</v>
      </c>
      <c r="E531" s="29"/>
      <c r="F531" s="29"/>
      <c r="G531" s="29"/>
      <c r="H531" s="29"/>
      <c r="I531" s="29"/>
      <c r="J531" s="29"/>
      <c r="K531" s="29"/>
      <c r="O531" s="52"/>
      <c r="P531" s="34"/>
      <c r="Q531" s="34"/>
      <c r="R531" s="34"/>
      <c r="S531" s="34"/>
      <c r="T531" s="34"/>
      <c r="U531" s="34"/>
      <c r="V531" s="34"/>
      <c r="W531" s="34"/>
      <c r="X531" s="34"/>
      <c r="Z531" s="34"/>
      <c r="AA531" s="34"/>
      <c r="AB531" s="34"/>
      <c r="AC531" s="34"/>
    </row>
    <row r="532" spans="1:29" s="31" customFormat="1" x14ac:dyDescent="0.3">
      <c r="A532" s="31" t="s">
        <v>845</v>
      </c>
      <c r="B532" s="29" t="s">
        <v>995</v>
      </c>
      <c r="C532" s="29"/>
      <c r="D532" s="29" t="s">
        <v>144</v>
      </c>
      <c r="E532" s="29"/>
      <c r="F532" s="29"/>
      <c r="G532" s="29"/>
      <c r="H532" s="29"/>
      <c r="I532" s="29"/>
      <c r="J532" s="29"/>
      <c r="K532" s="29"/>
      <c r="O532" s="52"/>
      <c r="P532" s="34"/>
      <c r="Q532" s="34"/>
      <c r="R532" s="34"/>
      <c r="S532" s="34"/>
      <c r="T532" s="34"/>
      <c r="U532" s="34"/>
      <c r="V532" s="34"/>
      <c r="W532" s="34"/>
      <c r="X532" s="34"/>
      <c r="Z532" s="34"/>
      <c r="AA532" s="34"/>
      <c r="AB532" s="34"/>
      <c r="AC532" s="34"/>
    </row>
    <row r="533" spans="1:29" s="31" customFormat="1" x14ac:dyDescent="0.3">
      <c r="A533" s="31" t="s">
        <v>846</v>
      </c>
      <c r="B533" s="29" t="s">
        <v>996</v>
      </c>
      <c r="C533" s="29"/>
      <c r="D533" s="29" t="s">
        <v>144</v>
      </c>
      <c r="E533" s="29"/>
      <c r="F533" s="29"/>
      <c r="G533" s="29"/>
      <c r="H533" s="29"/>
      <c r="I533" s="29"/>
      <c r="J533" s="29"/>
      <c r="K533" s="29"/>
      <c r="O533" s="52"/>
      <c r="P533" s="34"/>
      <c r="Q533" s="34"/>
      <c r="R533" s="34"/>
      <c r="S533" s="34"/>
      <c r="T533" s="34"/>
      <c r="U533" s="34"/>
      <c r="V533" s="34"/>
      <c r="W533" s="34"/>
      <c r="X533" s="34"/>
      <c r="Z533" s="34"/>
      <c r="AA533" s="34"/>
      <c r="AB533" s="34"/>
      <c r="AC533" s="34"/>
    </row>
    <row r="534" spans="1:29" x14ac:dyDescent="0.3">
      <c r="A534" t="s">
        <v>1146</v>
      </c>
      <c r="B534" s="1" t="s">
        <v>1193</v>
      </c>
      <c r="D534" s="1" t="s">
        <v>124</v>
      </c>
      <c r="E534" s="1">
        <v>2.5999999999999999E-2</v>
      </c>
      <c r="H534" s="5">
        <f t="shared" ref="H534" si="155">AC534*1440</f>
        <v>70.483333333333334</v>
      </c>
      <c r="I534" s="5">
        <f t="shared" ref="I534" si="156">AB534</f>
        <v>2.4932003626473764</v>
      </c>
      <c r="O534" s="11">
        <v>107.94</v>
      </c>
      <c r="Y534" s="4">
        <v>130</v>
      </c>
      <c r="Z534" s="23">
        <f t="shared" ref="Z534:Z539" si="157">Y534-(3*(Y534-O534)/100)</f>
        <v>129.3382</v>
      </c>
      <c r="AA534" s="8">
        <v>129.44999999999999</v>
      </c>
      <c r="AB534" s="19">
        <f t="shared" ref="AB534:AB539" si="158">(Y534-AA534)/(130-O534)*100</f>
        <v>2.4932003626473764</v>
      </c>
      <c r="AC534" s="26">
        <v>4.8946759259259259E-2</v>
      </c>
    </row>
    <row r="535" spans="1:29" s="31" customFormat="1" x14ac:dyDescent="0.3">
      <c r="A535" s="31" t="s">
        <v>1147</v>
      </c>
      <c r="B535" s="29" t="s">
        <v>1194</v>
      </c>
      <c r="C535" s="29"/>
      <c r="D535" s="29" t="s">
        <v>124</v>
      </c>
      <c r="E535" s="29">
        <v>8.9999999999999993E-3</v>
      </c>
      <c r="F535" s="29"/>
      <c r="G535" s="29"/>
      <c r="H535" s="40">
        <f t="shared" ref="H535:H539" si="159">AC535*1440</f>
        <v>150.51666666666665</v>
      </c>
      <c r="I535" s="40">
        <f t="shared" ref="I535:I539" si="160">AB535</f>
        <v>2.0306859205775663</v>
      </c>
      <c r="J535" s="29"/>
      <c r="K535" s="29"/>
      <c r="O535" s="52">
        <v>107.84</v>
      </c>
      <c r="P535" s="34"/>
      <c r="Q535" s="34"/>
      <c r="R535" s="34"/>
      <c r="S535" s="34"/>
      <c r="T535" s="34"/>
      <c r="U535" s="34"/>
      <c r="V535" s="34"/>
      <c r="W535" s="34"/>
      <c r="X535" s="34"/>
      <c r="Y535" s="31">
        <v>130</v>
      </c>
      <c r="Z535" s="33">
        <f t="shared" si="157"/>
        <v>129.33519999999999</v>
      </c>
      <c r="AA535" s="34">
        <v>129.55000000000001</v>
      </c>
      <c r="AB535" s="35">
        <f t="shared" si="158"/>
        <v>2.0306859205775663</v>
      </c>
      <c r="AC535" s="36">
        <v>0.10452546296296296</v>
      </c>
    </row>
    <row r="536" spans="1:29" x14ac:dyDescent="0.3">
      <c r="A536" t="s">
        <v>1148</v>
      </c>
      <c r="B536" s="1" t="s">
        <v>1193</v>
      </c>
      <c r="D536" s="1" t="s">
        <v>124</v>
      </c>
      <c r="E536" s="1">
        <v>6.5000000000000002E-2</v>
      </c>
      <c r="F536" s="5">
        <f t="shared" ref="F536" si="161">S536*1440</f>
        <v>50.533333333333331</v>
      </c>
      <c r="G536" s="5">
        <f t="shared" ref="G536" si="162">R536</f>
        <v>5.7142857142857562</v>
      </c>
      <c r="H536" s="5">
        <f t="shared" si="159"/>
        <v>150.55000000000001</v>
      </c>
      <c r="I536" s="5">
        <f t="shared" si="160"/>
        <v>2.3041474654377878</v>
      </c>
      <c r="O536" s="11">
        <v>108.3</v>
      </c>
      <c r="P536" s="22">
        <f t="shared" ref="P536" si="163">(3*(Y536-O536)/100)+(O536)</f>
        <v>108.95099999999999</v>
      </c>
      <c r="Q536" s="8">
        <v>109.54</v>
      </c>
      <c r="R536" s="19">
        <f>(Q536-O536)/(130-O536)*100</f>
        <v>5.7142857142857562</v>
      </c>
      <c r="S536" s="26">
        <v>3.5092592592592592E-2</v>
      </c>
      <c r="Y536" s="4">
        <v>130</v>
      </c>
      <c r="Z536" s="23">
        <f t="shared" si="157"/>
        <v>129.34899999999999</v>
      </c>
      <c r="AA536" s="8">
        <v>129.5</v>
      </c>
      <c r="AB536" s="19">
        <f t="shared" si="158"/>
        <v>2.3041474654377878</v>
      </c>
      <c r="AC536" s="26">
        <v>0.10454861111111112</v>
      </c>
    </row>
    <row r="537" spans="1:29" s="31" customFormat="1" x14ac:dyDescent="0.3">
      <c r="A537" s="31" t="s">
        <v>1149</v>
      </c>
      <c r="B537" s="29" t="s">
        <v>1195</v>
      </c>
      <c r="C537" s="29"/>
      <c r="D537" s="29" t="s">
        <v>124</v>
      </c>
      <c r="E537" s="29">
        <v>1.6E-2</v>
      </c>
      <c r="F537" s="29"/>
      <c r="G537" s="29"/>
      <c r="H537" s="40">
        <f t="shared" si="159"/>
        <v>150.56666666666666</v>
      </c>
      <c r="I537" s="40">
        <f t="shared" si="160"/>
        <v>1.653261840929422</v>
      </c>
      <c r="J537" s="29"/>
      <c r="K537" s="29"/>
      <c r="O537" s="52">
        <v>107.62</v>
      </c>
      <c r="P537" s="34"/>
      <c r="Q537" s="34"/>
      <c r="R537" s="34"/>
      <c r="S537" s="34"/>
      <c r="T537" s="34"/>
      <c r="U537" s="34"/>
      <c r="V537" s="34"/>
      <c r="W537" s="34"/>
      <c r="X537" s="34"/>
      <c r="Y537" s="31">
        <v>130</v>
      </c>
      <c r="Z537" s="33">
        <f t="shared" si="157"/>
        <v>129.32859999999999</v>
      </c>
      <c r="AA537" s="34">
        <v>129.63</v>
      </c>
      <c r="AB537" s="35">
        <f t="shared" si="158"/>
        <v>1.653261840929422</v>
      </c>
      <c r="AC537" s="36">
        <v>0.10456018518518519</v>
      </c>
    </row>
    <row r="538" spans="1:29" s="31" customFormat="1" x14ac:dyDescent="0.3">
      <c r="A538" s="31" t="s">
        <v>1150</v>
      </c>
      <c r="B538" s="29" t="s">
        <v>1196</v>
      </c>
      <c r="C538" s="29"/>
      <c r="D538" s="29" t="s">
        <v>124</v>
      </c>
      <c r="E538" s="29">
        <v>0.01</v>
      </c>
      <c r="F538" s="29"/>
      <c r="G538" s="29"/>
      <c r="H538" s="40">
        <f t="shared" si="159"/>
        <v>150.43333333333334</v>
      </c>
      <c r="I538" s="40">
        <f t="shared" si="160"/>
        <v>2.037120869171519</v>
      </c>
      <c r="J538" s="29"/>
      <c r="K538" s="29"/>
      <c r="O538" s="52">
        <v>107.91</v>
      </c>
      <c r="P538" s="34"/>
      <c r="Q538" s="34"/>
      <c r="R538" s="34"/>
      <c r="S538" s="34"/>
      <c r="T538" s="34"/>
      <c r="U538" s="34"/>
      <c r="V538" s="34"/>
      <c r="W538" s="34"/>
      <c r="X538" s="34"/>
      <c r="Y538" s="31">
        <v>130</v>
      </c>
      <c r="Z538" s="33">
        <f t="shared" si="157"/>
        <v>129.3373</v>
      </c>
      <c r="AA538" s="34">
        <v>129.55000000000001</v>
      </c>
      <c r="AB538" s="35">
        <f t="shared" si="158"/>
        <v>2.037120869171519</v>
      </c>
      <c r="AC538" s="36">
        <v>0.1044675925925926</v>
      </c>
    </row>
    <row r="539" spans="1:29" s="31" customFormat="1" x14ac:dyDescent="0.3">
      <c r="A539" s="31" t="s">
        <v>1151</v>
      </c>
      <c r="B539" s="29" t="s">
        <v>1197</v>
      </c>
      <c r="C539" s="29"/>
      <c r="D539" s="29" t="s">
        <v>124</v>
      </c>
      <c r="E539" s="29">
        <v>1.2999999999999999E-2</v>
      </c>
      <c r="F539" s="29"/>
      <c r="G539" s="29"/>
      <c r="H539" s="40">
        <f t="shared" si="159"/>
        <v>150.63333333333333</v>
      </c>
      <c r="I539" s="40">
        <f t="shared" si="160"/>
        <v>1.9196428571428872</v>
      </c>
      <c r="J539" s="29"/>
      <c r="K539" s="29"/>
      <c r="O539" s="52">
        <v>107.6</v>
      </c>
      <c r="P539" s="34"/>
      <c r="Q539" s="34"/>
      <c r="R539" s="34"/>
      <c r="S539" s="34"/>
      <c r="T539" s="34"/>
      <c r="U539" s="34"/>
      <c r="V539" s="34"/>
      <c r="W539" s="34"/>
      <c r="X539" s="34"/>
      <c r="Y539" s="31">
        <v>130</v>
      </c>
      <c r="Z539" s="33">
        <f t="shared" si="157"/>
        <v>129.328</v>
      </c>
      <c r="AA539" s="34">
        <v>129.57</v>
      </c>
      <c r="AB539" s="35">
        <f t="shared" si="158"/>
        <v>1.9196428571428872</v>
      </c>
      <c r="AC539" s="36">
        <v>0.10460648148148148</v>
      </c>
    </row>
    <row r="540" spans="1:29" x14ac:dyDescent="0.3">
      <c r="A540" t="s">
        <v>1152</v>
      </c>
      <c r="B540" s="1" t="s">
        <v>1198</v>
      </c>
      <c r="D540" s="1" t="s">
        <v>124</v>
      </c>
      <c r="Y540" s="4">
        <v>130</v>
      </c>
    </row>
    <row r="541" spans="1:29" x14ac:dyDescent="0.3">
      <c r="A541" t="s">
        <v>1153</v>
      </c>
      <c r="B541" s="1" t="s">
        <v>1199</v>
      </c>
      <c r="D541" s="1" t="s">
        <v>124</v>
      </c>
    </row>
    <row r="542" spans="1:29" x14ac:dyDescent="0.3">
      <c r="A542" t="s">
        <v>1154</v>
      </c>
      <c r="B542" s="1" t="s">
        <v>1200</v>
      </c>
      <c r="D542" s="1" t="s">
        <v>124</v>
      </c>
    </row>
    <row r="543" spans="1:29" x14ac:dyDescent="0.3">
      <c r="A543" t="s">
        <v>1155</v>
      </c>
      <c r="B543" s="1" t="s">
        <v>1200</v>
      </c>
      <c r="D543" s="1" t="s">
        <v>124</v>
      </c>
    </row>
    <row r="544" spans="1:29" x14ac:dyDescent="0.3">
      <c r="A544" t="s">
        <v>1156</v>
      </c>
      <c r="B544" s="1" t="s">
        <v>1201</v>
      </c>
      <c r="D544" s="1" t="s">
        <v>124</v>
      </c>
    </row>
    <row r="545" spans="1:4" x14ac:dyDescent="0.3">
      <c r="A545" t="s">
        <v>1157</v>
      </c>
      <c r="B545" s="1" t="s">
        <v>1202</v>
      </c>
      <c r="D545" s="1" t="s">
        <v>124</v>
      </c>
    </row>
    <row r="546" spans="1:4" x14ac:dyDescent="0.3">
      <c r="A546" t="s">
        <v>1158</v>
      </c>
      <c r="B546" s="1" t="s">
        <v>1203</v>
      </c>
      <c r="D546" s="1" t="s">
        <v>124</v>
      </c>
    </row>
    <row r="547" spans="1:4" x14ac:dyDescent="0.3">
      <c r="A547" t="s">
        <v>1159</v>
      </c>
      <c r="B547" s="1" t="s">
        <v>1204</v>
      </c>
      <c r="D547" s="1" t="s">
        <v>124</v>
      </c>
    </row>
    <row r="548" spans="1:4" x14ac:dyDescent="0.3">
      <c r="A548" t="s">
        <v>1160</v>
      </c>
      <c r="B548" s="1" t="s">
        <v>1205</v>
      </c>
      <c r="D548" s="1" t="s">
        <v>124</v>
      </c>
    </row>
    <row r="549" spans="1:4" x14ac:dyDescent="0.3">
      <c r="A549" t="s">
        <v>1161</v>
      </c>
      <c r="B549" s="1" t="s">
        <v>1206</v>
      </c>
      <c r="D549" s="1" t="s">
        <v>124</v>
      </c>
    </row>
    <row r="550" spans="1:4" x14ac:dyDescent="0.3">
      <c r="A550" t="s">
        <v>1162</v>
      </c>
      <c r="B550" s="1" t="s">
        <v>1207</v>
      </c>
      <c r="D550" s="1" t="s">
        <v>124</v>
      </c>
    </row>
    <row r="551" spans="1:4" x14ac:dyDescent="0.3">
      <c r="A551" t="s">
        <v>1163</v>
      </c>
      <c r="B551" s="1" t="s">
        <v>1208</v>
      </c>
      <c r="D551" s="1" t="s">
        <v>124</v>
      </c>
    </row>
    <row r="552" spans="1:4" x14ac:dyDescent="0.3">
      <c r="A552" t="s">
        <v>1164</v>
      </c>
      <c r="B552" s="1" t="s">
        <v>1209</v>
      </c>
      <c r="D552" s="1" t="s">
        <v>124</v>
      </c>
    </row>
    <row r="553" spans="1:4" x14ac:dyDescent="0.3">
      <c r="A553" t="s">
        <v>1165</v>
      </c>
      <c r="B553" s="1" t="s">
        <v>1210</v>
      </c>
      <c r="D553" s="1" t="s">
        <v>124</v>
      </c>
    </row>
    <row r="554" spans="1:4" x14ac:dyDescent="0.3">
      <c r="A554" t="s">
        <v>1166</v>
      </c>
      <c r="B554" s="1" t="s">
        <v>1211</v>
      </c>
      <c r="D554" s="1" t="s">
        <v>124</v>
      </c>
    </row>
    <row r="555" spans="1:4" x14ac:dyDescent="0.3">
      <c r="A555" t="s">
        <v>1167</v>
      </c>
      <c r="B555" s="1" t="s">
        <v>1212</v>
      </c>
      <c r="D555" s="1" t="s">
        <v>124</v>
      </c>
    </row>
    <row r="556" spans="1:4" x14ac:dyDescent="0.3">
      <c r="A556" t="s">
        <v>1168</v>
      </c>
      <c r="B556" s="1" t="s">
        <v>1213</v>
      </c>
      <c r="D556" s="1" t="s">
        <v>124</v>
      </c>
    </row>
    <row r="557" spans="1:4" x14ac:dyDescent="0.3">
      <c r="A557" t="s">
        <v>1215</v>
      </c>
      <c r="B557" s="1" t="s">
        <v>1214</v>
      </c>
      <c r="D557" s="1" t="s">
        <v>124</v>
      </c>
    </row>
    <row r="558" spans="1:4" x14ac:dyDescent="0.3">
      <c r="A558" t="s">
        <v>1169</v>
      </c>
      <c r="B558" s="1" t="s">
        <v>1216</v>
      </c>
      <c r="D558" s="1" t="s">
        <v>1043</v>
      </c>
    </row>
    <row r="559" spans="1:4" x14ac:dyDescent="0.3">
      <c r="A559" t="s">
        <v>1170</v>
      </c>
      <c r="B559" s="1" t="s">
        <v>1217</v>
      </c>
      <c r="D559" s="1" t="s">
        <v>1043</v>
      </c>
    </row>
    <row r="560" spans="1:4" x14ac:dyDescent="0.3">
      <c r="A560" t="s">
        <v>1171</v>
      </c>
      <c r="B560" s="1" t="s">
        <v>1218</v>
      </c>
      <c r="D560" s="1" t="s">
        <v>1043</v>
      </c>
    </row>
    <row r="561" spans="1:4" x14ac:dyDescent="0.3">
      <c r="A561" t="s">
        <v>1172</v>
      </c>
      <c r="B561" s="1" t="s">
        <v>1219</v>
      </c>
      <c r="D561" s="1" t="s">
        <v>124</v>
      </c>
    </row>
    <row r="562" spans="1:4" x14ac:dyDescent="0.3">
      <c r="A562" t="s">
        <v>1173</v>
      </c>
      <c r="B562" s="1" t="s">
        <v>1220</v>
      </c>
      <c r="D562" s="1" t="s">
        <v>1043</v>
      </c>
    </row>
    <row r="563" spans="1:4" x14ac:dyDescent="0.3">
      <c r="A563" t="s">
        <v>1174</v>
      </c>
      <c r="B563" s="1" t="s">
        <v>1221</v>
      </c>
      <c r="D563" s="1" t="s">
        <v>124</v>
      </c>
    </row>
    <row r="564" spans="1:4" x14ac:dyDescent="0.3">
      <c r="A564" t="s">
        <v>1175</v>
      </c>
      <c r="B564" s="1" t="s">
        <v>1222</v>
      </c>
      <c r="D564" s="1" t="s">
        <v>124</v>
      </c>
    </row>
    <row r="565" spans="1:4" x14ac:dyDescent="0.3">
      <c r="A565" t="s">
        <v>1176</v>
      </c>
      <c r="B565" s="1" t="s">
        <v>1224</v>
      </c>
      <c r="D565" s="1" t="s">
        <v>124</v>
      </c>
    </row>
    <row r="566" spans="1:4" x14ac:dyDescent="0.3">
      <c r="A566" t="s">
        <v>1177</v>
      </c>
      <c r="B566" s="1" t="s">
        <v>1225</v>
      </c>
      <c r="D566" s="1" t="s">
        <v>124</v>
      </c>
    </row>
    <row r="567" spans="1:4" x14ac:dyDescent="0.3">
      <c r="A567" t="s">
        <v>1178</v>
      </c>
      <c r="B567" s="1" t="s">
        <v>1226</v>
      </c>
      <c r="D567" s="1" t="s">
        <v>124</v>
      </c>
    </row>
    <row r="568" spans="1:4" x14ac:dyDescent="0.3">
      <c r="A568" t="s">
        <v>1179</v>
      </c>
      <c r="B568" s="1" t="s">
        <v>1227</v>
      </c>
      <c r="D568" s="1" t="s">
        <v>124</v>
      </c>
    </row>
    <row r="569" spans="1:4" x14ac:dyDescent="0.3">
      <c r="A569" t="s">
        <v>1180</v>
      </c>
      <c r="B569" s="1" t="s">
        <v>1228</v>
      </c>
      <c r="D569" s="1" t="s">
        <v>124</v>
      </c>
    </row>
    <row r="570" spans="1:4" x14ac:dyDescent="0.3">
      <c r="A570" t="s">
        <v>1181</v>
      </c>
      <c r="B570" s="1" t="s">
        <v>1229</v>
      </c>
      <c r="D570" s="1" t="s">
        <v>144</v>
      </c>
    </row>
    <row r="571" spans="1:4" x14ac:dyDescent="0.3">
      <c r="A571" t="s">
        <v>1182</v>
      </c>
      <c r="B571" s="1" t="s">
        <v>1230</v>
      </c>
      <c r="D571" s="1" t="s">
        <v>124</v>
      </c>
    </row>
    <row r="572" spans="1:4" x14ac:dyDescent="0.3">
      <c r="A572" t="s">
        <v>1183</v>
      </c>
      <c r="B572" s="1" t="s">
        <v>1231</v>
      </c>
      <c r="D572" s="1" t="s">
        <v>124</v>
      </c>
    </row>
    <row r="573" spans="1:4" x14ac:dyDescent="0.3">
      <c r="A573" t="s">
        <v>1184</v>
      </c>
      <c r="B573" s="1" t="s">
        <v>1223</v>
      </c>
      <c r="D573" s="1" t="s">
        <v>124</v>
      </c>
    </row>
    <row r="574" spans="1:4" x14ac:dyDescent="0.3">
      <c r="A574" t="s">
        <v>1185</v>
      </c>
      <c r="B574" s="1" t="s">
        <v>1232</v>
      </c>
      <c r="D574" s="1" t="s">
        <v>124</v>
      </c>
    </row>
    <row r="575" spans="1:4" x14ac:dyDescent="0.3">
      <c r="A575" t="s">
        <v>1186</v>
      </c>
      <c r="B575" s="1" t="s">
        <v>1233</v>
      </c>
      <c r="D575" s="1" t="s">
        <v>144</v>
      </c>
    </row>
    <row r="576" spans="1:4" x14ac:dyDescent="0.3">
      <c r="A576" t="s">
        <v>1188</v>
      </c>
      <c r="B576" s="1" t="s">
        <v>1234</v>
      </c>
      <c r="D576" s="1" t="s">
        <v>144</v>
      </c>
    </row>
    <row r="577" spans="1:4" x14ac:dyDescent="0.3">
      <c r="A577" t="s">
        <v>1189</v>
      </c>
      <c r="B577" s="1" t="s">
        <v>1234</v>
      </c>
      <c r="D577" s="1" t="s">
        <v>144</v>
      </c>
    </row>
    <row r="578" spans="1:4" x14ac:dyDescent="0.3">
      <c r="A578" t="s">
        <v>1190</v>
      </c>
      <c r="B578" s="1" t="s">
        <v>1234</v>
      </c>
      <c r="D578" s="1" t="s">
        <v>144</v>
      </c>
    </row>
    <row r="579" spans="1:4" x14ac:dyDescent="0.3">
      <c r="A579" t="s">
        <v>1191</v>
      </c>
      <c r="B579" s="1" t="s">
        <v>1234</v>
      </c>
      <c r="D579" s="1" t="s">
        <v>144</v>
      </c>
    </row>
    <row r="580" spans="1:4" x14ac:dyDescent="0.3">
      <c r="A580" t="s">
        <v>1192</v>
      </c>
      <c r="B580" s="1" t="s">
        <v>1234</v>
      </c>
      <c r="D580" s="1" t="s">
        <v>144</v>
      </c>
    </row>
    <row r="581" spans="1:4" x14ac:dyDescent="0.3">
      <c r="A581" t="s">
        <v>1187</v>
      </c>
      <c r="B581" s="1" t="s">
        <v>1234</v>
      </c>
      <c r="D581" s="1" t="s">
        <v>144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Bella</dc:creator>
  <cp:lastModifiedBy>Asamoah, Abigail</cp:lastModifiedBy>
  <dcterms:created xsi:type="dcterms:W3CDTF">2022-11-03T15:38:17Z</dcterms:created>
  <dcterms:modified xsi:type="dcterms:W3CDTF">2023-01-24T20:30:49Z</dcterms:modified>
</cp:coreProperties>
</file>