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E2EFBE24-AE9E-4E5C-B4F6-C5F5A17824C2}" xr6:coauthVersionLast="45" xr6:coauthVersionMax="45" xr10:uidLastSave="{00000000-0000-0000-0000-000000000000}"/>
  <bookViews>
    <workbookView xWindow="-25308" yWindow="444" windowWidth="25416" windowHeight="15972" firstSheet="1" activeTab="1" xr2:uid="{74D2615D-1CED-415F-A807-8E49B652F1F1}"/>
  </bookViews>
  <sheets>
    <sheet name="Zeitplan" sheetId="1" state="hidden" r:id="rId1"/>
    <sheet name="Zeitplan final" sheetId="2" r:id="rId2"/>
    <sheet name="Sheet2" sheetId="3" state="hidden" r:id="rId3"/>
  </sheets>
  <definedNames>
    <definedName name="_Toc31105426" localSheetId="0">Zeitplan!#REF!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3" l="1"/>
  <c r="E8" i="3"/>
  <c r="E10" i="3"/>
  <c r="E12" i="3"/>
  <c r="E14" i="3"/>
  <c r="E16" i="3"/>
  <c r="E18" i="3"/>
  <c r="E20" i="3"/>
  <c r="D20" i="3"/>
  <c r="D18" i="3"/>
  <c r="D16" i="3"/>
  <c r="D14" i="3"/>
  <c r="D12" i="3"/>
  <c r="D10" i="3"/>
  <c r="D8" i="3"/>
  <c r="D6" i="3"/>
  <c r="C29" i="2"/>
  <c r="B29" i="2"/>
  <c r="C27" i="2"/>
  <c r="B27" i="2"/>
  <c r="AU88" i="2" a="1"/>
  <c r="AU88" i="2" s="1"/>
  <c r="AT88" i="2" a="1"/>
  <c r="AT88" i="2" s="1"/>
  <c r="AS88" i="2" a="1"/>
  <c r="AS88" i="2" s="1"/>
  <c r="AR88" i="2" a="1"/>
  <c r="AR88" i="2" s="1"/>
  <c r="AQ88" i="2" a="1"/>
  <c r="AQ88" i="2" s="1"/>
  <c r="AP88" i="2" a="1"/>
  <c r="AP88" i="2" s="1"/>
  <c r="AO88" i="2" a="1"/>
  <c r="AO88" i="2" s="1"/>
  <c r="AN88" i="2" a="1"/>
  <c r="AN88" i="2" s="1"/>
  <c r="AM88" i="2" a="1"/>
  <c r="AM88" i="2" s="1"/>
  <c r="AL88" i="2" a="1"/>
  <c r="AL88" i="2" s="1"/>
  <c r="AK88" i="2" a="1"/>
  <c r="AK88" i="2" s="1"/>
  <c r="AJ88" i="2" a="1"/>
  <c r="AJ88" i="2" s="1"/>
  <c r="AG88" i="2" a="1"/>
  <c r="AG88" i="2" s="1"/>
  <c r="AF88" i="2" a="1"/>
  <c r="AF88" i="2" s="1"/>
  <c r="AE88" i="2" a="1"/>
  <c r="AE88" i="2" s="1"/>
  <c r="AD88" i="2" a="1"/>
  <c r="AD88" i="2" s="1"/>
  <c r="AC88" i="2" a="1"/>
  <c r="AC88" i="2" s="1"/>
  <c r="AB88" i="2" a="1"/>
  <c r="AB88" i="2" s="1"/>
  <c r="AA88" i="2" a="1"/>
  <c r="AA88" i="2" s="1"/>
  <c r="Z88" i="2" a="1"/>
  <c r="Z88" i="2" s="1"/>
  <c r="Y88" i="2" a="1"/>
  <c r="Y88" i="2" s="1"/>
  <c r="X88" i="2" a="1"/>
  <c r="X88" i="2" s="1"/>
  <c r="W88" i="2" a="1"/>
  <c r="W88" i="2" s="1"/>
  <c r="V88" i="2" a="1"/>
  <c r="V88" i="2" s="1"/>
  <c r="U88" i="2" a="1"/>
  <c r="U88" i="2" s="1"/>
  <c r="T88" i="2" a="1"/>
  <c r="T88" i="2" s="1"/>
  <c r="Q88" i="2" a="1"/>
  <c r="Q88" i="2" s="1"/>
  <c r="P88" i="2" a="1"/>
  <c r="P88" i="2" s="1"/>
  <c r="O88" i="2" a="1"/>
  <c r="O88" i="2" s="1"/>
  <c r="N88" i="2" a="1"/>
  <c r="N88" i="2" s="1"/>
  <c r="M88" i="2" a="1"/>
  <c r="M88" i="2" s="1"/>
  <c r="L88" i="2" a="1"/>
  <c r="L88" i="2" s="1"/>
  <c r="K88" i="2" a="1"/>
  <c r="K88" i="2" s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5" i="2"/>
  <c r="B85" i="2"/>
  <c r="C83" i="2"/>
  <c r="B83" i="2"/>
  <c r="C79" i="2"/>
  <c r="B79" i="2"/>
  <c r="C77" i="2"/>
  <c r="B77" i="2"/>
  <c r="C75" i="2"/>
  <c r="B75" i="2"/>
  <c r="C73" i="2"/>
  <c r="B73" i="2"/>
  <c r="C71" i="2"/>
  <c r="B71" i="2"/>
  <c r="C69" i="2"/>
  <c r="B69" i="2"/>
  <c r="C67" i="2"/>
  <c r="B67" i="2"/>
  <c r="C65" i="2"/>
  <c r="B65" i="2"/>
  <c r="C63" i="2"/>
  <c r="B63" i="2"/>
  <c r="C59" i="2"/>
  <c r="B59" i="2"/>
  <c r="C57" i="2"/>
  <c r="B57" i="2"/>
  <c r="C55" i="2"/>
  <c r="B55" i="2"/>
  <c r="C53" i="2"/>
  <c r="B53" i="2"/>
  <c r="C51" i="2"/>
  <c r="B51" i="2"/>
  <c r="C47" i="2"/>
  <c r="B47" i="2"/>
  <c r="C45" i="2"/>
  <c r="B45" i="2"/>
  <c r="C43" i="2"/>
  <c r="B43" i="2"/>
  <c r="C41" i="2"/>
  <c r="B41" i="2"/>
  <c r="C39" i="2"/>
  <c r="B39" i="2"/>
  <c r="C33" i="2"/>
  <c r="B33" i="2"/>
  <c r="C31" i="2"/>
  <c r="B31" i="2"/>
  <c r="C25" i="2"/>
  <c r="B25" i="2"/>
  <c r="C23" i="2"/>
  <c r="B23" i="2"/>
  <c r="C21" i="2"/>
  <c r="B21" i="2"/>
  <c r="C19" i="2"/>
  <c r="B19" i="2"/>
  <c r="C17" i="2"/>
  <c r="B17" i="2"/>
  <c r="C15" i="2"/>
  <c r="B15" i="2"/>
  <c r="C11" i="2"/>
  <c r="B11" i="2"/>
  <c r="C9" i="2"/>
  <c r="B9" i="2"/>
  <c r="C7" i="2"/>
  <c r="B7" i="2"/>
  <c r="C5" i="2"/>
  <c r="B5" i="2"/>
  <c r="B88" i="2" l="1"/>
  <c r="C88" i="2"/>
  <c r="AS84" i="1" a="1"/>
  <c r="AS84" i="1" s="1"/>
  <c r="AU84" i="1" a="1"/>
  <c r="AU84" i="1" s="1"/>
  <c r="AT84" i="1" a="1"/>
  <c r="AT84" i="1" s="1"/>
  <c r="AR84" i="1" a="1"/>
  <c r="AR84" i="1" s="1"/>
  <c r="AQ84" i="1" a="1"/>
  <c r="AQ84" i="1" s="1"/>
  <c r="AP84" i="1" a="1"/>
  <c r="AP84" i="1" s="1"/>
  <c r="C73" i="1"/>
  <c r="B73" i="1"/>
  <c r="D84" i="1" a="1"/>
  <c r="D84" i="1" s="1"/>
  <c r="AO84" i="1" a="1"/>
  <c r="AO84" i="1" s="1"/>
  <c r="AN84" i="1" a="1"/>
  <c r="AN84" i="1" s="1"/>
  <c r="AM84" i="1" a="1"/>
  <c r="AM84" i="1" s="1"/>
  <c r="AL84" i="1" a="1"/>
  <c r="AL84" i="1" s="1"/>
  <c r="AK84" i="1" a="1"/>
  <c r="AK84" i="1" s="1"/>
  <c r="AJ84" i="1" a="1"/>
  <c r="AJ84" i="1" s="1"/>
  <c r="AG84" i="1" a="1"/>
  <c r="AG84" i="1" s="1"/>
  <c r="AF84" i="1" a="1"/>
  <c r="AF84" i="1" s="1"/>
  <c r="AE84" i="1" a="1"/>
  <c r="AE84" i="1" s="1"/>
  <c r="AD84" i="1" a="1"/>
  <c r="AD84" i="1" s="1"/>
  <c r="AC84" i="1" a="1"/>
  <c r="AC84" i="1" s="1"/>
  <c r="AB84" i="1" a="1"/>
  <c r="AB84" i="1" s="1"/>
  <c r="C63" i="1" l="1"/>
  <c r="B63" i="1"/>
  <c r="AA84" i="1" a="1"/>
  <c r="AA84" i="1" s="1"/>
  <c r="Z84" i="1" a="1"/>
  <c r="Z84" i="1" s="1"/>
  <c r="Y84" i="1" a="1"/>
  <c r="Y84" i="1" s="1"/>
  <c r="X84" i="1" a="1"/>
  <c r="X84" i="1" s="1"/>
  <c r="U84" i="1" a="1"/>
  <c r="U84" i="1" s="1"/>
  <c r="W84" i="1" a="1"/>
  <c r="W84" i="1" s="1"/>
  <c r="E84" i="1" a="1"/>
  <c r="E84" i="1" s="1"/>
  <c r="F84" i="1" a="1"/>
  <c r="F84" i="1" s="1"/>
  <c r="V84" i="1" a="1"/>
  <c r="V84" i="1" s="1"/>
  <c r="T84" i="1" a="1"/>
  <c r="T84" i="1" s="1"/>
  <c r="C79" i="1"/>
  <c r="B79" i="1"/>
  <c r="C75" i="1"/>
  <c r="B75" i="1"/>
  <c r="C71" i="1"/>
  <c r="B71" i="1"/>
  <c r="C81" i="1"/>
  <c r="B81" i="1"/>
  <c r="C69" i="1"/>
  <c r="B69" i="1"/>
  <c r="C59" i="1"/>
  <c r="B59" i="1"/>
  <c r="C61" i="1"/>
  <c r="B61" i="1"/>
  <c r="C65" i="1"/>
  <c r="B65" i="1"/>
  <c r="C67" i="1"/>
  <c r="B67" i="1"/>
  <c r="Q84" i="1" a="1"/>
  <c r="Q84" i="1" s="1"/>
  <c r="P84" i="1" a="1"/>
  <c r="P84" i="1" s="1"/>
  <c r="O84" i="1" a="1"/>
  <c r="O84" i="1" s="1"/>
  <c r="N84" i="1" a="1"/>
  <c r="N84" i="1" s="1"/>
  <c r="C53" i="1"/>
  <c r="B53" i="1"/>
  <c r="M84" i="1" a="1"/>
  <c r="M84" i="1" s="1"/>
  <c r="L84" i="1" a="1"/>
  <c r="L84" i="1" s="1"/>
  <c r="C47" i="1"/>
  <c r="B47" i="1"/>
  <c r="C55" i="1"/>
  <c r="B55" i="1"/>
  <c r="I84" i="1" a="1"/>
  <c r="I84" i="1" s="1"/>
  <c r="H84" i="1" a="1"/>
  <c r="H84" i="1" s="1"/>
  <c r="C51" i="1"/>
  <c r="B51" i="1"/>
  <c r="C49" i="1"/>
  <c r="B49" i="1"/>
  <c r="G84" i="1" a="1"/>
  <c r="G84" i="1" s="1"/>
  <c r="C43" i="1"/>
  <c r="B43" i="1"/>
  <c r="C41" i="1"/>
  <c r="B41" i="1"/>
  <c r="C39" i="1"/>
  <c r="B39" i="1"/>
  <c r="C37" i="1"/>
  <c r="B37" i="1"/>
  <c r="C35" i="1"/>
  <c r="B35" i="1"/>
  <c r="C27" i="1"/>
  <c r="B27" i="1"/>
  <c r="C29" i="1"/>
  <c r="B29" i="1"/>
  <c r="C25" i="1"/>
  <c r="B25" i="1"/>
  <c r="C23" i="1"/>
  <c r="B23" i="1"/>
  <c r="C21" i="1"/>
  <c r="B21" i="1"/>
  <c r="C19" i="1"/>
  <c r="B19" i="1"/>
  <c r="B15" i="1" l="1"/>
  <c r="C15" i="1"/>
  <c r="B7" i="1"/>
  <c r="C7" i="1"/>
  <c r="B9" i="1"/>
  <c r="C9" i="1"/>
  <c r="B17" i="1"/>
  <c r="C17" i="1"/>
  <c r="B11" i="1"/>
  <c r="C11" i="1"/>
  <c r="C5" i="1"/>
  <c r="B5" i="1"/>
  <c r="K84" i="1" l="1" a="1"/>
  <c r="K84" i="1" s="1"/>
  <c r="J84" i="1" a="1"/>
  <c r="J84" i="1" s="1"/>
  <c r="B84" i="1"/>
  <c r="C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<sst xmlns="http://schemas.openxmlformats.org/spreadsheetml/2006/main" count="373" uniqueCount="90">
  <si>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</si>
  <si>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</si>
  <si>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</si>
  <si>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</si>
  <si>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</si>
  <si>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</si>
  <si>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</si>
  <si>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</si>
  <si>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</si>
  <si>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</si>
  <si>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</si>
  <si>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</si>
  <si>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</si>
  <si>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</si>
  <si>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Arbeitsjournal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</si>
  <si>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</si>
  <si>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</si>
  <si>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</si>
  <si>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</si>
  <si>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</si>
  <si>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</si>
  <si>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</si>
  <si>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</si>
  <si>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</si>
  <si>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</si>
  <si>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</si>
  <si>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</si>
  <si>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</si>
  <si>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</si>
  <si>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</si>
  <si>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Backup erstellen</t>
  </si>
  <si>
    <t>Arbeitsschritte</t>
  </si>
  <si>
    <t>Sitzung mit verantwortliche fachkraft</t>
  </si>
  <si>
    <t>Soll Total</t>
  </si>
  <si>
    <t>Ist Total</t>
  </si>
  <si>
    <t>Expertenbesuch</t>
  </si>
  <si>
    <t>Standards</t>
  </si>
  <si>
    <t>Risikoanalyse</t>
  </si>
  <si>
    <t>Abschlussbericht</t>
  </si>
  <si>
    <t>Erziehlte ergebnisse</t>
  </si>
  <si>
    <t>Einführung</t>
  </si>
  <si>
    <t>IST Situation</t>
  </si>
  <si>
    <t>Variantenvergleich</t>
  </si>
  <si>
    <t>Konzept</t>
  </si>
  <si>
    <t>Mockups</t>
  </si>
  <si>
    <t>SOLL Situation</t>
  </si>
  <si>
    <t>Datenbank Diagram</t>
  </si>
  <si>
    <t>Namenskonzept</t>
  </si>
  <si>
    <t>Realiserung</t>
  </si>
  <si>
    <t>Programm-Struktur</t>
  </si>
  <si>
    <t>Vorgehensziehle</t>
  </si>
  <si>
    <t>Aufgabenstellung</t>
  </si>
  <si>
    <t>Erste Version des Dokuments</t>
  </si>
  <si>
    <t>Zeitplan</t>
  </si>
  <si>
    <t>Projektumgebung</t>
  </si>
  <si>
    <t>Erstellen der API</t>
  </si>
  <si>
    <t>Frontend Design</t>
  </si>
  <si>
    <t>Autorisierung (login verfahren)</t>
  </si>
  <si>
    <t>Test durchführen</t>
  </si>
  <si>
    <t>Benutzeranleitung</t>
  </si>
  <si>
    <t>Datenbank</t>
  </si>
  <si>
    <t>Abschluss</t>
  </si>
  <si>
    <t>Documentation überarbeiten</t>
  </si>
  <si>
    <t>Glossar / Quellenverzeichnis</t>
  </si>
  <si>
    <t>Testdaten erstellen</t>
  </si>
  <si>
    <t>Code dokumentieren</t>
  </si>
  <si>
    <t>Testkonzept</t>
  </si>
  <si>
    <t>Teil 2: Projektdokumentation</t>
  </si>
  <si>
    <t>ISDS</t>
  </si>
  <si>
    <t>Legende</t>
  </si>
  <si>
    <t>Soll Zeit</t>
  </si>
  <si>
    <t>Ist zeit</t>
  </si>
  <si>
    <t>Weniger als soll</t>
  </si>
  <si>
    <t>mehr zeit als soll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</si>
  <si>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</si>
  <si>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</si>
  <si>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</si>
  <si>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</si>
  <si>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</si>
  <si>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</si>
  <si>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</si>
  <si>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</si>
  <si>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</si>
  <si>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</si>
  <si>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</si>
  <si>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Organisation Der IPA Ergebnisse</t>
  </si>
  <si>
    <t>Projektvorgehen</t>
  </si>
  <si>
    <t>Projektorganisation</t>
  </si>
  <si>
    <t>überstunden</t>
  </si>
  <si>
    <t>IPA-Schutzbedarfanalyse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</si>
</sst>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left"/>
    </xf>
    <xf numFmtId="0" fontId="2" fillId="6" borderId="0" xfId="0" applyFont="1" applyFill="1" applyBorder="1"/>
    <xf numFmtId="164" fontId="3" fillId="5" borderId="3" xfId="0" applyNumberFormat="1" applyFont="1" applyFill="1" applyBorder="1" applyAlignment="1">
      <alignment horizontal="center" vertical="center"/>
    </xf>
    <xf numFmtId="2" fontId="3" fillId="6" borderId="0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Border="1" applyAlignment="1">
      <alignment vertical="center"/>
    </xf>
    <xf numFmtId="2" fontId="2" fillId="4" borderId="0" xfId="0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1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vertical="center"/>
    </xf>
    <xf numFmtId="0" fontId="0" fillId="2" borderId="0" xfId="0" applyFill="1"/>
    <xf numFmtId="0" fontId="7" fillId="10" borderId="3" xfId="0" applyFont="1" applyFill="1" applyBorder="1" applyAlignment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7" borderId="3" xfId="0" applyFill="1" applyBorder="1"/>
    <xf numFmtId="0" fontId="0" fillId="8" borderId="3" xfId="0" applyFill="1" applyBorder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6" fillId="2" borderId="0" xfId="0" applyFont="1" applyFill="1"/>
    <xf numFmtId="0" fontId="0" fillId="11" borderId="3" xfId="0" applyFill="1" applyBorder="1"/>
    <xf numFmtId="2" fontId="5" fillId="11" borderId="0" xfId="0" applyNumberFormat="1" applyFont="1" applyFill="1" applyBorder="1" applyAlignment="1">
      <alignment horizontal="center" vertical="center"/>
    </xf>
    <xf numFmtId="2" fontId="10" fillId="2" borderId="3" xfId="0" applyNumberFormat="1" applyFont="1" applyFill="1" applyBorder="1" applyAlignment="1">
      <alignment vertical="center"/>
    </xf>
    <xf numFmtId="2" fontId="2" fillId="4" borderId="0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vertical="center"/>
    </xf>
    <xf numFmtId="2" fontId="0" fillId="2" borderId="0" xfId="0" applyNumberFormat="1" applyFill="1"/>
    <xf numFmtId="2" fontId="3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horizontal="center" vertical="center" wrapText="1"/>
    </xf>
    <xf numFmtId="2" fontId="3" fillId="2" borderId="14" xfId="0" applyNumberFormat="1" applyFont="1" applyFill="1" applyBorder="1" applyAlignment="1">
      <alignment vertical="center"/>
    </xf>
    <xf numFmtId="2" fontId="5" fillId="7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2" fontId="3" fillId="5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475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474"/>
      <tableStyleElement type="firstRowStripe" size="2" dxfId="473"/>
      <tableStyleElement type="firstColumnStripe" dxfId="472"/>
    </tableStyle>
    <tableStyle name="Table Style 2" pivot="0" count="1" xr9:uid="{17432AD6-5133-4768-9CB8-3D8E9497E6B6}">
      <tableStyleElement type="wholeTable" dxfId="471"/>
    </tableStyle>
    <tableStyle name="TableStyleMedium1 2" pivot="0" count="6" xr9:uid="{A9601B5F-C84B-47BE-967D-927BF2ECEE71}">
      <tableStyleElement type="headerRow" dxfId="470"/>
      <tableStyleElement type="totalRow" dxfId="469"/>
      <tableStyleElement type="firstColumn" dxfId="468"/>
      <tableStyleElement type="lastColumn" dxfId="467"/>
      <tableStyleElement type="firstRowStripe" size="2" dxfId="466"/>
      <tableStyleElement type="firstColumnStripe" dxfId="465"/>
    </tableStyle>
  </tableStyles>
  <colors>
    <mruColors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615042</xdr:colOff>
      <xdr:row>4</xdr:row>
      <xdr:rowOff>16327</xdr:rowOff>
    </xdr:from>
    <xdr:to>
      <xdr:col>3</xdr:col>
      <xdr:colOff>352152</xdr:colOff>
      <xdr:row>6</xdr:row>
      <xdr:rowOff>1087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3824967" y="1073602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10</xdr:col>
      <xdr:colOff>11207</xdr:colOff>
      <xdr:row>46</xdr:row>
      <xdr:rowOff>0</xdr:rowOff>
    </xdr:from>
    <xdr:to>
      <xdr:col>11</xdr:col>
      <xdr:colOff>24541</xdr:colOff>
      <xdr:row>47</xdr:row>
      <xdr:rowOff>175260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68AAB5D3-9177-4A3E-A29C-AFCC9DC3B624}"/>
            </a:ext>
          </a:extLst>
        </xdr:cNvPr>
        <xdr:cNvSpPr/>
      </xdr:nvSpPr>
      <xdr:spPr>
        <a:xfrm>
          <a:off x="6275295" y="7743265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  <xdr:twoCellAnchor>
    <xdr:from>
      <xdr:col>46</xdr:col>
      <xdr:colOff>17931</xdr:colOff>
      <xdr:row>31</xdr:row>
      <xdr:rowOff>174812</xdr:rowOff>
    </xdr:from>
    <xdr:to>
      <xdr:col>47</xdr:col>
      <xdr:colOff>31266</xdr:colOff>
      <xdr:row>33</xdr:row>
      <xdr:rowOff>159572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9269637" y="5452783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42</xdr:col>
      <xdr:colOff>23475</xdr:colOff>
      <xdr:row>78</xdr:row>
      <xdr:rowOff>2242</xdr:rowOff>
    </xdr:from>
    <xdr:to>
      <xdr:col>43</xdr:col>
      <xdr:colOff>36810</xdr:colOff>
      <xdr:row>79</xdr:row>
      <xdr:rowOff>177502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9755264" y="13597926"/>
          <a:ext cx="414388" cy="3557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21</xdr:col>
      <xdr:colOff>3923</xdr:colOff>
      <xdr:row>57</xdr:row>
      <xdr:rowOff>177052</xdr:rowOff>
    </xdr:from>
    <xdr:to>
      <xdr:col>22</xdr:col>
      <xdr:colOff>17258</xdr:colOff>
      <xdr:row>59</xdr:row>
      <xdr:rowOff>161812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089217" y="9825317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47</xdr:col>
      <xdr:colOff>1</xdr:colOff>
      <xdr:row>83</xdr:row>
      <xdr:rowOff>145677</xdr:rowOff>
    </xdr:from>
    <xdr:to>
      <xdr:col>47</xdr:col>
      <xdr:colOff>364641</xdr:colOff>
      <xdr:row>85</xdr:row>
      <xdr:rowOff>130437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9117236" y="14365942"/>
          <a:ext cx="36464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17</xdr:row>
      <xdr:rowOff>29181</xdr:rowOff>
    </xdr:from>
    <xdr:to>
      <xdr:col>48</xdr:col>
      <xdr:colOff>228972</xdr:colOff>
      <xdr:row>17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A0CBE-7BC6-4DEE-A17A-09244DD72FD9}" name="Table2" displayName="Table2" ref="D5:AU82" headerRowCount="0" headerRowDxfId="383" dataDxfId="382" totalsRowDxfId="381">
  <tableColumns count="44">
    <tableColumn id="1" xr3:uid="{EBE0DA32-2B9D-4905-B792-52D91EFAB6A3}" name="Column1" totalsRowFunction="custom" headerRowDxfId="380" dataDxfId="379" totalsRowDxfId="378">
      <totalsRowFormula array="1">SUM(IF(MOD(1+ ROW( Table2[Column1]),2)=0,Table2[Column1],0))</totalsRowFormula>
    </tableColumn>
    <tableColumn id="4" xr3:uid="{3B2A6618-6DE5-4B33-BFC5-B9EC645AE42C}" name="Column4" totalsRowFunction="custom" headerRowDxfId="377" dataDxfId="376" totalsRowDxfId="375">
      <totalsRowFormula array="1">SUM(IF(MOD(1+ ROW( Table2[Column4]),2)=0,Table2[Column4],0))</totalsRowFormula>
    </tableColumn>
    <tableColumn id="5" xr3:uid="{5F80FC5B-0112-46CC-9D1A-918E0D2B3E53}" name="Column5" totalsRowFunction="custom" headerRowDxfId="374" dataDxfId="373" totalsRowDxfId="372">
      <totalsRowFormula array="1">SUM(IF(MOD(1+ ROW( Table2[Column5]),2)=0,Table2[Column5],0))</totalsRowFormula>
    </tableColumn>
    <tableColumn id="8" xr3:uid="{05F9AFB3-22E2-45EC-8F19-55B0AD7C1F3A}" name="Column8" totalsRowFunction="custom" headerRowDxfId="371" dataDxfId="370" totalsRowDxfId="369">
      <totalsRowFormula array="1">SUM(IF(MOD(1+ ROW( Table2[Column8]),2)=0,Table2[Column8],0))</totalsRowFormula>
    </tableColumn>
    <tableColumn id="9" xr3:uid="{3DB7C9AF-3F6C-4B05-904D-8B90D9A9968C}" name="Column9" totalsRowFunction="custom" headerRowDxfId="368" dataDxfId="367" totalsRowDxfId="366">
      <totalsRowFormula array="1">SUM(IF(MOD(1+ ROW( Table2[Column9]),2)=0,Table2[Column9],0))</totalsRowFormula>
    </tableColumn>
    <tableColumn id="12" xr3:uid="{A0FCFEF7-5DD4-45C3-A475-68133702BCD4}" name="Column12" totalsRowFunction="custom" headerRowDxfId="365" dataDxfId="364" totalsRowDxfId="363">
      <totalsRowFormula array="1">SUM(IF(MOD(1+ ROW( Table2[Column12]),2)=0,Table2[Column12],0))</totalsRowFormula>
    </tableColumn>
    <tableColumn id="13" xr3:uid="{25CFE149-D93E-4F70-8025-15EF1D53E69D}" name="Column13" totalsRowFunction="custom" headerRowDxfId="362" dataDxfId="361" totalsRowDxfId="360">
      <totalsRowFormula array="1">SUM(IF(MOD(1+ ROW( Table2[Column13]),2)=0,Table2[Column13],0))</totalsRowFormula>
    </tableColumn>
    <tableColumn id="14" xr3:uid="{14153E7B-E98F-4187-A819-5BEFE214BD97}" name="Column14" totalsRowFunction="custom" headerRowDxfId="359" dataDxfId="358" totalsRowDxfId="357">
      <totalsRowFormula array="1">SUM(IF(MOD(1+ ROW( Table2[Column14]),2)=0,Table2[Column14],0))</totalsRowFormula>
    </tableColumn>
    <tableColumn id="17" xr3:uid="{4DC1D364-C92F-4506-8269-C8EF14E22996}" name="Column17" totalsRowFunction="custom" headerRowDxfId="356" dataDxfId="355" totalsRowDxfId="354">
      <totalsRowFormula array="1">SUM(IF(MOD(1+ ROW( Table2[Column17]),2)=0,Table2[Column17],0))</totalsRowFormula>
    </tableColumn>
    <tableColumn id="20" xr3:uid="{7DCECA89-044A-44DD-9982-EBB2E88370D6}" name="Column20" totalsRowFunction="custom" headerRowDxfId="353" dataDxfId="352" totalsRowDxfId="351">
      <totalsRowFormula array="1">SUM(IF(MOD(1+ ROW( Table2[Column20]),2)=0,Table2[Column20],0))</totalsRowFormula>
    </tableColumn>
    <tableColumn id="21" xr3:uid="{5CDC9792-B059-48B6-A44F-EBD1A1A9360D}" name="Column21" totalsRowFunction="custom" headerRowDxfId="350" dataDxfId="349" totalsRowDxfId="348">
      <totalsRowFormula array="1">SUM(IF(MOD(1+ ROW( Table2[Column21]),2)=0,Table2[Column21],0))</totalsRowFormula>
    </tableColumn>
    <tableColumn id="24" xr3:uid="{034C43B0-37EE-472D-BC3C-96266F94E2F8}" name="Column24" totalsRowFunction="custom" headerRowDxfId="347" dataDxfId="346" totalsRowDxfId="345">
      <totalsRowFormula array="1">SUM(IF(MOD(1+ ROW( Table2[Column24]),2)=0,Table2[Column24],0))</totalsRowFormula>
    </tableColumn>
    <tableColumn id="25" xr3:uid="{4EAB1584-AFF6-4346-BF78-9879D3CE52C0}" name="Column25" totalsRowFunction="custom" headerRowDxfId="344" dataDxfId="343" totalsRowDxfId="342">
      <totalsRowFormula array="1">SUM(IF(MOD(1+ ROW( Table2[Column25]),2)=0,Table2[Column25],0))</totalsRowFormula>
    </tableColumn>
    <tableColumn id="28" xr3:uid="{C3C358C9-C7AE-472E-BB93-1D762A17AA87}" name="Column28" totalsRowFunction="custom" headerRowDxfId="341" dataDxfId="340" totalsRowDxfId="339">
      <totalsRowFormula array="1">SUM(IF(MOD(1+ ROW( Table2[Column28]),2)=0,Table2[Column28],0))</totalsRowFormula>
    </tableColumn>
    <tableColumn id="22" xr3:uid="{C67DFD1A-93C5-4293-8F69-0165DD3CC799}" name="Column18" headerRowDxfId="338" dataDxfId="337" totalsRowDxfId="336"/>
    <tableColumn id="23" xr3:uid="{C07CEBFE-AFC1-4555-A16C-DAA43F94EA5C}" name="Column19" headerRowDxfId="335" dataDxfId="334" totalsRowDxfId="333"/>
    <tableColumn id="29" xr3:uid="{C4208F91-0E67-481F-A2E9-970880C7D07F}" name="Column29" totalsRowFunction="custom" headerRowDxfId="332" dataDxfId="331" totalsRowDxfId="330">
      <totalsRowFormula array="1">SUM(IF(MOD(1+ ROW( Table2[Column29]),2)=0,Table2[Column29],0))</totalsRowFormula>
    </tableColumn>
    <tableColumn id="32" xr3:uid="{3F85B9C0-789F-45D2-BE55-FB1E67E9B1EA}" name="Column32" totalsRowFunction="custom" headerRowDxfId="329" dataDxfId="328" totalsRowDxfId="327">
      <totalsRowFormula array="1">SUM(IF(MOD(1+ ROW( Table2[Column32]),2)=0,Table2[Column32],0))</totalsRowFormula>
    </tableColumn>
    <tableColumn id="33" xr3:uid="{D1F2422B-B5B7-44A9-9DD3-8F8779D8198C}" name="Column33" totalsRowFunction="custom" headerRowDxfId="326" dataDxfId="325" totalsRowDxfId="324">
      <totalsRowFormula array="1">SUM(IF(MOD(1+ ROW( Table2[Column33]),2)=0,Table2[Column33],0))</totalsRowFormula>
    </tableColumn>
    <tableColumn id="36" xr3:uid="{A2485684-D006-42A9-BFEF-B4DECC95678B}" name="Column36" totalsRowFunction="custom" headerRowDxfId="323" dataDxfId="322" totalsRowDxfId="321">
      <totalsRowFormula array="1">SUM(IF(MOD(1+ ROW( Table2[Column36]),2)=0,Table2[Column36],0))</totalsRowFormula>
    </tableColumn>
    <tableColumn id="37" xr3:uid="{10B29021-2BCD-4F79-B61C-3A8149068E58}" name="Column37" totalsRowFunction="custom" headerRowDxfId="320" dataDxfId="319" totalsRowDxfId="318">
      <totalsRowFormula array="1">SUM(IF(MOD(1+ ROW( Table2[Column37]),2)=0,Table2[Column37],0))</totalsRowFormula>
    </tableColumn>
    <tableColumn id="40" xr3:uid="{14C8F51F-5DDE-432C-8A37-C020414D8108}" name="Column40" totalsRowFunction="custom" headerRowDxfId="317" dataDxfId="316" totalsRowDxfId="315">
      <totalsRowFormula array="1">SUM(IF(MOD(1+ ROW( Table2[Column40]),2)=0,Table2[Column40],0))</totalsRowFormula>
    </tableColumn>
    <tableColumn id="41" xr3:uid="{365F4E55-1AB1-4B70-9834-CCF30FC8CF8A}" name="Column41" totalsRowFunction="custom" headerRowDxfId="314" dataDxfId="313" totalsRowDxfId="312">
      <totalsRowFormula array="1">SUM(IF(MOD(1+ ROW( Table2[Column41]),2)=0,Table2[Column41],0))</totalsRowFormula>
    </tableColumn>
    <tableColumn id="44" xr3:uid="{5ECD0C0F-49AA-47CB-83F6-B6D52786AD06}" name="Column44" totalsRowFunction="custom" headerRowDxfId="311" dataDxfId="310" totalsRowDxfId="309">
      <totalsRowFormula array="1">SUM(IF(MOD(1+ ROW( Table2[Column44]),2)=0,Table2[Column44],0))</totalsRowFormula>
    </tableColumn>
    <tableColumn id="45" xr3:uid="{C92386EA-6C71-4FFA-B2B5-97D6A8EF7741}" name="Column45" totalsRowFunction="custom" headerRowDxfId="308" dataDxfId="307" totalsRowDxfId="306">
      <totalsRowFormula array="1">SUM(IF(MOD(1+ ROW( Table2[Column45]),2)=0,Table2[Column45],0))</totalsRowFormula>
    </tableColumn>
    <tableColumn id="48" xr3:uid="{285A7A87-1F74-4820-B690-D879729029ED}" name="Column48" totalsRowFunction="custom" headerRowDxfId="305" dataDxfId="304" totalsRowDxfId="303">
      <totalsRowFormula array="1">SUM(IF(MOD(1+ ROW( Table2[Column48]),2)=0,Table2[Column48],0))</totalsRowFormula>
    </tableColumn>
    <tableColumn id="49" xr3:uid="{72634CFA-2769-4C83-AA0E-821E22D8068D}" name="Column49" totalsRowFunction="custom" headerRowDxfId="302" dataDxfId="301" totalsRowDxfId="300">
      <totalsRowFormula array="1">SUM(IF(MOD(1+ ROW( Table2[Column49]),2)=0,Table2[Column49],0))</totalsRowFormula>
    </tableColumn>
    <tableColumn id="52" xr3:uid="{56FB826E-27F2-46F0-9D4E-061FF5EA9DB2}" name="Column52" totalsRowFunction="custom" headerRowDxfId="299" dataDxfId="298" totalsRowDxfId="297">
      <totalsRowFormula array="1">SUM(IF(MOD(1+ ROW( Table2[Column52]),2)=0,Table2[Column52],0))</totalsRowFormula>
    </tableColumn>
    <tableColumn id="53" xr3:uid="{6163900D-45A1-4615-815E-0A527D7C94B6}" name="Column53" totalsRowFunction="custom" headerRowDxfId="296" dataDxfId="295" totalsRowDxfId="294">
      <totalsRowFormula array="1">SUM(IF(MOD(1+ ROW( Table2[Column53]),2)=0,Table2[Column53],0))</totalsRowFormula>
    </tableColumn>
    <tableColumn id="56" xr3:uid="{BA09CB1F-6521-4B3E-B577-E494362724BA}" name="Column56" totalsRowFunction="custom" headerRowDxfId="293" dataDxfId="292" totalsRowDxfId="291">
      <totalsRowFormula array="1">SUM(IF(MOD(1+ ROW( Table2[Column56]),2)=0,Table2[Column56],0))</totalsRowFormula>
    </tableColumn>
    <tableColumn id="30" xr3:uid="{5C09A164-472C-4DC2-99FA-AF40E11FFB05}" name="Column10" headerRowDxfId="290" dataDxfId="289" totalsRowDxfId="288"/>
    <tableColumn id="31" xr3:uid="{4C40BC79-F709-4F4F-9227-A1C27C91745F}" name="Column11" headerRowDxfId="287" dataDxfId="286" totalsRowDxfId="285"/>
    <tableColumn id="61" xr3:uid="{4247FD68-0A21-46B1-A857-BB617B59C6B1}" name="Column61" totalsRowFunction="custom" headerRowDxfId="284" dataDxfId="283" totalsRowDxfId="282">
      <totalsRowFormula array="1">SUM(IF(MOD(1+ ROW( Table2[Column61]),2)=0,Table2[Column61],0))</totalsRowFormula>
    </tableColumn>
    <tableColumn id="64" xr3:uid="{6DE697B7-5705-4BCA-A63A-D559741E7411}" name="Column64" totalsRowFunction="custom" headerRowDxfId="281" dataDxfId="280" totalsRowDxfId="279">
      <totalsRowFormula array="1">SUM(IF(MOD(1+ ROW( Table2[Column64]),2)=0,Table2[Column64],0))</totalsRowFormula>
    </tableColumn>
    <tableColumn id="65" xr3:uid="{1B495497-5A01-4531-9A33-27C807284511}" name="Column65" totalsRowFunction="custom" headerRowDxfId="278" dataDxfId="277" totalsRowDxfId="276">
      <totalsRowFormula array="1">SUM(IF(MOD(1+ ROW( Table2[Column65]),2)=0,Table2[Column65],0))</totalsRowFormula>
    </tableColumn>
    <tableColumn id="68" xr3:uid="{CFB8FCE1-0A72-4AB7-B371-07682CF2DF09}" name="Column68" totalsRowFunction="custom" headerRowDxfId="275" dataDxfId="274" totalsRowDxfId="273">
      <totalsRowFormula array="1">SUM(IF(MOD(1+ ROW( Table2[Column68]),2)=0,Table2[Column68],0))</totalsRowFormula>
    </tableColumn>
    <tableColumn id="69" xr3:uid="{EAF02A7C-34E8-4A28-819A-2268FFA83F16}" name="Column69" totalsRowFunction="custom" headerRowDxfId="272" dataDxfId="271" totalsRowDxfId="270">
      <totalsRowFormula array="1">SUM(IF(MOD(1+ ROW( Table2[Column69]),2)=0,Table2[Column69],0))</totalsRowFormula>
    </tableColumn>
    <tableColumn id="72" xr3:uid="{FF8F9A6C-0658-46C4-88A2-1EF288D67B2D}" name="Column72" totalsRowFunction="custom" headerRowDxfId="269" dataDxfId="268" totalsRowDxfId="267">
      <totalsRowFormula array="1">SUM(IF(MOD(1+ ROW( Table2[Column72]),2)=0,Table2[Column72],0))</totalsRowFormula>
    </tableColumn>
    <tableColumn id="73" xr3:uid="{2817AA71-3B1B-4508-A3B0-B73ACCAB4ED9}" name="Column73" totalsRowFunction="custom" headerRowDxfId="266" dataDxfId="265" totalsRowDxfId="264">
      <totalsRowFormula array="1">SUM(IF(MOD(1+ ROW( Table2[Column73]),2)=0,Table2[Column73],0))</totalsRowFormula>
    </tableColumn>
    <tableColumn id="76" xr3:uid="{6AEB36FC-AFEB-4CC0-A2DA-F4866E401A6A}" name="Column76" totalsRowFunction="custom" headerRowDxfId="263" dataDxfId="262" totalsRowDxfId="261">
      <totalsRowFormula array="1">SUM(IF(MOD(1+ ROW( Table2[Column76]),2)=0,Table2[Column76],0))</totalsRowFormula>
    </tableColumn>
    <tableColumn id="2" xr3:uid="{2CBC9629-DB4D-4F03-871F-BA53ED3608CB}" name="Column2" totalsRowFunction="custom" headerRowDxfId="260" dataDxfId="259" totalsRowDxfId="258">
      <totalsRowFormula array="1">SUM(IF(MOD(1+ ROW( Table2[Column2]),2)=0,Table2[Column2],0))</totalsRowFormula>
    </tableColumn>
    <tableColumn id="3" xr3:uid="{15407C94-246F-4000-9C64-0AE30C0919C1}" name="Column3" totalsRowFunction="custom" headerRowDxfId="257" dataDxfId="256" totalsRowDxfId="255">
      <totalsRowFormula array="1">SUM(IF(MOD(1+ ROW( Table2[Column3]),2)=0,Table2[Column3],0))</totalsRowFormula>
    </tableColumn>
    <tableColumn id="6" xr3:uid="{B4B37567-F277-418E-8E91-A7C71876743A}" name="Column6" totalsRowFunction="custom" headerRowDxfId="254" dataDxfId="253" totalsRowDxfId="252">
      <totalsRowFormula array="1">SUM(IF(MOD(1+ ROW( Table2[Column6]),2)=0,Table2[Column6],0))</totalsRowFormula>
    </tableColumn>
    <tableColumn id="7" xr3:uid="{C33E796A-9F8C-4D48-B63D-830F42003471}" name="Column7" totalsRowFunction="custom" headerRowDxfId="251" dataDxfId="250" totalsRowDxfId="249">
      <totalsRowFormula array="1">SUM(IF(MOD(1+ ROW( Table2[Column7]),2)=0,Table2[Column7],0))</totalsRowFormula>
    </tableColumn>
  </tableColumns>
  <tableStyleInfo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86" headerRowCount="0" headerRowDxfId="158" dataDxfId="157" totalsRowDxfId="156">
  <tableColumns count="44">
    <tableColumn id="1" xr3:uid="{996AA838-0D52-40E3-B9F6-31DD32248323}" name="Column1" totalsRowFunction="custom" headerRowDxfId="155" dataDxfId="154" totalsRowDxfId="153">
      <totalsRowFormula array="1">SUM(IF(MOD(1+ ROW( Table24[Column1]),2)=0,Table24[Column1],0))</totalsRowFormula>
    </tableColumn>
    <tableColumn id="4" xr3:uid="{E8D231A3-B3C2-478E-AF45-1B70C9A71163}" name="Column4" totalsRowFunction="custom" headerRowDxfId="152" dataDxfId="151" totalsRowDxfId="150">
      <totalsRowFormula array="1">SUM(IF(MOD(1+ ROW( Table24[Column4]),2)=0,Table24[Column4],0))</totalsRowFormula>
    </tableColumn>
    <tableColumn id="5" xr3:uid="{A29D58F5-A195-464D-8FCF-260330F15615}" name="Column5" totalsRowFunction="custom" headerRowDxfId="149" dataDxfId="148" totalsRowDxfId="147">
      <totalsRowFormula array="1">SUM(IF(MOD(1+ ROW( Table24[Column5]),2)=0,Table24[Column5],0))</totalsRowFormula>
    </tableColumn>
    <tableColumn id="8" xr3:uid="{3197B861-9377-4BE3-8170-2CFA62CADEAF}" name="Column8" totalsRowFunction="custom" headerRowDxfId="146" dataDxfId="145" totalsRowDxfId="144">
      <totalsRowFormula array="1">SUM(IF(MOD(1+ ROW( Table24[Column8]),2)=0,Table24[Column8],0))</totalsRowFormula>
    </tableColumn>
    <tableColumn id="9" xr3:uid="{B2CF145E-44FD-4AB3-8455-05C45542A528}" name="Column9" totalsRowFunction="custom" headerRowDxfId="143" dataDxfId="142" totalsRowDxfId="141">
      <totalsRowFormula array="1">SUM(IF(MOD(1+ ROW( Table24[Column9]),2)=0,Table24[Column9],0))</totalsRowFormula>
    </tableColumn>
    <tableColumn id="12" xr3:uid="{BB1C7FB4-CF7E-4C38-89A4-CC01494B53B4}" name="Column12" totalsRowFunction="custom" headerRowDxfId="140" dataDxfId="139" totalsRowDxfId="138">
      <totalsRowFormula array="1">SUM(IF(MOD(1+ ROW( Table24[Column12]),2)=0,Table24[Column12],0))</totalsRowFormula>
    </tableColumn>
    <tableColumn id="13" xr3:uid="{16356112-F416-4C8F-81D8-EC53E8523D6D}" name="Column13" totalsRowFunction="custom" headerRowDxfId="137" dataDxfId="136" totalsRowDxfId="135">
      <totalsRowFormula array="1">SUM(IF(MOD(1+ ROW( Table24[Column13]),2)=0,Table24[Column13],0))</totalsRowFormula>
    </tableColumn>
    <tableColumn id="14" xr3:uid="{21BC978B-C422-4C88-AC39-4E06031B5A3F}" name="Column14" totalsRowFunction="custom" headerRowDxfId="134" dataDxfId="133" totalsRowDxfId="132">
      <totalsRowFormula array="1">SUM(IF(MOD(1+ ROW( Table24[Column14]),2)=0,Table24[Column14],0))</totalsRowFormula>
    </tableColumn>
    <tableColumn id="17" xr3:uid="{B8978089-4BCE-48E5-BA4C-2CE4FA96E67D}" name="Column17" totalsRowFunction="custom" headerRowDxfId="131" dataDxfId="130" totalsRowDxfId="129">
      <totalsRowFormula array="1">SUM(IF(MOD(1+ ROW( Table24[Column17]),2)=0,Table24[Column17],0))</totalsRowFormula>
    </tableColumn>
    <tableColumn id="20" xr3:uid="{80CD531B-B35D-45C1-9F1D-C71BD3ADFEED}" name="Column20" totalsRowFunction="custom" headerRowDxfId="128" dataDxfId="127" totalsRowDxfId="126">
      <totalsRowFormula array="1">SUM(IF(MOD(1+ ROW( Table24[Column20]),2)=0,Table24[Column20],0))</totalsRowFormula>
    </tableColumn>
    <tableColumn id="21" xr3:uid="{8164CA36-82B0-43BD-929C-8911C8E3C973}" name="Column21" totalsRowFunction="custom" headerRowDxfId="125" dataDxfId="124" totalsRowDxfId="123">
      <totalsRowFormula array="1">SUM(IF(MOD(1+ ROW( Table24[Column21]),2)=0,Table24[Column21],0))</totalsRowFormula>
    </tableColumn>
    <tableColumn id="24" xr3:uid="{5C8CD115-1FD1-47C6-9C73-5F72DAD73E9C}" name="Column24" totalsRowFunction="custom" headerRowDxfId="122" dataDxfId="121" totalsRowDxfId="120">
      <totalsRowFormula array="1">SUM(IF(MOD(1+ ROW( Table24[Column24]),2)=0,Table24[Column24],0))</totalsRowFormula>
    </tableColumn>
    <tableColumn id="25" xr3:uid="{7DD30CD2-8360-4D3F-A2C1-00580ED12BCE}" name="Column25" totalsRowFunction="custom" headerRowDxfId="119" dataDxfId="118" totalsRowDxfId="117">
      <totalsRowFormula array="1">SUM(IF(MOD(1+ ROW( Table24[Column25]),2)=0,Table24[Column25],0))</totalsRowFormula>
    </tableColumn>
    <tableColumn id="28" xr3:uid="{A3B5EF43-62D8-4FAD-8ECA-BE180B9D14EB}" name="Column28" totalsRowFunction="custom" headerRowDxfId="116" dataDxfId="115" totalsRowDxfId="114">
      <totalsRowFormula array="1">SUM(IF(MOD(1+ ROW( Table24[Column28]),2)=0,Table24[Column28],0))</totalsRowFormula>
    </tableColumn>
    <tableColumn id="22" xr3:uid="{3BAA5A8B-107C-4BBA-8EBC-433529F29BD0}" name="Column18" headerRowDxfId="113" dataDxfId="112" totalsRowDxfId="111"/>
    <tableColumn id="23" xr3:uid="{FF0673F5-F484-41C2-8382-FDDC8F963A6C}" name="Column19" headerRowDxfId="110" dataDxfId="109" totalsRowDxfId="108"/>
    <tableColumn id="29" xr3:uid="{E04BDBD0-51EC-40AB-AE87-AF0B2EEFC3DA}" name="Column29" totalsRowFunction="custom" headerRowDxfId="107" dataDxfId="106" totalsRowDxfId="105">
      <totalsRowFormula array="1">SUM(IF(MOD(1+ ROW( Table24[Column29]),2)=0,Table24[Column29],0))</totalsRowFormula>
    </tableColumn>
    <tableColumn id="32" xr3:uid="{47E39099-4E14-4FB0-BDBF-0A4CE099D4AD}" name="Column32" totalsRowFunction="custom" headerRowDxfId="104" dataDxfId="103" totalsRowDxfId="102">
      <totalsRowFormula array="1">SUM(IF(MOD(1+ ROW( Table24[Column32]),2)=0,Table24[Column32],0))</totalsRowFormula>
    </tableColumn>
    <tableColumn id="33" xr3:uid="{75F92D9E-756A-4177-B420-8A23150351C0}" name="Column33" totalsRowFunction="custom" headerRowDxfId="101" dataDxfId="100" totalsRowDxfId="99">
      <totalsRowFormula array="1">SUM(IF(MOD(1+ ROW( Table24[Column33]),2)=0,Table24[Column33],0))</totalsRowFormula>
    </tableColumn>
    <tableColumn id="36" xr3:uid="{22688777-180B-4AAF-B375-4F3061E648BA}" name="Column36" totalsRowFunction="custom" headerRowDxfId="98" dataDxfId="97" totalsRowDxfId="96">
      <totalsRowFormula array="1">SUM(IF(MOD(1+ ROW( Table24[Column36]),2)=0,Table24[Column36],0))</totalsRowFormula>
    </tableColumn>
    <tableColumn id="37" xr3:uid="{EFB06D5A-9E88-4BCB-86E7-56FA44ADDF6F}" name="Column37" totalsRowFunction="custom" headerRowDxfId="95" dataDxfId="94" totalsRowDxfId="93">
      <totalsRowFormula array="1">SUM(IF(MOD(1+ ROW( Table24[Column37]),2)=0,Table24[Column37],0))</totalsRowFormula>
    </tableColumn>
    <tableColumn id="40" xr3:uid="{F708A50C-211C-4A1C-8F82-9E7A92E1D9BA}" name="Column40" totalsRowFunction="custom" headerRowDxfId="92" dataDxfId="91" totalsRowDxfId="90">
      <totalsRowFormula array="1">SUM(IF(MOD(1+ ROW( Table24[Column40]),2)=0,Table24[Column40],0))</totalsRowFormula>
    </tableColumn>
    <tableColumn id="41" xr3:uid="{7252ABF2-F82A-40B5-8FD3-1AF9B242C2C2}" name="Column41" totalsRowFunction="custom" headerRowDxfId="89" dataDxfId="88" totalsRowDxfId="87">
      <totalsRowFormula array="1">SUM(IF(MOD(1+ ROW( Table24[Column41]),2)=0,Table24[Column41],0))</totalsRowFormula>
    </tableColumn>
    <tableColumn id="44" xr3:uid="{3D7B5CEC-3C30-46E1-B142-8EB90054A851}" name="Column44" totalsRowFunction="custom" headerRowDxfId="86" dataDxfId="85" totalsRowDxfId="84">
      <totalsRowFormula array="1">SUM(IF(MOD(1+ ROW( Table24[Column44]),2)=0,Table24[Column44],0))</totalsRowFormula>
    </tableColumn>
    <tableColumn id="45" xr3:uid="{D02487A4-E23A-43D1-AC93-E03D1FB16171}" name="Column45" totalsRowFunction="custom" headerRowDxfId="83" dataDxfId="82" totalsRowDxfId="81">
      <totalsRowFormula array="1">SUM(IF(MOD(1+ ROW( Table24[Column45]),2)=0,Table24[Column45],0))</totalsRowFormula>
    </tableColumn>
    <tableColumn id="48" xr3:uid="{4FDA58F9-E502-44F9-A56C-6AEC58EF2F23}" name="Column48" totalsRowFunction="custom" headerRowDxfId="80" dataDxfId="79" totalsRowDxfId="78">
      <totalsRowFormula array="1">SUM(IF(MOD(1+ ROW( Table24[Column48]),2)=0,Table24[Column48],0))</totalsRowFormula>
    </tableColumn>
    <tableColumn id="49" xr3:uid="{8A826D4F-30DC-41CC-9DEA-DC88074B32ED}" name="Column49" totalsRowFunction="custom" headerRowDxfId="77" dataDxfId="76" totalsRowDxfId="75">
      <totalsRowFormula array="1">SUM(IF(MOD(1+ ROW( Table24[Column49]),2)=0,Table24[Column49],0))</totalsRowFormula>
    </tableColumn>
    <tableColumn id="52" xr3:uid="{F36139F7-2A57-471C-BFC1-E487E4BB9C89}" name="Column52" totalsRowFunction="custom" headerRowDxfId="74" dataDxfId="73" totalsRowDxfId="72">
      <totalsRowFormula array="1">SUM(IF(MOD(1+ ROW( Table24[Column52]),2)=0,Table24[Column52],0))</totalsRowFormula>
    </tableColumn>
    <tableColumn id="53" xr3:uid="{478A48B6-8FCD-462A-99E0-09C377EB5F75}" name="Column53" totalsRowFunction="custom" headerRowDxfId="71" dataDxfId="70" totalsRowDxfId="69">
      <totalsRowFormula array="1">SUM(IF(MOD(1+ ROW( Table24[Column53]),2)=0,Table24[Column53],0))</totalsRowFormula>
    </tableColumn>
    <tableColumn id="56" xr3:uid="{2D3ECE7C-9B69-4D7D-A4F9-EF53E66B8E05}" name="Column56" totalsRowFunction="custom" headerRowDxfId="68" dataDxfId="67" totalsRowDxfId="66">
      <totalsRowFormula array="1">SUM(IF(MOD(1+ ROW( Table24[Column56]),2)=0,Table24[Column56],0))</totalsRowFormula>
    </tableColumn>
    <tableColumn id="30" xr3:uid="{7C0A39D4-2C93-4665-BDF8-8FD82E7A33D0}" name="Column10" headerRowDxfId="65" dataDxfId="64" totalsRowDxfId="63"/>
    <tableColumn id="31" xr3:uid="{84FE7665-0492-4534-A76E-4C8D561E042A}" name="Column11" headerRowDxfId="62" dataDxfId="61" totalsRowDxfId="60"/>
    <tableColumn id="61" xr3:uid="{AB34CF84-E0A7-4360-852D-C6825B7ACEE9}" name="Column61" totalsRowFunction="custom" headerRowDxfId="59" dataDxfId="58" totalsRowDxfId="57">
      <totalsRowFormula array="1">SUM(IF(MOD(1+ ROW( Table24[Column61]),2)=0,Table24[Column61],0))</totalsRowFormula>
    </tableColumn>
    <tableColumn id="64" xr3:uid="{A8E82AA3-6FFE-49C8-BE9B-06B871E00FC5}" name="Column64" totalsRowFunction="custom" headerRowDxfId="56" dataDxfId="55" totalsRowDxfId="54">
      <totalsRowFormula array="1">SUM(IF(MOD(1+ ROW( Table24[Column64]),2)=0,Table24[Column64],0))</totalsRowFormula>
    </tableColumn>
    <tableColumn id="65" xr3:uid="{9C64499A-2F38-49B4-AC0C-24658A68C93F}" name="Column65" totalsRowFunction="custom" headerRowDxfId="53" dataDxfId="52" totalsRowDxfId="51">
      <totalsRowFormula array="1">SUM(IF(MOD(1+ ROW( Table24[Column65]),2)=0,Table24[Column65],0))</totalsRowFormula>
    </tableColumn>
    <tableColumn id="68" xr3:uid="{221C17C8-C553-4F3F-A830-A44CCD3B54ED}" name="Column68" totalsRowFunction="custom" headerRowDxfId="50" dataDxfId="49" totalsRowDxfId="48">
      <totalsRowFormula array="1">SUM(IF(MOD(1+ ROW( Table24[Column68]),2)=0,Table24[Column68],0))</totalsRowFormula>
    </tableColumn>
    <tableColumn id="69" xr3:uid="{0E453332-B350-487C-AA66-621AFDFC1E02}" name="Column69" totalsRowFunction="custom" headerRowDxfId="47" dataDxfId="46" totalsRowDxfId="45">
      <totalsRowFormula array="1">SUM(IF(MOD(1+ ROW( Table24[Column69]),2)=0,Table24[Column69],0))</totalsRowFormula>
    </tableColumn>
    <tableColumn id="72" xr3:uid="{5D877134-5B3A-472F-A3A6-FB4B239CB055}" name="Column72" totalsRowFunction="custom" headerRowDxfId="44" dataDxfId="43" totalsRowDxfId="42">
      <totalsRowFormula array="1">SUM(IF(MOD(1+ ROW( Table24[Column72]),2)=0,Table24[Column72],0))</totalsRowFormula>
    </tableColumn>
    <tableColumn id="73" xr3:uid="{855F95CD-77BD-4AFF-B549-9AB9D23BC9A4}" name="Column73" totalsRowFunction="custom" headerRowDxfId="41" dataDxfId="40" totalsRowDxfId="39">
      <totalsRowFormula array="1">SUM(IF(MOD(1+ ROW( Table24[Column73]),2)=0,Table24[Column73],0))</totalsRowFormula>
    </tableColumn>
    <tableColumn id="76" xr3:uid="{A5EABBA8-FEEE-4262-A31F-C288F4596ABD}" name="Column76" totalsRowFunction="custom" headerRowDxfId="38" dataDxfId="37" totalsRowDxfId="36">
      <totalsRowFormula array="1">SUM(IF(MOD(1+ ROW( Table24[Column76]),2)=0,Table24[Column76],0))</totalsRowFormula>
    </tableColumn>
    <tableColumn id="2" xr3:uid="{D7BF5FD5-0987-4422-A89F-9AC32D11BDDA}" name="Column2" totalsRowFunction="custom" headerRowDxfId="35" dataDxfId="34" totalsRowDxfId="33">
      <totalsRowFormula array="1">SUM(IF(MOD(1+ ROW( Table24[Column2]),2)=0,Table24[Column2],0))</totalsRowFormula>
    </tableColumn>
    <tableColumn id="3" xr3:uid="{AD9FE0C2-1069-4D4E-99C7-DF2CA164E76E}" name="Column3" totalsRowFunction="custom" headerRowDxfId="32" dataDxfId="31" totalsRowDxfId="30">
      <totalsRowFormula array="1">SUM(IF(MOD(1+ ROW( Table24[Column3]),2)=0,Table24[Column3],0))</totalsRowFormula>
    </tableColumn>
    <tableColumn id="6" xr3:uid="{F58456D2-D1E6-43EF-B7D5-848516E889FB}" name="Column6" totalsRowFunction="custom" headerRowDxfId="29" dataDxfId="28" totalsRowDxfId="27">
      <totalsRowFormula array="1">SUM(IF(MOD(1+ ROW( Table24[Column6]),2)=0,Table24[Column6],0))</totalsRowFormula>
    </tableColumn>
    <tableColumn id="7" xr3:uid="{736DD2F5-7E34-4B06-8D56-BDF7D20B674A}" name="Column7" totalsRowFunction="custom" headerRowDxfId="26" dataDxfId="25" totalsRowDxfId="24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168D-B8E3-44C3-A6AB-0F29B19C1AA0}">
  <sheetPr>
    <pageSetUpPr autoPageBreaks="0"/>
  </sheetPr>
  <dimension ref="A1:AV87"/>
  <sheetViews>
    <sheetView zoomScale="40" zoomScaleNormal="40" workbookViewId="0">
      <selection activeCell="Y15" sqref="Y15"/>
    </sheetView>
  </sheetViews>
  <sheetFormatPr defaultColWidth="5.88671875" defaultRowHeight="15.75" customHeight="1" x14ac:dyDescent="0.25"/>
  <cols>
    <col min="1" max="1" width="40.33203125" style="4" bestFit="1" customWidth="1"/>
    <col min="2" max="2" width="10.109375" style="7" bestFit="1" customWidth="1"/>
    <col min="3" max="3" width="9" style="7" bestFit="1" customWidth="1"/>
    <col min="4" max="4" width="5.88671875" style="4" bestFit="1" customWidth="1"/>
    <col min="5" max="17" width="4.88671875" style="4" bestFit="1" customWidth="1"/>
    <col min="18" max="19" width="5.6640625" style="4" customWidth="1"/>
    <col min="20" max="33" width="4.88671875" style="4" bestFit="1" customWidth="1"/>
    <col min="34" max="35" width="5.6640625" style="4" customWidth="1"/>
    <col min="36" max="47" width="4.88671875" style="4" bestFit="1" customWidth="1"/>
    <col min="48" max="16384" width="5.88671875" style="4"/>
  </cols>
  <sheetData>
    <row r="1" spans="1:48" s="12" customFormat="1" ht="15.75" customHeight="1" x14ac:dyDescent="0.25">
      <c r="A1" s="65" t="s">
        <v>31</v>
      </c>
      <c r="B1" s="27"/>
      <c r="C1" s="1"/>
      <c r="D1" s="67" t="s">
        <v>0</v>
      </c>
      <c r="E1" s="68"/>
      <c r="F1" s="68"/>
      <c r="G1" s="69"/>
      <c r="H1" s="67" t="s">
        <v>1</v>
      </c>
      <c r="I1" s="68"/>
      <c r="J1" s="68"/>
      <c r="K1" s="69"/>
      <c r="L1" s="67" t="s">
        <v>2</v>
      </c>
      <c r="M1" s="68"/>
      <c r="N1" s="68"/>
      <c r="O1" s="69"/>
      <c r="P1" s="67" t="s">
        <v>3</v>
      </c>
      <c r="Q1" s="68"/>
      <c r="R1" s="68"/>
      <c r="S1" s="69"/>
      <c r="T1" s="67" t="s">
        <v>4</v>
      </c>
      <c r="U1" s="68"/>
      <c r="V1" s="68"/>
      <c r="W1" s="69"/>
      <c r="X1" s="67" t="s">
        <v>5</v>
      </c>
      <c r="Y1" s="68"/>
      <c r="Z1" s="68"/>
      <c r="AA1" s="69"/>
      <c r="AB1" s="67" t="s">
        <v>6</v>
      </c>
      <c r="AC1" s="68"/>
      <c r="AD1" s="68"/>
      <c r="AE1" s="69"/>
      <c r="AF1" s="67" t="s">
        <v>7</v>
      </c>
      <c r="AG1" s="68"/>
      <c r="AH1" s="68"/>
      <c r="AI1" s="69"/>
      <c r="AJ1" s="67" t="s">
        <v>8</v>
      </c>
      <c r="AK1" s="68"/>
      <c r="AL1" s="68"/>
      <c r="AM1" s="69"/>
      <c r="AN1" s="67" t="s">
        <v>9</v>
      </c>
      <c r="AO1" s="68"/>
      <c r="AP1" s="68"/>
      <c r="AQ1" s="69"/>
      <c r="AR1" s="67" t="s">
        <v>23</v>
      </c>
      <c r="AS1" s="68"/>
      <c r="AT1" s="68"/>
      <c r="AU1" s="69"/>
      <c r="AV1" s="29"/>
    </row>
    <row r="2" spans="1:48" s="3" customFormat="1" ht="15.75" customHeight="1" x14ac:dyDescent="0.25">
      <c r="A2" s="65"/>
      <c r="B2" s="27"/>
      <c r="C2" s="1"/>
      <c r="D2" s="66" t="s">
        <v>10</v>
      </c>
      <c r="E2" s="64"/>
      <c r="F2" s="64"/>
      <c r="G2" s="65"/>
      <c r="H2" s="66" t="s">
        <v>11</v>
      </c>
      <c r="I2" s="64"/>
      <c r="J2" s="64"/>
      <c r="K2" s="65"/>
      <c r="L2" s="66" t="s">
        <v>12</v>
      </c>
      <c r="M2" s="64"/>
      <c r="N2" s="64"/>
      <c r="O2" s="65"/>
      <c r="P2" s="66" t="s">
        <v>13</v>
      </c>
      <c r="Q2" s="64"/>
      <c r="R2" s="64"/>
      <c r="S2" s="65"/>
      <c r="T2" s="66" t="s">
        <v>17</v>
      </c>
      <c r="U2" s="64"/>
      <c r="V2" s="64"/>
      <c r="W2" s="65"/>
      <c r="X2" s="66" t="s">
        <v>18</v>
      </c>
      <c r="Y2" s="64"/>
      <c r="Z2" s="64"/>
      <c r="AA2" s="65"/>
      <c r="AB2" s="66" t="s">
        <v>19</v>
      </c>
      <c r="AC2" s="64"/>
      <c r="AD2" s="64"/>
      <c r="AE2" s="65"/>
      <c r="AF2" s="66" t="s">
        <v>20</v>
      </c>
      <c r="AG2" s="64"/>
      <c r="AH2" s="64"/>
      <c r="AI2" s="65"/>
      <c r="AJ2" s="66" t="s">
        <v>21</v>
      </c>
      <c r="AK2" s="64"/>
      <c r="AL2" s="64"/>
      <c r="AM2" s="65"/>
      <c r="AN2" s="66" t="s">
        <v>22</v>
      </c>
      <c r="AO2" s="64"/>
      <c r="AP2" s="64"/>
      <c r="AQ2" s="65"/>
      <c r="AR2" s="66" t="s">
        <v>24</v>
      </c>
      <c r="AS2" s="64"/>
      <c r="AT2" s="64"/>
      <c r="AU2" s="65"/>
      <c r="AV2" s="30"/>
    </row>
    <row r="3" spans="1:48" s="2" customFormat="1" ht="15.75" customHeight="1" x14ac:dyDescent="0.25">
      <c r="A3" s="65"/>
      <c r="B3" s="27" t="s">
        <v>15</v>
      </c>
      <c r="C3" s="1" t="s">
        <v>16</v>
      </c>
      <c r="D3" s="70" t="s">
        <v>27</v>
      </c>
      <c r="E3" s="71"/>
      <c r="F3" s="71" t="s">
        <v>28</v>
      </c>
      <c r="G3" s="72"/>
      <c r="H3" s="66" t="s">
        <v>27</v>
      </c>
      <c r="I3" s="64"/>
      <c r="J3" s="64" t="s">
        <v>28</v>
      </c>
      <c r="K3" s="65"/>
      <c r="L3" s="66" t="s">
        <v>27</v>
      </c>
      <c r="M3" s="64"/>
      <c r="N3" s="64" t="s">
        <v>28</v>
      </c>
      <c r="O3" s="64"/>
      <c r="P3" s="66" t="s">
        <v>27</v>
      </c>
      <c r="Q3" s="64"/>
      <c r="R3" s="64" t="s">
        <v>28</v>
      </c>
      <c r="S3" s="65"/>
      <c r="T3" s="66" t="s">
        <v>27</v>
      </c>
      <c r="U3" s="64"/>
      <c r="V3" s="64" t="s">
        <v>28</v>
      </c>
      <c r="W3" s="65"/>
      <c r="X3" s="66" t="s">
        <v>27</v>
      </c>
      <c r="Y3" s="64"/>
      <c r="Z3" s="64" t="s">
        <v>28</v>
      </c>
      <c r="AA3" s="65"/>
      <c r="AB3" s="66" t="s">
        <v>27</v>
      </c>
      <c r="AC3" s="64"/>
      <c r="AD3" s="64" t="s">
        <v>28</v>
      </c>
      <c r="AE3" s="65"/>
      <c r="AF3" s="66" t="s">
        <v>27</v>
      </c>
      <c r="AG3" s="64"/>
      <c r="AH3" s="64" t="s">
        <v>28</v>
      </c>
      <c r="AI3" s="65"/>
      <c r="AJ3" s="64" t="s">
        <v>27</v>
      </c>
      <c r="AK3" s="64"/>
      <c r="AL3" s="64" t="s">
        <v>28</v>
      </c>
      <c r="AM3" s="65"/>
      <c r="AN3" s="66" t="s">
        <v>27</v>
      </c>
      <c r="AO3" s="64"/>
      <c r="AP3" s="64" t="s">
        <v>28</v>
      </c>
      <c r="AQ3" s="65"/>
      <c r="AR3" s="66" t="s">
        <v>27</v>
      </c>
      <c r="AS3" s="64"/>
      <c r="AT3" s="64" t="s">
        <v>28</v>
      </c>
      <c r="AU3" s="65"/>
      <c r="AV3" s="31"/>
    </row>
    <row r="4" spans="1:48" s="6" customFormat="1" ht="15.75" customHeight="1" x14ac:dyDescent="0.25">
      <c r="A4" s="9" t="s">
        <v>25</v>
      </c>
      <c r="B4" s="22"/>
      <c r="C4" s="2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</row>
    <row r="5" spans="1:48" s="3" customFormat="1" ht="15.75" customHeight="1" x14ac:dyDescent="0.25">
      <c r="A5" s="74" t="s">
        <v>14</v>
      </c>
      <c r="B5" s="73">
        <f>SUM(Table2[#This Row])</f>
        <v>5</v>
      </c>
      <c r="C5" s="73">
        <f>SUM(D6:AU6)</f>
        <v>0</v>
      </c>
      <c r="D5" s="32"/>
      <c r="E5" s="32">
        <v>0.25</v>
      </c>
      <c r="F5" s="32"/>
      <c r="G5" s="32">
        <v>0.25</v>
      </c>
      <c r="H5" s="32"/>
      <c r="I5" s="32">
        <v>0.25</v>
      </c>
      <c r="J5" s="32"/>
      <c r="K5" s="32">
        <v>0.25</v>
      </c>
      <c r="L5" s="32"/>
      <c r="M5" s="32">
        <v>0.25</v>
      </c>
      <c r="N5" s="32"/>
      <c r="O5" s="32">
        <v>0.25</v>
      </c>
      <c r="P5" s="32"/>
      <c r="Q5" s="32">
        <v>0.25</v>
      </c>
      <c r="R5" s="33"/>
      <c r="S5" s="33"/>
      <c r="T5" s="32"/>
      <c r="U5" s="32">
        <v>0.25</v>
      </c>
      <c r="V5" s="32"/>
      <c r="W5" s="32">
        <v>0.25</v>
      </c>
      <c r="X5" s="32"/>
      <c r="Y5" s="32">
        <v>0.25</v>
      </c>
      <c r="Z5" s="32"/>
      <c r="AA5" s="32">
        <v>0.25</v>
      </c>
      <c r="AB5" s="32"/>
      <c r="AC5" s="32">
        <v>0.25</v>
      </c>
      <c r="AD5" s="32"/>
      <c r="AE5" s="32">
        <v>0.25</v>
      </c>
      <c r="AF5" s="32"/>
      <c r="AG5" s="32">
        <v>0.25</v>
      </c>
      <c r="AH5" s="33"/>
      <c r="AI5" s="33"/>
      <c r="AJ5" s="32"/>
      <c r="AK5" s="32">
        <v>0.25</v>
      </c>
      <c r="AL5" s="32"/>
      <c r="AM5" s="32">
        <v>0.25</v>
      </c>
      <c r="AN5" s="32"/>
      <c r="AO5" s="32">
        <v>0.25</v>
      </c>
      <c r="AP5" s="32"/>
      <c r="AQ5" s="32">
        <v>0.25</v>
      </c>
      <c r="AR5" s="32"/>
      <c r="AS5" s="32">
        <v>0.25</v>
      </c>
      <c r="AT5" s="32"/>
      <c r="AU5" s="32">
        <v>0.25</v>
      </c>
    </row>
    <row r="6" spans="1:48" s="3" customFormat="1" ht="15.75" customHeight="1" x14ac:dyDescent="0.25">
      <c r="A6" s="74"/>
      <c r="B6" s="73"/>
      <c r="C6" s="73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3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3"/>
      <c r="AI6" s="33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8" s="3" customFormat="1" ht="15.75" customHeight="1" x14ac:dyDescent="0.25">
      <c r="A7" s="74" t="s">
        <v>30</v>
      </c>
      <c r="B7" s="73">
        <f>SUM(Table2[#This Row])</f>
        <v>5</v>
      </c>
      <c r="C7" s="73">
        <f>SUM(D8:AU8)</f>
        <v>0</v>
      </c>
      <c r="D7" s="32"/>
      <c r="E7" s="32">
        <v>0.25</v>
      </c>
      <c r="F7" s="32"/>
      <c r="G7" s="32">
        <v>0.25</v>
      </c>
      <c r="H7" s="32"/>
      <c r="I7" s="32">
        <v>0.25</v>
      </c>
      <c r="J7" s="32"/>
      <c r="K7" s="32">
        <v>0.25</v>
      </c>
      <c r="L7" s="32"/>
      <c r="M7" s="32">
        <v>0.25</v>
      </c>
      <c r="N7" s="32"/>
      <c r="O7" s="32">
        <v>0.25</v>
      </c>
      <c r="P7" s="32"/>
      <c r="Q7" s="32">
        <v>0.25</v>
      </c>
      <c r="R7" s="33"/>
      <c r="S7" s="33"/>
      <c r="T7" s="32"/>
      <c r="U7" s="32">
        <v>0.25</v>
      </c>
      <c r="V7" s="32"/>
      <c r="W7" s="32">
        <v>0.25</v>
      </c>
      <c r="X7" s="32"/>
      <c r="Y7" s="32">
        <v>0.25</v>
      </c>
      <c r="Z7" s="32"/>
      <c r="AA7" s="32">
        <v>0.25</v>
      </c>
      <c r="AB7" s="32"/>
      <c r="AC7" s="32">
        <v>0.25</v>
      </c>
      <c r="AD7" s="32"/>
      <c r="AE7" s="32">
        <v>0.25</v>
      </c>
      <c r="AF7" s="32"/>
      <c r="AG7" s="32">
        <v>0.25</v>
      </c>
      <c r="AH7" s="33"/>
      <c r="AI7" s="33"/>
      <c r="AJ7" s="32"/>
      <c r="AK7" s="32">
        <v>0.25</v>
      </c>
      <c r="AL7" s="32"/>
      <c r="AM7" s="32">
        <v>0.25</v>
      </c>
      <c r="AN7" s="32"/>
      <c r="AO7" s="32">
        <v>0.25</v>
      </c>
      <c r="AP7" s="32"/>
      <c r="AQ7" s="32">
        <v>0.25</v>
      </c>
      <c r="AR7" s="32"/>
      <c r="AS7" s="32">
        <v>0.25</v>
      </c>
      <c r="AT7" s="32"/>
      <c r="AU7" s="32">
        <v>0.25</v>
      </c>
    </row>
    <row r="8" spans="1:48" s="3" customFormat="1" ht="15.75" customHeight="1" x14ac:dyDescent="0.25">
      <c r="A8" s="74"/>
      <c r="B8" s="73"/>
      <c r="C8" s="73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3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  <c r="AI8" s="33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8" s="3" customFormat="1" ht="15.75" customHeight="1" x14ac:dyDescent="0.25">
      <c r="A9" s="74" t="s">
        <v>32</v>
      </c>
      <c r="B9" s="73">
        <f>SUM(Table2[#This Row])</f>
        <v>1</v>
      </c>
      <c r="C9" s="73">
        <f>SUM(D10:AU10)</f>
        <v>0.5</v>
      </c>
      <c r="D9" s="32">
        <v>0.5</v>
      </c>
      <c r="E9" s="32"/>
      <c r="F9" s="32"/>
      <c r="G9" s="32">
        <v>0.5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33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  <c r="AI9" s="33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8" s="3" customFormat="1" ht="15.75" customHeight="1" x14ac:dyDescent="0.25">
      <c r="A10" s="74"/>
      <c r="B10" s="73"/>
      <c r="C10" s="73"/>
      <c r="D10" s="32">
        <v>0.5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  <c r="S10" s="33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3"/>
      <c r="AI10" s="33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8" s="3" customFormat="1" ht="15.75" customHeight="1" x14ac:dyDescent="0.25">
      <c r="A11" s="74" t="s">
        <v>35</v>
      </c>
      <c r="B11" s="73">
        <f>SUM(Table2[#This Row])</f>
        <v>2</v>
      </c>
      <c r="C11" s="73">
        <f>SUM(D12:AU12)</f>
        <v>0</v>
      </c>
      <c r="D11" s="32"/>
      <c r="E11" s="32"/>
      <c r="F11" s="32"/>
      <c r="G11" s="32"/>
      <c r="H11" s="32">
        <v>1</v>
      </c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3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  <c r="AI11" s="33"/>
      <c r="AJ11" s="32">
        <v>1</v>
      </c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8" s="3" customFormat="1" ht="15.75" customHeight="1" x14ac:dyDescent="0.25">
      <c r="A12" s="74"/>
      <c r="B12" s="73"/>
      <c r="C12" s="7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3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  <c r="AI12" s="33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8" s="5" customFormat="1" ht="15.75" customHeight="1" x14ac:dyDescent="0.25">
      <c r="A13" s="9" t="s">
        <v>29</v>
      </c>
      <c r="B13" s="25"/>
      <c r="C13" s="25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 spans="1:48" s="10" customFormat="1" ht="15.75" hidden="1" customHeight="1" x14ac:dyDescent="0.25">
      <c r="A14" s="9"/>
      <c r="B14" s="20"/>
      <c r="C14" s="20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 spans="1:48" s="3" customFormat="1" ht="15.75" customHeight="1" x14ac:dyDescent="0.25">
      <c r="A15" s="74" t="s">
        <v>53</v>
      </c>
      <c r="B15" s="73">
        <f>SUM(Table2[#This Row])</f>
        <v>2.25</v>
      </c>
      <c r="C15" s="73">
        <f>SUM(D16:AU16)</f>
        <v>1.5</v>
      </c>
      <c r="D15" s="32">
        <v>1.5</v>
      </c>
      <c r="E15" s="32">
        <v>0.75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  <c r="AI15" s="33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8" s="3" customFormat="1" ht="15.75" customHeight="1" x14ac:dyDescent="0.25">
      <c r="A16" s="74"/>
      <c r="B16" s="73"/>
      <c r="C16" s="73"/>
      <c r="D16" s="32">
        <v>1.5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  <c r="S16" s="33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  <c r="AI16" s="33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s="3" customFormat="1" ht="15.75" customHeight="1" x14ac:dyDescent="0.25">
      <c r="A17" s="74" t="s">
        <v>52</v>
      </c>
      <c r="B17" s="73">
        <f>SUM(Table2[#This Row])</f>
        <v>1.25</v>
      </c>
      <c r="C17" s="73">
        <f>SUM(D18:AU18)</f>
        <v>0</v>
      </c>
      <c r="D17" s="32"/>
      <c r="E17" s="32">
        <v>0.75</v>
      </c>
      <c r="F17" s="32">
        <v>0.5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S17" s="33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  <c r="AI17" s="33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s="3" customFormat="1" ht="15.75" customHeight="1" x14ac:dyDescent="0.25">
      <c r="A18" s="74"/>
      <c r="B18" s="73"/>
      <c r="C18" s="73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S18" s="33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3"/>
      <c r="AI18" s="33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s="3" customFormat="1" ht="15.75" customHeight="1" x14ac:dyDescent="0.25">
      <c r="A19" s="74" t="s">
        <v>51</v>
      </c>
      <c r="B19" s="73">
        <f>SUM(Table2[#This Row])</f>
        <v>0.5</v>
      </c>
      <c r="C19" s="73">
        <f>SUM(D20:AU20)</f>
        <v>0</v>
      </c>
      <c r="D19" s="32"/>
      <c r="E19" s="32"/>
      <c r="F19" s="32">
        <v>0.5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  <c r="S19" s="3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  <c r="AI19" s="33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47" s="3" customFormat="1" ht="15.75" customHeight="1" x14ac:dyDescent="0.25">
      <c r="A20" s="74"/>
      <c r="B20" s="73"/>
      <c r="C20" s="73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33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  <c r="AI20" s="33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s="3" customFormat="1" ht="15.75" customHeight="1" x14ac:dyDescent="0.25">
      <c r="A21" s="74" t="s">
        <v>36</v>
      </c>
      <c r="B21" s="73">
        <f>SUM(Table2[#This Row])</f>
        <v>0.5</v>
      </c>
      <c r="C21" s="73">
        <f>SUM(D22:AU22)</f>
        <v>0</v>
      </c>
      <c r="D21" s="32"/>
      <c r="E21" s="32"/>
      <c r="F21" s="32">
        <v>0.5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  <c r="AI21" s="33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 spans="1:47" s="3" customFormat="1" ht="15.75" customHeight="1" x14ac:dyDescent="0.25">
      <c r="A22" s="74"/>
      <c r="B22" s="73"/>
      <c r="C22" s="73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/>
      <c r="AI22" s="33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 spans="1:47" s="3" customFormat="1" ht="15.75" customHeight="1" x14ac:dyDescent="0.25">
      <c r="A23" s="74" t="s">
        <v>68</v>
      </c>
      <c r="B23" s="73">
        <f>SUM(Table2[#This Row])</f>
        <v>1</v>
      </c>
      <c r="C23" s="73">
        <f>SUM(D24:AU24)</f>
        <v>0</v>
      </c>
      <c r="D23" s="32"/>
      <c r="E23" s="32"/>
      <c r="F23" s="32">
        <v>0.5</v>
      </c>
      <c r="G23" s="32">
        <v>0.5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33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  <c r="AI23" s="33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 spans="1:47" s="3" customFormat="1" ht="15.75" customHeight="1" x14ac:dyDescent="0.25">
      <c r="A24" s="74"/>
      <c r="B24" s="73"/>
      <c r="C24" s="73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3"/>
      <c r="AI24" s="33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 spans="1:47" s="3" customFormat="1" ht="15.75" customHeight="1" x14ac:dyDescent="0.25">
      <c r="A25" s="74" t="s">
        <v>37</v>
      </c>
      <c r="B25" s="73">
        <f>SUM(Table2[#This Row])</f>
        <v>1</v>
      </c>
      <c r="C25" s="73">
        <f>SUM(D26:AU26)</f>
        <v>0</v>
      </c>
      <c r="D25" s="32"/>
      <c r="E25" s="32"/>
      <c r="F25" s="32"/>
      <c r="G25" s="32">
        <v>1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  <c r="AI25" s="33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pans="1:47" s="3" customFormat="1" ht="15.75" customHeight="1" x14ac:dyDescent="0.25">
      <c r="A26" s="74"/>
      <c r="B26" s="73"/>
      <c r="C26" s="73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S26" s="33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  <c r="AI26" s="33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 spans="1:47" s="3" customFormat="1" ht="15.75" customHeight="1" x14ac:dyDescent="0.25">
      <c r="A27" s="74" t="s">
        <v>39</v>
      </c>
      <c r="B27" s="73">
        <f>SUM(Table2[#This Row])</f>
        <v>1</v>
      </c>
      <c r="C27" s="73">
        <f>SUM(D28:AU28)</f>
        <v>0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  <c r="AI27" s="33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>
        <v>1</v>
      </c>
      <c r="AU27" s="32"/>
    </row>
    <row r="28" spans="1:47" s="3" customFormat="1" ht="15.75" customHeight="1" x14ac:dyDescent="0.25">
      <c r="A28" s="74"/>
      <c r="B28" s="73"/>
      <c r="C28" s="73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33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  <c r="AI28" s="33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7" s="3" customFormat="1" ht="15.75" customHeight="1" x14ac:dyDescent="0.25">
      <c r="A29" s="74" t="s">
        <v>38</v>
      </c>
      <c r="B29" s="73">
        <f>SUM(Table2[#This Row])</f>
        <v>0.75</v>
      </c>
      <c r="C29" s="73">
        <f>SUM(D30:AU30)</f>
        <v>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33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  <c r="AI29" s="33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>
        <v>0.75</v>
      </c>
      <c r="AU29" s="32"/>
    </row>
    <row r="30" spans="1:47" s="3" customFormat="1" ht="15.75" customHeight="1" x14ac:dyDescent="0.25">
      <c r="A30" s="74"/>
      <c r="B30" s="73"/>
      <c r="C30" s="73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33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  <c r="AI30" s="33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47" s="5" customFormat="1" ht="15.75" customHeight="1" x14ac:dyDescent="0.25">
      <c r="A31" s="9" t="s">
        <v>67</v>
      </c>
      <c r="B31" s="25"/>
      <c r="C31" s="25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 spans="1:47" s="5" customFormat="1" ht="15.75" hidden="1" customHeight="1" x14ac:dyDescent="0.25">
      <c r="A32" s="9"/>
      <c r="B32" s="25"/>
      <c r="C32" s="25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</row>
    <row r="33" spans="1:47" s="5" customFormat="1" ht="15.75" customHeight="1" x14ac:dyDescent="0.25">
      <c r="A33" s="8" t="s">
        <v>26</v>
      </c>
      <c r="B33" s="26"/>
      <c r="C33" s="26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</row>
    <row r="34" spans="1:47" s="16" customFormat="1" ht="15.75" hidden="1" customHeight="1" x14ac:dyDescent="0.25">
      <c r="A34" s="23"/>
      <c r="B34" s="19"/>
      <c r="C34" s="19"/>
      <c r="D34" s="3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3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  <c r="AI34" s="33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s="3" customFormat="1" ht="15.75" customHeight="1" x14ac:dyDescent="0.25">
      <c r="A35" s="74" t="s">
        <v>40</v>
      </c>
      <c r="B35" s="73">
        <f>SUM(Table2[#This Row])</f>
        <v>0.75</v>
      </c>
      <c r="C35" s="73">
        <f>SUM(D36:AU36)</f>
        <v>0</v>
      </c>
      <c r="D35" s="32"/>
      <c r="E35" s="32"/>
      <c r="F35" s="32"/>
      <c r="G35" s="32"/>
      <c r="H35" s="32">
        <v>0.75</v>
      </c>
      <c r="I35" s="32"/>
      <c r="J35" s="32"/>
      <c r="K35" s="32"/>
      <c r="L35" s="32"/>
      <c r="M35" s="32"/>
      <c r="N35" s="32"/>
      <c r="O35" s="32"/>
      <c r="P35" s="32"/>
      <c r="Q35" s="32"/>
      <c r="R35" s="33"/>
      <c r="S35" s="33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3"/>
      <c r="AI35" s="33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spans="1:47" s="3" customFormat="1" ht="15.75" customHeight="1" x14ac:dyDescent="0.25">
      <c r="A36" s="74"/>
      <c r="B36" s="73"/>
      <c r="C36" s="73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3"/>
      <c r="S36" s="33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3"/>
      <c r="AI36" s="33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 spans="1:47" s="3" customFormat="1" ht="15.75" customHeight="1" x14ac:dyDescent="0.25">
      <c r="A37" s="74" t="s">
        <v>41</v>
      </c>
      <c r="B37" s="73">
        <f>SUM(Table2[#This Row])</f>
        <v>0.25</v>
      </c>
      <c r="C37" s="73">
        <f>SUM(D38:AU38)</f>
        <v>0</v>
      </c>
      <c r="D37" s="32"/>
      <c r="E37" s="32"/>
      <c r="F37" s="32"/>
      <c r="G37" s="32"/>
      <c r="H37" s="32">
        <v>0.25</v>
      </c>
      <c r="I37" s="32"/>
      <c r="J37" s="32"/>
      <c r="K37" s="32"/>
      <c r="L37" s="32"/>
      <c r="M37" s="32"/>
      <c r="N37" s="32"/>
      <c r="O37" s="32"/>
      <c r="P37" s="32"/>
      <c r="Q37" s="32"/>
      <c r="R37" s="33"/>
      <c r="S37" s="33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3"/>
      <c r="AI37" s="33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 spans="1:47" s="3" customFormat="1" ht="15.75" customHeight="1" x14ac:dyDescent="0.25">
      <c r="A38" s="74"/>
      <c r="B38" s="73"/>
      <c r="C38" s="73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  <c r="AI38" s="33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s="3" customFormat="1" ht="15.75" customHeight="1" x14ac:dyDescent="0.25">
      <c r="A39" s="74" t="s">
        <v>45</v>
      </c>
      <c r="B39" s="73">
        <f>SUM(Table2[#This Row])</f>
        <v>1.5</v>
      </c>
      <c r="C39" s="73">
        <f>SUM(D40:AU40)</f>
        <v>0</v>
      </c>
      <c r="D39" s="32"/>
      <c r="E39" s="32"/>
      <c r="F39" s="32"/>
      <c r="G39" s="32"/>
      <c r="H39" s="32">
        <v>0.75</v>
      </c>
      <c r="I39" s="32">
        <v>0.75</v>
      </c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  <c r="AI39" s="33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s="3" customFormat="1" ht="15.75" customHeight="1" x14ac:dyDescent="0.25">
      <c r="A40" s="74"/>
      <c r="B40" s="73"/>
      <c r="C40" s="73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  <c r="AI40" s="33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s="3" customFormat="1" ht="15.75" customHeight="1" x14ac:dyDescent="0.25">
      <c r="A41" s="74" t="s">
        <v>50</v>
      </c>
      <c r="B41" s="73">
        <f>SUM(Table2[#This Row])</f>
        <v>0.75</v>
      </c>
      <c r="C41" s="73">
        <f>SUM(D42:AU42)</f>
        <v>0</v>
      </c>
      <c r="D41" s="32"/>
      <c r="E41" s="32"/>
      <c r="F41" s="32"/>
      <c r="G41" s="32"/>
      <c r="H41" s="32"/>
      <c r="I41" s="32"/>
      <c r="J41" s="32">
        <v>0.75</v>
      </c>
      <c r="K41" s="32"/>
      <c r="L41" s="32"/>
      <c r="M41" s="32"/>
      <c r="N41" s="32"/>
      <c r="O41" s="32"/>
      <c r="P41" s="32"/>
      <c r="Q41" s="32"/>
      <c r="R41" s="33"/>
      <c r="S41" s="33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  <c r="AI41" s="33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s="3" customFormat="1" ht="15.75" customHeight="1" x14ac:dyDescent="0.25">
      <c r="A42" s="74"/>
      <c r="B42" s="73"/>
      <c r="C42" s="73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  <c r="AI42" s="33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</row>
    <row r="43" spans="1:47" s="3" customFormat="1" ht="15.75" customHeight="1" x14ac:dyDescent="0.25">
      <c r="A43" s="74" t="s">
        <v>42</v>
      </c>
      <c r="B43" s="73">
        <f>SUM(Table2[#This Row])</f>
        <v>0.5</v>
      </c>
      <c r="C43" s="73">
        <f>SUM(D44:AU44)</f>
        <v>0</v>
      </c>
      <c r="D43" s="32"/>
      <c r="E43" s="32"/>
      <c r="F43" s="32"/>
      <c r="G43" s="32"/>
      <c r="H43" s="32"/>
      <c r="I43" s="32"/>
      <c r="J43" s="32">
        <v>0.5</v>
      </c>
      <c r="K43" s="32"/>
      <c r="L43" s="32"/>
      <c r="M43" s="32"/>
      <c r="N43" s="32"/>
      <c r="O43" s="32"/>
      <c r="P43" s="32"/>
      <c r="Q43" s="32"/>
      <c r="R43" s="33"/>
      <c r="S43" s="33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  <c r="AI43" s="33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</row>
    <row r="44" spans="1:47" s="3" customFormat="1" ht="15.75" customHeight="1" x14ac:dyDescent="0.25">
      <c r="A44" s="74"/>
      <c r="B44" s="73"/>
      <c r="C44" s="73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  <c r="AI44" s="33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</row>
    <row r="45" spans="1:47" s="15" customFormat="1" ht="15.75" hidden="1" customHeight="1" x14ac:dyDescent="0.25">
      <c r="A45" s="24"/>
      <c r="B45" s="18"/>
      <c r="C45" s="18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3"/>
      <c r="S45" s="33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3"/>
      <c r="AI45" s="33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</row>
    <row r="46" spans="1:47" s="5" customFormat="1" ht="15.75" customHeight="1" x14ac:dyDescent="0.25">
      <c r="A46" s="8" t="s">
        <v>43</v>
      </c>
      <c r="B46" s="25"/>
      <c r="C46" s="25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</row>
    <row r="47" spans="1:47" s="3" customFormat="1" ht="15.75" customHeight="1" x14ac:dyDescent="0.25">
      <c r="A47" s="74" t="s">
        <v>47</v>
      </c>
      <c r="B47" s="73">
        <f>SUM(Table2[#This Row])</f>
        <v>1</v>
      </c>
      <c r="C47" s="73">
        <f>SUM(D48:AU48)</f>
        <v>0</v>
      </c>
      <c r="D47" s="32"/>
      <c r="E47" s="32"/>
      <c r="F47" s="32"/>
      <c r="G47" s="32"/>
      <c r="H47" s="32"/>
      <c r="I47" s="32"/>
      <c r="J47" s="32">
        <v>1</v>
      </c>
      <c r="K47" s="32"/>
      <c r="L47" s="32"/>
      <c r="M47" s="32"/>
      <c r="N47" s="32"/>
      <c r="O47" s="32"/>
      <c r="P47" s="32"/>
      <c r="Q47" s="32"/>
      <c r="R47" s="33"/>
      <c r="S47" s="33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  <c r="AI47" s="33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</row>
    <row r="48" spans="1:47" s="3" customFormat="1" ht="15.75" customHeight="1" x14ac:dyDescent="0.25">
      <c r="A48" s="74"/>
      <c r="B48" s="73"/>
      <c r="C48" s="73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  <c r="AI48" s="33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</row>
    <row r="49" spans="1:47" s="3" customFormat="1" ht="15.75" customHeight="1" x14ac:dyDescent="0.25">
      <c r="A49" s="74" t="s">
        <v>44</v>
      </c>
      <c r="B49" s="73">
        <f>SUM(Table2[#This Row])</f>
        <v>3.25</v>
      </c>
      <c r="C49" s="73">
        <f>SUM(D50:AU50)</f>
        <v>0</v>
      </c>
      <c r="D49" s="32"/>
      <c r="E49" s="32"/>
      <c r="F49" s="32"/>
      <c r="G49" s="32"/>
      <c r="H49" s="32"/>
      <c r="I49" s="32"/>
      <c r="J49" s="32">
        <v>0.75</v>
      </c>
      <c r="K49" s="32">
        <v>0.5</v>
      </c>
      <c r="L49" s="32">
        <v>1.5</v>
      </c>
      <c r="M49" s="32">
        <v>0.5</v>
      </c>
      <c r="N49" s="32"/>
      <c r="O49" s="32"/>
      <c r="P49" s="32"/>
      <c r="Q49" s="32"/>
      <c r="R49" s="33"/>
      <c r="S49" s="33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  <c r="AI49" s="33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</row>
    <row r="50" spans="1:47" s="3" customFormat="1" ht="15.75" customHeight="1" x14ac:dyDescent="0.25">
      <c r="A50" s="74"/>
      <c r="B50" s="73"/>
      <c r="C50" s="73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3"/>
      <c r="S50" s="33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3"/>
      <c r="AI50" s="33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</row>
    <row r="51" spans="1:47" s="3" customFormat="1" ht="15.75" customHeight="1" x14ac:dyDescent="0.25">
      <c r="A51" s="74" t="s">
        <v>46</v>
      </c>
      <c r="B51" s="73">
        <f>SUM(Table2[#This Row])</f>
        <v>3.5</v>
      </c>
      <c r="C51" s="73">
        <f>SUM(D52:AU52)</f>
        <v>0</v>
      </c>
      <c r="D51" s="32"/>
      <c r="E51" s="32"/>
      <c r="F51" s="32"/>
      <c r="G51" s="32"/>
      <c r="H51" s="32"/>
      <c r="I51" s="32"/>
      <c r="J51" s="32"/>
      <c r="K51" s="32"/>
      <c r="L51" s="32"/>
      <c r="M51" s="32">
        <v>1.5</v>
      </c>
      <c r="N51" s="32">
        <v>2</v>
      </c>
      <c r="O51" s="32"/>
      <c r="P51" s="32"/>
      <c r="Q51" s="32"/>
      <c r="R51" s="33"/>
      <c r="S51" s="33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  <c r="AI51" s="33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</row>
    <row r="52" spans="1:47" s="3" customFormat="1" ht="15.75" customHeight="1" x14ac:dyDescent="0.25">
      <c r="A52" s="74"/>
      <c r="B52" s="73"/>
      <c r="C52" s="73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  <c r="AI52" s="33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</row>
    <row r="53" spans="1:47" s="3" customFormat="1" ht="15.75" customHeight="1" x14ac:dyDescent="0.25">
      <c r="A53" s="74" t="s">
        <v>49</v>
      </c>
      <c r="B53" s="73">
        <f>SUM(Table2[#This Row])</f>
        <v>3.5</v>
      </c>
      <c r="C53" s="73">
        <f>SUM(D54:AU54)</f>
        <v>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>
        <v>1.5</v>
      </c>
      <c r="P53" s="32">
        <v>2</v>
      </c>
      <c r="Q53" s="32"/>
      <c r="R53" s="33"/>
      <c r="S53" s="33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  <c r="AI53" s="33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</row>
    <row r="54" spans="1:47" s="3" customFormat="1" ht="15.75" customHeight="1" x14ac:dyDescent="0.25">
      <c r="A54" s="74"/>
      <c r="B54" s="73"/>
      <c r="C54" s="73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3"/>
      <c r="S54" s="33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3"/>
      <c r="AI54" s="33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</row>
    <row r="55" spans="1:47" s="3" customFormat="1" ht="15.75" customHeight="1" x14ac:dyDescent="0.25">
      <c r="A55" s="74" t="s">
        <v>66</v>
      </c>
      <c r="B55" s="73">
        <f>SUM(Table2[#This Row])</f>
        <v>5</v>
      </c>
      <c r="C55" s="73">
        <f>SUM(D56:AU56)</f>
        <v>0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>
        <v>1.5</v>
      </c>
      <c r="R55" s="33"/>
      <c r="S55" s="33"/>
      <c r="T55" s="32">
        <v>2</v>
      </c>
      <c r="U55" s="32">
        <v>1.5</v>
      </c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  <c r="AI55" s="33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spans="1:47" s="3" customFormat="1" ht="15.75" customHeight="1" x14ac:dyDescent="0.25">
      <c r="A56" s="74"/>
      <c r="B56" s="73"/>
      <c r="C56" s="73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  <c r="S56" s="33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3"/>
      <c r="AI56" s="33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spans="1:47" s="5" customFormat="1" ht="15.75" customHeight="1" x14ac:dyDescent="0.25">
      <c r="A57" s="8" t="s">
        <v>48</v>
      </c>
      <c r="B57" s="25"/>
      <c r="C57" s="25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1:47" s="15" customFormat="1" ht="15.75" hidden="1" customHeight="1" x14ac:dyDescent="0.25">
      <c r="A58" s="24"/>
      <c r="B58" s="18"/>
      <c r="C58" s="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3"/>
      <c r="S58" s="33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3"/>
      <c r="AI58" s="33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</row>
    <row r="59" spans="1:47" s="3" customFormat="1" ht="15.75" customHeight="1" x14ac:dyDescent="0.25">
      <c r="A59" s="74" t="s">
        <v>54</v>
      </c>
      <c r="B59" s="73">
        <f>SUM(Table2[#This Row])</f>
        <v>1</v>
      </c>
      <c r="C59" s="73">
        <f>SUM(D60:AU60)</f>
        <v>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3"/>
      <c r="S59" s="33"/>
      <c r="T59" s="32"/>
      <c r="U59" s="32"/>
      <c r="V59" s="32">
        <v>1</v>
      </c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3"/>
      <c r="AI59" s="33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</row>
    <row r="60" spans="1:47" s="3" customFormat="1" ht="15.75" customHeight="1" x14ac:dyDescent="0.25">
      <c r="A60" s="74"/>
      <c r="B60" s="73"/>
      <c r="C60" s="73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3"/>
      <c r="S60" s="33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3"/>
      <c r="AI60" s="33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</row>
    <row r="61" spans="1:47" s="3" customFormat="1" ht="15.75" customHeight="1" x14ac:dyDescent="0.25">
      <c r="A61" s="74" t="s">
        <v>60</v>
      </c>
      <c r="B61" s="73">
        <f>SUM(Table2[#This Row])</f>
        <v>2.5</v>
      </c>
      <c r="C61" s="73">
        <f>SUM(D62:AU62)</f>
        <v>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3"/>
      <c r="S61" s="33"/>
      <c r="T61" s="32"/>
      <c r="U61" s="32"/>
      <c r="V61" s="32">
        <v>1</v>
      </c>
      <c r="W61" s="32">
        <v>1.5</v>
      </c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3"/>
      <c r="AI61" s="33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</row>
    <row r="62" spans="1:47" s="3" customFormat="1" ht="15.75" customHeight="1" x14ac:dyDescent="0.25">
      <c r="A62" s="74"/>
      <c r="B62" s="73"/>
      <c r="C62" s="73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3"/>
      <c r="S62" s="33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3"/>
      <c r="AI62" s="33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</row>
    <row r="63" spans="1:47" s="3" customFormat="1" ht="15.75" customHeight="1" x14ac:dyDescent="0.25">
      <c r="A63" s="74" t="s">
        <v>64</v>
      </c>
      <c r="B63" s="73">
        <f>SUM(Table2[#This Row])</f>
        <v>2</v>
      </c>
      <c r="C63" s="73">
        <f>SUM(D64:AU64)</f>
        <v>0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3"/>
      <c r="S63" s="33"/>
      <c r="T63" s="32"/>
      <c r="U63" s="32"/>
      <c r="V63" s="32"/>
      <c r="W63" s="32"/>
      <c r="X63" s="32">
        <v>2</v>
      </c>
      <c r="Y63" s="32"/>
      <c r="Z63" s="32"/>
      <c r="AA63" s="32"/>
      <c r="AB63" s="32"/>
      <c r="AC63" s="32"/>
      <c r="AD63" s="32"/>
      <c r="AE63" s="32"/>
      <c r="AF63" s="32"/>
      <c r="AG63" s="32"/>
      <c r="AH63" s="33"/>
      <c r="AI63" s="33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</row>
    <row r="64" spans="1:47" s="3" customFormat="1" ht="15.75" customHeight="1" x14ac:dyDescent="0.25">
      <c r="A64" s="74"/>
      <c r="B64" s="73"/>
      <c r="C64" s="73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3"/>
      <c r="S64" s="33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3"/>
      <c r="AI64" s="33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</row>
    <row r="65" spans="1:47" s="3" customFormat="1" ht="15.75" customHeight="1" x14ac:dyDescent="0.25">
      <c r="A65" s="74" t="s">
        <v>55</v>
      </c>
      <c r="B65" s="73">
        <f>SUM(Table2[#This Row])</f>
        <v>5.5</v>
      </c>
      <c r="C65" s="73">
        <f>SUM(D66:AU66)</f>
        <v>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3"/>
      <c r="S65" s="33"/>
      <c r="T65" s="32"/>
      <c r="U65" s="32"/>
      <c r="V65" s="32"/>
      <c r="W65" s="32"/>
      <c r="X65" s="32"/>
      <c r="Y65" s="32">
        <v>1.5</v>
      </c>
      <c r="Z65" s="32">
        <v>1</v>
      </c>
      <c r="AA65" s="32">
        <v>1</v>
      </c>
      <c r="AB65" s="32">
        <v>2</v>
      </c>
      <c r="AC65" s="32"/>
      <c r="AD65" s="32"/>
      <c r="AE65" s="32"/>
      <c r="AF65" s="32"/>
      <c r="AG65" s="32"/>
      <c r="AH65" s="33"/>
      <c r="AI65" s="33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</row>
    <row r="66" spans="1:47" s="3" customFormat="1" ht="15.75" customHeight="1" x14ac:dyDescent="0.25">
      <c r="A66" s="74"/>
      <c r="B66" s="73"/>
      <c r="C66" s="73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3"/>
      <c r="S66" s="33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3"/>
      <c r="AI66" s="33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</row>
    <row r="67" spans="1:47" s="3" customFormat="1" ht="15.75" customHeight="1" x14ac:dyDescent="0.25">
      <c r="A67" s="74" t="s">
        <v>57</v>
      </c>
      <c r="B67" s="73">
        <f>SUM(Table2[#This Row])</f>
        <v>1</v>
      </c>
      <c r="C67" s="73">
        <f>SUM(D68:AU68)</f>
        <v>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3"/>
      <c r="S67" s="33"/>
      <c r="T67" s="32"/>
      <c r="U67" s="32"/>
      <c r="V67" s="32"/>
      <c r="W67" s="32"/>
      <c r="X67" s="32"/>
      <c r="Y67" s="32"/>
      <c r="Z67" s="32">
        <v>1</v>
      </c>
      <c r="AA67" s="32"/>
      <c r="AB67" s="32"/>
      <c r="AC67" s="32"/>
      <c r="AD67" s="32"/>
      <c r="AE67" s="32"/>
      <c r="AF67" s="32"/>
      <c r="AG67" s="32"/>
      <c r="AH67" s="33"/>
      <c r="AI67" s="33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</row>
    <row r="68" spans="1:47" s="3" customFormat="1" ht="15.75" customHeight="1" x14ac:dyDescent="0.25">
      <c r="A68" s="74"/>
      <c r="B68" s="73"/>
      <c r="C68" s="73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3"/>
      <c r="S68" s="33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3"/>
      <c r="AI68" s="33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</row>
    <row r="69" spans="1:47" s="3" customFormat="1" ht="15.75" customHeight="1" x14ac:dyDescent="0.25">
      <c r="A69" s="74" t="s">
        <v>56</v>
      </c>
      <c r="B69" s="73">
        <f>SUM(Table2[#This Row])</f>
        <v>7</v>
      </c>
      <c r="C69" s="73">
        <f>SUM(D70:AU70)</f>
        <v>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3"/>
      <c r="S69" s="33"/>
      <c r="T69" s="32"/>
      <c r="U69" s="32"/>
      <c r="V69" s="32"/>
      <c r="W69" s="32"/>
      <c r="X69" s="32"/>
      <c r="Y69" s="32"/>
      <c r="Z69" s="32"/>
      <c r="AA69" s="32"/>
      <c r="AB69" s="32"/>
      <c r="AC69" s="32">
        <v>1.5</v>
      </c>
      <c r="AD69" s="32">
        <v>2</v>
      </c>
      <c r="AE69" s="32">
        <v>1.5</v>
      </c>
      <c r="AF69" s="32">
        <v>2</v>
      </c>
      <c r="AG69" s="32"/>
      <c r="AH69" s="33"/>
      <c r="AI69" s="33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</row>
    <row r="70" spans="1:47" s="3" customFormat="1" ht="15.75" customHeight="1" x14ac:dyDescent="0.25">
      <c r="A70" s="74"/>
      <c r="B70" s="73"/>
      <c r="C70" s="73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3"/>
      <c r="S70" s="33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3"/>
      <c r="AI70" s="33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</row>
    <row r="71" spans="1:47" s="3" customFormat="1" ht="15.6" customHeight="1" x14ac:dyDescent="0.25">
      <c r="A71" s="74" t="s">
        <v>58</v>
      </c>
      <c r="B71" s="73">
        <f>SUM(Table2[#This Row])</f>
        <v>5.5</v>
      </c>
      <c r="C71" s="73">
        <f>SUM(D72:AU72)</f>
        <v>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3"/>
      <c r="S71" s="33"/>
      <c r="T71" s="32"/>
      <c r="U71" s="32"/>
      <c r="V71" s="32"/>
      <c r="W71" s="32"/>
      <c r="X71" s="32"/>
      <c r="Y71" s="32"/>
      <c r="Z71" s="32"/>
      <c r="AA71" s="32">
        <v>0.5</v>
      </c>
      <c r="AB71" s="32"/>
      <c r="AC71" s="32"/>
      <c r="AD71" s="32"/>
      <c r="AE71" s="32"/>
      <c r="AF71" s="32"/>
      <c r="AG71" s="32">
        <v>1.5</v>
      </c>
      <c r="AH71" s="33"/>
      <c r="AI71" s="33"/>
      <c r="AJ71" s="32">
        <v>2</v>
      </c>
      <c r="AK71" s="32">
        <v>1.5</v>
      </c>
      <c r="AL71" s="32"/>
      <c r="AM71" s="32"/>
      <c r="AN71" s="32"/>
      <c r="AO71" s="32"/>
      <c r="AP71" s="32"/>
      <c r="AQ71" s="32"/>
      <c r="AR71" s="32"/>
      <c r="AS71" s="32"/>
      <c r="AT71" s="32"/>
      <c r="AU71" s="32"/>
    </row>
    <row r="72" spans="1:47" s="3" customFormat="1" ht="15.75" customHeight="1" x14ac:dyDescent="0.25">
      <c r="A72" s="74"/>
      <c r="B72" s="73"/>
      <c r="C72" s="73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3"/>
      <c r="S72" s="33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3"/>
      <c r="AI72" s="33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</row>
    <row r="73" spans="1:47" s="3" customFormat="1" ht="15.75" customHeight="1" x14ac:dyDescent="0.25">
      <c r="A73" s="74" t="s">
        <v>65</v>
      </c>
      <c r="B73" s="73">
        <f>SUM(Table2[#This Row])</f>
        <v>3.5</v>
      </c>
      <c r="C73" s="73">
        <f>SUM(D74:AU74)</f>
        <v>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3"/>
      <c r="S73" s="33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3"/>
      <c r="AI73" s="33"/>
      <c r="AJ73" s="32"/>
      <c r="AK73" s="32"/>
      <c r="AL73" s="32">
        <v>2</v>
      </c>
      <c r="AM73" s="32">
        <v>1.5</v>
      </c>
      <c r="AN73" s="32"/>
      <c r="AO73" s="32"/>
      <c r="AP73" s="32"/>
      <c r="AQ73" s="32"/>
      <c r="AR73" s="32"/>
      <c r="AS73" s="32"/>
      <c r="AT73" s="32"/>
      <c r="AU73" s="32"/>
    </row>
    <row r="74" spans="1:47" s="3" customFormat="1" ht="15.75" customHeight="1" x14ac:dyDescent="0.25">
      <c r="A74" s="74"/>
      <c r="B74" s="73"/>
      <c r="C74" s="73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3"/>
      <c r="S74" s="33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3"/>
      <c r="AI74" s="33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</row>
    <row r="75" spans="1:47" s="3" customFormat="1" ht="15.75" customHeight="1" x14ac:dyDescent="0.25">
      <c r="A75" s="74" t="s">
        <v>59</v>
      </c>
      <c r="B75" s="73">
        <f>SUM(Table2[#This Row])</f>
        <v>7</v>
      </c>
      <c r="C75" s="73">
        <f>SUM(D76:AU76)</f>
        <v>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3"/>
      <c r="S75" s="33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3"/>
      <c r="AI75" s="33"/>
      <c r="AJ75" s="32"/>
      <c r="AK75" s="32"/>
      <c r="AL75" s="32"/>
      <c r="AM75" s="32"/>
      <c r="AN75" s="32">
        <v>2</v>
      </c>
      <c r="AO75" s="32">
        <v>1.5</v>
      </c>
      <c r="AP75" s="32">
        <v>2</v>
      </c>
      <c r="AQ75" s="32">
        <v>1.5</v>
      </c>
      <c r="AR75" s="32"/>
      <c r="AS75" s="32"/>
      <c r="AT75" s="32"/>
      <c r="AU75" s="32"/>
    </row>
    <row r="76" spans="1:47" s="3" customFormat="1" ht="15.75" customHeight="1" x14ac:dyDescent="0.25">
      <c r="A76" s="74"/>
      <c r="B76" s="73"/>
      <c r="C76" s="73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3"/>
      <c r="S76" s="33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3"/>
      <c r="AI76" s="33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spans="1:47" s="5" customFormat="1" ht="15.75" customHeight="1" x14ac:dyDescent="0.25">
      <c r="A77" s="8" t="s">
        <v>61</v>
      </c>
      <c r="B77" s="25"/>
      <c r="C77" s="25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</row>
    <row r="78" spans="1:47" s="5" customFormat="1" ht="15.75" hidden="1" customHeight="1" x14ac:dyDescent="0.25">
      <c r="A78" s="11"/>
      <c r="B78" s="25"/>
      <c r="C78" s="25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</row>
    <row r="79" spans="1:47" s="3" customFormat="1" ht="15.75" customHeight="1" x14ac:dyDescent="0.25">
      <c r="A79" s="74" t="s">
        <v>63</v>
      </c>
      <c r="B79" s="73">
        <f>SUM(Table2[#This Row])</f>
        <v>0.25</v>
      </c>
      <c r="C79" s="73">
        <f>SUM(D80:AU80)</f>
        <v>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3"/>
      <c r="S79" s="33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3"/>
      <c r="AI79" s="33"/>
      <c r="AJ79" s="32"/>
      <c r="AK79" s="32"/>
      <c r="AL79" s="32"/>
      <c r="AM79" s="32"/>
      <c r="AN79" s="32"/>
      <c r="AO79" s="32"/>
      <c r="AP79" s="32"/>
      <c r="AQ79" s="32"/>
      <c r="AR79" s="32">
        <v>0.25</v>
      </c>
      <c r="AS79" s="32"/>
      <c r="AT79" s="32"/>
      <c r="AU79" s="32"/>
    </row>
    <row r="80" spans="1:47" s="3" customFormat="1" ht="15.75" customHeight="1" x14ac:dyDescent="0.25">
      <c r="A80" s="74"/>
      <c r="B80" s="73"/>
      <c r="C80" s="73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3"/>
      <c r="S80" s="33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3"/>
      <c r="AI80" s="33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</row>
    <row r="81" spans="1:48" s="3" customFormat="1" ht="15.75" customHeight="1" x14ac:dyDescent="0.25">
      <c r="A81" s="74" t="s">
        <v>62</v>
      </c>
      <c r="B81" s="73">
        <f>SUM(Table2[#This Row])</f>
        <v>5</v>
      </c>
      <c r="C81" s="73">
        <f>SUM(D82:AU82)</f>
        <v>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3"/>
      <c r="S81" s="33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3"/>
      <c r="AI81" s="33"/>
      <c r="AJ81" s="32"/>
      <c r="AK81" s="32"/>
      <c r="AL81" s="32"/>
      <c r="AM81" s="32"/>
      <c r="AN81" s="32"/>
      <c r="AO81" s="32"/>
      <c r="AP81" s="32"/>
      <c r="AQ81" s="32"/>
      <c r="AR81" s="32">
        <v>1.75</v>
      </c>
      <c r="AS81" s="32">
        <v>1.5</v>
      </c>
      <c r="AT81" s="32">
        <v>0.25</v>
      </c>
      <c r="AU81" s="32">
        <v>1.5</v>
      </c>
    </row>
    <row r="82" spans="1:48" s="3" customFormat="1" ht="15.75" customHeight="1" x14ac:dyDescent="0.25">
      <c r="A82" s="74"/>
      <c r="B82" s="73"/>
      <c r="C82" s="73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3"/>
      <c r="S82" s="33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3"/>
      <c r="AI82" s="33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</row>
    <row r="83" spans="1:48" s="8" customFormat="1" ht="15" x14ac:dyDescent="0.3">
      <c r="B83" s="21" t="s">
        <v>33</v>
      </c>
      <c r="C83" s="21" t="s">
        <v>34</v>
      </c>
      <c r="D83" s="8" t="s">
        <v>15</v>
      </c>
      <c r="E83" s="8" t="s">
        <v>16</v>
      </c>
      <c r="F83" s="8" t="s">
        <v>15</v>
      </c>
      <c r="G83" s="8" t="s">
        <v>16</v>
      </c>
      <c r="H83" s="8" t="s">
        <v>15</v>
      </c>
      <c r="I83" s="8" t="s">
        <v>16</v>
      </c>
      <c r="J83" s="8" t="s">
        <v>15</v>
      </c>
      <c r="K83" s="8" t="s">
        <v>16</v>
      </c>
      <c r="L83" s="8" t="s">
        <v>15</v>
      </c>
      <c r="M83" s="8" t="s">
        <v>16</v>
      </c>
      <c r="N83" s="8" t="s">
        <v>15</v>
      </c>
      <c r="O83" s="8" t="s">
        <v>16</v>
      </c>
      <c r="P83" s="8" t="s">
        <v>15</v>
      </c>
      <c r="Q83" s="8" t="s">
        <v>16</v>
      </c>
      <c r="T83" s="8" t="s">
        <v>15</v>
      </c>
      <c r="U83" s="8" t="s">
        <v>16</v>
      </c>
      <c r="V83" s="8" t="s">
        <v>15</v>
      </c>
      <c r="W83" s="8" t="s">
        <v>16</v>
      </c>
      <c r="X83" s="8" t="s">
        <v>15</v>
      </c>
      <c r="Y83" s="8" t="s">
        <v>16</v>
      </c>
      <c r="Z83" s="8" t="s">
        <v>15</v>
      </c>
      <c r="AA83" s="8" t="s">
        <v>16</v>
      </c>
      <c r="AB83" s="8" t="s">
        <v>15</v>
      </c>
      <c r="AC83" s="8" t="s">
        <v>16</v>
      </c>
      <c r="AD83" s="8" t="s">
        <v>15</v>
      </c>
      <c r="AE83" s="8" t="s">
        <v>16</v>
      </c>
      <c r="AF83" s="8" t="s">
        <v>15</v>
      </c>
      <c r="AG83" s="8" t="s">
        <v>16</v>
      </c>
      <c r="AJ83" s="8" t="s">
        <v>15</v>
      </c>
      <c r="AK83" s="8" t="s">
        <v>16</v>
      </c>
      <c r="AL83" s="8" t="s">
        <v>15</v>
      </c>
      <c r="AM83" s="8" t="s">
        <v>16</v>
      </c>
      <c r="AN83" s="8" t="s">
        <v>15</v>
      </c>
      <c r="AO83" s="8" t="s">
        <v>16</v>
      </c>
      <c r="AP83" s="8" t="s">
        <v>15</v>
      </c>
      <c r="AQ83" s="8" t="s">
        <v>16</v>
      </c>
      <c r="AR83" s="8" t="s">
        <v>15</v>
      </c>
      <c r="AS83" s="8" t="s">
        <v>16</v>
      </c>
      <c r="AT83" s="8" t="s">
        <v>15</v>
      </c>
      <c r="AU83" s="8" t="s">
        <v>16</v>
      </c>
    </row>
    <row r="84" spans="1:48" s="14" customFormat="1" ht="15.75" customHeight="1" thickBot="1" x14ac:dyDescent="0.35">
      <c r="B84" s="8">
        <f>SUM(B4:B82)</f>
        <v>81.5</v>
      </c>
      <c r="C84" s="17">
        <f>SUM(C5:C82)</f>
        <v>2</v>
      </c>
      <c r="D84" s="37" cm="1">
        <f t="array" ref="D84">SUM(IF(MOD(1+ ROW( Table2[[#All],[Column1]:[Column4]]),2)=0,Table2[[#All],[Column1]:[Column4]],0))</f>
        <v>4</v>
      </c>
      <c r="E84" s="37" cm="1">
        <f t="array" ref="E84">SUM(IF(MOD(ROW( Table2[[#All],[Column1]:[Column4]]),2)=0,Table2[[#All],[Column1]:[Column4]],0))</f>
        <v>2</v>
      </c>
      <c r="F84" s="37" cm="1">
        <f t="array" ref="F84">SUM(IF(MOD(1+ ROW(Table2[[#All],[Column5]:[Column8]]),2)=0,Table2[[#All],[Column5]:[Column8]],0))</f>
        <v>4.5</v>
      </c>
      <c r="G84" s="37" cm="1">
        <f t="array" ref="G84">SUM(IF(MOD(ROW(Table2[[#All],[Column5]:[Column8]]),2)=0,Table2[[#All],[Column5]:[Column8]],0))</f>
        <v>0</v>
      </c>
      <c r="H84" s="37" cm="1">
        <f t="array" ref="H84">SUM(IF(MOD(1+ ROW( Table2[[#All],[Column9]:[Column12]]),2)=0,Table2[[#All],[Column9]:[Column12]],0))</f>
        <v>4</v>
      </c>
      <c r="I84" s="37" cm="1">
        <f t="array" ref="I84">SUM(IF(MOD(ROW( Table2[[#All],[Column9]:[Column12]]),2)=0,Table2[[#All],[Column9]:[Column12]],0))</f>
        <v>0</v>
      </c>
      <c r="J84" s="37" cm="1">
        <f t="array" ref="J84">SUM(IF(MOD(1+ ROW(Table2[[#All],[Column13]:[Column14]]),2)=0,Table2[[#All],[Column13]:[Column14]],0))</f>
        <v>4</v>
      </c>
      <c r="K84" s="37" cm="1">
        <f t="array" ref="K84">SUM(IF(MOD(ROW(Table2[[#All],[Column13]:[Column14]]),2)=0,Table2[[#All],[Column13]:[Column14]],0))</f>
        <v>0</v>
      </c>
      <c r="L84" s="37" cm="1">
        <f t="array" ref="L84">SUM(IF(MOD(1+ ROW(Table2[[#All],[Column17]:[Column20]]),2)=0,Table2[[#All],[Column17]:[Column20]],0))</f>
        <v>4</v>
      </c>
      <c r="M84" s="37" cm="1">
        <f t="array" ref="M84">SUM(IF(MOD(ROW(Table2[[#All],[Column17]:[Column20]]),2)=0,Table2[[#All],[Column17]:[Column20]],0))</f>
        <v>0</v>
      </c>
      <c r="N84" s="37" cm="1">
        <f t="array" ref="N84">SUM(IF(MOD(1+ ROW(Table2[[#All],[Column21]:[Column24]]),2)=0,Table2[[#All],[Column21]:[Column24]],0))</f>
        <v>4</v>
      </c>
      <c r="O84" s="37" cm="1">
        <f t="array" ref="O84">SUM(IF(MOD(ROW(Table2[[#All],[Column21]:[Column24]]),2)=0,Table2[[#All],[Column21]:[Column24]],0))</f>
        <v>0</v>
      </c>
      <c r="P84" s="37" cm="1">
        <f t="array" ref="P84">SUM(IF(MOD(1+ ROW(Table2[[#All],[Column25]:[Column28]]),2)=0,Table2[[#All],[Column25]:[Column28]],0))</f>
        <v>4</v>
      </c>
      <c r="Q84" s="37" cm="1">
        <f t="array" ref="Q84">SUM(IF(MOD(ROW(Table2[[#All],[Column25]:[Column28]]),2)=0,Table2[[#All],[Column25]:[Column28]],0))</f>
        <v>0</v>
      </c>
      <c r="R84" s="37"/>
      <c r="S84" s="37"/>
      <c r="T84" s="37" cm="1">
        <f t="array" ref="T84">SUM(IF(MOD(1+ ROW(Table2[[#All],[Column29]:[Column32]]),2)=0,Table2[[#All],[Column29]:[Column32]],0))</f>
        <v>4</v>
      </c>
      <c r="U84" s="37" cm="1">
        <f t="array" ref="U84">SUM(IF(MOD(ROW(Table2[[#All],[Column29]:[Column32]]),2)=0,Table2[[#All],[Column29]:[Column32]],0))</f>
        <v>0</v>
      </c>
      <c r="V84" s="37" cm="1">
        <f t="array" ref="V84">SUM(IF(MOD(1+ ROW(Table2[[#All],[Column33]:[Column36]]),2)=0,Table2[[#All],[Column33]:[Column36]],0))</f>
        <v>4</v>
      </c>
      <c r="W84" s="37" cm="1">
        <f t="array" ref="W84">SUM(IF(MOD(ROW(Table2[[#All],[Column33]:[Column36]]),2)=0,Table2[[#All],[Column33]:[Column36]],0))</f>
        <v>0</v>
      </c>
      <c r="X84" s="37" cm="1">
        <f t="array" ref="X84">SUM(IF(MOD(1+ ROW(Table2[[#All],[Column37]:[Column40]]),2)=0,Table2[[#All],[Column37]:[Column40]],0))</f>
        <v>4</v>
      </c>
      <c r="Y84" s="37" cm="1">
        <f t="array" ref="Y84">SUM(IF(MOD(ROW(Table2[[#All],[Column37]:[Column40]]),2)=0,Table2[[#All],[Column37]:[Column40]],0))</f>
        <v>0</v>
      </c>
      <c r="Z84" s="37" cm="1">
        <f t="array" ref="Z84">SUM(IF(MOD(1+ ROW(Table2[[#All],[Column41]:[Column44]]),2)=0,Table2[[#All],[Column41]:[Column44]],0))</f>
        <v>4</v>
      </c>
      <c r="AA84" s="37" cm="1">
        <f t="array" ref="AA84">SUM(IF(MOD(ROW(Table2[[#All],[Column41]:[Column44]]),2)=0,Table2[[#All],[Column41]:[Column44]],0))</f>
        <v>0</v>
      </c>
      <c r="AB84" s="37" cm="1">
        <f t="array" ref="AB84">SUM(IF(MOD(1+ ROW(Table2[[#All],[Column45]:[Column48]]),2)=0,Table2[[#All],[Column45]:[Column48]],0))</f>
        <v>4</v>
      </c>
      <c r="AC84" s="37" cm="1">
        <f t="array" ref="AC84">SUM(IF(MOD(ROW(Table2[[#All],[Column45]:[Column48]]),2)=0,Table2[[#All],[Column45]:[Column48]],0))</f>
        <v>0</v>
      </c>
      <c r="AD84" s="37" cm="1">
        <f t="array" ref="AD84">SUM(IF(MOD(1+ ROW(Table2[[#All],[Column49]:[Column52]]),2)=0,Table2[[#All],[Column49]:[Column52]],0))</f>
        <v>4</v>
      </c>
      <c r="AE84" s="37" cm="1">
        <f t="array" ref="AE84">SUM(IF(MOD(ROW(Table2[[#All],[Column49]:[Column52]]),2)=0,Table2[[#All],[Column49]:[Column52]],0))</f>
        <v>0</v>
      </c>
      <c r="AF84" s="37" cm="1">
        <f t="array" ref="AF84">SUM(IF(MOD(1+ ROW(Table2[[#All],[Column53]:[Column56]]),2)=0,Table2[[#All],[Column53]:[Column56]],0))</f>
        <v>4</v>
      </c>
      <c r="AG84" s="37" cm="1">
        <f t="array" ref="AG84">SUM(IF(MOD(ROW(Table2[[#All],[Column53]:[Column56]]),2)=0,Table2[[#All],[Column53]:[Column56]],0))</f>
        <v>0</v>
      </c>
      <c r="AH84" s="37"/>
      <c r="AI84" s="37"/>
      <c r="AJ84" s="37" cm="1">
        <f t="array" ref="AJ84">SUM(IF(MOD(1+ ROW(Table2[[#All],[Column61]:[Column64]]),2)=0,Table2[[#All],[Column61]:[Column64]],0))</f>
        <v>5</v>
      </c>
      <c r="AK84" s="37" cm="1">
        <f t="array" ref="AK84">SUM(IF(MOD(ROW(Table2[[#All],[Column61]:[Column64]]),2)=0,Table2[[#All],[Column61]:[Column64]],0))</f>
        <v>0</v>
      </c>
      <c r="AL84" s="37" cm="1">
        <f t="array" ref="AL84">SUM(IF(MOD(1+ ROW(Table2[[#All],[Column65]:[Column68]]),2)=0,Table2[[#All],[Column65]:[Column68]],0))</f>
        <v>4</v>
      </c>
      <c r="AM84" s="37" cm="1">
        <f t="array" ref="AM84">SUM(IF(MOD(ROW(Table2[[#All],[Column65]:[Column68]]),2)=0,Table2[[#All],[Column65]:[Column68]],0))</f>
        <v>0</v>
      </c>
      <c r="AN84" s="37" cm="1">
        <f t="array" ref="AN84">SUM(IF(MOD(1+ ROW(Table2[[#All],[Column69]:[Column72]]),2)=0,Table2[[#All],[Column69]:[Column72]],0))</f>
        <v>4</v>
      </c>
      <c r="AO84" s="37" cm="1">
        <f t="array" ref="AO84">SUM(IF(MOD(ROW(Table2[[#All],[Column69]:[Column72]]),2)=0,Table2[[#All],[Column69]:[Column72]],0))</f>
        <v>0</v>
      </c>
      <c r="AP84" s="37" cm="1">
        <f t="array" ref="AP84">SUM(IF(MOD(1+ ROW(Table2[[#All],[Column73]:[Column76]]),2)=0,Table2[[#All],[Column73]:[Column76]],0))</f>
        <v>4</v>
      </c>
      <c r="AQ84" s="37" cm="1">
        <f t="array" ref="AQ84">SUM(IF(MOD(ROW(Table2[[#All],[Column73]:[Column76]]),2)=0,Table2[[#All],[Column73]:[Column76]],0))</f>
        <v>0</v>
      </c>
      <c r="AR84" s="37" cm="1">
        <f t="array" ref="AR84">SUM(IF(MOD(1+ ROW(Table2[[#All],[Column2]:[Column3]]),2)=0,Table2[[#All],[Column2]:[Column3]],0))</f>
        <v>4</v>
      </c>
      <c r="AS84" s="37" cm="1">
        <f t="array" ref="AS84">SUM(IF(MOD(ROW(Table2[[#All],[Column2]:[Column3]]),2)=0,Table2[[#All],[Column2]:[Column3]],0))</f>
        <v>0</v>
      </c>
      <c r="AT84" s="37" cm="1">
        <f t="array" ref="AT84">SUM(IF(MOD(1+ ROW(Table2[[#All],[Column6]:[Column7]]),2)=0,Table2[[#All],[Column6]:[Column7]],0))</f>
        <v>4</v>
      </c>
      <c r="AU84" s="37" cm="1">
        <f t="array" ref="AU84">SUM(IF(MOD(ROW(Table2[[#All],[Column6]:[Column7]]),2)=0,Table2[[#All],[Column6]:[Column7]],0))</f>
        <v>0</v>
      </c>
    </row>
    <row r="85" spans="1:48" s="12" customFormat="1" ht="15.75" customHeight="1" x14ac:dyDescent="0.25">
      <c r="A85" s="65" t="s">
        <v>31</v>
      </c>
      <c r="B85" s="27"/>
      <c r="C85" s="13"/>
      <c r="D85" s="67" t="s">
        <v>0</v>
      </c>
      <c r="E85" s="68"/>
      <c r="F85" s="68"/>
      <c r="G85" s="69"/>
      <c r="H85" s="67" t="s">
        <v>1</v>
      </c>
      <c r="I85" s="68"/>
      <c r="J85" s="68"/>
      <c r="K85" s="69"/>
      <c r="L85" s="67" t="s">
        <v>2</v>
      </c>
      <c r="M85" s="68"/>
      <c r="N85" s="68"/>
      <c r="O85" s="69"/>
      <c r="P85" s="67" t="s">
        <v>3</v>
      </c>
      <c r="Q85" s="68"/>
      <c r="R85" s="68"/>
      <c r="S85" s="69"/>
      <c r="T85" s="67" t="s">
        <v>4</v>
      </c>
      <c r="U85" s="68"/>
      <c r="V85" s="68"/>
      <c r="W85" s="69"/>
      <c r="X85" s="67" t="s">
        <v>5</v>
      </c>
      <c r="Y85" s="68"/>
      <c r="Z85" s="68"/>
      <c r="AA85" s="69"/>
      <c r="AB85" s="67" t="s">
        <v>6</v>
      </c>
      <c r="AC85" s="68"/>
      <c r="AD85" s="68"/>
      <c r="AE85" s="69"/>
      <c r="AF85" s="67" t="s">
        <v>7</v>
      </c>
      <c r="AG85" s="68"/>
      <c r="AH85" s="68"/>
      <c r="AI85" s="69"/>
      <c r="AJ85" s="67" t="s">
        <v>8</v>
      </c>
      <c r="AK85" s="68"/>
      <c r="AL85" s="68"/>
      <c r="AM85" s="69"/>
      <c r="AN85" s="67" t="s">
        <v>9</v>
      </c>
      <c r="AO85" s="68"/>
      <c r="AP85" s="68"/>
      <c r="AQ85" s="69"/>
      <c r="AR85" s="67" t="s">
        <v>23</v>
      </c>
      <c r="AS85" s="68"/>
      <c r="AT85" s="68"/>
      <c r="AU85" s="69"/>
      <c r="AV85" s="29"/>
    </row>
    <row r="86" spans="1:48" s="3" customFormat="1" ht="15.75" customHeight="1" x14ac:dyDescent="0.25">
      <c r="A86" s="65"/>
      <c r="B86" s="27"/>
      <c r="C86" s="13"/>
      <c r="D86" s="66" t="s">
        <v>10</v>
      </c>
      <c r="E86" s="64"/>
      <c r="F86" s="64"/>
      <c r="G86" s="65"/>
      <c r="H86" s="66" t="s">
        <v>11</v>
      </c>
      <c r="I86" s="64"/>
      <c r="J86" s="64"/>
      <c r="K86" s="65"/>
      <c r="L86" s="66" t="s">
        <v>12</v>
      </c>
      <c r="M86" s="64"/>
      <c r="N86" s="64"/>
      <c r="O86" s="65"/>
      <c r="P86" s="66" t="s">
        <v>13</v>
      </c>
      <c r="Q86" s="64"/>
      <c r="R86" s="64"/>
      <c r="S86" s="65"/>
      <c r="T86" s="66" t="s">
        <v>17</v>
      </c>
      <c r="U86" s="64"/>
      <c r="V86" s="64"/>
      <c r="W86" s="65"/>
      <c r="X86" s="66" t="s">
        <v>18</v>
      </c>
      <c r="Y86" s="64"/>
      <c r="Z86" s="64"/>
      <c r="AA86" s="65"/>
      <c r="AB86" s="66" t="s">
        <v>19</v>
      </c>
      <c r="AC86" s="64"/>
      <c r="AD86" s="64"/>
      <c r="AE86" s="65"/>
      <c r="AF86" s="66" t="s">
        <v>20</v>
      </c>
      <c r="AG86" s="64"/>
      <c r="AH86" s="64"/>
      <c r="AI86" s="65"/>
      <c r="AJ86" s="66" t="s">
        <v>21</v>
      </c>
      <c r="AK86" s="64"/>
      <c r="AL86" s="64"/>
      <c r="AM86" s="65"/>
      <c r="AN86" s="66" t="s">
        <v>22</v>
      </c>
      <c r="AO86" s="64"/>
      <c r="AP86" s="64"/>
      <c r="AQ86" s="65"/>
      <c r="AR86" s="66" t="s">
        <v>24</v>
      </c>
      <c r="AS86" s="64"/>
      <c r="AT86" s="64"/>
      <c r="AU86" s="65"/>
      <c r="AV86" s="30"/>
    </row>
    <row r="87" spans="1:48" s="2" customFormat="1" ht="15.75" customHeight="1" x14ac:dyDescent="0.25">
      <c r="A87" s="65"/>
      <c r="B87" s="27" t="s">
        <v>15</v>
      </c>
      <c r="C87" s="13" t="s">
        <v>16</v>
      </c>
      <c r="D87" s="70" t="s">
        <v>27</v>
      </c>
      <c r="E87" s="71"/>
      <c r="F87" s="71" t="s">
        <v>28</v>
      </c>
      <c r="G87" s="72"/>
      <c r="H87" s="66" t="s">
        <v>27</v>
      </c>
      <c r="I87" s="64"/>
      <c r="J87" s="64" t="s">
        <v>28</v>
      </c>
      <c r="K87" s="65"/>
      <c r="L87" s="66" t="s">
        <v>27</v>
      </c>
      <c r="M87" s="64"/>
      <c r="N87" s="64" t="s">
        <v>28</v>
      </c>
      <c r="O87" s="64"/>
      <c r="P87" s="66" t="s">
        <v>27</v>
      </c>
      <c r="Q87" s="64"/>
      <c r="R87" s="64" t="s">
        <v>28</v>
      </c>
      <c r="S87" s="65"/>
      <c r="T87" s="66" t="s">
        <v>27</v>
      </c>
      <c r="U87" s="64"/>
      <c r="V87" s="64" t="s">
        <v>28</v>
      </c>
      <c r="W87" s="65"/>
      <c r="X87" s="66" t="s">
        <v>27</v>
      </c>
      <c r="Y87" s="64"/>
      <c r="Z87" s="64" t="s">
        <v>28</v>
      </c>
      <c r="AA87" s="65"/>
      <c r="AB87" s="66" t="s">
        <v>27</v>
      </c>
      <c r="AC87" s="64"/>
      <c r="AD87" s="64" t="s">
        <v>28</v>
      </c>
      <c r="AE87" s="65"/>
      <c r="AF87" s="66" t="s">
        <v>27</v>
      </c>
      <c r="AG87" s="64"/>
      <c r="AH87" s="64" t="s">
        <v>28</v>
      </c>
      <c r="AI87" s="65"/>
      <c r="AJ87" s="64" t="s">
        <v>27</v>
      </c>
      <c r="AK87" s="64"/>
      <c r="AL87" s="64" t="s">
        <v>28</v>
      </c>
      <c r="AM87" s="65"/>
      <c r="AN87" s="66" t="s">
        <v>27</v>
      </c>
      <c r="AO87" s="64"/>
      <c r="AP87" s="64" t="s">
        <v>28</v>
      </c>
      <c r="AQ87" s="65"/>
      <c r="AR87" s="66" t="s">
        <v>27</v>
      </c>
      <c r="AS87" s="64"/>
      <c r="AT87" s="64" t="s">
        <v>28</v>
      </c>
      <c r="AU87" s="65"/>
      <c r="AV87" s="31"/>
    </row>
  </sheetData>
  <mergeCells count="189">
    <mergeCell ref="B75:B76"/>
    <mergeCell ref="C75:C76"/>
    <mergeCell ref="A79:A80"/>
    <mergeCell ref="B79:B80"/>
    <mergeCell ref="C79:C80"/>
    <mergeCell ref="B71:B72"/>
    <mergeCell ref="C71:C72"/>
    <mergeCell ref="A67:A68"/>
    <mergeCell ref="A69:A70"/>
    <mergeCell ref="B69:B70"/>
    <mergeCell ref="C69:C70"/>
    <mergeCell ref="A23:A24"/>
    <mergeCell ref="B47:B48"/>
    <mergeCell ref="C47:C48"/>
    <mergeCell ref="B53:B54"/>
    <mergeCell ref="C53:C54"/>
    <mergeCell ref="B67:B68"/>
    <mergeCell ref="C67:C68"/>
    <mergeCell ref="A65:A66"/>
    <mergeCell ref="B65:B66"/>
    <mergeCell ref="C65:C66"/>
    <mergeCell ref="A61:A62"/>
    <mergeCell ref="B61:B62"/>
    <mergeCell ref="C61:C62"/>
    <mergeCell ref="A59:A60"/>
    <mergeCell ref="B59:B60"/>
    <mergeCell ref="C59:C60"/>
    <mergeCell ref="B63:B64"/>
    <mergeCell ref="C63:C64"/>
    <mergeCell ref="A51:A52"/>
    <mergeCell ref="A53:A54"/>
    <mergeCell ref="B49:B50"/>
    <mergeCell ref="C49:C50"/>
    <mergeCell ref="B51:B52"/>
    <mergeCell ref="C51:C52"/>
    <mergeCell ref="B43:B44"/>
    <mergeCell ref="C43:C44"/>
    <mergeCell ref="B25:B26"/>
    <mergeCell ref="C25:C26"/>
    <mergeCell ref="A29:A30"/>
    <mergeCell ref="B29:B30"/>
    <mergeCell ref="C29:C30"/>
    <mergeCell ref="A27:A28"/>
    <mergeCell ref="B27:B28"/>
    <mergeCell ref="C27:C28"/>
    <mergeCell ref="A25:A26"/>
    <mergeCell ref="B81:B82"/>
    <mergeCell ref="C81:C82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A81:A82"/>
    <mergeCell ref="A49:A50"/>
    <mergeCell ref="A55:A56"/>
    <mergeCell ref="A47:A48"/>
    <mergeCell ref="A71:A72"/>
    <mergeCell ref="A75:A76"/>
    <mergeCell ref="A63:A64"/>
    <mergeCell ref="B55:B56"/>
    <mergeCell ref="C55:C56"/>
    <mergeCell ref="A19:A20"/>
    <mergeCell ref="B19:B20"/>
    <mergeCell ref="C19:C20"/>
    <mergeCell ref="A21:A22"/>
    <mergeCell ref="B21:B22"/>
    <mergeCell ref="C21:C22"/>
    <mergeCell ref="AR1:AU1"/>
    <mergeCell ref="AR2:AU2"/>
    <mergeCell ref="AR3:AS3"/>
    <mergeCell ref="AT3:AU3"/>
    <mergeCell ref="J3:K3"/>
    <mergeCell ref="AJ1:AM1"/>
    <mergeCell ref="AJ2:AM2"/>
    <mergeCell ref="AJ3:AK3"/>
    <mergeCell ref="AL3:AM3"/>
    <mergeCell ref="AN3:AO3"/>
    <mergeCell ref="AN1:AQ1"/>
    <mergeCell ref="AN2:AQ2"/>
    <mergeCell ref="AP3:AQ3"/>
    <mergeCell ref="AB1:AE1"/>
    <mergeCell ref="P1:S1"/>
    <mergeCell ref="P2:S2"/>
    <mergeCell ref="R3:S3"/>
    <mergeCell ref="AF1:AI1"/>
    <mergeCell ref="AB2:AE2"/>
    <mergeCell ref="AB3:AC3"/>
    <mergeCell ref="AD3:AE3"/>
    <mergeCell ref="AF3:AG3"/>
    <mergeCell ref="T1:W1"/>
    <mergeCell ref="T2:W2"/>
    <mergeCell ref="T3:U3"/>
    <mergeCell ref="V3:W3"/>
    <mergeCell ref="X1:AA1"/>
    <mergeCell ref="X2:AA2"/>
    <mergeCell ref="X3:Y3"/>
    <mergeCell ref="Z3:AA3"/>
    <mergeCell ref="AF2:AI2"/>
    <mergeCell ref="AH3:AI3"/>
    <mergeCell ref="L1:O1"/>
    <mergeCell ref="L2:O2"/>
    <mergeCell ref="L3:M3"/>
    <mergeCell ref="N3:O3"/>
    <mergeCell ref="P3:Q3"/>
    <mergeCell ref="H3:I3"/>
    <mergeCell ref="H1:K1"/>
    <mergeCell ref="H2:K2"/>
    <mergeCell ref="D1:G1"/>
    <mergeCell ref="D3:E3"/>
    <mergeCell ref="F3:G3"/>
    <mergeCell ref="D2:G2"/>
    <mergeCell ref="B17:B18"/>
    <mergeCell ref="C17:C18"/>
    <mergeCell ref="B11:B12"/>
    <mergeCell ref="C11:C12"/>
    <mergeCell ref="A9:A10"/>
    <mergeCell ref="A17:A18"/>
    <mergeCell ref="A11:A12"/>
    <mergeCell ref="A1:A3"/>
    <mergeCell ref="A73:A74"/>
    <mergeCell ref="B73:B74"/>
    <mergeCell ref="C73:C74"/>
    <mergeCell ref="A15:A16"/>
    <mergeCell ref="A7:A8"/>
    <mergeCell ref="B5:B6"/>
    <mergeCell ref="C5:C6"/>
    <mergeCell ref="B15:B16"/>
    <mergeCell ref="C15:C16"/>
    <mergeCell ref="B7:B8"/>
    <mergeCell ref="C7:C8"/>
    <mergeCell ref="A5:A6"/>
    <mergeCell ref="B9:B10"/>
    <mergeCell ref="C9:C10"/>
    <mergeCell ref="B23:B24"/>
    <mergeCell ref="C23:C24"/>
    <mergeCell ref="A85:A87"/>
    <mergeCell ref="D85:G85"/>
    <mergeCell ref="H85:K85"/>
    <mergeCell ref="L85:O85"/>
    <mergeCell ref="P85:S85"/>
    <mergeCell ref="T85:W85"/>
    <mergeCell ref="X85:AA85"/>
    <mergeCell ref="AB85:AE85"/>
    <mergeCell ref="AF85:AI85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D86:G86"/>
    <mergeCell ref="H86:K86"/>
    <mergeCell ref="L86:O86"/>
    <mergeCell ref="P86:S86"/>
    <mergeCell ref="T86:W86"/>
    <mergeCell ref="X86:AA86"/>
    <mergeCell ref="AB86:AE86"/>
    <mergeCell ref="AF86:AI86"/>
    <mergeCell ref="AJ86:AM86"/>
    <mergeCell ref="AH87:AI87"/>
    <mergeCell ref="AJ87:AK87"/>
    <mergeCell ref="AL87:AM87"/>
    <mergeCell ref="AN87:AO87"/>
    <mergeCell ref="AP87:AQ87"/>
    <mergeCell ref="AR87:AS87"/>
    <mergeCell ref="AT87:AU87"/>
    <mergeCell ref="AJ85:AM85"/>
    <mergeCell ref="AN85:AQ85"/>
    <mergeCell ref="AR85:AU85"/>
    <mergeCell ref="AN86:AQ86"/>
    <mergeCell ref="AR86:AU86"/>
  </mergeCells>
  <phoneticPr fontId="4" type="noConversion"/>
  <conditionalFormatting sqref="C15:C18 C5:C12 C49:C50 C79:C80">
    <cfRule type="expression" dxfId="464" priority="273">
      <formula>B5=C5</formula>
    </cfRule>
    <cfRule type="expression" dxfId="463" priority="274">
      <formula>B5&lt;C5</formula>
    </cfRule>
    <cfRule type="expression" dxfId="462" priority="275">
      <formula>B5&gt;C5</formula>
    </cfRule>
  </conditionalFormatting>
  <conditionalFormatting sqref="C19:C20">
    <cfRule type="expression" dxfId="461" priority="236">
      <formula>B19=C19</formula>
    </cfRule>
    <cfRule type="expression" dxfId="460" priority="237">
      <formula>B19&lt;C19</formula>
    </cfRule>
    <cfRule type="expression" dxfId="459" priority="238">
      <formula>B19&gt;C19</formula>
    </cfRule>
  </conditionalFormatting>
  <conditionalFormatting sqref="C21:C22">
    <cfRule type="expression" dxfId="458" priority="229">
      <formula>B21=C21</formula>
    </cfRule>
    <cfRule type="expression" dxfId="457" priority="230">
      <formula>B21&lt;C21</formula>
    </cfRule>
    <cfRule type="expression" dxfId="456" priority="231">
      <formula>B21&gt;C21</formula>
    </cfRule>
  </conditionalFormatting>
  <conditionalFormatting sqref="C23:C24">
    <cfRule type="expression" dxfId="455" priority="220">
      <formula>B23=C23</formula>
    </cfRule>
    <cfRule type="expression" dxfId="454" priority="221">
      <formula>B23&lt;C23</formula>
    </cfRule>
    <cfRule type="expression" dxfId="453" priority="222">
      <formula>B23&gt;C23</formula>
    </cfRule>
  </conditionalFormatting>
  <conditionalFormatting sqref="C25:C26">
    <cfRule type="expression" dxfId="452" priority="213">
      <formula>B25=C25</formula>
    </cfRule>
    <cfRule type="expression" dxfId="451" priority="214">
      <formula>B25&lt;C25</formula>
    </cfRule>
    <cfRule type="expression" dxfId="450" priority="215">
      <formula>B25&gt;C25</formula>
    </cfRule>
  </conditionalFormatting>
  <conditionalFormatting sqref="C29:C30">
    <cfRule type="expression" dxfId="449" priority="206">
      <formula>B29=C29</formula>
    </cfRule>
    <cfRule type="expression" dxfId="448" priority="207">
      <formula>B29&lt;C29</formula>
    </cfRule>
    <cfRule type="expression" dxfId="447" priority="208">
      <formula>B29&gt;C29</formula>
    </cfRule>
  </conditionalFormatting>
  <conditionalFormatting sqref="C27:C28">
    <cfRule type="expression" dxfId="446" priority="185">
      <formula>B27=C27</formula>
    </cfRule>
    <cfRule type="expression" dxfId="445" priority="186">
      <formula>B27&lt;C27</formula>
    </cfRule>
    <cfRule type="expression" dxfId="444" priority="187">
      <formula>B27&gt;C27</formula>
    </cfRule>
  </conditionalFormatting>
  <conditionalFormatting sqref="C39:C40">
    <cfRule type="expression" dxfId="443" priority="157">
      <formula>B39=C39</formula>
    </cfRule>
    <cfRule type="expression" dxfId="442" priority="158">
      <formula>B39&lt;C39</formula>
    </cfRule>
    <cfRule type="expression" dxfId="441" priority="159">
      <formula>B39&gt;C39</formula>
    </cfRule>
  </conditionalFormatting>
  <conditionalFormatting sqref="C51:C52">
    <cfRule type="expression" dxfId="440" priority="121">
      <formula>B51=C51</formula>
    </cfRule>
    <cfRule type="expression" dxfId="439" priority="122">
      <formula>B51&lt;C51</formula>
    </cfRule>
    <cfRule type="expression" dxfId="438" priority="123">
      <formula>B51&gt;C51</formula>
    </cfRule>
  </conditionalFormatting>
  <conditionalFormatting sqref="C35:C36">
    <cfRule type="expression" dxfId="437" priority="171">
      <formula>B35=C35</formula>
    </cfRule>
    <cfRule type="expression" dxfId="436" priority="172">
      <formula>B35&lt;C35</formula>
    </cfRule>
    <cfRule type="expression" dxfId="435" priority="173">
      <formula>B35&gt;C35</formula>
    </cfRule>
  </conditionalFormatting>
  <conditionalFormatting sqref="C55:C56">
    <cfRule type="expression" dxfId="434" priority="114">
      <formula>B55=C55</formula>
    </cfRule>
    <cfRule type="expression" dxfId="433" priority="115">
      <formula>B55&lt;C55</formula>
    </cfRule>
    <cfRule type="expression" dxfId="432" priority="116">
      <formula>B55&gt;C55</formula>
    </cfRule>
  </conditionalFormatting>
  <conditionalFormatting sqref="C37:C38">
    <cfRule type="expression" dxfId="431" priority="164">
      <formula>B37=C37</formula>
    </cfRule>
    <cfRule type="expression" dxfId="430" priority="165">
      <formula>B37&lt;C37</formula>
    </cfRule>
    <cfRule type="expression" dxfId="429" priority="166">
      <formula>B37&gt;C37</formula>
    </cfRule>
  </conditionalFormatting>
  <conditionalFormatting sqref="C41:C42">
    <cfRule type="expression" dxfId="428" priority="150">
      <formula>B41=C41</formula>
    </cfRule>
    <cfRule type="expression" dxfId="427" priority="151">
      <formula>B41&lt;C41</formula>
    </cfRule>
    <cfRule type="expression" dxfId="426" priority="152">
      <formula>B41&gt;C41</formula>
    </cfRule>
  </conditionalFormatting>
  <conditionalFormatting sqref="C43:C44">
    <cfRule type="expression" dxfId="425" priority="143">
      <formula>B43=C43</formula>
    </cfRule>
    <cfRule type="expression" dxfId="424" priority="144">
      <formula>B43&lt;C43</formula>
    </cfRule>
    <cfRule type="expression" dxfId="423" priority="145">
      <formula>B43&gt;C43</formula>
    </cfRule>
  </conditionalFormatting>
  <conditionalFormatting sqref="D84:AU84">
    <cfRule type="cellIs" dxfId="422" priority="133" operator="greaterThan">
      <formula>4</formula>
    </cfRule>
  </conditionalFormatting>
  <conditionalFormatting sqref="C47:C48">
    <cfRule type="expression" dxfId="421" priority="100">
      <formula>B47=C47</formula>
    </cfRule>
    <cfRule type="expression" dxfId="420" priority="101">
      <formula>B47&lt;C47</formula>
    </cfRule>
    <cfRule type="expression" dxfId="419" priority="102">
      <formula>B47&gt;C47</formula>
    </cfRule>
  </conditionalFormatting>
  <conditionalFormatting sqref="C53:C54">
    <cfRule type="expression" dxfId="418" priority="93">
      <formula>B53=C53</formula>
    </cfRule>
    <cfRule type="expression" dxfId="417" priority="94">
      <formula>B53&lt;C53</formula>
    </cfRule>
    <cfRule type="expression" dxfId="416" priority="95">
      <formula>B53&gt;C53</formula>
    </cfRule>
  </conditionalFormatting>
  <conditionalFormatting sqref="C67:C68">
    <cfRule type="expression" dxfId="415" priority="86">
      <formula>B67=C67</formula>
    </cfRule>
    <cfRule type="expression" dxfId="414" priority="87">
      <formula>B67&lt;C67</formula>
    </cfRule>
    <cfRule type="expression" dxfId="413" priority="88">
      <formula>B67&gt;C67</formula>
    </cfRule>
  </conditionalFormatting>
  <conditionalFormatting sqref="C65:C66">
    <cfRule type="expression" dxfId="412" priority="79">
      <formula>B65=C65</formula>
    </cfRule>
    <cfRule type="expression" dxfId="411" priority="80">
      <formula>B65&lt;C65</formula>
    </cfRule>
    <cfRule type="expression" dxfId="410" priority="81">
      <formula>B65&gt;C65</formula>
    </cfRule>
  </conditionalFormatting>
  <conditionalFormatting sqref="C61:C62">
    <cfRule type="expression" dxfId="409" priority="72">
      <formula>B61=C61</formula>
    </cfRule>
    <cfRule type="expression" dxfId="408" priority="73">
      <formula>B61&lt;C61</formula>
    </cfRule>
    <cfRule type="expression" dxfId="407" priority="74">
      <formula>B61&gt;C61</formula>
    </cfRule>
  </conditionalFormatting>
  <conditionalFormatting sqref="C59:C60">
    <cfRule type="expression" dxfId="406" priority="65">
      <formula>B59=C59</formula>
    </cfRule>
    <cfRule type="expression" dxfId="405" priority="66">
      <formula>B59&lt;C59</formula>
    </cfRule>
    <cfRule type="expression" dxfId="404" priority="67">
      <formula>B59&gt;C59</formula>
    </cfRule>
  </conditionalFormatting>
  <conditionalFormatting sqref="C69:C70">
    <cfRule type="expression" dxfId="403" priority="51">
      <formula>B69=C69</formula>
    </cfRule>
    <cfRule type="expression" dxfId="402" priority="52">
      <formula>B69&lt;C69</formula>
    </cfRule>
    <cfRule type="expression" dxfId="401" priority="53">
      <formula>B69&gt;C69</formula>
    </cfRule>
  </conditionalFormatting>
  <conditionalFormatting sqref="C81:C82">
    <cfRule type="expression" dxfId="400" priority="44">
      <formula>B81=C81</formula>
    </cfRule>
    <cfRule type="expression" dxfId="399" priority="45">
      <formula>B81&lt;C81</formula>
    </cfRule>
    <cfRule type="expression" dxfId="398" priority="46">
      <formula>B81&gt;C81</formula>
    </cfRule>
  </conditionalFormatting>
  <conditionalFormatting sqref="C71:C72 C78">
    <cfRule type="expression" dxfId="397" priority="37">
      <formula>B71=C71</formula>
    </cfRule>
    <cfRule type="expression" dxfId="396" priority="38">
      <formula>B71&lt;C71</formula>
    </cfRule>
    <cfRule type="expression" dxfId="395" priority="39">
      <formula>B71&gt;C71</formula>
    </cfRule>
  </conditionalFormatting>
  <conditionalFormatting sqref="C75:C76">
    <cfRule type="expression" dxfId="394" priority="23">
      <formula>B75=C75</formula>
    </cfRule>
    <cfRule type="expression" dxfId="393" priority="24">
      <formula>B75&lt;C75</formula>
    </cfRule>
    <cfRule type="expression" dxfId="392" priority="25">
      <formula>B75&gt;C75</formula>
    </cfRule>
  </conditionalFormatting>
  <conditionalFormatting sqref="C63:C64">
    <cfRule type="expression" dxfId="391" priority="8">
      <formula>B63=C63</formula>
    </cfRule>
    <cfRule type="expression" dxfId="390" priority="9">
      <formula>B63&lt;C63</formula>
    </cfRule>
    <cfRule type="expression" dxfId="389" priority="10">
      <formula>B63&gt;C63</formula>
    </cfRule>
  </conditionalFormatting>
  <conditionalFormatting sqref="D5:AU82">
    <cfRule type="expression" dxfId="388" priority="4">
      <formula>AND(MOD(ROW()-1,2), NOT(ISBLANK(D5)) )</formula>
    </cfRule>
    <cfRule type="expression" dxfId="387" priority="5">
      <formula>AND(MOD(ROW(),2), NOT(ISBLANK(D5) ) )</formula>
    </cfRule>
  </conditionalFormatting>
  <conditionalFormatting sqref="C73:C74">
    <cfRule type="expression" dxfId="386" priority="1">
      <formula>B73=C73</formula>
    </cfRule>
    <cfRule type="expression" dxfId="385" priority="2">
      <formula>B73&lt;C73</formula>
    </cfRule>
    <cfRule type="expression" dxfId="384" priority="3">
      <formula>B73&gt;C73</formula>
    </cfRule>
  </conditionalFormatting>
  <pageMargins left="0.7" right="0.7" top="0.75" bottom="0.75" header="0.3" footer="0.3"/>
  <pageSetup paperSize="8" orientation="portrait" verticalDpi="0" r:id="rId1"/>
  <headerFooter>
    <oddHeader xml:space="preserve">&amp;Cftest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91"/>
  <sheetViews>
    <sheetView tabSelected="1" zoomScale="80" zoomScaleNormal="85" workbookViewId="0">
      <pane xSplit="1" topLeftCell="B1" activePane="topRight" state="frozen"/>
      <selection activeCell="A30" sqref="A30"/>
      <selection pane="topRight" activeCell="H12" sqref="H12"/>
    </sheetView>
  </sheetViews>
  <sheetFormatPr defaultColWidth="9.109375" defaultRowHeight="14.4" x14ac:dyDescent="0.3"/>
  <cols>
    <col min="1" max="1" width="45.88671875" style="53" bestFit="1" customWidth="1"/>
    <col min="2" max="3" width="8" style="38" customWidth="1"/>
    <col min="4" max="17" width="5.88671875" style="38" bestFit="1" customWidth="1"/>
    <col min="18" max="19" width="5.33203125" style="38" customWidth="1"/>
    <col min="20" max="33" width="5.88671875" style="38" bestFit="1" customWidth="1"/>
    <col min="34" max="35" width="5.33203125" style="38" customWidth="1"/>
    <col min="36" max="47" width="5.88671875" style="38" bestFit="1" customWidth="1"/>
    <col min="48" max="48" width="9.109375" style="38"/>
    <col min="49" max="49" width="4.109375" style="38" bestFit="1" customWidth="1"/>
    <col min="50" max="50" width="38.109375" style="38" bestFit="1" customWidth="1"/>
    <col min="51" max="16384" width="9.109375" style="38"/>
  </cols>
  <sheetData>
    <row r="1" spans="1:50" ht="22.5" customHeight="1" x14ac:dyDescent="0.3">
      <c r="A1" s="76" t="s">
        <v>31</v>
      </c>
      <c r="B1" s="35"/>
      <c r="C1" s="35"/>
      <c r="D1" s="75" t="s">
        <v>0</v>
      </c>
      <c r="E1" s="75"/>
      <c r="F1" s="75"/>
      <c r="G1" s="75"/>
      <c r="H1" s="75" t="s">
        <v>1</v>
      </c>
      <c r="I1" s="75"/>
      <c r="J1" s="75"/>
      <c r="K1" s="75"/>
      <c r="L1" s="75" t="s">
        <v>2</v>
      </c>
      <c r="M1" s="75"/>
      <c r="N1" s="75"/>
      <c r="O1" s="75"/>
      <c r="P1" s="75" t="s">
        <v>3</v>
      </c>
      <c r="Q1" s="75"/>
      <c r="R1" s="75"/>
      <c r="S1" s="75"/>
      <c r="T1" s="75" t="s">
        <v>4</v>
      </c>
      <c r="U1" s="75"/>
      <c r="V1" s="75"/>
      <c r="W1" s="75"/>
      <c r="X1" s="75" t="s">
        <v>5</v>
      </c>
      <c r="Y1" s="75"/>
      <c r="Z1" s="75"/>
      <c r="AA1" s="75"/>
      <c r="AB1" s="75" t="s">
        <v>6</v>
      </c>
      <c r="AC1" s="75"/>
      <c r="AD1" s="75"/>
      <c r="AE1" s="75"/>
      <c r="AF1" s="75" t="s">
        <v>7</v>
      </c>
      <c r="AG1" s="75"/>
      <c r="AH1" s="75"/>
      <c r="AI1" s="75"/>
      <c r="AJ1" s="75" t="s">
        <v>8</v>
      </c>
      <c r="AK1" s="75"/>
      <c r="AL1" s="75"/>
      <c r="AM1" s="75"/>
      <c r="AN1" s="75" t="s">
        <v>9</v>
      </c>
      <c r="AO1" s="75"/>
      <c r="AP1" s="75"/>
      <c r="AQ1" s="75"/>
      <c r="AR1" s="75" t="s">
        <v>23</v>
      </c>
      <c r="AS1" s="75"/>
      <c r="AT1" s="75"/>
      <c r="AU1" s="75"/>
    </row>
    <row r="2" spans="1:50" ht="22.5" customHeight="1" x14ac:dyDescent="0.3">
      <c r="A2" s="76"/>
      <c r="B2" s="35"/>
      <c r="C2" s="35"/>
      <c r="D2" s="75" t="s">
        <v>10</v>
      </c>
      <c r="E2" s="75"/>
      <c r="F2" s="75"/>
      <c r="G2" s="75"/>
      <c r="H2" s="75" t="s">
        <v>11</v>
      </c>
      <c r="I2" s="75"/>
      <c r="J2" s="75"/>
      <c r="K2" s="75"/>
      <c r="L2" s="75" t="s">
        <v>12</v>
      </c>
      <c r="M2" s="75"/>
      <c r="N2" s="75"/>
      <c r="O2" s="75"/>
      <c r="P2" s="75" t="s">
        <v>13</v>
      </c>
      <c r="Q2" s="75"/>
      <c r="R2" s="75"/>
      <c r="S2" s="75"/>
      <c r="T2" s="75" t="s">
        <v>17</v>
      </c>
      <c r="U2" s="75"/>
      <c r="V2" s="75"/>
      <c r="W2" s="75"/>
      <c r="X2" s="75" t="s">
        <v>18</v>
      </c>
      <c r="Y2" s="75"/>
      <c r="Z2" s="75"/>
      <c r="AA2" s="75"/>
      <c r="AB2" s="75" t="s">
        <v>19</v>
      </c>
      <c r="AC2" s="75"/>
      <c r="AD2" s="75"/>
      <c r="AE2" s="75"/>
      <c r="AF2" s="75" t="s">
        <v>20</v>
      </c>
      <c r="AG2" s="75"/>
      <c r="AH2" s="75"/>
      <c r="AI2" s="75"/>
      <c r="AJ2" s="75" t="s">
        <v>21</v>
      </c>
      <c r="AK2" s="75"/>
      <c r="AL2" s="75"/>
      <c r="AM2" s="75"/>
      <c r="AN2" s="75" t="s">
        <v>22</v>
      </c>
      <c r="AO2" s="75"/>
      <c r="AP2" s="75"/>
      <c r="AQ2" s="75"/>
      <c r="AR2" s="75" t="s">
        <v>24</v>
      </c>
      <c r="AS2" s="75"/>
      <c r="AT2" s="75"/>
      <c r="AU2" s="75"/>
    </row>
    <row r="3" spans="1:50" ht="22.5" customHeight="1" x14ac:dyDescent="0.3">
      <c r="A3" s="76"/>
      <c r="B3" s="46" t="s">
        <v>15</v>
      </c>
      <c r="C3" s="47" t="s">
        <v>16</v>
      </c>
      <c r="D3" s="75" t="s">
        <v>27</v>
      </c>
      <c r="E3" s="75"/>
      <c r="F3" s="75" t="s">
        <v>28</v>
      </c>
      <c r="G3" s="75"/>
      <c r="H3" s="75" t="s">
        <v>27</v>
      </c>
      <c r="I3" s="75"/>
      <c r="J3" s="75" t="s">
        <v>28</v>
      </c>
      <c r="K3" s="75"/>
      <c r="L3" s="75" t="s">
        <v>27</v>
      </c>
      <c r="M3" s="75"/>
      <c r="N3" s="75" t="s">
        <v>28</v>
      </c>
      <c r="O3" s="75"/>
      <c r="P3" s="75" t="s">
        <v>27</v>
      </c>
      <c r="Q3" s="75"/>
      <c r="R3" s="75" t="s">
        <v>28</v>
      </c>
      <c r="S3" s="75"/>
      <c r="T3" s="75" t="s">
        <v>27</v>
      </c>
      <c r="U3" s="75"/>
      <c r="V3" s="75" t="s">
        <v>28</v>
      </c>
      <c r="W3" s="75"/>
      <c r="X3" s="75" t="s">
        <v>27</v>
      </c>
      <c r="Y3" s="75"/>
      <c r="Z3" s="75" t="s">
        <v>28</v>
      </c>
      <c r="AA3" s="75"/>
      <c r="AB3" s="75" t="s">
        <v>27</v>
      </c>
      <c r="AC3" s="75"/>
      <c r="AD3" s="75" t="s">
        <v>28</v>
      </c>
      <c r="AE3" s="75"/>
      <c r="AF3" s="75" t="s">
        <v>27</v>
      </c>
      <c r="AG3" s="75"/>
      <c r="AH3" s="75" t="s">
        <v>28</v>
      </c>
      <c r="AI3" s="75"/>
      <c r="AJ3" s="75" t="s">
        <v>27</v>
      </c>
      <c r="AK3" s="75"/>
      <c r="AL3" s="75" t="s">
        <v>28</v>
      </c>
      <c r="AM3" s="75"/>
      <c r="AN3" s="75" t="s">
        <v>27</v>
      </c>
      <c r="AO3" s="75"/>
      <c r="AP3" s="75" t="s">
        <v>28</v>
      </c>
      <c r="AQ3" s="75"/>
      <c r="AR3" s="75" t="s">
        <v>27</v>
      </c>
      <c r="AS3" s="75"/>
      <c r="AT3" s="75" t="s">
        <v>28</v>
      </c>
      <c r="AU3" s="75"/>
    </row>
    <row r="4" spans="1:50" ht="15.6" x14ac:dyDescent="0.3">
      <c r="A4" s="48" t="s">
        <v>25</v>
      </c>
      <c r="B4" s="22"/>
      <c r="C4" s="2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50" x14ac:dyDescent="0.3">
      <c r="A5" s="77" t="s">
        <v>14</v>
      </c>
      <c r="B5" s="73">
        <f>SUM(Table24[#This Row])</f>
        <v>5</v>
      </c>
      <c r="C5" s="73">
        <f>SUM(D6:AU6)</f>
        <v>0.5</v>
      </c>
      <c r="D5" s="32"/>
      <c r="E5" s="32">
        <v>0.25</v>
      </c>
      <c r="F5" s="32"/>
      <c r="G5" s="32">
        <v>0.25</v>
      </c>
      <c r="H5" s="32"/>
      <c r="I5" s="32">
        <v>0.25</v>
      </c>
      <c r="J5" s="32"/>
      <c r="K5" s="32">
        <v>0.25</v>
      </c>
      <c r="L5" s="32"/>
      <c r="M5" s="32">
        <v>0.25</v>
      </c>
      <c r="N5" s="32"/>
      <c r="O5" s="32">
        <v>0.25</v>
      </c>
      <c r="P5" s="32"/>
      <c r="Q5" s="32">
        <v>0.25</v>
      </c>
      <c r="R5" s="33"/>
      <c r="S5" s="33"/>
      <c r="T5" s="32"/>
      <c r="U5" s="32">
        <v>0.25</v>
      </c>
      <c r="V5" s="32"/>
      <c r="W5" s="32">
        <v>0.25</v>
      </c>
      <c r="X5" s="32"/>
      <c r="Y5" s="32">
        <v>0.25</v>
      </c>
      <c r="Z5" s="32"/>
      <c r="AA5" s="32">
        <v>0.25</v>
      </c>
      <c r="AB5" s="32"/>
      <c r="AC5" s="32">
        <v>0.25</v>
      </c>
      <c r="AD5" s="32"/>
      <c r="AE5" s="32">
        <v>0.25</v>
      </c>
      <c r="AF5" s="32"/>
      <c r="AG5" s="32">
        <v>0.25</v>
      </c>
      <c r="AH5" s="33"/>
      <c r="AI5" s="33"/>
      <c r="AJ5" s="32"/>
      <c r="AK5" s="32">
        <v>0.25</v>
      </c>
      <c r="AL5" s="32"/>
      <c r="AM5" s="32">
        <v>0.25</v>
      </c>
      <c r="AN5" s="32"/>
      <c r="AO5" s="32">
        <v>0.25</v>
      </c>
      <c r="AP5" s="32"/>
      <c r="AQ5" s="32">
        <v>0.25</v>
      </c>
      <c r="AR5" s="32"/>
      <c r="AS5" s="32">
        <v>0.25</v>
      </c>
      <c r="AT5" s="32"/>
      <c r="AU5" s="32">
        <v>0.25</v>
      </c>
    </row>
    <row r="6" spans="1:50" x14ac:dyDescent="0.3">
      <c r="A6" s="77"/>
      <c r="B6" s="73"/>
      <c r="C6" s="73"/>
      <c r="D6" s="32"/>
      <c r="E6" s="32">
        <v>0.25</v>
      </c>
      <c r="F6" s="32"/>
      <c r="G6" s="32">
        <v>0.25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3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3"/>
      <c r="AI6" s="33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50" x14ac:dyDescent="0.3">
      <c r="A7" s="77" t="s">
        <v>30</v>
      </c>
      <c r="B7" s="73">
        <f>SUM(Table24[#This Row])</f>
        <v>5</v>
      </c>
      <c r="C7" s="73">
        <f>SUM(D8:AU8)</f>
        <v>0.5</v>
      </c>
      <c r="D7" s="32"/>
      <c r="E7" s="32">
        <v>0.25</v>
      </c>
      <c r="F7" s="32"/>
      <c r="G7" s="32">
        <v>0.25</v>
      </c>
      <c r="H7" s="32"/>
      <c r="I7" s="32">
        <v>0.25</v>
      </c>
      <c r="J7" s="32"/>
      <c r="K7" s="32">
        <v>0.25</v>
      </c>
      <c r="L7" s="32"/>
      <c r="M7" s="32">
        <v>0.25</v>
      </c>
      <c r="N7" s="32"/>
      <c r="O7" s="32">
        <v>0.25</v>
      </c>
      <c r="P7" s="32"/>
      <c r="Q7" s="32">
        <v>0.25</v>
      </c>
      <c r="R7" s="33"/>
      <c r="S7" s="33"/>
      <c r="T7" s="32"/>
      <c r="U7" s="32">
        <v>0.25</v>
      </c>
      <c r="V7" s="32"/>
      <c r="W7" s="32">
        <v>0.25</v>
      </c>
      <c r="X7" s="32"/>
      <c r="Y7" s="32">
        <v>0.25</v>
      </c>
      <c r="Z7" s="32"/>
      <c r="AA7" s="32">
        <v>0.25</v>
      </c>
      <c r="AB7" s="32"/>
      <c r="AC7" s="32">
        <v>0.25</v>
      </c>
      <c r="AD7" s="32"/>
      <c r="AE7" s="32">
        <v>0.25</v>
      </c>
      <c r="AF7" s="32"/>
      <c r="AG7" s="32">
        <v>0.25</v>
      </c>
      <c r="AH7" s="33"/>
      <c r="AI7" s="33"/>
      <c r="AJ7" s="32"/>
      <c r="AK7" s="32">
        <v>0.25</v>
      </c>
      <c r="AL7" s="32"/>
      <c r="AM7" s="32">
        <v>0.25</v>
      </c>
      <c r="AN7" s="32"/>
      <c r="AO7" s="32">
        <v>0.25</v>
      </c>
      <c r="AP7" s="32"/>
      <c r="AQ7" s="32">
        <v>0.25</v>
      </c>
      <c r="AR7" s="32"/>
      <c r="AS7" s="32">
        <v>0.25</v>
      </c>
      <c r="AT7" s="32"/>
      <c r="AU7" s="32">
        <v>0.25</v>
      </c>
    </row>
    <row r="8" spans="1:50" x14ac:dyDescent="0.3">
      <c r="A8" s="77"/>
      <c r="B8" s="73"/>
      <c r="C8" s="73"/>
      <c r="D8" s="32"/>
      <c r="E8" s="32">
        <v>0.25</v>
      </c>
      <c r="F8" s="32"/>
      <c r="G8" s="32">
        <v>0.25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3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  <c r="AI8" s="33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50" x14ac:dyDescent="0.3">
      <c r="A9" s="77" t="s">
        <v>32</v>
      </c>
      <c r="B9" s="73">
        <f>SUM(Table24[#This Row])</f>
        <v>2</v>
      </c>
      <c r="C9" s="73">
        <f>SUM(D10:AU10)</f>
        <v>1</v>
      </c>
      <c r="D9" s="32">
        <v>0.5</v>
      </c>
      <c r="E9" s="32"/>
      <c r="F9" s="32"/>
      <c r="G9" s="32">
        <v>0.5</v>
      </c>
      <c r="H9" s="32"/>
      <c r="I9" s="32"/>
      <c r="J9" s="32"/>
      <c r="K9" s="32">
        <v>0.5</v>
      </c>
      <c r="L9" s="32"/>
      <c r="M9" s="32"/>
      <c r="N9" s="32"/>
      <c r="O9" s="32"/>
      <c r="P9" s="32"/>
      <c r="Q9" s="32"/>
      <c r="R9" s="33"/>
      <c r="S9" s="33"/>
      <c r="T9" s="32"/>
      <c r="U9" s="32">
        <v>0.5</v>
      </c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  <c r="AI9" s="33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50" x14ac:dyDescent="0.3">
      <c r="A10" s="77"/>
      <c r="B10" s="73"/>
      <c r="C10" s="73"/>
      <c r="D10" s="32">
        <v>0.5</v>
      </c>
      <c r="E10" s="32"/>
      <c r="F10" s="32"/>
      <c r="G10" s="55">
        <v>0.5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  <c r="S10" s="33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3"/>
      <c r="AI10" s="33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W10" s="79" t="s">
        <v>69</v>
      </c>
      <c r="AX10" s="79"/>
    </row>
    <row r="11" spans="1:50" x14ac:dyDescent="0.3">
      <c r="A11" s="77" t="s">
        <v>35</v>
      </c>
      <c r="B11" s="73">
        <f>SUM(Table24[#This Row])</f>
        <v>2</v>
      </c>
      <c r="C11" s="73">
        <f>SUM(D12:AU12)</f>
        <v>0</v>
      </c>
      <c r="D11" s="32"/>
      <c r="E11" s="32"/>
      <c r="F11" s="32"/>
      <c r="G11" s="32"/>
      <c r="H11" s="32">
        <v>1</v>
      </c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3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  <c r="AI11" s="33"/>
      <c r="AJ11" s="32"/>
      <c r="AK11" s="32"/>
      <c r="AL11" s="32"/>
      <c r="AM11" s="32"/>
      <c r="AN11" s="32"/>
      <c r="AO11" s="32"/>
      <c r="AP11" s="32"/>
      <c r="AQ11" s="32">
        <v>1</v>
      </c>
      <c r="AR11" s="32"/>
      <c r="AS11" s="32"/>
      <c r="AT11" s="32"/>
      <c r="AU11" s="32"/>
      <c r="AW11" s="42"/>
      <c r="AX11" s="41" t="s">
        <v>70</v>
      </c>
    </row>
    <row r="12" spans="1:50" x14ac:dyDescent="0.3">
      <c r="A12" s="77"/>
      <c r="B12" s="73"/>
      <c r="C12" s="7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3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  <c r="AI12" s="33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W12" s="43"/>
      <c r="AX12" s="41" t="s">
        <v>71</v>
      </c>
    </row>
    <row r="13" spans="1:50" ht="15.6" x14ac:dyDescent="0.3">
      <c r="A13" s="48" t="s">
        <v>29</v>
      </c>
      <c r="B13" s="25"/>
      <c r="C13" s="25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W13" s="44"/>
      <c r="AX13" s="41" t="s">
        <v>72</v>
      </c>
    </row>
    <row r="14" spans="1:50" ht="15.6" hidden="1" x14ac:dyDescent="0.3">
      <c r="A14" s="48"/>
      <c r="B14" s="20"/>
      <c r="C14" s="20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W14" s="45"/>
      <c r="AX14" s="41" t="s">
        <v>73</v>
      </c>
    </row>
    <row r="15" spans="1:50" x14ac:dyDescent="0.3">
      <c r="A15" s="77" t="s">
        <v>53</v>
      </c>
      <c r="B15" s="73">
        <f>SUM(Table24[#This Row])</f>
        <v>2</v>
      </c>
      <c r="C15" s="73">
        <f>SUM(D16:AU16)</f>
        <v>2</v>
      </c>
      <c r="D15" s="32">
        <v>1.5</v>
      </c>
      <c r="E15" s="32">
        <v>0.5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  <c r="AI15" s="33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W15" s="54"/>
      <c r="AX15" s="41" t="s">
        <v>88</v>
      </c>
    </row>
    <row r="16" spans="1:50" x14ac:dyDescent="0.3">
      <c r="A16" s="77"/>
      <c r="B16" s="73"/>
      <c r="C16" s="73"/>
      <c r="D16" s="32">
        <v>1.5</v>
      </c>
      <c r="E16" s="32">
        <v>0.5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  <c r="S16" s="33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  <c r="AI16" s="33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W16" s="41" t="s">
        <v>27</v>
      </c>
      <c r="AX16" s="41" t="s">
        <v>82</v>
      </c>
    </row>
    <row r="17" spans="1:50" x14ac:dyDescent="0.3">
      <c r="A17" s="77" t="s">
        <v>52</v>
      </c>
      <c r="B17" s="73">
        <f>SUM(Table24[#This Row])</f>
        <v>0.75</v>
      </c>
      <c r="C17" s="73">
        <f>SUM(D18:AU18)</f>
        <v>0.5</v>
      </c>
      <c r="D17" s="32"/>
      <c r="E17" s="32">
        <v>0.75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S17" s="33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  <c r="AI17" s="33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W17" s="41" t="s">
        <v>28</v>
      </c>
      <c r="AX17" s="41" t="s">
        <v>83</v>
      </c>
    </row>
    <row r="18" spans="1:50" x14ac:dyDescent="0.3">
      <c r="A18" s="77"/>
      <c r="B18" s="73"/>
      <c r="C18" s="73"/>
      <c r="D18" s="32"/>
      <c r="E18" s="63">
        <v>0.5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S18" s="33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3"/>
      <c r="AI18" s="33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W18" s="41"/>
      <c r="AX18" s="41" t="s">
        <v>84</v>
      </c>
    </row>
    <row r="19" spans="1:50" x14ac:dyDescent="0.3">
      <c r="A19" s="77" t="s">
        <v>51</v>
      </c>
      <c r="B19" s="73">
        <f>SUM(Table24[#This Row])</f>
        <v>0.5</v>
      </c>
      <c r="C19" s="73">
        <f>SUM(D20:AU20)</f>
        <v>0.5</v>
      </c>
      <c r="D19" s="32"/>
      <c r="E19" s="32">
        <v>0.25</v>
      </c>
      <c r="F19" s="32">
        <v>0.25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  <c r="S19" s="3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  <c r="AI19" s="33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50" x14ac:dyDescent="0.3">
      <c r="A20" s="77"/>
      <c r="B20" s="73"/>
      <c r="C20" s="73"/>
      <c r="D20" s="32"/>
      <c r="E20" s="32">
        <v>0.5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33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  <c r="AI20" s="33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W20" s="39" t="s">
        <v>76</v>
      </c>
      <c r="AX20" s="39" t="s">
        <v>74</v>
      </c>
    </row>
    <row r="21" spans="1:50" x14ac:dyDescent="0.3">
      <c r="A21" s="77" t="s">
        <v>36</v>
      </c>
      <c r="B21" s="73">
        <f>SUM(Table24[#This Row])</f>
        <v>0.5</v>
      </c>
      <c r="C21" s="73">
        <f>SUM(D22:AU22)</f>
        <v>0.5</v>
      </c>
      <c r="D21" s="32"/>
      <c r="E21" s="32"/>
      <c r="F21" s="32">
        <v>0.5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  <c r="AI21" s="33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W21" s="40">
        <v>0</v>
      </c>
      <c r="AX21" s="40" t="s">
        <v>75</v>
      </c>
    </row>
    <row r="22" spans="1:50" x14ac:dyDescent="0.3">
      <c r="A22" s="77"/>
      <c r="B22" s="73"/>
      <c r="C22" s="73"/>
      <c r="D22" s="32"/>
      <c r="E22" s="32"/>
      <c r="F22" s="32">
        <v>0.5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/>
      <c r="AI22" s="33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W22" s="40">
        <v>1</v>
      </c>
      <c r="AX22" s="41" t="s">
        <v>77</v>
      </c>
    </row>
    <row r="23" spans="1:50" x14ac:dyDescent="0.3">
      <c r="A23" s="77" t="s">
        <v>89</v>
      </c>
      <c r="B23" s="73">
        <f>SUM(Table24[#This Row])</f>
        <v>0.5</v>
      </c>
      <c r="C23" s="73">
        <f>SUM(D24:AU24)</f>
        <v>0.5</v>
      </c>
      <c r="D23" s="32"/>
      <c r="E23" s="32"/>
      <c r="F23" s="32">
        <v>0.5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33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  <c r="AI23" s="33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W23" s="40">
        <v>2</v>
      </c>
      <c r="AX23" s="41" t="s">
        <v>78</v>
      </c>
    </row>
    <row r="24" spans="1:50" x14ac:dyDescent="0.3">
      <c r="A24" s="77"/>
      <c r="B24" s="73"/>
      <c r="C24" s="73"/>
      <c r="D24" s="32"/>
      <c r="E24" s="32"/>
      <c r="F24" s="32">
        <v>0.5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3"/>
      <c r="AI24" s="33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W24" s="40">
        <v>3</v>
      </c>
      <c r="AX24" s="41" t="s">
        <v>79</v>
      </c>
    </row>
    <row r="25" spans="1:50" x14ac:dyDescent="0.3">
      <c r="A25" s="77" t="s">
        <v>37</v>
      </c>
      <c r="B25" s="73">
        <f>SUM(Table24[#This Row])</f>
        <v>0.25</v>
      </c>
      <c r="C25" s="73">
        <f>SUM(D26:AU26)</f>
        <v>0.25</v>
      </c>
      <c r="D25" s="32"/>
      <c r="E25" s="32"/>
      <c r="F25" s="32">
        <v>0.25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  <c r="AI25" s="33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W25" s="40">
        <v>4</v>
      </c>
      <c r="AX25" s="41" t="s">
        <v>80</v>
      </c>
    </row>
    <row r="26" spans="1:50" x14ac:dyDescent="0.3">
      <c r="A26" s="77"/>
      <c r="B26" s="73"/>
      <c r="C26" s="73"/>
      <c r="D26" s="32"/>
      <c r="E26" s="32"/>
      <c r="F26" s="32">
        <v>0.25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S26" s="33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  <c r="AI26" s="33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W26" s="40">
        <v>5</v>
      </c>
      <c r="AX26" s="41" t="s">
        <v>81</v>
      </c>
    </row>
    <row r="27" spans="1:50" x14ac:dyDescent="0.3">
      <c r="A27" s="77" t="s">
        <v>85</v>
      </c>
      <c r="B27" s="73">
        <f>SUM(Table24[#This Row])</f>
        <v>1.5</v>
      </c>
      <c r="C27" s="73">
        <f>SUM(D28:AU28)</f>
        <v>1.5</v>
      </c>
      <c r="D27" s="32"/>
      <c r="E27" s="32"/>
      <c r="F27" s="32"/>
      <c r="G27" s="32">
        <v>1.5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  <c r="AI27" s="33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spans="1:50" x14ac:dyDescent="0.3">
      <c r="A28" s="77"/>
      <c r="B28" s="73"/>
      <c r="C28" s="73"/>
      <c r="D28" s="32"/>
      <c r="E28" s="32"/>
      <c r="F28" s="32"/>
      <c r="G28" s="32">
        <v>1.5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33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  <c r="AI28" s="33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50" x14ac:dyDescent="0.3">
      <c r="A29" s="77" t="s">
        <v>86</v>
      </c>
      <c r="B29" s="73">
        <f>SUM(Table24[#This Row])</f>
        <v>0.25</v>
      </c>
      <c r="C29" s="73">
        <f>SUM(D30:AU30)</f>
        <v>0.25</v>
      </c>
      <c r="D29" s="32"/>
      <c r="E29" s="32"/>
      <c r="F29" s="32"/>
      <c r="G29" s="32">
        <v>0.25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33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  <c r="AI29" s="33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</row>
    <row r="30" spans="1:50" x14ac:dyDescent="0.3">
      <c r="A30" s="77"/>
      <c r="B30" s="73"/>
      <c r="C30" s="73"/>
      <c r="D30" s="32"/>
      <c r="E30" s="32"/>
      <c r="F30" s="32"/>
      <c r="G30" s="32">
        <v>0.25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33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  <c r="AI30" s="33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50" x14ac:dyDescent="0.3">
      <c r="A31" s="77" t="s">
        <v>87</v>
      </c>
      <c r="B31" s="73">
        <f>SUM(Table24[#This Row])</f>
        <v>0.25</v>
      </c>
      <c r="C31" s="73">
        <f>SUM(D32:AU32)</f>
        <v>0.25</v>
      </c>
      <c r="D31" s="32"/>
      <c r="E31" s="32"/>
      <c r="F31" s="32"/>
      <c r="G31" s="32">
        <v>0.25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3"/>
      <c r="S31" s="33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3"/>
      <c r="AI31" s="33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</row>
    <row r="32" spans="1:50" x14ac:dyDescent="0.3">
      <c r="A32" s="77"/>
      <c r="B32" s="73"/>
      <c r="C32" s="73"/>
      <c r="D32" s="32"/>
      <c r="E32" s="32"/>
      <c r="F32" s="32"/>
      <c r="G32" s="32">
        <v>0.25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3"/>
      <c r="S32" s="33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3"/>
      <c r="AI32" s="33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</row>
    <row r="33" spans="1:47" x14ac:dyDescent="0.3">
      <c r="A33" s="77" t="s">
        <v>38</v>
      </c>
      <c r="B33" s="73">
        <f>SUM(Table24[#This Row])</f>
        <v>0.75</v>
      </c>
      <c r="C33" s="73">
        <f>SUM(D34:AU34)</f>
        <v>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3"/>
      <c r="S33" s="33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  <c r="AI33" s="33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>
        <v>0.75</v>
      </c>
      <c r="AU33" s="32"/>
    </row>
    <row r="34" spans="1:47" x14ac:dyDescent="0.3">
      <c r="A34" s="77"/>
      <c r="B34" s="73"/>
      <c r="C34" s="73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3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  <c r="AI34" s="33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ht="15.6" x14ac:dyDescent="0.3">
      <c r="A35" s="48" t="s">
        <v>67</v>
      </c>
      <c r="B35" s="25"/>
      <c r="C35" s="25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</row>
    <row r="36" spans="1:47" ht="15.6" hidden="1" x14ac:dyDescent="0.3">
      <c r="A36" s="48"/>
      <c r="B36" s="25"/>
      <c r="C36" s="25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</row>
    <row r="37" spans="1:47" ht="15.6" x14ac:dyDescent="0.3">
      <c r="A37" s="49" t="s">
        <v>26</v>
      </c>
      <c r="B37" s="26"/>
      <c r="C37" s="26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</row>
    <row r="38" spans="1:47" ht="15.6" hidden="1" x14ac:dyDescent="0.3">
      <c r="A38" s="50"/>
      <c r="B38" s="19"/>
      <c r="C38" s="19"/>
      <c r="D38" s="34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  <c r="AI38" s="33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x14ac:dyDescent="0.3">
      <c r="A39" s="77" t="s">
        <v>40</v>
      </c>
      <c r="B39" s="73">
        <f>SUM(Table24[#This Row])</f>
        <v>0.75</v>
      </c>
      <c r="C39" s="73">
        <f>SUM(D40:AU40)</f>
        <v>0</v>
      </c>
      <c r="D39" s="32"/>
      <c r="E39" s="32"/>
      <c r="F39" s="32"/>
      <c r="G39" s="32"/>
      <c r="H39" s="32">
        <v>0.75</v>
      </c>
      <c r="I39" s="32"/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  <c r="AI39" s="33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x14ac:dyDescent="0.3">
      <c r="A40" s="77"/>
      <c r="B40" s="73"/>
      <c r="C40" s="73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  <c r="AI40" s="33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x14ac:dyDescent="0.3">
      <c r="A41" s="77" t="s">
        <v>41</v>
      </c>
      <c r="B41" s="73">
        <f>SUM(Table24[#This Row])</f>
        <v>0.25</v>
      </c>
      <c r="C41" s="73">
        <f>SUM(D42:AU42)</f>
        <v>0</v>
      </c>
      <c r="D41" s="32"/>
      <c r="E41" s="32"/>
      <c r="F41" s="32"/>
      <c r="G41" s="32"/>
      <c r="H41" s="32">
        <v>0.25</v>
      </c>
      <c r="I41" s="32"/>
      <c r="J41" s="32"/>
      <c r="K41" s="32"/>
      <c r="L41" s="32"/>
      <c r="M41" s="32"/>
      <c r="N41" s="32"/>
      <c r="O41" s="32"/>
      <c r="P41" s="32"/>
      <c r="Q41" s="32"/>
      <c r="R41" s="33"/>
      <c r="S41" s="33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  <c r="AI41" s="33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x14ac:dyDescent="0.3">
      <c r="A42" s="77"/>
      <c r="B42" s="73"/>
      <c r="C42" s="73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  <c r="AI42" s="33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</row>
    <row r="43" spans="1:47" x14ac:dyDescent="0.3">
      <c r="A43" s="77" t="s">
        <v>45</v>
      </c>
      <c r="B43" s="73">
        <f>SUM(Table24[#This Row])</f>
        <v>1.5</v>
      </c>
      <c r="C43" s="73">
        <f>SUM(D44:AU44)</f>
        <v>0</v>
      </c>
      <c r="D43" s="32"/>
      <c r="E43" s="32"/>
      <c r="F43" s="32"/>
      <c r="G43" s="32"/>
      <c r="H43" s="32">
        <v>0.75</v>
      </c>
      <c r="I43" s="32">
        <v>0.75</v>
      </c>
      <c r="J43" s="32"/>
      <c r="K43" s="32"/>
      <c r="L43" s="32"/>
      <c r="M43" s="32"/>
      <c r="N43" s="32"/>
      <c r="O43" s="32"/>
      <c r="P43" s="32"/>
      <c r="Q43" s="32"/>
      <c r="R43" s="33"/>
      <c r="S43" s="33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  <c r="AI43" s="33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</row>
    <row r="44" spans="1:47" x14ac:dyDescent="0.3">
      <c r="A44" s="77"/>
      <c r="B44" s="73"/>
      <c r="C44" s="73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  <c r="AI44" s="33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</row>
    <row r="45" spans="1:47" x14ac:dyDescent="0.3">
      <c r="A45" s="77" t="s">
        <v>50</v>
      </c>
      <c r="B45" s="73">
        <f>SUM(Table24[#This Row])</f>
        <v>0.75</v>
      </c>
      <c r="C45" s="73">
        <f>SUM(D46:AU46)</f>
        <v>0</v>
      </c>
      <c r="D45" s="32"/>
      <c r="E45" s="32"/>
      <c r="F45" s="32"/>
      <c r="G45" s="32"/>
      <c r="H45" s="32"/>
      <c r="I45" s="32"/>
      <c r="J45" s="32">
        <v>0.75</v>
      </c>
      <c r="K45" s="32"/>
      <c r="L45" s="32"/>
      <c r="M45" s="32"/>
      <c r="N45" s="32"/>
      <c r="O45" s="32"/>
      <c r="P45" s="32"/>
      <c r="Q45" s="32"/>
      <c r="R45" s="33"/>
      <c r="S45" s="33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  <c r="AI45" s="33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</row>
    <row r="46" spans="1:47" x14ac:dyDescent="0.3">
      <c r="A46" s="77"/>
      <c r="B46" s="73"/>
      <c r="C46" s="73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3"/>
      <c r="S46" s="33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3"/>
      <c r="AI46" s="33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</row>
    <row r="47" spans="1:47" x14ac:dyDescent="0.3">
      <c r="A47" s="77" t="s">
        <v>42</v>
      </c>
      <c r="B47" s="73">
        <f>SUM(Table24[#This Row])</f>
        <v>0.5</v>
      </c>
      <c r="C47" s="73">
        <f>SUM(D48:AU48)</f>
        <v>0</v>
      </c>
      <c r="D47" s="32"/>
      <c r="E47" s="32"/>
      <c r="F47" s="32"/>
      <c r="G47" s="32"/>
      <c r="H47" s="32"/>
      <c r="I47" s="32"/>
      <c r="J47" s="32">
        <v>0.5</v>
      </c>
      <c r="K47" s="32"/>
      <c r="L47" s="32"/>
      <c r="M47" s="32"/>
      <c r="N47" s="32"/>
      <c r="O47" s="32"/>
      <c r="P47" s="32"/>
      <c r="Q47" s="32"/>
      <c r="R47" s="33"/>
      <c r="S47" s="33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  <c r="AI47" s="33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</row>
    <row r="48" spans="1:47" x14ac:dyDescent="0.3">
      <c r="A48" s="77"/>
      <c r="B48" s="73"/>
      <c r="C48" s="73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  <c r="AI48" s="33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</row>
    <row r="49" spans="1:47" ht="15.6" hidden="1" x14ac:dyDescent="0.3">
      <c r="A49" s="51"/>
      <c r="B49" s="18"/>
      <c r="C49" s="18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3"/>
      <c r="S49" s="33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3"/>
      <c r="AI49" s="33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</row>
    <row r="50" spans="1:47" ht="15.6" x14ac:dyDescent="0.3">
      <c r="A50" s="49" t="s">
        <v>43</v>
      </c>
      <c r="B50" s="25"/>
      <c r="C50" s="25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</row>
    <row r="51" spans="1:47" x14ac:dyDescent="0.3">
      <c r="A51" s="77" t="s">
        <v>47</v>
      </c>
      <c r="B51" s="73">
        <f>SUM(Table24[#This Row])</f>
        <v>1</v>
      </c>
      <c r="C51" s="73">
        <f>SUM(D52:AU52)</f>
        <v>0</v>
      </c>
      <c r="D51" s="32"/>
      <c r="E51" s="32"/>
      <c r="F51" s="32"/>
      <c r="G51" s="32"/>
      <c r="H51" s="32"/>
      <c r="I51" s="32"/>
      <c r="J51" s="32">
        <v>1</v>
      </c>
      <c r="K51" s="32"/>
      <c r="L51" s="32"/>
      <c r="M51" s="32"/>
      <c r="N51" s="32"/>
      <c r="O51" s="32"/>
      <c r="P51" s="32"/>
      <c r="Q51" s="32"/>
      <c r="R51" s="33"/>
      <c r="S51" s="33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  <c r="AI51" s="33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</row>
    <row r="52" spans="1:47" x14ac:dyDescent="0.3">
      <c r="A52" s="77"/>
      <c r="B52" s="73"/>
      <c r="C52" s="73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  <c r="AI52" s="33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</row>
    <row r="53" spans="1:47" x14ac:dyDescent="0.3">
      <c r="A53" s="77" t="s">
        <v>44</v>
      </c>
      <c r="B53" s="73">
        <f>SUM(Table24[#This Row])</f>
        <v>3.25</v>
      </c>
      <c r="C53" s="73">
        <f>SUM(D54:AU54)</f>
        <v>0</v>
      </c>
      <c r="D53" s="32"/>
      <c r="E53" s="32"/>
      <c r="F53" s="32"/>
      <c r="G53" s="32"/>
      <c r="H53" s="32"/>
      <c r="I53" s="32"/>
      <c r="J53" s="32">
        <v>0.75</v>
      </c>
      <c r="K53" s="32">
        <v>0.5</v>
      </c>
      <c r="L53" s="32">
        <v>1.5</v>
      </c>
      <c r="M53" s="32">
        <v>0.5</v>
      </c>
      <c r="N53" s="32"/>
      <c r="O53" s="32"/>
      <c r="P53" s="32"/>
      <c r="Q53" s="32"/>
      <c r="R53" s="33"/>
      <c r="S53" s="33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  <c r="AI53" s="33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</row>
    <row r="54" spans="1:47" x14ac:dyDescent="0.3">
      <c r="A54" s="77"/>
      <c r="B54" s="73"/>
      <c r="C54" s="73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3"/>
      <c r="S54" s="33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3"/>
      <c r="AI54" s="33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</row>
    <row r="55" spans="1:47" x14ac:dyDescent="0.3">
      <c r="A55" s="77" t="s">
        <v>46</v>
      </c>
      <c r="B55" s="73">
        <f>SUM(Table24[#This Row])</f>
        <v>3.5</v>
      </c>
      <c r="C55" s="73">
        <f>SUM(D56:AU56)</f>
        <v>0</v>
      </c>
      <c r="D55" s="32"/>
      <c r="E55" s="32"/>
      <c r="F55" s="32"/>
      <c r="G55" s="32"/>
      <c r="H55" s="32"/>
      <c r="I55" s="32"/>
      <c r="J55" s="32"/>
      <c r="K55" s="32"/>
      <c r="L55" s="32"/>
      <c r="M55" s="32">
        <v>1.5</v>
      </c>
      <c r="N55" s="32">
        <v>2</v>
      </c>
      <c r="O55" s="32"/>
      <c r="P55" s="32"/>
      <c r="Q55" s="32"/>
      <c r="R55" s="33"/>
      <c r="S55" s="33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  <c r="AI55" s="33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spans="1:47" x14ac:dyDescent="0.3">
      <c r="A56" s="77"/>
      <c r="B56" s="73"/>
      <c r="C56" s="73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  <c r="S56" s="33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3"/>
      <c r="AI56" s="33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spans="1:47" x14ac:dyDescent="0.3">
      <c r="A57" s="77" t="s">
        <v>49</v>
      </c>
      <c r="B57" s="73">
        <f>SUM(Table24[#This Row])</f>
        <v>3.5</v>
      </c>
      <c r="C57" s="73">
        <f>SUM(D58:AU58)</f>
        <v>0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>
        <v>1.5</v>
      </c>
      <c r="P57" s="32">
        <v>2</v>
      </c>
      <c r="Q57" s="32"/>
      <c r="R57" s="33"/>
      <c r="S57" s="33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3"/>
      <c r="AI57" s="33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</row>
    <row r="58" spans="1:47" x14ac:dyDescent="0.3">
      <c r="A58" s="77"/>
      <c r="B58" s="73"/>
      <c r="C58" s="73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3"/>
      <c r="S58" s="33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3"/>
      <c r="AI58" s="33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</row>
    <row r="59" spans="1:47" x14ac:dyDescent="0.3">
      <c r="A59" s="77" t="s">
        <v>66</v>
      </c>
      <c r="B59" s="73">
        <f>SUM(Table24[#This Row])</f>
        <v>5</v>
      </c>
      <c r="C59" s="73">
        <f>SUM(D60:AU60)</f>
        <v>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>
        <v>1.5</v>
      </c>
      <c r="R59" s="33"/>
      <c r="S59" s="33"/>
      <c r="T59" s="32">
        <v>2</v>
      </c>
      <c r="U59" s="32">
        <v>1.5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3"/>
      <c r="AI59" s="33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</row>
    <row r="60" spans="1:47" x14ac:dyDescent="0.3">
      <c r="A60" s="77"/>
      <c r="B60" s="73"/>
      <c r="C60" s="73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3"/>
      <c r="S60" s="33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3"/>
      <c r="AI60" s="33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</row>
    <row r="61" spans="1:47" ht="15.6" x14ac:dyDescent="0.3">
      <c r="A61" s="49" t="s">
        <v>48</v>
      </c>
      <c r="B61" s="25"/>
      <c r="C61" s="25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</row>
    <row r="62" spans="1:47" ht="15.6" hidden="1" x14ac:dyDescent="0.3">
      <c r="A62" s="51"/>
      <c r="B62" s="18"/>
      <c r="C62" s="18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3"/>
      <c r="S62" s="33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3"/>
      <c r="AI62" s="33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</row>
    <row r="63" spans="1:47" x14ac:dyDescent="0.3">
      <c r="A63" s="77" t="s">
        <v>54</v>
      </c>
      <c r="B63" s="73">
        <f>SUM(Table24[#This Row])</f>
        <v>1</v>
      </c>
      <c r="C63" s="73">
        <f>SUM(D64:AU64)</f>
        <v>0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3"/>
      <c r="S63" s="33"/>
      <c r="T63" s="32"/>
      <c r="U63" s="32"/>
      <c r="V63" s="32">
        <v>1</v>
      </c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3"/>
      <c r="AI63" s="33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</row>
    <row r="64" spans="1:47" x14ac:dyDescent="0.3">
      <c r="A64" s="77"/>
      <c r="B64" s="73"/>
      <c r="C64" s="73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3"/>
      <c r="S64" s="33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3"/>
      <c r="AI64" s="33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</row>
    <row r="65" spans="1:47" x14ac:dyDescent="0.3">
      <c r="A65" s="77" t="s">
        <v>60</v>
      </c>
      <c r="B65" s="73">
        <f>SUM(Table24[#This Row])</f>
        <v>2.5</v>
      </c>
      <c r="C65" s="73">
        <f>SUM(D66:AU66)</f>
        <v>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3"/>
      <c r="S65" s="33"/>
      <c r="T65" s="32"/>
      <c r="U65" s="32"/>
      <c r="V65" s="32">
        <v>1</v>
      </c>
      <c r="W65" s="32">
        <v>1.5</v>
      </c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3"/>
      <c r="AI65" s="33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</row>
    <row r="66" spans="1:47" x14ac:dyDescent="0.3">
      <c r="A66" s="77"/>
      <c r="B66" s="73"/>
      <c r="C66" s="73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3"/>
      <c r="S66" s="33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3"/>
      <c r="AI66" s="33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</row>
    <row r="67" spans="1:47" x14ac:dyDescent="0.3">
      <c r="A67" s="77" t="s">
        <v>64</v>
      </c>
      <c r="B67" s="73">
        <f>SUM(Table24[#This Row])</f>
        <v>2</v>
      </c>
      <c r="C67" s="73">
        <f>SUM(D68:AU68)</f>
        <v>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3"/>
      <c r="S67" s="33"/>
      <c r="T67" s="32"/>
      <c r="U67" s="32"/>
      <c r="V67" s="32"/>
      <c r="W67" s="32"/>
      <c r="X67" s="32">
        <v>2</v>
      </c>
      <c r="Y67" s="32"/>
      <c r="Z67" s="32"/>
      <c r="AA67" s="32"/>
      <c r="AB67" s="32"/>
      <c r="AC67" s="32"/>
      <c r="AD67" s="32"/>
      <c r="AE67" s="32"/>
      <c r="AF67" s="32"/>
      <c r="AG67" s="32"/>
      <c r="AH67" s="33"/>
      <c r="AI67" s="33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</row>
    <row r="68" spans="1:47" x14ac:dyDescent="0.3">
      <c r="A68" s="77"/>
      <c r="B68" s="73"/>
      <c r="C68" s="73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3"/>
      <c r="S68" s="33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3"/>
      <c r="AI68" s="33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</row>
    <row r="69" spans="1:47" x14ac:dyDescent="0.3">
      <c r="A69" s="77" t="s">
        <v>55</v>
      </c>
      <c r="B69" s="73">
        <f>SUM(Table24[#This Row])</f>
        <v>5.5</v>
      </c>
      <c r="C69" s="73">
        <f>SUM(D70:AU70)</f>
        <v>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3"/>
      <c r="S69" s="33"/>
      <c r="T69" s="32"/>
      <c r="U69" s="32"/>
      <c r="V69" s="32"/>
      <c r="W69" s="32"/>
      <c r="X69" s="32"/>
      <c r="Y69" s="32">
        <v>1.5</v>
      </c>
      <c r="Z69" s="32">
        <v>1</v>
      </c>
      <c r="AA69" s="32">
        <v>1</v>
      </c>
      <c r="AB69" s="32">
        <v>2</v>
      </c>
      <c r="AC69" s="32"/>
      <c r="AD69" s="32"/>
      <c r="AE69" s="32"/>
      <c r="AF69" s="32"/>
      <c r="AG69" s="32"/>
      <c r="AH69" s="33"/>
      <c r="AI69" s="33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</row>
    <row r="70" spans="1:47" x14ac:dyDescent="0.3">
      <c r="A70" s="77"/>
      <c r="B70" s="73"/>
      <c r="C70" s="73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3"/>
      <c r="S70" s="33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3"/>
      <c r="AI70" s="33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</row>
    <row r="71" spans="1:47" x14ac:dyDescent="0.3">
      <c r="A71" s="77" t="s">
        <v>57</v>
      </c>
      <c r="B71" s="73">
        <f>SUM(Table24[#This Row])</f>
        <v>1</v>
      </c>
      <c r="C71" s="73">
        <f>SUM(D72:AU72)</f>
        <v>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3"/>
      <c r="S71" s="33"/>
      <c r="T71" s="32"/>
      <c r="U71" s="32"/>
      <c r="V71" s="32"/>
      <c r="W71" s="32"/>
      <c r="X71" s="32"/>
      <c r="Y71" s="32"/>
      <c r="Z71" s="32">
        <v>1</v>
      </c>
      <c r="AA71" s="32"/>
      <c r="AB71" s="32"/>
      <c r="AC71" s="32"/>
      <c r="AD71" s="32"/>
      <c r="AE71" s="32"/>
      <c r="AF71" s="32"/>
      <c r="AG71" s="32"/>
      <c r="AH71" s="33"/>
      <c r="AI71" s="33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</row>
    <row r="72" spans="1:47" x14ac:dyDescent="0.3">
      <c r="A72" s="77"/>
      <c r="B72" s="73"/>
      <c r="C72" s="73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3"/>
      <c r="S72" s="33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3"/>
      <c r="AI72" s="33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</row>
    <row r="73" spans="1:47" x14ac:dyDescent="0.3">
      <c r="A73" s="77" t="s">
        <v>56</v>
      </c>
      <c r="B73" s="73">
        <f>SUM(Table24[#This Row])</f>
        <v>7</v>
      </c>
      <c r="C73" s="73">
        <f>SUM(D74:AU74)</f>
        <v>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3"/>
      <c r="S73" s="33"/>
      <c r="T73" s="32"/>
      <c r="U73" s="32"/>
      <c r="V73" s="32"/>
      <c r="W73" s="32"/>
      <c r="X73" s="32"/>
      <c r="Y73" s="32"/>
      <c r="Z73" s="32"/>
      <c r="AA73" s="32"/>
      <c r="AB73" s="32"/>
      <c r="AC73" s="32">
        <v>1.5</v>
      </c>
      <c r="AD73" s="32">
        <v>2</v>
      </c>
      <c r="AE73" s="32">
        <v>1.5</v>
      </c>
      <c r="AF73" s="32">
        <v>2</v>
      </c>
      <c r="AG73" s="32"/>
      <c r="AH73" s="33"/>
      <c r="AI73" s="33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</row>
    <row r="74" spans="1:47" x14ac:dyDescent="0.3">
      <c r="A74" s="77"/>
      <c r="B74" s="73"/>
      <c r="C74" s="73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3"/>
      <c r="S74" s="33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3"/>
      <c r="AI74" s="33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</row>
    <row r="75" spans="1:47" x14ac:dyDescent="0.3">
      <c r="A75" s="77" t="s">
        <v>58</v>
      </c>
      <c r="B75" s="73">
        <f>SUM(Table24[#This Row])</f>
        <v>4</v>
      </c>
      <c r="C75" s="73">
        <f>SUM(D76:AU76)</f>
        <v>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3"/>
      <c r="S75" s="33"/>
      <c r="T75" s="32"/>
      <c r="U75" s="32"/>
      <c r="V75" s="32"/>
      <c r="W75" s="32"/>
      <c r="X75" s="32"/>
      <c r="Y75" s="32"/>
      <c r="Z75" s="32"/>
      <c r="AA75" s="32">
        <v>0.5</v>
      </c>
      <c r="AB75" s="32"/>
      <c r="AC75" s="32"/>
      <c r="AD75" s="32"/>
      <c r="AE75" s="32"/>
      <c r="AF75" s="32"/>
      <c r="AG75" s="32">
        <v>1.5</v>
      </c>
      <c r="AH75" s="33"/>
      <c r="AI75" s="33"/>
      <c r="AJ75" s="32">
        <v>2</v>
      </c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</row>
    <row r="76" spans="1:47" x14ac:dyDescent="0.3">
      <c r="A76" s="77"/>
      <c r="B76" s="73"/>
      <c r="C76" s="73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3"/>
      <c r="S76" s="33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3"/>
      <c r="AI76" s="33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spans="1:47" x14ac:dyDescent="0.3">
      <c r="A77" s="77" t="s">
        <v>65</v>
      </c>
      <c r="B77" s="73">
        <f>SUM(Table24[#This Row])</f>
        <v>3.5</v>
      </c>
      <c r="C77" s="73">
        <f>SUM(D78:AU78)</f>
        <v>0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3"/>
      <c r="S77" s="33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3"/>
      <c r="AI77" s="33"/>
      <c r="AJ77" s="32"/>
      <c r="AK77" s="32">
        <v>1.5</v>
      </c>
      <c r="AL77" s="32">
        <v>2</v>
      </c>
      <c r="AM77" s="32"/>
      <c r="AN77" s="32"/>
      <c r="AO77" s="32"/>
      <c r="AP77" s="32"/>
      <c r="AQ77" s="32"/>
      <c r="AR77" s="32"/>
      <c r="AS77" s="32"/>
      <c r="AT77" s="32"/>
      <c r="AU77" s="32"/>
    </row>
    <row r="78" spans="1:47" x14ac:dyDescent="0.3">
      <c r="A78" s="77"/>
      <c r="B78" s="73"/>
      <c r="C78" s="73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3"/>
      <c r="S78" s="33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3"/>
      <c r="AI78" s="33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</row>
    <row r="79" spans="1:47" x14ac:dyDescent="0.3">
      <c r="A79" s="77" t="s">
        <v>59</v>
      </c>
      <c r="B79" s="73">
        <f>SUM(Table24[#This Row])</f>
        <v>7</v>
      </c>
      <c r="C79" s="73">
        <f>SUM(D80:AU80)</f>
        <v>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3"/>
      <c r="S79" s="33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3"/>
      <c r="AI79" s="33"/>
      <c r="AJ79" s="32"/>
      <c r="AK79" s="32"/>
      <c r="AL79" s="32"/>
      <c r="AM79" s="32">
        <v>1.5</v>
      </c>
      <c r="AN79" s="32">
        <v>2</v>
      </c>
      <c r="AO79" s="32">
        <v>1.5</v>
      </c>
      <c r="AP79" s="32">
        <v>2</v>
      </c>
      <c r="AQ79" s="32"/>
      <c r="AR79" s="32"/>
      <c r="AS79" s="32"/>
      <c r="AT79" s="32"/>
      <c r="AU79" s="32"/>
    </row>
    <row r="80" spans="1:47" x14ac:dyDescent="0.3">
      <c r="A80" s="77"/>
      <c r="B80" s="73"/>
      <c r="C80" s="73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3"/>
      <c r="S80" s="33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3"/>
      <c r="AI80" s="33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</row>
    <row r="81" spans="1:47" ht="15.6" x14ac:dyDescent="0.3">
      <c r="A81" s="49" t="s">
        <v>61</v>
      </c>
      <c r="B81" s="25"/>
      <c r="C81" s="25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</row>
    <row r="82" spans="1:47" ht="15.6" hidden="1" x14ac:dyDescent="0.3">
      <c r="A82" s="52"/>
      <c r="B82" s="25"/>
      <c r="C82" s="25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</row>
    <row r="83" spans="1:47" x14ac:dyDescent="0.3">
      <c r="A83" s="77" t="s">
        <v>63</v>
      </c>
      <c r="B83" s="73">
        <f>SUM(Table24[#This Row])</f>
        <v>0.25</v>
      </c>
      <c r="C83" s="73">
        <f>SUM(D84:AU84)</f>
        <v>0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3"/>
      <c r="S83" s="33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3"/>
      <c r="AI83" s="33"/>
      <c r="AJ83" s="32"/>
      <c r="AK83" s="32"/>
      <c r="AL83" s="32"/>
      <c r="AM83" s="32"/>
      <c r="AN83" s="32"/>
      <c r="AO83" s="32"/>
      <c r="AP83" s="32"/>
      <c r="AQ83" s="32"/>
      <c r="AR83" s="32">
        <v>0.25</v>
      </c>
      <c r="AS83" s="32"/>
      <c r="AT83" s="32"/>
      <c r="AU83" s="32"/>
    </row>
    <row r="84" spans="1:47" x14ac:dyDescent="0.3">
      <c r="A84" s="77"/>
      <c r="B84" s="73"/>
      <c r="C84" s="73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3"/>
      <c r="S84" s="33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3"/>
      <c r="AI84" s="33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</row>
    <row r="85" spans="1:47" x14ac:dyDescent="0.3">
      <c r="A85" s="77" t="s">
        <v>62</v>
      </c>
      <c r="B85" s="73">
        <f>SUM(Table24[#This Row])</f>
        <v>6.5</v>
      </c>
      <c r="C85" s="73">
        <f>SUM(D86:AU86)</f>
        <v>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3"/>
      <c r="S85" s="33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3"/>
      <c r="AI85" s="33"/>
      <c r="AJ85" s="32"/>
      <c r="AK85" s="32"/>
      <c r="AL85" s="32"/>
      <c r="AM85" s="32"/>
      <c r="AN85" s="32"/>
      <c r="AO85" s="32"/>
      <c r="AP85" s="32"/>
      <c r="AQ85" s="32">
        <v>0.5</v>
      </c>
      <c r="AR85" s="32">
        <v>1.75</v>
      </c>
      <c r="AS85" s="32">
        <v>1.5</v>
      </c>
      <c r="AT85" s="32">
        <v>1.25</v>
      </c>
      <c r="AU85" s="32">
        <v>1.5</v>
      </c>
    </row>
    <row r="86" spans="1:47" x14ac:dyDescent="0.3">
      <c r="A86" s="77"/>
      <c r="B86" s="73"/>
      <c r="C86" s="73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3"/>
      <c r="S86" s="33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3"/>
      <c r="AI86" s="33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</row>
    <row r="87" spans="1:47" ht="30" x14ac:dyDescent="0.3">
      <c r="A87" s="49"/>
      <c r="B87" s="61" t="s">
        <v>33</v>
      </c>
      <c r="C87" s="61" t="s">
        <v>34</v>
      </c>
      <c r="D87" s="8" t="s">
        <v>15</v>
      </c>
      <c r="E87" s="8" t="s">
        <v>16</v>
      </c>
      <c r="F87" s="8" t="s">
        <v>15</v>
      </c>
      <c r="G87" s="8" t="s">
        <v>16</v>
      </c>
      <c r="H87" s="8" t="s">
        <v>15</v>
      </c>
      <c r="I87" s="8" t="s">
        <v>16</v>
      </c>
      <c r="J87" s="8" t="s">
        <v>15</v>
      </c>
      <c r="K87" s="8" t="s">
        <v>16</v>
      </c>
      <c r="L87" s="8" t="s">
        <v>15</v>
      </c>
      <c r="M87" s="8" t="s">
        <v>16</v>
      </c>
      <c r="N87" s="8" t="s">
        <v>15</v>
      </c>
      <c r="O87" s="8" t="s">
        <v>16</v>
      </c>
      <c r="P87" s="8" t="s">
        <v>15</v>
      </c>
      <c r="Q87" s="8" t="s">
        <v>16</v>
      </c>
      <c r="R87" s="8"/>
      <c r="S87" s="8"/>
      <c r="T87" s="8" t="s">
        <v>15</v>
      </c>
      <c r="U87" s="8" t="s">
        <v>16</v>
      </c>
      <c r="V87" s="8" t="s">
        <v>15</v>
      </c>
      <c r="W87" s="8" t="s">
        <v>16</v>
      </c>
      <c r="X87" s="8" t="s">
        <v>15</v>
      </c>
      <c r="Y87" s="8" t="s">
        <v>16</v>
      </c>
      <c r="Z87" s="8" t="s">
        <v>15</v>
      </c>
      <c r="AA87" s="8" t="s">
        <v>16</v>
      </c>
      <c r="AB87" s="8" t="s">
        <v>15</v>
      </c>
      <c r="AC87" s="8" t="s">
        <v>16</v>
      </c>
      <c r="AD87" s="8" t="s">
        <v>15</v>
      </c>
      <c r="AE87" s="8" t="s">
        <v>16</v>
      </c>
      <c r="AF87" s="8" t="s">
        <v>15</v>
      </c>
      <c r="AG87" s="8" t="s">
        <v>16</v>
      </c>
      <c r="AH87" s="8"/>
      <c r="AI87" s="8"/>
      <c r="AJ87" s="8" t="s">
        <v>15</v>
      </c>
      <c r="AK87" s="8" t="s">
        <v>16</v>
      </c>
      <c r="AL87" s="8" t="s">
        <v>15</v>
      </c>
      <c r="AM87" s="8" t="s">
        <v>16</v>
      </c>
      <c r="AN87" s="8" t="s">
        <v>15</v>
      </c>
      <c r="AO87" s="8" t="s">
        <v>16</v>
      </c>
      <c r="AP87" s="8" t="s">
        <v>15</v>
      </c>
      <c r="AQ87" s="8" t="s">
        <v>16</v>
      </c>
      <c r="AR87" s="8" t="s">
        <v>15</v>
      </c>
      <c r="AS87" s="8" t="s">
        <v>16</v>
      </c>
      <c r="AT87" s="8" t="s">
        <v>15</v>
      </c>
      <c r="AU87" s="8" t="s">
        <v>16</v>
      </c>
    </row>
    <row r="88" spans="1:47" s="59" customFormat="1" ht="15.6" x14ac:dyDescent="0.3">
      <c r="A88" s="56"/>
      <c r="B88" s="57">
        <f>SUM(B4:B86)</f>
        <v>81.5</v>
      </c>
      <c r="C88" s="57">
        <f>SUM(C5:C86)</f>
        <v>8.25</v>
      </c>
      <c r="D88" s="62" cm="1">
        <f t="array" ref="D88">SUM(IF(MOD(1+ ROW( Table24[[#All],[Column1]:[Column4]]),2)=0,Table24[[#All],[Column1]:[Column4]],0))</f>
        <v>4</v>
      </c>
      <c r="E88" s="58" cm="1">
        <f t="array" ref="E88">SUM(IF(MOD(ROW( Table24[[#All],[Column1]:[Column4]]),2)=0,Table24[[#All],[Column1]:[Column4]],0))</f>
        <v>4</v>
      </c>
      <c r="F88" s="58" cm="1">
        <f t="array" ref="F88">SUM(IF(MOD(1+ ROW(Table24[[#All],[Column5]:[Column8]]),2)=0,Table24[[#All],[Column5]:[Column8]],0))</f>
        <v>4.5</v>
      </c>
      <c r="G88" s="58" cm="1">
        <f t="array" ref="G88">SUM(IF(MOD(ROW(Table24[[#All],[Column5]:[Column8]]),2)=0,Table24[[#All],[Column5]:[Column8]],0))</f>
        <v>4.25</v>
      </c>
      <c r="H88" s="58" cm="1">
        <f t="array" ref="H88">SUM(IF(MOD(1+ ROW( Table24[[#All],[Column9]:[Column12]]),2)=0,Table24[[#All],[Column9]:[Column12]],0))</f>
        <v>4</v>
      </c>
      <c r="I88" s="58" cm="1">
        <f t="array" ref="I88">SUM(IF(MOD(ROW( Table24[[#All],[Column9]:[Column12]]),2)=0,Table24[[#All],[Column9]:[Column12]],0))</f>
        <v>0</v>
      </c>
      <c r="J88" s="58" cm="1">
        <f t="array" ref="J88">SUM(IF(MOD(1+ ROW(Table24[[#All],[Column13]:[Column14]]),2)=0,Table24[[#All],[Column13]:[Column14]],0))</f>
        <v>4.5</v>
      </c>
      <c r="K88" s="58" cm="1">
        <f t="array" ref="K88">SUM(IF(MOD(ROW(Table24[[#All],[Column13]:[Column14]]),2)=0,Table24[[#All],[Column13]:[Column14]],0))</f>
        <v>0</v>
      </c>
      <c r="L88" s="58" cm="1">
        <f t="array" ref="L88">SUM(IF(MOD(1+ ROW(Table24[[#All],[Column17]:[Column20]]),2)=0,Table24[[#All],[Column17]:[Column20]],0))</f>
        <v>4</v>
      </c>
      <c r="M88" s="58" cm="1">
        <f t="array" ref="M88">SUM(IF(MOD(ROW(Table24[[#All],[Column17]:[Column20]]),2)=0,Table24[[#All],[Column17]:[Column20]],0))</f>
        <v>0</v>
      </c>
      <c r="N88" s="58" cm="1">
        <f t="array" ref="N88">SUM(IF(MOD(1+ ROW(Table24[[#All],[Column21]:[Column24]]),2)=0,Table24[[#All],[Column21]:[Column24]],0))</f>
        <v>4</v>
      </c>
      <c r="O88" s="58" cm="1">
        <f t="array" ref="O88">SUM(IF(MOD(ROW(Table24[[#All],[Column21]:[Column24]]),2)=0,Table24[[#All],[Column21]:[Column24]],0))</f>
        <v>0</v>
      </c>
      <c r="P88" s="58" cm="1">
        <f t="array" ref="P88">SUM(IF(MOD(1+ ROW(Table24[[#All],[Column25]:[Column28]]),2)=0,Table24[[#All],[Column25]:[Column28]],0))</f>
        <v>4</v>
      </c>
      <c r="Q88" s="58" cm="1">
        <f t="array" ref="Q88">SUM(IF(MOD(ROW(Table24[[#All],[Column25]:[Column28]]),2)=0,Table24[[#All],[Column25]:[Column28]],0))</f>
        <v>0</v>
      </c>
      <c r="R88" s="58"/>
      <c r="S88" s="58"/>
      <c r="T88" s="58" cm="1">
        <f t="array" ref="T88">SUM(IF(MOD(1+ ROW(Table24[[#All],[Column29]:[Column32]]),2)=0,Table24[[#All],[Column29]:[Column32]],0))</f>
        <v>4.5</v>
      </c>
      <c r="U88" s="58" cm="1">
        <f t="array" ref="U88">SUM(IF(MOD(ROW(Table24[[#All],[Column29]:[Column32]]),2)=0,Table24[[#All],[Column29]:[Column32]],0))</f>
        <v>0</v>
      </c>
      <c r="V88" s="58" cm="1">
        <f t="array" ref="V88">SUM(IF(MOD(1+ ROW(Table24[[#All],[Column33]:[Column36]]),2)=0,Table24[[#All],[Column33]:[Column36]],0))</f>
        <v>4</v>
      </c>
      <c r="W88" s="58" cm="1">
        <f t="array" ref="W88">SUM(IF(MOD(ROW(Table24[[#All],[Column33]:[Column36]]),2)=0,Table24[[#All],[Column33]:[Column36]],0))</f>
        <v>0</v>
      </c>
      <c r="X88" s="58" cm="1">
        <f t="array" ref="X88">SUM(IF(MOD(1+ ROW(Table24[[#All],[Column37]:[Column40]]),2)=0,Table24[[#All],[Column37]:[Column40]],0))</f>
        <v>4</v>
      </c>
      <c r="Y88" s="58" cm="1">
        <f t="array" ref="Y88">SUM(IF(MOD(ROW(Table24[[#All],[Column37]:[Column40]]),2)=0,Table24[[#All],[Column37]:[Column40]],0))</f>
        <v>0</v>
      </c>
      <c r="Z88" s="58" cm="1">
        <f t="array" ref="Z88">SUM(IF(MOD(1+ ROW(Table24[[#All],[Column41]:[Column44]]),2)=0,Table24[[#All],[Column41]:[Column44]],0))</f>
        <v>4</v>
      </c>
      <c r="AA88" s="58" cm="1">
        <f t="array" ref="AA88">SUM(IF(MOD(ROW(Table24[[#All],[Column41]:[Column44]]),2)=0,Table24[[#All],[Column41]:[Column44]],0))</f>
        <v>0</v>
      </c>
      <c r="AB88" s="58" cm="1">
        <f t="array" ref="AB88">SUM(IF(MOD(1+ ROW(Table24[[#All],[Column45]:[Column48]]),2)=0,Table24[[#All],[Column45]:[Column48]],0))</f>
        <v>4</v>
      </c>
      <c r="AC88" s="58" cm="1">
        <f t="array" ref="AC88">SUM(IF(MOD(ROW(Table24[[#All],[Column45]:[Column48]]),2)=0,Table24[[#All],[Column45]:[Column48]],0))</f>
        <v>0</v>
      </c>
      <c r="AD88" s="58" cm="1">
        <f t="array" ref="AD88">SUM(IF(MOD(1+ ROW(Table24[[#All],[Column49]:[Column52]]),2)=0,Table24[[#All],[Column49]:[Column52]],0))</f>
        <v>4</v>
      </c>
      <c r="AE88" s="58" cm="1">
        <f t="array" ref="AE88">SUM(IF(MOD(ROW(Table24[[#All],[Column49]:[Column52]]),2)=0,Table24[[#All],[Column49]:[Column52]],0))</f>
        <v>0</v>
      </c>
      <c r="AF88" s="58" cm="1">
        <f t="array" ref="AF88">SUM(IF(MOD(1+ ROW(Table24[[#All],[Column53]:[Column56]]),2)=0,Table24[[#All],[Column53]:[Column56]],0))</f>
        <v>4</v>
      </c>
      <c r="AG88" s="58" cm="1">
        <f t="array" ref="AG88">SUM(IF(MOD(ROW(Table24[[#All],[Column53]:[Column56]]),2)=0,Table24[[#All],[Column53]:[Column56]],0))</f>
        <v>0</v>
      </c>
      <c r="AH88" s="58"/>
      <c r="AI88" s="58"/>
      <c r="AJ88" s="58" cm="1">
        <f t="array" ref="AJ88">SUM(IF(MOD(1+ ROW(Table24[[#All],[Column61]:[Column64]]),2)=0,Table24[[#All],[Column61]:[Column64]],0))</f>
        <v>4</v>
      </c>
      <c r="AK88" s="58" cm="1">
        <f t="array" ref="AK88">SUM(IF(MOD(ROW(Table24[[#All],[Column61]:[Column64]]),2)=0,Table24[[#All],[Column61]:[Column64]],0))</f>
        <v>0</v>
      </c>
      <c r="AL88" s="58" cm="1">
        <f t="array" ref="AL88">SUM(IF(MOD(1+ ROW(Table24[[#All],[Column65]:[Column68]]),2)=0,Table24[[#All],[Column65]:[Column68]],0))</f>
        <v>4</v>
      </c>
      <c r="AM88" s="58" cm="1">
        <f t="array" ref="AM88">SUM(IF(MOD(ROW(Table24[[#All],[Column65]:[Column68]]),2)=0,Table24[[#All],[Column65]:[Column68]],0))</f>
        <v>0</v>
      </c>
      <c r="AN88" s="58" cm="1">
        <f t="array" ref="AN88">SUM(IF(MOD(1+ ROW(Table24[[#All],[Column69]:[Column72]]),2)=0,Table24[[#All],[Column69]:[Column72]],0))</f>
        <v>4</v>
      </c>
      <c r="AO88" s="58" cm="1">
        <f t="array" ref="AO88">SUM(IF(MOD(ROW(Table24[[#All],[Column69]:[Column72]]),2)=0,Table24[[#All],[Column69]:[Column72]],0))</f>
        <v>0</v>
      </c>
      <c r="AP88" s="58" cm="1">
        <f t="array" ref="AP88">SUM(IF(MOD(1+ ROW(Table24[[#All],[Column73]:[Column76]]),2)=0,Table24[[#All],[Column73]:[Column76]],0))</f>
        <v>4</v>
      </c>
      <c r="AQ88" s="58" cm="1">
        <f t="array" ref="AQ88">SUM(IF(MOD(ROW(Table24[[#All],[Column73]:[Column76]]),2)=0,Table24[[#All],[Column73]:[Column76]],0))</f>
        <v>0</v>
      </c>
      <c r="AR88" s="58" cm="1">
        <f t="array" ref="AR88">SUM(IF(MOD(1+ ROW(Table24[[#All],[Column2]:[Column3]]),2)=0,Table24[[#All],[Column2]:[Column3]],0))</f>
        <v>4</v>
      </c>
      <c r="AS88" s="58" cm="1">
        <f t="array" ref="AS88">SUM(IF(MOD(ROW(Table24[[#All],[Column2]:[Column3]]),2)=0,Table24[[#All],[Column2]:[Column3]],0))</f>
        <v>0</v>
      </c>
      <c r="AT88" s="58" cm="1">
        <f t="array" ref="AT88">SUM(IF(MOD(1+ ROW(Table24[[#All],[Column6]:[Column7]]),2)=0,Table24[[#All],[Column6]:[Column7]],0))</f>
        <v>4</v>
      </c>
      <c r="AU88" s="58" cm="1">
        <f t="array" ref="AU88">SUM(IF(MOD(ROW(Table24[[#All],[Column6]:[Column7]]),2)=0,Table24[[#All],[Column6]:[Column7]],0))</f>
        <v>0</v>
      </c>
    </row>
    <row r="89" spans="1:47" ht="15" x14ac:dyDescent="0.3">
      <c r="A89" s="78" t="s">
        <v>31</v>
      </c>
      <c r="B89" s="36"/>
      <c r="C89" s="35"/>
      <c r="D89" s="67" t="s">
        <v>0</v>
      </c>
      <c r="E89" s="68"/>
      <c r="F89" s="68"/>
      <c r="G89" s="69"/>
      <c r="H89" s="67" t="s">
        <v>1</v>
      </c>
      <c r="I89" s="68"/>
      <c r="J89" s="68"/>
      <c r="K89" s="69"/>
      <c r="L89" s="67" t="s">
        <v>2</v>
      </c>
      <c r="M89" s="68"/>
      <c r="N89" s="68"/>
      <c r="O89" s="69"/>
      <c r="P89" s="67" t="s">
        <v>3</v>
      </c>
      <c r="Q89" s="68"/>
      <c r="R89" s="68"/>
      <c r="S89" s="69"/>
      <c r="T89" s="67" t="s">
        <v>4</v>
      </c>
      <c r="U89" s="68"/>
      <c r="V89" s="68"/>
      <c r="W89" s="69"/>
      <c r="X89" s="67" t="s">
        <v>5</v>
      </c>
      <c r="Y89" s="68"/>
      <c r="Z89" s="68"/>
      <c r="AA89" s="69"/>
      <c r="AB89" s="67" t="s">
        <v>6</v>
      </c>
      <c r="AC89" s="68"/>
      <c r="AD89" s="68"/>
      <c r="AE89" s="69"/>
      <c r="AF89" s="67" t="s">
        <v>7</v>
      </c>
      <c r="AG89" s="68"/>
      <c r="AH89" s="68"/>
      <c r="AI89" s="69"/>
      <c r="AJ89" s="67" t="s">
        <v>8</v>
      </c>
      <c r="AK89" s="68"/>
      <c r="AL89" s="68"/>
      <c r="AM89" s="69"/>
      <c r="AN89" s="67" t="s">
        <v>9</v>
      </c>
      <c r="AO89" s="68"/>
      <c r="AP89" s="68"/>
      <c r="AQ89" s="69"/>
      <c r="AR89" s="67" t="s">
        <v>23</v>
      </c>
      <c r="AS89" s="68"/>
      <c r="AT89" s="68"/>
      <c r="AU89" s="69"/>
    </row>
    <row r="90" spans="1:47" ht="15" x14ac:dyDescent="0.3">
      <c r="A90" s="78"/>
      <c r="B90" s="36"/>
      <c r="C90" s="35"/>
      <c r="D90" s="66" t="s">
        <v>10</v>
      </c>
      <c r="E90" s="64"/>
      <c r="F90" s="64"/>
      <c r="G90" s="65"/>
      <c r="H90" s="66" t="s">
        <v>11</v>
      </c>
      <c r="I90" s="64"/>
      <c r="J90" s="64"/>
      <c r="K90" s="65"/>
      <c r="L90" s="66" t="s">
        <v>12</v>
      </c>
      <c r="M90" s="64"/>
      <c r="N90" s="64"/>
      <c r="O90" s="65"/>
      <c r="P90" s="66" t="s">
        <v>13</v>
      </c>
      <c r="Q90" s="64"/>
      <c r="R90" s="64"/>
      <c r="S90" s="65"/>
      <c r="T90" s="66" t="s">
        <v>17</v>
      </c>
      <c r="U90" s="64"/>
      <c r="V90" s="64"/>
      <c r="W90" s="65"/>
      <c r="X90" s="66" t="s">
        <v>18</v>
      </c>
      <c r="Y90" s="64"/>
      <c r="Z90" s="64"/>
      <c r="AA90" s="65"/>
      <c r="AB90" s="66" t="s">
        <v>19</v>
      </c>
      <c r="AC90" s="64"/>
      <c r="AD90" s="64"/>
      <c r="AE90" s="65"/>
      <c r="AF90" s="66" t="s">
        <v>20</v>
      </c>
      <c r="AG90" s="64"/>
      <c r="AH90" s="64"/>
      <c r="AI90" s="65"/>
      <c r="AJ90" s="66" t="s">
        <v>21</v>
      </c>
      <c r="AK90" s="64"/>
      <c r="AL90" s="64"/>
      <c r="AM90" s="65"/>
      <c r="AN90" s="66" t="s">
        <v>22</v>
      </c>
      <c r="AO90" s="64"/>
      <c r="AP90" s="64"/>
      <c r="AQ90" s="65"/>
      <c r="AR90" s="66" t="s">
        <v>24</v>
      </c>
      <c r="AS90" s="64"/>
      <c r="AT90" s="64"/>
      <c r="AU90" s="65"/>
    </row>
    <row r="91" spans="1:47" ht="15" x14ac:dyDescent="0.3">
      <c r="A91" s="78"/>
      <c r="B91" s="36" t="s">
        <v>15</v>
      </c>
      <c r="C91" s="35" t="s">
        <v>16</v>
      </c>
      <c r="D91" s="70" t="s">
        <v>27</v>
      </c>
      <c r="E91" s="71"/>
      <c r="F91" s="71" t="s">
        <v>28</v>
      </c>
      <c r="G91" s="72"/>
      <c r="H91" s="66" t="s">
        <v>27</v>
      </c>
      <c r="I91" s="64"/>
      <c r="J91" s="64" t="s">
        <v>28</v>
      </c>
      <c r="K91" s="65"/>
      <c r="L91" s="66" t="s">
        <v>27</v>
      </c>
      <c r="M91" s="64"/>
      <c r="N91" s="64" t="s">
        <v>28</v>
      </c>
      <c r="O91" s="64"/>
      <c r="P91" s="66" t="s">
        <v>27</v>
      </c>
      <c r="Q91" s="64"/>
      <c r="R91" s="64" t="s">
        <v>28</v>
      </c>
      <c r="S91" s="65"/>
      <c r="T91" s="66" t="s">
        <v>27</v>
      </c>
      <c r="U91" s="64"/>
      <c r="V91" s="64" t="s">
        <v>28</v>
      </c>
      <c r="W91" s="65"/>
      <c r="X91" s="66" t="s">
        <v>27</v>
      </c>
      <c r="Y91" s="64"/>
      <c r="Z91" s="64" t="s">
        <v>28</v>
      </c>
      <c r="AA91" s="65"/>
      <c r="AB91" s="66" t="s">
        <v>27</v>
      </c>
      <c r="AC91" s="64"/>
      <c r="AD91" s="64" t="s">
        <v>28</v>
      </c>
      <c r="AE91" s="65"/>
      <c r="AF91" s="66" t="s">
        <v>27</v>
      </c>
      <c r="AG91" s="64"/>
      <c r="AH91" s="64" t="s">
        <v>28</v>
      </c>
      <c r="AI91" s="65"/>
      <c r="AJ91" s="64" t="s">
        <v>27</v>
      </c>
      <c r="AK91" s="64"/>
      <c r="AL91" s="64" t="s">
        <v>28</v>
      </c>
      <c r="AM91" s="65"/>
      <c r="AN91" s="66" t="s">
        <v>27</v>
      </c>
      <c r="AO91" s="64"/>
      <c r="AP91" s="64" t="s">
        <v>28</v>
      </c>
      <c r="AQ91" s="65"/>
      <c r="AR91" s="66" t="s">
        <v>27</v>
      </c>
      <c r="AS91" s="64"/>
      <c r="AT91" s="64" t="s">
        <v>28</v>
      </c>
      <c r="AU91" s="65"/>
    </row>
  </sheetData>
  <mergeCells count="196">
    <mergeCell ref="A27:A28"/>
    <mergeCell ref="B27:B28"/>
    <mergeCell ref="C27:C28"/>
    <mergeCell ref="A29:A30"/>
    <mergeCell ref="B29:B30"/>
    <mergeCell ref="C29:C30"/>
    <mergeCell ref="AN91:AO91"/>
    <mergeCell ref="AP91:AQ91"/>
    <mergeCell ref="AR91:AS91"/>
    <mergeCell ref="D91:E91"/>
    <mergeCell ref="F91:G91"/>
    <mergeCell ref="H91:I91"/>
    <mergeCell ref="J91:K91"/>
    <mergeCell ref="L91:M91"/>
    <mergeCell ref="N91:O91"/>
    <mergeCell ref="D90:G90"/>
    <mergeCell ref="H90:K90"/>
    <mergeCell ref="L90:O90"/>
    <mergeCell ref="AB90:AE90"/>
    <mergeCell ref="L89:O89"/>
    <mergeCell ref="P89:S89"/>
    <mergeCell ref="T89:W89"/>
    <mergeCell ref="X89:AA89"/>
    <mergeCell ref="AB89:AE89"/>
    <mergeCell ref="AT91:AU91"/>
    <mergeCell ref="AW10:AX10"/>
    <mergeCell ref="AB91:AC91"/>
    <mergeCell ref="AD91:AE91"/>
    <mergeCell ref="AF91:AG91"/>
    <mergeCell ref="AH91:AI91"/>
    <mergeCell ref="AJ91:AK91"/>
    <mergeCell ref="AL91:AM91"/>
    <mergeCell ref="P91:Q91"/>
    <mergeCell ref="R91:S91"/>
    <mergeCell ref="T91:U91"/>
    <mergeCell ref="V91:W91"/>
    <mergeCell ref="X91:Y91"/>
    <mergeCell ref="Z91:AA91"/>
    <mergeCell ref="AF90:AI90"/>
    <mergeCell ref="AJ90:AM90"/>
    <mergeCell ref="AN90:AQ90"/>
    <mergeCell ref="AR90:AU90"/>
    <mergeCell ref="AJ89:AM89"/>
    <mergeCell ref="AN89:AQ89"/>
    <mergeCell ref="AR89:AU89"/>
    <mergeCell ref="P90:S90"/>
    <mergeCell ref="T90:W90"/>
    <mergeCell ref="X90:AA90"/>
    <mergeCell ref="AF89:AI89"/>
    <mergeCell ref="A85:A86"/>
    <mergeCell ref="B85:B86"/>
    <mergeCell ref="C85:C86"/>
    <mergeCell ref="A89:A91"/>
    <mergeCell ref="D89:G89"/>
    <mergeCell ref="H89:K89"/>
    <mergeCell ref="A79:A80"/>
    <mergeCell ref="B79:B80"/>
    <mergeCell ref="C79:C80"/>
    <mergeCell ref="A83:A84"/>
    <mergeCell ref="B83:B84"/>
    <mergeCell ref="C83:C84"/>
    <mergeCell ref="A75:A76"/>
    <mergeCell ref="B75:B76"/>
    <mergeCell ref="C75:C76"/>
    <mergeCell ref="A77:A78"/>
    <mergeCell ref="B77:B78"/>
    <mergeCell ref="C77:C78"/>
    <mergeCell ref="A71:A72"/>
    <mergeCell ref="B71:B72"/>
    <mergeCell ref="C71:C72"/>
    <mergeCell ref="A73:A74"/>
    <mergeCell ref="B73:B74"/>
    <mergeCell ref="C73:C74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51:A52"/>
    <mergeCell ref="B51:B52"/>
    <mergeCell ref="C51:C52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1:A32"/>
    <mergeCell ref="B31:B32"/>
    <mergeCell ref="C31:C32"/>
    <mergeCell ref="A33:A34"/>
    <mergeCell ref="B33:B34"/>
    <mergeCell ref="C33:C34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9:A10"/>
    <mergeCell ref="B9:B10"/>
    <mergeCell ref="C9:C10"/>
    <mergeCell ref="A11:A12"/>
    <mergeCell ref="B11:B12"/>
    <mergeCell ref="C11:C12"/>
    <mergeCell ref="A5:A6"/>
    <mergeCell ref="B5:B6"/>
    <mergeCell ref="C5:C6"/>
    <mergeCell ref="A7:A8"/>
    <mergeCell ref="B7:B8"/>
    <mergeCell ref="C7:C8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C15:C18 C5:C12 C53:C54 C83:C84">
    <cfRule type="expression" dxfId="248" priority="89">
      <formula>B5=C5</formula>
    </cfRule>
    <cfRule type="expression" dxfId="247" priority="90">
      <formula>B5&lt;C5</formula>
    </cfRule>
    <cfRule type="expression" dxfId="246" priority="91">
      <formula>B5&gt;C5</formula>
    </cfRule>
  </conditionalFormatting>
  <conditionalFormatting sqref="C19:C20">
    <cfRule type="expression" dxfId="245" priority="86">
      <formula>B19=C19</formula>
    </cfRule>
    <cfRule type="expression" dxfId="244" priority="87">
      <formula>B19&lt;C19</formula>
    </cfRule>
    <cfRule type="expression" dxfId="243" priority="88">
      <formula>B19&gt;C19</formula>
    </cfRule>
  </conditionalFormatting>
  <conditionalFormatting sqref="C21:C22">
    <cfRule type="expression" dxfId="242" priority="83">
      <formula>B21=C21</formula>
    </cfRule>
    <cfRule type="expression" dxfId="241" priority="84">
      <formula>B21&lt;C21</formula>
    </cfRule>
    <cfRule type="expression" dxfId="240" priority="85">
      <formula>B21&gt;C21</formula>
    </cfRule>
  </conditionalFormatting>
  <conditionalFormatting sqref="C23:C24">
    <cfRule type="expression" dxfId="239" priority="80">
      <formula>B23=C23</formula>
    </cfRule>
    <cfRule type="expression" dxfId="238" priority="81">
      <formula>B23&lt;C23</formula>
    </cfRule>
    <cfRule type="expression" dxfId="237" priority="82">
      <formula>B23&gt;C23</formula>
    </cfRule>
  </conditionalFormatting>
  <conditionalFormatting sqref="C25:C26">
    <cfRule type="expression" dxfId="236" priority="77">
      <formula>B25=C25</formula>
    </cfRule>
    <cfRule type="expression" dxfId="235" priority="78">
      <formula>B25&lt;C25</formula>
    </cfRule>
    <cfRule type="expression" dxfId="234" priority="79">
      <formula>B25&gt;C25</formula>
    </cfRule>
  </conditionalFormatting>
  <conditionalFormatting sqref="C33:C34">
    <cfRule type="expression" dxfId="233" priority="74">
      <formula>B33=C33</formula>
    </cfRule>
    <cfRule type="expression" dxfId="232" priority="75">
      <formula>B33&lt;C33</formula>
    </cfRule>
    <cfRule type="expression" dxfId="231" priority="76">
      <formula>B33&gt;C33</formula>
    </cfRule>
  </conditionalFormatting>
  <conditionalFormatting sqref="C31:C32">
    <cfRule type="expression" dxfId="230" priority="71">
      <formula>B31=C31</formula>
    </cfRule>
    <cfRule type="expression" dxfId="229" priority="72">
      <formula>B31&lt;C31</formula>
    </cfRule>
    <cfRule type="expression" dxfId="228" priority="73">
      <formula>B31&gt;C31</formula>
    </cfRule>
  </conditionalFormatting>
  <conditionalFormatting sqref="C43:C44">
    <cfRule type="expression" dxfId="227" priority="62">
      <formula>B43=C43</formula>
    </cfRule>
    <cfRule type="expression" dxfId="226" priority="63">
      <formula>B43&lt;C43</formula>
    </cfRule>
    <cfRule type="expression" dxfId="225" priority="64">
      <formula>B43&gt;C43</formula>
    </cfRule>
  </conditionalFormatting>
  <conditionalFormatting sqref="C55:C56">
    <cfRule type="expression" dxfId="224" priority="52">
      <formula>B55=C55</formula>
    </cfRule>
    <cfRule type="expression" dxfId="223" priority="53">
      <formula>B55&lt;C55</formula>
    </cfRule>
    <cfRule type="expression" dxfId="222" priority="54">
      <formula>B55&gt;C55</formula>
    </cfRule>
  </conditionalFormatting>
  <conditionalFormatting sqref="C39:C40">
    <cfRule type="expression" dxfId="221" priority="68">
      <formula>B39=C39</formula>
    </cfRule>
    <cfRule type="expression" dxfId="220" priority="69">
      <formula>B39&lt;C39</formula>
    </cfRule>
    <cfRule type="expression" dxfId="219" priority="70">
      <formula>B39&gt;C39</formula>
    </cfRule>
  </conditionalFormatting>
  <conditionalFormatting sqref="C59:C60">
    <cfRule type="expression" dxfId="218" priority="49">
      <formula>B59=C59</formula>
    </cfRule>
    <cfRule type="expression" dxfId="217" priority="50">
      <formula>B59&lt;C59</formula>
    </cfRule>
    <cfRule type="expression" dxfId="216" priority="51">
      <formula>B59&gt;C59</formula>
    </cfRule>
  </conditionalFormatting>
  <conditionalFormatting sqref="C41:C42">
    <cfRule type="expression" dxfId="215" priority="65">
      <formula>B41=C41</formula>
    </cfRule>
    <cfRule type="expression" dxfId="214" priority="66">
      <formula>B41&lt;C41</formula>
    </cfRule>
    <cfRule type="expression" dxfId="213" priority="67">
      <formula>B41&gt;C41</formula>
    </cfRule>
  </conditionalFormatting>
  <conditionalFormatting sqref="C45:C46">
    <cfRule type="expression" dxfId="212" priority="59">
      <formula>B45=C45</formula>
    </cfRule>
    <cfRule type="expression" dxfId="211" priority="60">
      <formula>B45&lt;C45</formula>
    </cfRule>
    <cfRule type="expression" dxfId="210" priority="61">
      <formula>B45&gt;C45</formula>
    </cfRule>
  </conditionalFormatting>
  <conditionalFormatting sqref="C47:C48">
    <cfRule type="expression" dxfId="209" priority="56">
      <formula>B47=C47</formula>
    </cfRule>
    <cfRule type="expression" dxfId="208" priority="57">
      <formula>B47&lt;C47</formula>
    </cfRule>
    <cfRule type="expression" dxfId="207" priority="58">
      <formula>B47&gt;C47</formula>
    </cfRule>
  </conditionalFormatting>
  <conditionalFormatting sqref="C51:C52">
    <cfRule type="expression" dxfId="206" priority="46">
      <formula>B51=C51</formula>
    </cfRule>
    <cfRule type="expression" dxfId="205" priority="47">
      <formula>B51&lt;C51</formula>
    </cfRule>
    <cfRule type="expression" dxfId="204" priority="48">
      <formula>B51&gt;C51</formula>
    </cfRule>
  </conditionalFormatting>
  <conditionalFormatting sqref="C57:C58">
    <cfRule type="expression" dxfId="203" priority="43">
      <formula>B57=C57</formula>
    </cfRule>
    <cfRule type="expression" dxfId="202" priority="44">
      <formula>B57&lt;C57</formula>
    </cfRule>
    <cfRule type="expression" dxfId="201" priority="45">
      <formula>B57&gt;C57</formula>
    </cfRule>
  </conditionalFormatting>
  <conditionalFormatting sqref="C71:C72">
    <cfRule type="expression" dxfId="200" priority="40">
      <formula>B71=C71</formula>
    </cfRule>
    <cfRule type="expression" dxfId="199" priority="41">
      <formula>B71&lt;C71</formula>
    </cfRule>
    <cfRule type="expression" dxfId="198" priority="42">
      <formula>B71&gt;C71</formula>
    </cfRule>
  </conditionalFormatting>
  <conditionalFormatting sqref="C69:C70">
    <cfRule type="expression" dxfId="197" priority="37">
      <formula>B69=C69</formula>
    </cfRule>
    <cfRule type="expression" dxfId="196" priority="38">
      <formula>B69&lt;C69</formula>
    </cfRule>
    <cfRule type="expression" dxfId="195" priority="39">
      <formula>B69&gt;C69</formula>
    </cfRule>
  </conditionalFormatting>
  <conditionalFormatting sqref="C65:C66">
    <cfRule type="expression" dxfId="194" priority="34">
      <formula>B65=C65</formula>
    </cfRule>
    <cfRule type="expression" dxfId="193" priority="35">
      <formula>B65&lt;C65</formula>
    </cfRule>
    <cfRule type="expression" dxfId="192" priority="36">
      <formula>B65&gt;C65</formula>
    </cfRule>
  </conditionalFormatting>
  <conditionalFormatting sqref="C63:C64">
    <cfRule type="expression" dxfId="191" priority="31">
      <formula>B63=C63</formula>
    </cfRule>
    <cfRule type="expression" dxfId="190" priority="32">
      <formula>B63&lt;C63</formula>
    </cfRule>
    <cfRule type="expression" dxfId="189" priority="33">
      <formula>B63&gt;C63</formula>
    </cfRule>
  </conditionalFormatting>
  <conditionalFormatting sqref="C73:C74">
    <cfRule type="expression" dxfId="188" priority="28">
      <formula>B73=C73</formula>
    </cfRule>
    <cfRule type="expression" dxfId="187" priority="29">
      <formula>B73&lt;C73</formula>
    </cfRule>
    <cfRule type="expression" dxfId="186" priority="30">
      <formula>B73&gt;C73</formula>
    </cfRule>
  </conditionalFormatting>
  <conditionalFormatting sqref="C85:C86">
    <cfRule type="expression" dxfId="185" priority="25">
      <formula>B85=C85</formula>
    </cfRule>
    <cfRule type="expression" dxfId="184" priority="26">
      <formula>B85&lt;C85</formula>
    </cfRule>
    <cfRule type="expression" dxfId="183" priority="27">
      <formula>B85&gt;C85</formula>
    </cfRule>
  </conditionalFormatting>
  <conditionalFormatting sqref="C75:C76 C82">
    <cfRule type="expression" dxfId="182" priority="22">
      <formula>B75=C75</formula>
    </cfRule>
    <cfRule type="expression" dxfId="181" priority="23">
      <formula>B75&lt;C75</formula>
    </cfRule>
    <cfRule type="expression" dxfId="180" priority="24">
      <formula>B75&gt;C75</formula>
    </cfRule>
  </conditionalFormatting>
  <conditionalFormatting sqref="C79:C80">
    <cfRule type="expression" dxfId="179" priority="19">
      <formula>B79=C79</formula>
    </cfRule>
    <cfRule type="expression" dxfId="178" priority="20">
      <formula>B79&lt;C79</formula>
    </cfRule>
    <cfRule type="expression" dxfId="177" priority="21">
      <formula>B79&gt;C79</formula>
    </cfRule>
  </conditionalFormatting>
  <conditionalFormatting sqref="C67:C68">
    <cfRule type="expression" dxfId="176" priority="16">
      <formula>B67=C67</formula>
    </cfRule>
    <cfRule type="expression" dxfId="175" priority="17">
      <formula>B67&lt;C67</formula>
    </cfRule>
    <cfRule type="expression" dxfId="174" priority="18">
      <formula>B67&gt;C67</formula>
    </cfRule>
  </conditionalFormatting>
  <conditionalFormatting sqref="D5:AU9 D11:AU17 D10:F10 H10:AU10 D31:AU86 D19:AU26 D18 F18:AU18">
    <cfRule type="expression" dxfId="173" priority="14">
      <formula>AND(MOD(ROW()-1,2), NOT(ISBLANK(D5)) )</formula>
    </cfRule>
    <cfRule type="expression" dxfId="172" priority="15">
      <formula>AND(MOD(ROW(),2), NOT(ISBLANK(D5) ) )</formula>
    </cfRule>
  </conditionalFormatting>
  <conditionalFormatting sqref="C77:C78">
    <cfRule type="expression" dxfId="171" priority="11">
      <formula>B77=C77</formula>
    </cfRule>
    <cfRule type="expression" dxfId="170" priority="12">
      <formula>B77&lt;C77</formula>
    </cfRule>
    <cfRule type="expression" dxfId="169" priority="13">
      <formula>B77&gt;C77</formula>
    </cfRule>
  </conditionalFormatting>
  <conditionalFormatting sqref="C27:C28">
    <cfRule type="expression" dxfId="168" priority="8">
      <formula>B27=C27</formula>
    </cfRule>
    <cfRule type="expression" dxfId="167" priority="9">
      <formula>B27&lt;C27</formula>
    </cfRule>
    <cfRule type="expression" dxfId="166" priority="10">
      <formula>B27&gt;C27</formula>
    </cfRule>
  </conditionalFormatting>
  <conditionalFormatting sqref="D27:AU28">
    <cfRule type="expression" dxfId="165" priority="6">
      <formula>AND(MOD(ROW()-1,2), NOT(ISBLANK(D27)) )</formula>
    </cfRule>
    <cfRule type="expression" dxfId="164" priority="7">
      <formula>AND(MOD(ROW(),2), NOT(ISBLANK(D27) ) )</formula>
    </cfRule>
  </conditionalFormatting>
  <conditionalFormatting sqref="C29:C30">
    <cfRule type="expression" dxfId="163" priority="3">
      <formula>B29=C29</formula>
    </cfRule>
    <cfRule type="expression" dxfId="162" priority="4">
      <formula>B29&lt;C29</formula>
    </cfRule>
    <cfRule type="expression" dxfId="161" priority="5">
      <formula>B29&gt;C29</formula>
    </cfRule>
  </conditionalFormatting>
  <conditionalFormatting sqref="D29:AU30">
    <cfRule type="expression" dxfId="160" priority="1">
      <formula>AND(MOD(ROW()-1,2), NOT(ISBLANK(D29)) )</formula>
    </cfRule>
    <cfRule type="expression" dxfId="159" priority="2">
      <formula>AND(MOD(ROW(),2), NOT(ISBLANK(D29) ) )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DD57-09A8-4B90-BB6A-7C29CBAF57E9}">
  <dimension ref="D6:E21"/>
  <sheetViews>
    <sheetView topLeftCell="A4" workbookViewId="0">
      <selection activeCell="E11" sqref="E11"/>
    </sheetView>
  </sheetViews>
  <sheetFormatPr defaultRowHeight="14.4" x14ac:dyDescent="0.3"/>
  <sheetData>
    <row r="6" spans="4:5" ht="15" x14ac:dyDescent="0.3">
      <c r="D6" s="60">
        <f>SUM(Table24[#This Row])</f>
        <v>0.5</v>
      </c>
      <c r="E6" s="60">
        <f>SUM(F7:AW7)</f>
        <v>0</v>
      </c>
    </row>
    <row r="7" spans="4:5" ht="15" x14ac:dyDescent="0.3">
      <c r="D7" s="60"/>
      <c r="E7" s="60"/>
    </row>
    <row r="8" spans="4:5" ht="15" x14ac:dyDescent="0.3">
      <c r="D8" s="60">
        <f>SUM(Table24[#This Row])</f>
        <v>0.5</v>
      </c>
      <c r="E8" s="60">
        <f>SUM(F9:AW9)</f>
        <v>0</v>
      </c>
    </row>
    <row r="9" spans="4:5" ht="15" x14ac:dyDescent="0.3">
      <c r="D9" s="60"/>
      <c r="E9" s="60"/>
    </row>
    <row r="10" spans="4:5" ht="15" x14ac:dyDescent="0.3">
      <c r="D10" s="60">
        <f>SUM(Table24[#This Row])</f>
        <v>1</v>
      </c>
      <c r="E10" s="60">
        <f>SUM(F11:AW11)</f>
        <v>0</v>
      </c>
    </row>
    <row r="11" spans="4:5" ht="15" x14ac:dyDescent="0.3">
      <c r="D11" s="60"/>
      <c r="E11" s="60"/>
    </row>
    <row r="12" spans="4:5" ht="15" x14ac:dyDescent="0.3">
      <c r="D12" s="60">
        <f>SUM(Table24[#This Row])</f>
        <v>0</v>
      </c>
      <c r="E12" s="60">
        <f>SUM(F13:AW13)</f>
        <v>0</v>
      </c>
    </row>
    <row r="13" spans="4:5" ht="15" x14ac:dyDescent="0.3">
      <c r="D13" s="60"/>
      <c r="E13" s="60"/>
    </row>
    <row r="14" spans="4:5" ht="15" x14ac:dyDescent="0.3">
      <c r="D14" s="60">
        <f>SUM(Table24[#This Row])</f>
        <v>0</v>
      </c>
      <c r="E14" s="60">
        <f>SUM(F15:AW15)</f>
        <v>0</v>
      </c>
    </row>
    <row r="15" spans="4:5" ht="15" x14ac:dyDescent="0.3">
      <c r="D15" s="60"/>
      <c r="E15" s="60"/>
    </row>
    <row r="16" spans="4:5" ht="15" x14ac:dyDescent="0.3">
      <c r="D16" s="60">
        <f>SUM(Table24[#This Row])</f>
        <v>2</v>
      </c>
      <c r="E16" s="60">
        <f>SUM(F17:AW17)</f>
        <v>0</v>
      </c>
    </row>
    <row r="17" spans="4:5" ht="15" x14ac:dyDescent="0.3">
      <c r="D17" s="60"/>
      <c r="E17" s="60"/>
    </row>
    <row r="18" spans="4:5" ht="15" x14ac:dyDescent="0.3">
      <c r="D18" s="60">
        <f>SUM(Table24[#This Row])</f>
        <v>0.5</v>
      </c>
      <c r="E18" s="60">
        <f>SUM(F19:AW19)</f>
        <v>0</v>
      </c>
    </row>
    <row r="19" spans="4:5" ht="15" x14ac:dyDescent="0.3">
      <c r="D19" s="60"/>
      <c r="E19" s="60"/>
    </row>
    <row r="20" spans="4:5" ht="15" x14ac:dyDescent="0.3">
      <c r="D20" s="60">
        <f>SUM(Table24[#This Row])</f>
        <v>0.5</v>
      </c>
      <c r="E20" s="60">
        <f>SUM(F21:AW21)</f>
        <v>0</v>
      </c>
    </row>
    <row r="21" spans="4:5" ht="15" x14ac:dyDescent="0.3">
      <c r="D21" s="60"/>
      <c r="E21" s="60"/>
    </row>
  </sheetData>
  <conditionalFormatting sqref="E6:E7">
    <cfRule type="expression" dxfId="23" priority="22">
      <formula>D6=E6</formula>
    </cfRule>
    <cfRule type="expression" dxfId="22" priority="23">
      <formula>D6&lt;E6</formula>
    </cfRule>
    <cfRule type="expression" dxfId="21" priority="24">
      <formula>D6&gt;E6</formula>
    </cfRule>
  </conditionalFormatting>
  <conditionalFormatting sqref="E8:E9">
    <cfRule type="expression" dxfId="20" priority="19">
      <formula>D8=E8</formula>
    </cfRule>
    <cfRule type="expression" dxfId="19" priority="20">
      <formula>D8&lt;E8</formula>
    </cfRule>
    <cfRule type="expression" dxfId="18" priority="21">
      <formula>D8&gt;E8</formula>
    </cfRule>
  </conditionalFormatting>
  <conditionalFormatting sqref="E10:E11">
    <cfRule type="expression" dxfId="17" priority="16">
      <formula>D10=E10</formula>
    </cfRule>
    <cfRule type="expression" dxfId="16" priority="17">
      <formula>D10&lt;E10</formula>
    </cfRule>
    <cfRule type="expression" dxfId="15" priority="18">
      <formula>D10&gt;E10</formula>
    </cfRule>
  </conditionalFormatting>
  <conditionalFormatting sqref="E12:E13">
    <cfRule type="expression" dxfId="14" priority="13">
      <formula>D12=E12</formula>
    </cfRule>
    <cfRule type="expression" dxfId="13" priority="14">
      <formula>D12&lt;E12</formula>
    </cfRule>
    <cfRule type="expression" dxfId="12" priority="15">
      <formula>D12&gt;E12</formula>
    </cfRule>
  </conditionalFormatting>
  <conditionalFormatting sqref="E14:E15">
    <cfRule type="expression" dxfId="11" priority="10">
      <formula>D14=E14</formula>
    </cfRule>
    <cfRule type="expression" dxfId="10" priority="11">
      <formula>D14&lt;E14</formula>
    </cfRule>
    <cfRule type="expression" dxfId="9" priority="12">
      <formula>D14&gt;E14</formula>
    </cfRule>
  </conditionalFormatting>
  <conditionalFormatting sqref="E20:E21">
    <cfRule type="expression" dxfId="8" priority="7">
      <formula>D20=E20</formula>
    </cfRule>
    <cfRule type="expression" dxfId="7" priority="8">
      <formula>D20&lt;E20</formula>
    </cfRule>
    <cfRule type="expression" dxfId="6" priority="9">
      <formula>D20&gt;E20</formula>
    </cfRule>
  </conditionalFormatting>
  <conditionalFormatting sqref="E16:E17">
    <cfRule type="expression" dxfId="5" priority="4">
      <formula>D16=E16</formula>
    </cfRule>
    <cfRule type="expression" dxfId="4" priority="5">
      <formula>D16&lt;E16</formula>
    </cfRule>
    <cfRule type="expression" dxfId="3" priority="6">
      <formula>D16&gt;E16</formula>
    </cfRule>
  </conditionalFormatting>
  <conditionalFormatting sqref="E18:E19">
    <cfRule type="expression" dxfId="2" priority="1">
      <formula>D18=E18</formula>
    </cfRule>
    <cfRule type="expression" dxfId="1" priority="2">
      <formula>D18&lt;E18</formula>
    </cfRule>
    <cfRule type="expression" dxfId="0" priority="3">
      <formula>D18&gt;E18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Zeitplan</vt:lpstr>
      <vt:lpstr>Zeitplan final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2020-02-13T08:59:45Z</dcterms:modified>
</cp:coreProperties>
</file>