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Josiah\Documents\IPA2020_JOSIAH_SCHIESS\02_ZEITPLAN\"/>
    </mc:Choice>
  </mc:AlternateContent>
  <xr:revisionPtr revIDLastSave="0" documentId="13_ncr:1_{E0C3C006-75D3-48D1-92AE-CAEC4E1349B5}" xr6:coauthVersionLast="45" xr6:coauthVersionMax="45" xr10:uidLastSave="{00000000-0000-0000-0000-000000000000}"/>
  <bookViews>
    <workbookView xWindow="-25308" yWindow="444" windowWidth="25416" windowHeight="15972" firstSheet="1" activeTab="1" xr2:uid="{74D2615D-1CED-415F-A807-8E49B652F1F1}"/>
  </bookViews>
  <sheets>
    <sheet name="Zeitplan" sheetId="1" state="hidden" r:id="rId1"/>
    <sheet name="Zeitplan final" sheetId="2" r:id="rId2"/>
    <sheet name="Sheet2" sheetId="3" state="hidden" r:id="rId3"/>
  </sheets>
  <definedNames>
    <definedName name="_Toc31105426" localSheetId="0">Zeitplan!#REF!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7" i="2" l="1"/>
  <c r="B57" i="2"/>
  <c r="C9" i="2"/>
  <c r="B9" i="2"/>
  <c r="J70" i="2" a="1"/>
  <c r="J70" i="2" s="1"/>
  <c r="E6" i="3" l="1"/>
  <c r="E8" i="3"/>
  <c r="E10" i="3"/>
  <c r="E12" i="3"/>
  <c r="E14" i="3"/>
  <c r="E16" i="3"/>
  <c r="E18" i="3"/>
  <c r="E20" i="3"/>
  <c r="D20" i="3"/>
  <c r="D18" i="3"/>
  <c r="D16" i="3"/>
  <c r="D14" i="3"/>
  <c r="D12" i="3"/>
  <c r="D10" i="3"/>
  <c r="D8" i="3"/>
  <c r="C21" i="2"/>
  <c r="B21" i="2"/>
  <c r="AU70" i="2" a="1"/>
  <c r="AU70" i="2" s="1"/>
  <c r="AT70" i="2" a="1"/>
  <c r="AT70" i="2" s="1"/>
  <c r="AS70" i="2" a="1"/>
  <c r="AS70" i="2" s="1"/>
  <c r="AR70" i="2" a="1"/>
  <c r="AR70" i="2" s="1"/>
  <c r="AO70" i="2" a="1"/>
  <c r="AO70" i="2" s="1"/>
  <c r="AN70" i="2" a="1"/>
  <c r="AN70" i="2" s="1"/>
  <c r="AM70" i="2" a="1"/>
  <c r="AM70" i="2" s="1"/>
  <c r="AL70" i="2" a="1"/>
  <c r="AL70" i="2" s="1"/>
  <c r="AK70" i="2" a="1"/>
  <c r="AK70" i="2" s="1"/>
  <c r="AJ70" i="2" a="1"/>
  <c r="AJ70" i="2" s="1"/>
  <c r="AG70" i="2" a="1"/>
  <c r="AG70" i="2" s="1"/>
  <c r="AF70" i="2" a="1"/>
  <c r="AF70" i="2" s="1"/>
  <c r="AE70" i="2" a="1"/>
  <c r="AE70" i="2" s="1"/>
  <c r="AD70" i="2" a="1"/>
  <c r="AD70" i="2" s="1"/>
  <c r="AC70" i="2" a="1"/>
  <c r="AC70" i="2" s="1"/>
  <c r="AB70" i="2" a="1"/>
  <c r="AB70" i="2" s="1"/>
  <c r="AA70" i="2" a="1"/>
  <c r="AA70" i="2" s="1"/>
  <c r="Z70" i="2" a="1"/>
  <c r="Z70" i="2" s="1"/>
  <c r="W70" i="2" a="1"/>
  <c r="W70" i="2" s="1"/>
  <c r="V70" i="2" a="1"/>
  <c r="V70" i="2" s="1"/>
  <c r="U70" i="2" a="1"/>
  <c r="U70" i="2" s="1"/>
  <c r="T70" i="2" a="1"/>
  <c r="T70" i="2" s="1"/>
  <c r="Q70" i="2" a="1"/>
  <c r="Q70" i="2" s="1"/>
  <c r="P70" i="2" a="1"/>
  <c r="P70" i="2" s="1"/>
  <c r="O70" i="2" a="1"/>
  <c r="O70" i="2" s="1"/>
  <c r="N70" i="2" a="1"/>
  <c r="N70" i="2" s="1"/>
  <c r="M70" i="2" a="1"/>
  <c r="M70" i="2" s="1"/>
  <c r="L70" i="2" a="1"/>
  <c r="L70" i="2" s="1"/>
  <c r="K70" i="2" a="1"/>
  <c r="K70" i="2" s="1"/>
  <c r="I70" i="2" a="1"/>
  <c r="I70" i="2" s="1"/>
  <c r="H70" i="2" a="1"/>
  <c r="H70" i="2" s="1"/>
  <c r="G70" i="2" a="1"/>
  <c r="G70" i="2" s="1"/>
  <c r="F70" i="2" a="1"/>
  <c r="F70" i="2" s="1"/>
  <c r="E70" i="2" a="1"/>
  <c r="E70" i="2" s="1"/>
  <c r="D70" i="2" a="1"/>
  <c r="D70" i="2" s="1"/>
  <c r="C67" i="2"/>
  <c r="B67" i="2"/>
  <c r="C63" i="2"/>
  <c r="B63" i="2"/>
  <c r="C61" i="2"/>
  <c r="B61" i="2"/>
  <c r="C59" i="2"/>
  <c r="B59" i="2"/>
  <c r="C55" i="2"/>
  <c r="B55" i="2"/>
  <c r="C53" i="2"/>
  <c r="B53" i="2"/>
  <c r="C51" i="2"/>
  <c r="B51" i="2"/>
  <c r="C49" i="2"/>
  <c r="B49" i="2"/>
  <c r="C45" i="2"/>
  <c r="B45" i="2"/>
  <c r="C43" i="2"/>
  <c r="B43" i="2"/>
  <c r="C41" i="2"/>
  <c r="B41" i="2"/>
  <c r="C39" i="2"/>
  <c r="B39" i="2"/>
  <c r="C37" i="2"/>
  <c r="B37" i="2"/>
  <c r="C33" i="2"/>
  <c r="B33" i="2"/>
  <c r="C31" i="2"/>
  <c r="B31" i="2"/>
  <c r="C29" i="2"/>
  <c r="B29" i="2"/>
  <c r="C23" i="2"/>
  <c r="B23" i="2"/>
  <c r="C19" i="2"/>
  <c r="B19" i="2"/>
  <c r="C17" i="2"/>
  <c r="B17" i="2"/>
  <c r="C15" i="2"/>
  <c r="B15" i="2"/>
  <c r="C11" i="2"/>
  <c r="C7" i="2"/>
  <c r="B7" i="2"/>
  <c r="B5" i="2"/>
  <c r="AS84" i="1" l="1" a="1"/>
  <c r="AS84" i="1" s="1"/>
  <c r="AU84" i="1" a="1"/>
  <c r="AU84" i="1" s="1"/>
  <c r="AT84" i="1" a="1"/>
  <c r="AT84" i="1" s="1"/>
  <c r="AR84" i="1" a="1"/>
  <c r="AR84" i="1" s="1"/>
  <c r="AQ84" i="1" a="1"/>
  <c r="AQ84" i="1" s="1"/>
  <c r="AP84" i="1" a="1"/>
  <c r="AP84" i="1" s="1"/>
  <c r="C73" i="1"/>
  <c r="B73" i="1"/>
  <c r="D84" i="1" a="1"/>
  <c r="D84" i="1" s="1"/>
  <c r="AO84" i="1" a="1"/>
  <c r="AO84" i="1" s="1"/>
  <c r="AN84" i="1" a="1"/>
  <c r="AN84" i="1" s="1"/>
  <c r="AM84" i="1" a="1"/>
  <c r="AM84" i="1" s="1"/>
  <c r="AL84" i="1" a="1"/>
  <c r="AL84" i="1" s="1"/>
  <c r="AK84" i="1" a="1"/>
  <c r="AK84" i="1" s="1"/>
  <c r="AJ84" i="1" a="1"/>
  <c r="AJ84" i="1" s="1"/>
  <c r="AG84" i="1" a="1"/>
  <c r="AG84" i="1" s="1"/>
  <c r="AF84" i="1" a="1"/>
  <c r="AF84" i="1" s="1"/>
  <c r="AE84" i="1" a="1"/>
  <c r="AE84" i="1" s="1"/>
  <c r="AD84" i="1" a="1"/>
  <c r="AD84" i="1" s="1"/>
  <c r="AC84" i="1" a="1"/>
  <c r="AC84" i="1" s="1"/>
  <c r="AB84" i="1" a="1"/>
  <c r="AB84" i="1" s="1"/>
  <c r="C63" i="1" l="1"/>
  <c r="B63" i="1"/>
  <c r="AA84" i="1" a="1"/>
  <c r="AA84" i="1" s="1"/>
  <c r="Z84" i="1" a="1"/>
  <c r="Z84" i="1" s="1"/>
  <c r="Y84" i="1" a="1"/>
  <c r="Y84" i="1" s="1"/>
  <c r="X84" i="1" a="1"/>
  <c r="X84" i="1" s="1"/>
  <c r="U84" i="1" a="1"/>
  <c r="U84" i="1" s="1"/>
  <c r="W84" i="1" a="1"/>
  <c r="W84" i="1" s="1"/>
  <c r="E84" i="1" a="1"/>
  <c r="E84" i="1" s="1"/>
  <c r="F84" i="1" a="1"/>
  <c r="F84" i="1" s="1"/>
  <c r="V84" i="1" a="1"/>
  <c r="V84" i="1" s="1"/>
  <c r="T84" i="1" a="1"/>
  <c r="T84" i="1" s="1"/>
  <c r="C79" i="1"/>
  <c r="B79" i="1"/>
  <c r="C75" i="1"/>
  <c r="B75" i="1"/>
  <c r="C71" i="1"/>
  <c r="B71" i="1"/>
  <c r="C81" i="1"/>
  <c r="B81" i="1"/>
  <c r="C69" i="1"/>
  <c r="B69" i="1"/>
  <c r="C59" i="1"/>
  <c r="B59" i="1"/>
  <c r="C61" i="1"/>
  <c r="B61" i="1"/>
  <c r="C65" i="1"/>
  <c r="B65" i="1"/>
  <c r="C67" i="1"/>
  <c r="B67" i="1"/>
  <c r="Q84" i="1" a="1"/>
  <c r="Q84" i="1" s="1"/>
  <c r="P84" i="1" a="1"/>
  <c r="P84" i="1" s="1"/>
  <c r="O84" i="1" a="1"/>
  <c r="O84" i="1" s="1"/>
  <c r="N84" i="1" a="1"/>
  <c r="N84" i="1" s="1"/>
  <c r="C53" i="1"/>
  <c r="B53" i="1"/>
  <c r="M84" i="1" a="1"/>
  <c r="M84" i="1" s="1"/>
  <c r="L84" i="1" a="1"/>
  <c r="L84" i="1" s="1"/>
  <c r="C47" i="1"/>
  <c r="B47" i="1"/>
  <c r="C55" i="1"/>
  <c r="B55" i="1"/>
  <c r="I84" i="1" a="1"/>
  <c r="I84" i="1" s="1"/>
  <c r="H84" i="1" a="1"/>
  <c r="H84" i="1" s="1"/>
  <c r="C51" i="1"/>
  <c r="B51" i="1"/>
  <c r="C49" i="1"/>
  <c r="B49" i="1"/>
  <c r="G84" i="1" a="1"/>
  <c r="G84" i="1" s="1"/>
  <c r="C43" i="1"/>
  <c r="B43" i="1"/>
  <c r="C41" i="1"/>
  <c r="B41" i="1"/>
  <c r="C39" i="1"/>
  <c r="B39" i="1"/>
  <c r="C37" i="1"/>
  <c r="B37" i="1"/>
  <c r="C35" i="1"/>
  <c r="B35" i="1"/>
  <c r="C27" i="1"/>
  <c r="B27" i="1"/>
  <c r="C29" i="1"/>
  <c r="B29" i="1"/>
  <c r="C25" i="1"/>
  <c r="B25" i="1"/>
  <c r="C23" i="1"/>
  <c r="B23" i="1"/>
  <c r="C21" i="1"/>
  <c r="B21" i="1"/>
  <c r="C19" i="1"/>
  <c r="B19" i="1"/>
  <c r="B15" i="1" l="1"/>
  <c r="C15" i="1"/>
  <c r="B7" i="1"/>
  <c r="C7" i="1"/>
  <c r="B9" i="1"/>
  <c r="C9" i="1"/>
  <c r="B17" i="1"/>
  <c r="C17" i="1"/>
  <c r="B11" i="1"/>
  <c r="C11" i="1"/>
  <c r="C5" i="1"/>
  <c r="B5" i="1"/>
  <c r="K84" i="1" l="1" a="1"/>
  <c r="K84" i="1" s="1"/>
  <c r="J84" i="1" a="1"/>
  <c r="J84" i="1" s="1"/>
  <c r="B84" i="1"/>
  <c r="C84" i="1"/>
  <c r="C5" i="2"/>
  <c r="C70" i="2" s="1"/>
  <c r="AP70" i="2" a="1"/>
  <c r="AP70" i="2" s="1"/>
  <c r="D6" i="3"/>
  <c r="AQ70" i="2" a="1"/>
  <c r="AQ70" i="2" s="1"/>
  <c r="B11" i="2"/>
  <c r="B70" i="2" s="1"/>
  <c r="Y70" i="2" a="1"/>
  <c r="Y70" i="2" s="1"/>
  <c r="X70" i="2" a="1"/>
  <c r="X7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<sst xmlns="http://schemas.openxmlformats.org/spreadsheetml/2006/main" count="361" uniqueCount="93">
  <si>
    <t>Tag 1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</si>
  <si>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</si>
  <si>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</si>
  <si>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</si>
  <si>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</si>
  <si>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</si>
  <si>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</si>
  <si>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</si>
  <si>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</si>
  <si>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</si>
  <si>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12.02.2020</t>
  </si>
  <si>
    <t>13.02.2020</t>
  </si>
  <si>
    <t>14.02.2020</t>
  </si>
  <si>
    <t>17.02.2020</t>
  </si>
  <si>
    <t>Arbeitsjournal</t>
  </si>
  <si>
    <t>Soll</t>
  </si>
  <si>
    <t>Ist</t>
  </si>
  <si>
    <t>19.02.2020</t>
  </si>
  <si>
    <t>20.02.2020</t>
  </si>
  <si>
    <t>21.20.2020</t>
  </si>
  <si>
    <t>24.02.2020</t>
  </si>
  <si>
    <t>26.02.2020</t>
  </si>
  <si>
    <t>27.02.2020</t>
  </si>
  <si>
    <t>Tag 11</t>
  </si>
  <si>
    <t>28.02.2020</t>
  </si>
  <si>
    <t>Vortlaufend</t>
  </si>
  <si>
    <t>Initialisierung</t>
  </si>
  <si>
    <t>VM</t>
  </si>
  <si>
    <t>NM</t>
  </si>
  <si>
    <t>Teil 1: Administrativer Teil</t>
  </si>
  <si>
    <t>Backup erstellen</t>
  </si>
  <si>
    <t>Arbeitsschritte</t>
  </si>
  <si>
    <t>Sitzung mit verantwortliche fachkraft</t>
  </si>
  <si>
    <t>Soll Total</t>
  </si>
  <si>
    <t>Ist Total</t>
  </si>
  <si>
    <t>Expertenbesuch</t>
  </si>
  <si>
    <t>Standards</t>
  </si>
  <si>
    <t>Risikoanalyse</t>
  </si>
  <si>
    <t>Abschlussbericht</t>
  </si>
  <si>
    <t>Erziehlte ergebnisse</t>
  </si>
  <si>
    <t>Einführung</t>
  </si>
  <si>
    <t>IST Situation</t>
  </si>
  <si>
    <t>Variantenvergleich</t>
  </si>
  <si>
    <t>Konzept</t>
  </si>
  <si>
    <t>Mockups</t>
  </si>
  <si>
    <t>SOLL Situation</t>
  </si>
  <si>
    <t>Datenbank Diagram</t>
  </si>
  <si>
    <t>Namenskonzept</t>
  </si>
  <si>
    <t>Realiserung</t>
  </si>
  <si>
    <t>Programm-Struktur</t>
  </si>
  <si>
    <t>Vorgehensziehle</t>
  </si>
  <si>
    <t>Aufgabenstellung</t>
  </si>
  <si>
    <t>Erste Version des Dokuments</t>
  </si>
  <si>
    <t>Zeitplan</t>
  </si>
  <si>
    <t>Projektumgebung</t>
  </si>
  <si>
    <t>Erstellen der API</t>
  </si>
  <si>
    <t>Frontend Design</t>
  </si>
  <si>
    <t>Autorisierung (login verfahren)</t>
  </si>
  <si>
    <t>Test durchführen</t>
  </si>
  <si>
    <t>Benutzeranleitung</t>
  </si>
  <si>
    <t>Datenbank</t>
  </si>
  <si>
    <t>Abschluss</t>
  </si>
  <si>
    <t>Documentation überarbeiten</t>
  </si>
  <si>
    <t>Glossar / Quellenverzeichnis</t>
  </si>
  <si>
    <t>Testdaten erstellen</t>
  </si>
  <si>
    <t>Code dokumentieren</t>
  </si>
  <si>
    <t>Testkonzept</t>
  </si>
  <si>
    <t>Teil 2: Projektdokumentation</t>
  </si>
  <si>
    <t>ISDS</t>
  </si>
  <si>
    <t>Legende</t>
  </si>
  <si>
    <t>Soll Zeit</t>
  </si>
  <si>
    <t>Ist zeit</t>
  </si>
  <si>
    <t>Meilensteine</t>
  </si>
  <si>
    <t>Start der IPA</t>
  </si>
  <si>
    <t>Nr.</t>
  </si>
  <si>
    <t>Freigabe Initialisierungsphase</t>
  </si>
  <si>
    <t xml:space="preserve">Teil 1 - Administratives abgeschlossen </t>
  </si>
  <si>
    <t>Freigabe Konzeptphase</t>
  </si>
  <si>
    <t>Freigabe Realisierungsphase</t>
  </si>
  <si>
    <t>Projektabschluss</t>
  </si>
  <si>
    <t>Vormittag</t>
  </si>
  <si>
    <t>Nachmittag</t>
  </si>
  <si>
    <t>Meilenstein</t>
  </si>
  <si>
    <t>Organisation Der IPA Ergebnisse, Projektvorgehen, Projektorganisation</t>
  </si>
  <si>
    <t>Standards, IPA-Schutzbedarfanalyse, Risikoanalyse, Aufgabenstellung</t>
  </si>
  <si>
    <t>Arbeitsjournal, Backup erstellen</t>
  </si>
  <si>
    <t>IST/SOLL Situation</t>
  </si>
  <si>
    <t>Vorgehensziehle, Variantenvergleich</t>
  </si>
  <si>
    <t>Buffer</t>
  </si>
  <si>
    <t>Frontend UI Componente</t>
  </si>
  <si>
    <t>Frontend Routing / Logik</t>
  </si>
  <si>
    <t>Datenbank / Testdaten erstellen und Einfügen</t>
  </si>
  <si>
    <t>Datenbank konzept / Diagramm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</si>
</sst>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/>
      <name val="Arial"/>
      <family val="2"/>
    </font>
    <font>
      <sz val="12"/>
      <name val="Arial"/>
      <family val="2"/>
    </font>
    <font>
      <sz val="8"/>
      <name val="Calibri"/>
      <family val="2"/>
      <scheme val="minor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sz val="16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82B4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9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3" fillId="2" borderId="0" xfId="1" applyNumberFormat="1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2" borderId="0" xfId="0" applyFont="1" applyFill="1" applyBorder="1"/>
    <xf numFmtId="0" fontId="3" fillId="4" borderId="0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left"/>
    </xf>
    <xf numFmtId="0" fontId="3" fillId="5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vertical="center"/>
    </xf>
    <xf numFmtId="0" fontId="2" fillId="4" borderId="0" xfId="0" applyFont="1" applyFill="1" applyBorder="1"/>
    <xf numFmtId="0" fontId="3" fillId="4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3" fillId="6" borderId="0" xfId="0" applyFont="1" applyFill="1" applyBorder="1" applyAlignment="1">
      <alignment horizontal="left"/>
    </xf>
    <xf numFmtId="0" fontId="2" fillId="6" borderId="0" xfId="0" applyFont="1" applyFill="1" applyBorder="1"/>
    <xf numFmtId="164" fontId="3" fillId="5" borderId="3" xfId="0" applyNumberFormat="1" applyFont="1" applyFill="1" applyBorder="1" applyAlignment="1">
      <alignment horizontal="center" vertical="center"/>
    </xf>
    <xf numFmtId="2" fontId="3" fillId="6" borderId="0" xfId="0" applyNumberFormat="1" applyFont="1" applyFill="1" applyBorder="1" applyAlignment="1">
      <alignment horizontal="center" vertical="center"/>
    </xf>
    <xf numFmtId="2" fontId="2" fillId="6" borderId="0" xfId="0" applyNumberFormat="1" applyFont="1" applyFill="1" applyBorder="1" applyAlignment="1">
      <alignment vertical="center"/>
    </xf>
    <xf numFmtId="2" fontId="2" fillId="4" borderId="0" xfId="0" applyNumberFormat="1" applyFont="1" applyFill="1" applyBorder="1" applyAlignment="1">
      <alignment vertical="center"/>
    </xf>
    <xf numFmtId="0" fontId="2" fillId="4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left" vertical="center"/>
    </xf>
    <xf numFmtId="0" fontId="2" fillId="6" borderId="0" xfId="0" applyFont="1" applyFill="1" applyBorder="1" applyAlignment="1">
      <alignment vertical="center"/>
    </xf>
    <xf numFmtId="0" fontId="3" fillId="6" borderId="0" xfId="0" applyFont="1" applyFill="1" applyBorder="1" applyAlignment="1">
      <alignment horizontal="center" vertical="center"/>
    </xf>
    <xf numFmtId="2" fontId="3" fillId="4" borderId="0" xfId="0" applyNumberFormat="1" applyFont="1" applyFill="1" applyBorder="1" applyAlignment="1">
      <alignment horizontal="center" vertical="center"/>
    </xf>
    <xf numFmtId="2" fontId="3" fillId="4" borderId="0" xfId="0" applyNumberFormat="1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2" xfId="1" applyNumberFormat="1" applyFont="1" applyFill="1" applyBorder="1" applyAlignment="1">
      <alignment horizontal="left"/>
    </xf>
    <xf numFmtId="2" fontId="5" fillId="0" borderId="0" xfId="0" applyNumberFormat="1" applyFont="1" applyFill="1" applyBorder="1" applyAlignment="1">
      <alignment horizontal="center" vertical="center"/>
    </xf>
    <xf numFmtId="2" fontId="5" fillId="4" borderId="0" xfId="0" applyNumberFormat="1" applyFont="1" applyFill="1" applyBorder="1" applyAlignment="1">
      <alignment horizontal="center" vertical="center"/>
    </xf>
    <xf numFmtId="2" fontId="5" fillId="6" borderId="0" xfId="0" applyNumberFormat="1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vertical="center"/>
    </xf>
    <xf numFmtId="0" fontId="0" fillId="2" borderId="0" xfId="0" applyFill="1"/>
    <xf numFmtId="0" fontId="0" fillId="2" borderId="3" xfId="0" applyFill="1" applyBorder="1"/>
    <xf numFmtId="0" fontId="0" fillId="8" borderId="3" xfId="0" applyFill="1" applyBorder="1"/>
    <xf numFmtId="0" fontId="0" fillId="9" borderId="3" xfId="0" applyFill="1" applyBorder="1"/>
    <xf numFmtId="0" fontId="8" fillId="4" borderId="0" xfId="0" applyFont="1" applyFill="1" applyBorder="1" applyAlignment="1">
      <alignment vertical="center"/>
    </xf>
    <xf numFmtId="0" fontId="8" fillId="4" borderId="0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vertical="center"/>
    </xf>
    <xf numFmtId="0" fontId="9" fillId="6" borderId="0" xfId="0" applyFont="1" applyFill="1" applyBorder="1" applyAlignment="1">
      <alignment horizontal="center" vertical="center"/>
    </xf>
    <xf numFmtId="0" fontId="9" fillId="4" borderId="0" xfId="0" applyFont="1" applyFill="1" applyBorder="1" applyAlignment="1">
      <alignment horizontal="center" vertical="center"/>
    </xf>
    <xf numFmtId="0" fontId="6" fillId="2" borderId="0" xfId="0" applyFont="1" applyFill="1"/>
    <xf numFmtId="2" fontId="9" fillId="2" borderId="3" xfId="0" applyNumberFormat="1" applyFont="1" applyFill="1" applyBorder="1" applyAlignment="1">
      <alignment vertical="center"/>
    </xf>
    <xf numFmtId="2" fontId="0" fillId="2" borderId="0" xfId="0" applyNumberFormat="1" applyFill="1"/>
    <xf numFmtId="2" fontId="3" fillId="5" borderId="0" xfId="0" applyNumberFormat="1" applyFont="1" applyFill="1" applyBorder="1" applyAlignment="1">
      <alignment vertical="center"/>
    </xf>
    <xf numFmtId="2" fontId="3" fillId="5" borderId="0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 vertical="center"/>
    </xf>
    <xf numFmtId="1" fontId="5" fillId="0" borderId="0" xfId="0" applyNumberFormat="1" applyFont="1" applyFill="1" applyBorder="1" applyAlignment="1">
      <alignment horizontal="center" vertical="center"/>
    </xf>
    <xf numFmtId="1" fontId="5" fillId="4" borderId="0" xfId="0" applyNumberFormat="1" applyFont="1" applyFill="1" applyBorder="1" applyAlignment="1">
      <alignment horizontal="center" vertical="center"/>
    </xf>
    <xf numFmtId="1" fontId="5" fillId="7" borderId="0" xfId="0" applyNumberFormat="1" applyFont="1" applyFill="1" applyBorder="1" applyAlignment="1">
      <alignment horizontal="center" vertical="center"/>
    </xf>
    <xf numFmtId="1" fontId="5" fillId="6" borderId="0" xfId="0" applyNumberFormat="1" applyFont="1" applyFill="1" applyBorder="1" applyAlignment="1">
      <alignment horizontal="center" vertical="center"/>
    </xf>
    <xf numFmtId="1" fontId="3" fillId="2" borderId="14" xfId="0" applyNumberFormat="1" applyFont="1" applyFill="1" applyBorder="1" applyAlignment="1">
      <alignment vertical="center"/>
    </xf>
    <xf numFmtId="1" fontId="3" fillId="2" borderId="3" xfId="0" applyNumberFormat="1" applyFont="1" applyFill="1" applyBorder="1" applyAlignment="1">
      <alignment vertical="center"/>
    </xf>
    <xf numFmtId="1" fontId="2" fillId="3" borderId="0" xfId="0" applyNumberFormat="1" applyFont="1" applyFill="1" applyBorder="1" applyAlignment="1">
      <alignment horizontal="center" vertical="center"/>
    </xf>
    <xf numFmtId="1" fontId="2" fillId="4" borderId="0" xfId="0" applyNumberFormat="1" applyFont="1" applyFill="1" applyBorder="1" applyAlignment="1">
      <alignment horizontal="left" vertical="center"/>
    </xf>
    <xf numFmtId="1" fontId="3" fillId="5" borderId="0" xfId="0" applyNumberFormat="1" applyFon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2" fillId="4" borderId="0" xfId="0" applyNumberFormat="1" applyFont="1" applyFill="1" applyBorder="1" applyAlignment="1">
      <alignment vertical="center"/>
    </xf>
    <xf numFmtId="1" fontId="3" fillId="4" borderId="0" xfId="0" applyNumberFormat="1" applyFont="1" applyFill="1" applyBorder="1" applyAlignment="1">
      <alignment vertical="center"/>
    </xf>
    <xf numFmtId="1" fontId="2" fillId="6" borderId="0" xfId="0" applyNumberFormat="1" applyFont="1" applyFill="1" applyBorder="1" applyAlignment="1">
      <alignment vertical="center"/>
    </xf>
    <xf numFmtId="1" fontId="3" fillId="6" borderId="0" xfId="0" applyNumberFormat="1" applyFont="1" applyFill="1" applyBorder="1" applyAlignment="1">
      <alignment horizontal="center" vertical="center"/>
    </xf>
    <xf numFmtId="1" fontId="2" fillId="4" borderId="0" xfId="0" applyNumberFormat="1" applyFont="1" applyFill="1" applyBorder="1" applyAlignment="1">
      <alignment horizontal="center" vertical="center" wrapText="1"/>
    </xf>
    <xf numFmtId="1" fontId="2" fillId="4" borderId="0" xfId="0" applyNumberFormat="1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1" fontId="0" fillId="2" borderId="0" xfId="0" applyNumberFormat="1" applyFill="1"/>
    <xf numFmtId="1" fontId="5" fillId="0" borderId="0" xfId="0" applyNumberFormat="1" applyFont="1" applyFill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/>
    </xf>
    <xf numFmtId="1" fontId="8" fillId="3" borderId="12" xfId="0" applyNumberFormat="1" applyFont="1" applyFill="1" applyBorder="1" applyAlignment="1">
      <alignment horizontal="center" vertical="center"/>
    </xf>
    <xf numFmtId="1" fontId="8" fillId="3" borderId="13" xfId="0" applyNumberFormat="1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horizontal="center" vertical="center"/>
    </xf>
    <xf numFmtId="0" fontId="7" fillId="9" borderId="3" xfId="0" applyFont="1" applyFill="1" applyBorder="1"/>
  </cellXfs>
  <cellStyles count="2">
    <cellStyle name="Comma" xfId="1" builtinId="3"/>
    <cellStyle name="Normal" xfId="0" builtinId="0"/>
  </cellStyles>
  <dxfs count="389"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4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5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color theme="0"/>
      </font>
      <fill>
        <patternFill patternType="solid">
          <fgColor theme="1"/>
          <bgColor theme="1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0082B4"/>
        </patternFill>
      </fill>
      <border diagonalUp="1">
        <left/>
        <right/>
        <diagonal style="thick">
          <color auto="1"/>
        </diagonal>
        <vertical/>
        <horizontal/>
      </border>
    </dxf>
    <dxf>
      <border>
        <right style="thin">
          <color auto="1"/>
        </right>
      </border>
    </dxf>
    <dxf>
      <border>
        <right/>
      </border>
    </dxf>
  </dxfs>
  <tableStyles count="3" defaultTableStyle="TableStyleMedium2" defaultPivotStyle="PivotStyleLight16">
    <tableStyle name="Table Style 1" pivot="0" count="3" xr9:uid="{D358EB39-5402-4C46-9F2A-171BDA283627}">
      <tableStyleElement type="wholeTable" dxfId="388"/>
      <tableStyleElement type="firstRowStripe" size="2" dxfId="387"/>
      <tableStyleElement type="firstColumnStripe" dxfId="386"/>
    </tableStyle>
    <tableStyle name="Table Style 2" pivot="0" count="1" xr9:uid="{17432AD6-5133-4768-9CB8-3D8E9497E6B6}">
      <tableStyleElement type="wholeTable" dxfId="385"/>
    </tableStyle>
    <tableStyle name="TableStyleMedium1 2" pivot="0" count="6" xr9:uid="{A9601B5F-C84B-47BE-967D-927BF2ECEE71}">
      <tableStyleElement type="headerRow" dxfId="384"/>
      <tableStyleElement type="totalRow" dxfId="383"/>
      <tableStyleElement type="firstColumn" dxfId="382"/>
      <tableStyleElement type="lastColumn" dxfId="381"/>
      <tableStyleElement type="firstRowStripe" size="2" dxfId="380"/>
      <tableStyleElement type="firstColumnStripe" dxfId="379"/>
    </tableStyle>
  </tableStyles>
  <colors>
    <mruColors>
      <color rgb="FF0082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32657</xdr:colOff>
      <xdr:row>3</xdr:row>
      <xdr:rowOff>152400</xdr:rowOff>
    </xdr:from>
    <xdr:to>
      <xdr:col>4</xdr:col>
      <xdr:colOff>126274</xdr:colOff>
      <xdr:row>5</xdr:row>
      <xdr:rowOff>137160</xdr:rowOff>
    </xdr:to>
    <xdr:sp macro="" textlink="">
      <xdr:nvSpPr>
        <xdr:cNvPr id="2" name="Diamond 1">
          <a:extLst>
            <a:ext uri="{FF2B5EF4-FFF2-40B4-BE49-F238E27FC236}">
              <a16:creationId xmlns:a16="http://schemas.microsoft.com/office/drawing/2014/main" id="{26057119-71E8-4B85-AF43-60FCEFB6A810}"/>
            </a:ext>
          </a:extLst>
        </xdr:cNvPr>
        <xdr:cNvSpPr/>
      </xdr:nvSpPr>
      <xdr:spPr>
        <a:xfrm>
          <a:off x="6542314" y="1001486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0</a:t>
          </a:r>
          <a:endParaRPr lang="LID4096" sz="1600" u="none"/>
        </a:p>
      </xdr:txBody>
    </xdr:sp>
    <xdr:clientData/>
  </xdr:twoCellAnchor>
  <xdr:twoCellAnchor>
    <xdr:from>
      <xdr:col>46</xdr:col>
      <xdr:colOff>43152</xdr:colOff>
      <xdr:row>21</xdr:row>
      <xdr:rowOff>84540</xdr:rowOff>
    </xdr:from>
    <xdr:to>
      <xdr:col>47</xdr:col>
      <xdr:colOff>136769</xdr:colOff>
      <xdr:row>23</xdr:row>
      <xdr:rowOff>80186</xdr:rowOff>
    </xdr:to>
    <xdr:sp macro="" textlink="">
      <xdr:nvSpPr>
        <xdr:cNvPr id="4" name="Diamond 3">
          <a:extLst>
            <a:ext uri="{FF2B5EF4-FFF2-40B4-BE49-F238E27FC236}">
              <a16:creationId xmlns:a16="http://schemas.microsoft.com/office/drawing/2014/main" id="{403DB54F-30F4-4CD2-92E1-FF56AB30EBC1}"/>
            </a:ext>
          </a:extLst>
        </xdr:cNvPr>
        <xdr:cNvSpPr/>
      </xdr:nvSpPr>
      <xdr:spPr>
        <a:xfrm>
          <a:off x="18254952" y="4101369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4</a:t>
          </a:r>
          <a:endParaRPr lang="LID4096" sz="1600" u="none"/>
        </a:p>
      </xdr:txBody>
    </xdr:sp>
    <xdr:clientData/>
  </xdr:twoCellAnchor>
  <xdr:twoCellAnchor>
    <xdr:from>
      <xdr:col>41</xdr:col>
      <xdr:colOff>244640</xdr:colOff>
      <xdr:row>62</xdr:row>
      <xdr:rowOff>0</xdr:rowOff>
    </xdr:from>
    <xdr:to>
      <xdr:col>43</xdr:col>
      <xdr:colOff>66115</xdr:colOff>
      <xdr:row>63</xdr:row>
      <xdr:rowOff>77852</xdr:rowOff>
    </xdr:to>
    <xdr:sp macro="" textlink="">
      <xdr:nvSpPr>
        <xdr:cNvPr id="5" name="Diamond 4">
          <a:extLst>
            <a:ext uri="{FF2B5EF4-FFF2-40B4-BE49-F238E27FC236}">
              <a16:creationId xmlns:a16="http://schemas.microsoft.com/office/drawing/2014/main" id="{B6847BA9-5371-46B7-A559-1685C1F5B6FB}"/>
            </a:ext>
          </a:extLst>
        </xdr:cNvPr>
        <xdr:cNvSpPr/>
      </xdr:nvSpPr>
      <xdr:spPr>
        <a:xfrm>
          <a:off x="17095726" y="10804635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3</a:t>
          </a:r>
          <a:endParaRPr lang="LID4096" sz="1600" u="none"/>
        </a:p>
      </xdr:txBody>
    </xdr:sp>
    <xdr:clientData/>
  </xdr:twoCellAnchor>
  <xdr:twoCellAnchor>
    <xdr:from>
      <xdr:col>21</xdr:col>
      <xdr:colOff>30282</xdr:colOff>
      <xdr:row>43</xdr:row>
      <xdr:rowOff>110194</xdr:rowOff>
    </xdr:from>
    <xdr:to>
      <xdr:col>22</xdr:col>
      <xdr:colOff>123900</xdr:colOff>
      <xdr:row>45</xdr:row>
      <xdr:rowOff>105839</xdr:rowOff>
    </xdr:to>
    <xdr:sp macro="" textlink="">
      <xdr:nvSpPr>
        <xdr:cNvPr id="6" name="Diamond 5">
          <a:extLst>
            <a:ext uri="{FF2B5EF4-FFF2-40B4-BE49-F238E27FC236}">
              <a16:creationId xmlns:a16="http://schemas.microsoft.com/office/drawing/2014/main" id="{9086380A-BC1A-48AF-A5AF-4DE8F8AE7E4B}"/>
            </a:ext>
          </a:extLst>
        </xdr:cNvPr>
        <xdr:cNvSpPr/>
      </xdr:nvSpPr>
      <xdr:spPr>
        <a:xfrm>
          <a:off x="11438511" y="7675765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2</a:t>
          </a:r>
          <a:endParaRPr lang="LID4096" sz="1600" u="none"/>
        </a:p>
      </xdr:txBody>
    </xdr:sp>
    <xdr:clientData/>
  </xdr:twoCellAnchor>
  <xdr:twoCellAnchor>
    <xdr:from>
      <xdr:col>46</xdr:col>
      <xdr:colOff>185258</xdr:colOff>
      <xdr:row>62</xdr:row>
      <xdr:rowOff>0</xdr:rowOff>
    </xdr:from>
    <xdr:to>
      <xdr:col>47</xdr:col>
      <xdr:colOff>278875</xdr:colOff>
      <xdr:row>63</xdr:row>
      <xdr:rowOff>164884</xdr:rowOff>
    </xdr:to>
    <xdr:sp macro="" textlink="">
      <xdr:nvSpPr>
        <xdr:cNvPr id="7" name="Diamond 6">
          <a:extLst>
            <a:ext uri="{FF2B5EF4-FFF2-40B4-BE49-F238E27FC236}">
              <a16:creationId xmlns:a16="http://schemas.microsoft.com/office/drawing/2014/main" id="{1B9A94ED-E1CE-4BC0-9CEA-8F9E173F5F73}"/>
            </a:ext>
          </a:extLst>
        </xdr:cNvPr>
        <xdr:cNvSpPr/>
      </xdr:nvSpPr>
      <xdr:spPr>
        <a:xfrm>
          <a:off x="18397058" y="10891667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5</a:t>
          </a:r>
          <a:endParaRPr lang="LID4096" sz="1600" u="none"/>
        </a:p>
      </xdr:txBody>
    </xdr:sp>
    <xdr:clientData/>
  </xdr:twoCellAnchor>
  <xdr:twoCellAnchor>
    <xdr:from>
      <xdr:col>48</xdr:col>
      <xdr:colOff>91110</xdr:colOff>
      <xdr:row>12</xdr:row>
      <xdr:rowOff>29181</xdr:rowOff>
    </xdr:from>
    <xdr:to>
      <xdr:col>48</xdr:col>
      <xdr:colOff>228972</xdr:colOff>
      <xdr:row>12</xdr:row>
      <xdr:rowOff>165652</xdr:rowOff>
    </xdr:to>
    <xdr:sp macro="" textlink="">
      <xdr:nvSpPr>
        <xdr:cNvPr id="9" name="Diamond 8">
          <a:extLst>
            <a:ext uri="{FF2B5EF4-FFF2-40B4-BE49-F238E27FC236}">
              <a16:creationId xmlns:a16="http://schemas.microsoft.com/office/drawing/2014/main" id="{C426D7B6-DD53-47F6-86F4-9A4E17503763}"/>
            </a:ext>
          </a:extLst>
        </xdr:cNvPr>
        <xdr:cNvSpPr/>
      </xdr:nvSpPr>
      <xdr:spPr>
        <a:xfrm>
          <a:off x="20689958" y="3201420"/>
          <a:ext cx="137862" cy="136471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endParaRPr lang="LID4096" sz="1600" u="none"/>
        </a:p>
      </xdr:txBody>
    </xdr:sp>
    <xdr:clientData/>
  </xdr:twoCellAnchor>
  <xdr:twoCellAnchor>
    <xdr:from>
      <xdr:col>10</xdr:col>
      <xdr:colOff>28770</xdr:colOff>
      <xdr:row>31</xdr:row>
      <xdr:rowOff>165076</xdr:rowOff>
    </xdr:from>
    <xdr:to>
      <xdr:col>11</xdr:col>
      <xdr:colOff>122387</xdr:colOff>
      <xdr:row>33</xdr:row>
      <xdr:rowOff>160722</xdr:rowOff>
    </xdr:to>
    <xdr:sp macro="" textlink="">
      <xdr:nvSpPr>
        <xdr:cNvPr id="10" name="Diamond 9">
          <a:extLst>
            <a:ext uri="{FF2B5EF4-FFF2-40B4-BE49-F238E27FC236}">
              <a16:creationId xmlns:a16="http://schemas.microsoft.com/office/drawing/2014/main" id="{134164B7-89AB-4858-B025-659AAD5E12EB}"/>
            </a:ext>
          </a:extLst>
        </xdr:cNvPr>
        <xdr:cNvSpPr/>
      </xdr:nvSpPr>
      <xdr:spPr>
        <a:xfrm>
          <a:off x="8443427" y="5684133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1</a:t>
          </a:r>
          <a:endParaRPr lang="LID4096" sz="1600" u="none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BA0CBE-7BC6-4DEE-A17A-09244DD72FD9}" name="Table2" displayName="Table2" ref="D5:AU82" headerRowCount="0" headerRowDxfId="378" dataDxfId="377" totalsRowDxfId="376">
  <tableColumns count="44">
    <tableColumn id="1" xr3:uid="{EBE0DA32-2B9D-4905-B792-52D91EFAB6A3}" name="Column1" totalsRowFunction="custom" headerRowDxfId="375" dataDxfId="374" totalsRowDxfId="373">
      <totalsRowFormula array="1">SUM(IF(MOD(1+ ROW( Table2[Column1]),2)=0,Table2[Column1],0))</totalsRowFormula>
    </tableColumn>
    <tableColumn id="4" xr3:uid="{3B2A6618-6DE5-4B33-BFC5-B9EC645AE42C}" name="Column4" totalsRowFunction="custom" headerRowDxfId="372" dataDxfId="371" totalsRowDxfId="370">
      <totalsRowFormula array="1">SUM(IF(MOD(1+ ROW( Table2[Column4]),2)=0,Table2[Column4],0))</totalsRowFormula>
    </tableColumn>
    <tableColumn id="5" xr3:uid="{5F80FC5B-0112-46CC-9D1A-918E0D2B3E53}" name="Column5" totalsRowFunction="custom" headerRowDxfId="369" dataDxfId="368" totalsRowDxfId="367">
      <totalsRowFormula array="1">SUM(IF(MOD(1+ ROW( Table2[Column5]),2)=0,Table2[Column5],0))</totalsRowFormula>
    </tableColumn>
    <tableColumn id="8" xr3:uid="{05F9AFB3-22E2-45EC-8F19-55B0AD7C1F3A}" name="Column8" totalsRowFunction="custom" headerRowDxfId="366" dataDxfId="365" totalsRowDxfId="364">
      <totalsRowFormula array="1">SUM(IF(MOD(1+ ROW( Table2[Column8]),2)=0,Table2[Column8],0))</totalsRowFormula>
    </tableColumn>
    <tableColumn id="9" xr3:uid="{3DB7C9AF-3F6C-4B05-904D-8B90D9A9968C}" name="Column9" totalsRowFunction="custom" headerRowDxfId="363" dataDxfId="362" totalsRowDxfId="361">
      <totalsRowFormula array="1">SUM(IF(MOD(1+ ROW( Table2[Column9]),2)=0,Table2[Column9],0))</totalsRowFormula>
    </tableColumn>
    <tableColumn id="12" xr3:uid="{A0FCFEF7-5DD4-45C3-A475-68133702BCD4}" name="Column12" totalsRowFunction="custom" headerRowDxfId="360" dataDxfId="359" totalsRowDxfId="358">
      <totalsRowFormula array="1">SUM(IF(MOD(1+ ROW( Table2[Column12]),2)=0,Table2[Column12],0))</totalsRowFormula>
    </tableColumn>
    <tableColumn id="13" xr3:uid="{25CFE149-D93E-4F70-8025-15EF1D53E69D}" name="Column13" totalsRowFunction="custom" headerRowDxfId="357" dataDxfId="356" totalsRowDxfId="355">
      <totalsRowFormula array="1">SUM(IF(MOD(1+ ROW( Table2[Column13]),2)=0,Table2[Column13],0))</totalsRowFormula>
    </tableColumn>
    <tableColumn id="14" xr3:uid="{14153E7B-E98F-4187-A819-5BEFE214BD97}" name="Column14" totalsRowFunction="custom" headerRowDxfId="354" dataDxfId="353" totalsRowDxfId="352">
      <totalsRowFormula array="1">SUM(IF(MOD(1+ ROW( Table2[Column14]),2)=0,Table2[Column14],0))</totalsRowFormula>
    </tableColumn>
    <tableColumn id="17" xr3:uid="{4DC1D364-C92F-4506-8269-C8EF14E22996}" name="Column17" totalsRowFunction="custom" headerRowDxfId="351" dataDxfId="350" totalsRowDxfId="349">
      <totalsRowFormula array="1">SUM(IF(MOD(1+ ROW( Table2[Column17]),2)=0,Table2[Column17],0))</totalsRowFormula>
    </tableColumn>
    <tableColumn id="20" xr3:uid="{7DCECA89-044A-44DD-9982-EBB2E88370D6}" name="Column20" totalsRowFunction="custom" headerRowDxfId="348" dataDxfId="347" totalsRowDxfId="346">
      <totalsRowFormula array="1">SUM(IF(MOD(1+ ROW( Table2[Column20]),2)=0,Table2[Column20],0))</totalsRowFormula>
    </tableColumn>
    <tableColumn id="21" xr3:uid="{5CDC9792-B059-48B6-A44F-EBD1A1A9360D}" name="Column21" totalsRowFunction="custom" headerRowDxfId="345" dataDxfId="344" totalsRowDxfId="343">
      <totalsRowFormula array="1">SUM(IF(MOD(1+ ROW( Table2[Column21]),2)=0,Table2[Column21],0))</totalsRowFormula>
    </tableColumn>
    <tableColumn id="24" xr3:uid="{034C43B0-37EE-472D-BC3C-96266F94E2F8}" name="Column24" totalsRowFunction="custom" headerRowDxfId="342" dataDxfId="341" totalsRowDxfId="340">
      <totalsRowFormula array="1">SUM(IF(MOD(1+ ROW( Table2[Column24]),2)=0,Table2[Column24],0))</totalsRowFormula>
    </tableColumn>
    <tableColumn id="25" xr3:uid="{4EAB1584-AFF6-4346-BF78-9879D3CE52C0}" name="Column25" totalsRowFunction="custom" headerRowDxfId="339" dataDxfId="338" totalsRowDxfId="337">
      <totalsRowFormula array="1">SUM(IF(MOD(1+ ROW( Table2[Column25]),2)=0,Table2[Column25],0))</totalsRowFormula>
    </tableColumn>
    <tableColumn id="28" xr3:uid="{C3C358C9-C7AE-472E-BB93-1D762A17AA87}" name="Column28" totalsRowFunction="custom" headerRowDxfId="336" dataDxfId="335" totalsRowDxfId="334">
      <totalsRowFormula array="1">SUM(IF(MOD(1+ ROW( Table2[Column28]),2)=0,Table2[Column28],0))</totalsRowFormula>
    </tableColumn>
    <tableColumn id="22" xr3:uid="{C67DFD1A-93C5-4293-8F69-0165DD3CC799}" name="Column18" headerRowDxfId="333" dataDxfId="332" totalsRowDxfId="331"/>
    <tableColumn id="23" xr3:uid="{C07CEBFE-AFC1-4555-A16C-DAA43F94EA5C}" name="Column19" headerRowDxfId="330" dataDxfId="329" totalsRowDxfId="328"/>
    <tableColumn id="29" xr3:uid="{C4208F91-0E67-481F-A2E9-970880C7D07F}" name="Column29" totalsRowFunction="custom" headerRowDxfId="327" dataDxfId="326" totalsRowDxfId="325">
      <totalsRowFormula array="1">SUM(IF(MOD(1+ ROW( Table2[Column29]),2)=0,Table2[Column29],0))</totalsRowFormula>
    </tableColumn>
    <tableColumn id="32" xr3:uid="{3F85B9C0-789F-45D2-BE55-FB1E67E9B1EA}" name="Column32" totalsRowFunction="custom" headerRowDxfId="324" dataDxfId="323" totalsRowDxfId="322">
      <totalsRowFormula array="1">SUM(IF(MOD(1+ ROW( Table2[Column32]),2)=0,Table2[Column32],0))</totalsRowFormula>
    </tableColumn>
    <tableColumn id="33" xr3:uid="{D1F2422B-B5B7-44A9-9DD3-8F8779D8198C}" name="Column33" totalsRowFunction="custom" headerRowDxfId="321" dataDxfId="320" totalsRowDxfId="319">
      <totalsRowFormula array="1">SUM(IF(MOD(1+ ROW( Table2[Column33]),2)=0,Table2[Column33],0))</totalsRowFormula>
    </tableColumn>
    <tableColumn id="36" xr3:uid="{A2485684-D006-42A9-BFEF-B4DECC95678B}" name="Column36" totalsRowFunction="custom" headerRowDxfId="318" dataDxfId="317" totalsRowDxfId="316">
      <totalsRowFormula array="1">SUM(IF(MOD(1+ ROW( Table2[Column36]),2)=0,Table2[Column36],0))</totalsRowFormula>
    </tableColumn>
    <tableColumn id="37" xr3:uid="{10B29021-2BCD-4F79-B61C-3A8149068E58}" name="Column37" totalsRowFunction="custom" headerRowDxfId="315" dataDxfId="314" totalsRowDxfId="313">
      <totalsRowFormula array="1">SUM(IF(MOD(1+ ROW( Table2[Column37]),2)=0,Table2[Column37],0))</totalsRowFormula>
    </tableColumn>
    <tableColumn id="40" xr3:uid="{14C8F51F-5DDE-432C-8A37-C020414D8108}" name="Column40" totalsRowFunction="custom" headerRowDxfId="312" dataDxfId="311" totalsRowDxfId="310">
      <totalsRowFormula array="1">SUM(IF(MOD(1+ ROW( Table2[Column40]),2)=0,Table2[Column40],0))</totalsRowFormula>
    </tableColumn>
    <tableColumn id="41" xr3:uid="{365F4E55-1AB1-4B70-9834-CCF30FC8CF8A}" name="Column41" totalsRowFunction="custom" headerRowDxfId="309" dataDxfId="308" totalsRowDxfId="307">
      <totalsRowFormula array="1">SUM(IF(MOD(1+ ROW( Table2[Column41]),2)=0,Table2[Column41],0))</totalsRowFormula>
    </tableColumn>
    <tableColumn id="44" xr3:uid="{5ECD0C0F-49AA-47CB-83F6-B6D52786AD06}" name="Column44" totalsRowFunction="custom" headerRowDxfId="306" dataDxfId="305" totalsRowDxfId="304">
      <totalsRowFormula array="1">SUM(IF(MOD(1+ ROW( Table2[Column44]),2)=0,Table2[Column44],0))</totalsRowFormula>
    </tableColumn>
    <tableColumn id="45" xr3:uid="{C92386EA-6C71-4FFA-B2B5-97D6A8EF7741}" name="Column45" totalsRowFunction="custom" headerRowDxfId="303" dataDxfId="302" totalsRowDxfId="301">
      <totalsRowFormula array="1">SUM(IF(MOD(1+ ROW( Table2[Column45]),2)=0,Table2[Column45],0))</totalsRowFormula>
    </tableColumn>
    <tableColumn id="48" xr3:uid="{285A7A87-1F74-4820-B690-D879729029ED}" name="Column48" totalsRowFunction="custom" headerRowDxfId="300" dataDxfId="299" totalsRowDxfId="298">
      <totalsRowFormula array="1">SUM(IF(MOD(1+ ROW( Table2[Column48]),2)=0,Table2[Column48],0))</totalsRowFormula>
    </tableColumn>
    <tableColumn id="49" xr3:uid="{72634CFA-2769-4C83-AA0E-821E22D8068D}" name="Column49" totalsRowFunction="custom" headerRowDxfId="297" dataDxfId="296" totalsRowDxfId="295">
      <totalsRowFormula array="1">SUM(IF(MOD(1+ ROW( Table2[Column49]),2)=0,Table2[Column49],0))</totalsRowFormula>
    </tableColumn>
    <tableColumn id="52" xr3:uid="{56FB826E-27F2-46F0-9D4E-061FF5EA9DB2}" name="Column52" totalsRowFunction="custom" headerRowDxfId="294" dataDxfId="293" totalsRowDxfId="292">
      <totalsRowFormula array="1">SUM(IF(MOD(1+ ROW( Table2[Column52]),2)=0,Table2[Column52],0))</totalsRowFormula>
    </tableColumn>
    <tableColumn id="53" xr3:uid="{6163900D-45A1-4615-815E-0A527D7C94B6}" name="Column53" totalsRowFunction="custom" headerRowDxfId="291" dataDxfId="290" totalsRowDxfId="289">
      <totalsRowFormula array="1">SUM(IF(MOD(1+ ROW( Table2[Column53]),2)=0,Table2[Column53],0))</totalsRowFormula>
    </tableColumn>
    <tableColumn id="56" xr3:uid="{BA09CB1F-6521-4B3E-B577-E494362724BA}" name="Column56" totalsRowFunction="custom" headerRowDxfId="288" dataDxfId="287" totalsRowDxfId="286">
      <totalsRowFormula array="1">SUM(IF(MOD(1+ ROW( Table2[Column56]),2)=0,Table2[Column56],0))</totalsRowFormula>
    </tableColumn>
    <tableColumn id="30" xr3:uid="{5C09A164-472C-4DC2-99FA-AF40E11FFB05}" name="Column10" headerRowDxfId="285" dataDxfId="284" totalsRowDxfId="283"/>
    <tableColumn id="31" xr3:uid="{4C40BC79-F709-4F4F-9227-A1C27C91745F}" name="Column11" headerRowDxfId="282" dataDxfId="281" totalsRowDxfId="280"/>
    <tableColumn id="61" xr3:uid="{4247FD68-0A21-46B1-A857-BB617B59C6B1}" name="Column61" totalsRowFunction="custom" headerRowDxfId="279" dataDxfId="278" totalsRowDxfId="277">
      <totalsRowFormula array="1">SUM(IF(MOD(1+ ROW( Table2[Column61]),2)=0,Table2[Column61],0))</totalsRowFormula>
    </tableColumn>
    <tableColumn id="64" xr3:uid="{6DE697B7-5705-4BCA-A63A-D559741E7411}" name="Column64" totalsRowFunction="custom" headerRowDxfId="276" dataDxfId="275" totalsRowDxfId="274">
      <totalsRowFormula array="1">SUM(IF(MOD(1+ ROW( Table2[Column64]),2)=0,Table2[Column64],0))</totalsRowFormula>
    </tableColumn>
    <tableColumn id="65" xr3:uid="{1B495497-5A01-4531-9A33-27C807284511}" name="Column65" totalsRowFunction="custom" headerRowDxfId="273" dataDxfId="272" totalsRowDxfId="271">
      <totalsRowFormula array="1">SUM(IF(MOD(1+ ROW( Table2[Column65]),2)=0,Table2[Column65],0))</totalsRowFormula>
    </tableColumn>
    <tableColumn id="68" xr3:uid="{CFB8FCE1-0A72-4AB7-B371-07682CF2DF09}" name="Column68" totalsRowFunction="custom" headerRowDxfId="270" dataDxfId="269" totalsRowDxfId="268">
      <totalsRowFormula array="1">SUM(IF(MOD(1+ ROW( Table2[Column68]),2)=0,Table2[Column68],0))</totalsRowFormula>
    </tableColumn>
    <tableColumn id="69" xr3:uid="{EAF02A7C-34E8-4A28-819A-2268FFA83F16}" name="Column69" totalsRowFunction="custom" headerRowDxfId="267" dataDxfId="266" totalsRowDxfId="265">
      <totalsRowFormula array="1">SUM(IF(MOD(1+ ROW( Table2[Column69]),2)=0,Table2[Column69],0))</totalsRowFormula>
    </tableColumn>
    <tableColumn id="72" xr3:uid="{FF8F9A6C-0658-46C4-88A2-1EF288D67B2D}" name="Column72" totalsRowFunction="custom" headerRowDxfId="264" dataDxfId="263" totalsRowDxfId="262">
      <totalsRowFormula array="1">SUM(IF(MOD(1+ ROW( Table2[Column72]),2)=0,Table2[Column72],0))</totalsRowFormula>
    </tableColumn>
    <tableColumn id="73" xr3:uid="{2817AA71-3B1B-4508-A3B0-B73ACCAB4ED9}" name="Column73" totalsRowFunction="custom" headerRowDxfId="261" dataDxfId="260" totalsRowDxfId="259">
      <totalsRowFormula array="1">SUM(IF(MOD(1+ ROW( Table2[Column73]),2)=0,Table2[Column73],0))</totalsRowFormula>
    </tableColumn>
    <tableColumn id="76" xr3:uid="{6AEB36FC-AFEB-4CC0-A2DA-F4866E401A6A}" name="Column76" totalsRowFunction="custom" headerRowDxfId="258" dataDxfId="257" totalsRowDxfId="256">
      <totalsRowFormula array="1">SUM(IF(MOD(1+ ROW( Table2[Column76]),2)=0,Table2[Column76],0))</totalsRowFormula>
    </tableColumn>
    <tableColumn id="2" xr3:uid="{2CBC9629-DB4D-4F03-871F-BA53ED3608CB}" name="Column2" totalsRowFunction="custom" headerRowDxfId="255" dataDxfId="254" totalsRowDxfId="253">
      <totalsRowFormula array="1">SUM(IF(MOD(1+ ROW( Table2[Column2]),2)=0,Table2[Column2],0))</totalsRowFormula>
    </tableColumn>
    <tableColumn id="3" xr3:uid="{15407C94-246F-4000-9C64-0AE30C0919C1}" name="Column3" totalsRowFunction="custom" headerRowDxfId="252" dataDxfId="251" totalsRowDxfId="250">
      <totalsRowFormula array="1">SUM(IF(MOD(1+ ROW( Table2[Column3]),2)=0,Table2[Column3],0))</totalsRowFormula>
    </tableColumn>
    <tableColumn id="6" xr3:uid="{B4B37567-F277-418E-8E91-A7C71876743A}" name="Column6" totalsRowFunction="custom" headerRowDxfId="249" dataDxfId="248" totalsRowDxfId="247">
      <totalsRowFormula array="1">SUM(IF(MOD(1+ ROW( Table2[Column6]),2)=0,Table2[Column6],0))</totalsRowFormula>
    </tableColumn>
    <tableColumn id="7" xr3:uid="{C33E796A-9F8C-4D48-B63D-830F42003471}" name="Column7" totalsRowFunction="custom" headerRowDxfId="246" dataDxfId="245" totalsRowDxfId="244">
      <totalsRowFormula array="1">SUM(IF(MOD(1+ ROW( Table2[Column7]),2)=0,Table2[Column7],0))</totalsRowFormula>
    </tableColumn>
  </tableColumns>
  <tableStyleInfo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DB24FD-BEB6-4C51-B21B-E8E8AB0CB157}" name="Table24" displayName="Table24" ref="D5:AU68" headerRowCount="0" headerRowDxfId="111" dataDxfId="109" totalsRowDxfId="110">
  <tableColumns count="44">
    <tableColumn id="1" xr3:uid="{996AA838-0D52-40E3-B9F6-31DD32248323}" name="Column1" totalsRowFunction="custom" headerRowDxfId="243" dataDxfId="155" totalsRowDxfId="242">
      <totalsRowFormula array="1">SUM(IF(MOD(1+ ROW( Table24[Column1]),2)=0,Table24[Column1],0))</totalsRowFormula>
    </tableColumn>
    <tableColumn id="4" xr3:uid="{E8D231A3-B3C2-478E-AF45-1B70C9A71163}" name="Column4" totalsRowFunction="custom" headerRowDxfId="241" dataDxfId="154" totalsRowDxfId="240">
      <totalsRowFormula array="1">SUM(IF(MOD(1+ ROW( Table24[Column4]),2)=0,Table24[Column4],0))</totalsRowFormula>
    </tableColumn>
    <tableColumn id="5" xr3:uid="{A29D58F5-A195-464D-8FCF-260330F15615}" name="Column5" totalsRowFunction="custom" headerRowDxfId="239" dataDxfId="153" totalsRowDxfId="238">
      <totalsRowFormula array="1">SUM(IF(MOD(1+ ROW( Table24[Column5]),2)=0,Table24[Column5],0))</totalsRowFormula>
    </tableColumn>
    <tableColumn id="8" xr3:uid="{3197B861-9377-4BE3-8170-2CFA62CADEAF}" name="Column8" totalsRowFunction="custom" headerRowDxfId="237" dataDxfId="152" totalsRowDxfId="236">
      <totalsRowFormula array="1">SUM(IF(MOD(1+ ROW( Table24[Column8]),2)=0,Table24[Column8],0))</totalsRowFormula>
    </tableColumn>
    <tableColumn id="9" xr3:uid="{B2CF145E-44FD-4AB3-8455-05C45542A528}" name="Column9" totalsRowFunction="custom" headerRowDxfId="235" dataDxfId="151" totalsRowDxfId="234">
      <totalsRowFormula array="1">SUM(IF(MOD(1+ ROW( Table24[Column9]),2)=0,Table24[Column9],0))</totalsRowFormula>
    </tableColumn>
    <tableColumn id="12" xr3:uid="{BB1C7FB4-CF7E-4C38-89A4-CC01494B53B4}" name="Column12" totalsRowFunction="custom" headerRowDxfId="233" dataDxfId="150" totalsRowDxfId="232">
      <totalsRowFormula array="1">SUM(IF(MOD(1+ ROW( Table24[Column12]),2)=0,Table24[Column12],0))</totalsRowFormula>
    </tableColumn>
    <tableColumn id="13" xr3:uid="{16356112-F416-4C8F-81D8-EC53E8523D6D}" name="Column13" totalsRowFunction="custom" headerRowDxfId="231" dataDxfId="149" totalsRowDxfId="230">
      <totalsRowFormula array="1">SUM(IF(MOD(1+ ROW( Table24[Column13]),2)=0,Table24[Column13],0))</totalsRowFormula>
    </tableColumn>
    <tableColumn id="14" xr3:uid="{21BC978B-C422-4C88-AC39-4E06031B5A3F}" name="Column14" totalsRowFunction="custom" headerRowDxfId="229" dataDxfId="148" totalsRowDxfId="228">
      <totalsRowFormula array="1">SUM(IF(MOD(1+ ROW( Table24[Column14]),2)=0,Table24[Column14],0))</totalsRowFormula>
    </tableColumn>
    <tableColumn id="17" xr3:uid="{B8978089-4BCE-48E5-BA4C-2CE4FA96E67D}" name="Column17" totalsRowFunction="custom" headerRowDxfId="227" dataDxfId="147" totalsRowDxfId="226">
      <totalsRowFormula array="1">SUM(IF(MOD(1+ ROW( Table24[Column17]),2)=0,Table24[Column17],0))</totalsRowFormula>
    </tableColumn>
    <tableColumn id="20" xr3:uid="{80CD531B-B35D-45C1-9F1D-C71BD3ADFEED}" name="Column20" totalsRowFunction="custom" headerRowDxfId="225" dataDxfId="146" totalsRowDxfId="224">
      <totalsRowFormula array="1">SUM(IF(MOD(1+ ROW( Table24[Column20]),2)=0,Table24[Column20],0))</totalsRowFormula>
    </tableColumn>
    <tableColumn id="21" xr3:uid="{8164CA36-82B0-43BD-929C-8911C8E3C973}" name="Column21" totalsRowFunction="custom" headerRowDxfId="223" dataDxfId="145" totalsRowDxfId="222">
      <totalsRowFormula array="1">SUM(IF(MOD(1+ ROW( Table24[Column21]),2)=0,Table24[Column21],0))</totalsRowFormula>
    </tableColumn>
    <tableColumn id="24" xr3:uid="{5C8CD115-1FD1-47C6-9C73-5F72DAD73E9C}" name="Column24" totalsRowFunction="custom" headerRowDxfId="221" dataDxfId="144" totalsRowDxfId="220">
      <totalsRowFormula array="1">SUM(IF(MOD(1+ ROW( Table24[Column24]),2)=0,Table24[Column24],0))</totalsRowFormula>
    </tableColumn>
    <tableColumn id="25" xr3:uid="{7DD30CD2-8360-4D3F-A2C1-00580ED12BCE}" name="Column25" totalsRowFunction="custom" headerRowDxfId="219" dataDxfId="143" totalsRowDxfId="218">
      <totalsRowFormula array="1">SUM(IF(MOD(1+ ROW( Table24[Column25]),2)=0,Table24[Column25],0))</totalsRowFormula>
    </tableColumn>
    <tableColumn id="28" xr3:uid="{A3B5EF43-62D8-4FAD-8ECA-BE180B9D14EB}" name="Column28" totalsRowFunction="custom" headerRowDxfId="217" dataDxfId="142" totalsRowDxfId="216">
      <totalsRowFormula array="1">SUM(IF(MOD(1+ ROW( Table24[Column28]),2)=0,Table24[Column28],0))</totalsRowFormula>
    </tableColumn>
    <tableColumn id="22" xr3:uid="{3BAA5A8B-107C-4BBA-8EBC-433529F29BD0}" name="Column18" headerRowDxfId="215" dataDxfId="141" totalsRowDxfId="214"/>
    <tableColumn id="23" xr3:uid="{FF0673F5-F484-41C2-8382-FDDC8F963A6C}" name="Column19" headerRowDxfId="213" dataDxfId="140" totalsRowDxfId="212"/>
    <tableColumn id="29" xr3:uid="{E04BDBD0-51EC-40AB-AE87-AF0B2EEFC3DA}" name="Column29" totalsRowFunction="custom" headerRowDxfId="211" dataDxfId="139" totalsRowDxfId="210">
      <totalsRowFormula array="1">SUM(IF(MOD(1+ ROW( Table24[Column29]),2)=0,Table24[Column29],0))</totalsRowFormula>
    </tableColumn>
    <tableColumn id="32" xr3:uid="{47E39099-4E14-4FB0-BDBF-0A4CE099D4AD}" name="Column32" totalsRowFunction="custom" headerRowDxfId="209" dataDxfId="138" totalsRowDxfId="208">
      <totalsRowFormula array="1">SUM(IF(MOD(1+ ROW( Table24[Column32]),2)=0,Table24[Column32],0))</totalsRowFormula>
    </tableColumn>
    <tableColumn id="33" xr3:uid="{75F92D9E-756A-4177-B420-8A23150351C0}" name="Column33" totalsRowFunction="custom" headerRowDxfId="207" dataDxfId="137" totalsRowDxfId="206">
      <totalsRowFormula array="1">SUM(IF(MOD(1+ ROW( Table24[Column33]),2)=0,Table24[Column33],0))</totalsRowFormula>
    </tableColumn>
    <tableColumn id="36" xr3:uid="{22688777-180B-4AAF-B375-4F3061E648BA}" name="Column36" totalsRowFunction="custom" headerRowDxfId="205" dataDxfId="136" totalsRowDxfId="204">
      <totalsRowFormula array="1">SUM(IF(MOD(1+ ROW( Table24[Column36]),2)=0,Table24[Column36],0))</totalsRowFormula>
    </tableColumn>
    <tableColumn id="37" xr3:uid="{EFB06D5A-9E88-4BCB-86E7-56FA44ADDF6F}" name="Column37" totalsRowFunction="custom" headerRowDxfId="203" dataDxfId="135" totalsRowDxfId="202">
      <totalsRowFormula array="1">SUM(IF(MOD(1+ ROW( Table24[Column37]),2)=0,Table24[Column37],0))</totalsRowFormula>
    </tableColumn>
    <tableColumn id="40" xr3:uid="{F708A50C-211C-4A1C-8F82-9E7A92E1D9BA}" name="Column40" totalsRowFunction="custom" headerRowDxfId="201" dataDxfId="134" totalsRowDxfId="200">
      <totalsRowFormula array="1">SUM(IF(MOD(1+ ROW( Table24[Column40]),2)=0,Table24[Column40],0))</totalsRowFormula>
    </tableColumn>
    <tableColumn id="41" xr3:uid="{7252ABF2-F82A-40B5-8FD3-1AF9B242C2C2}" name="Column41" totalsRowFunction="custom" headerRowDxfId="199" dataDxfId="133" totalsRowDxfId="198">
      <totalsRowFormula array="1">SUM(IF(MOD(1+ ROW( Table24[Column41]),2)=0,Table24[Column41],0))</totalsRowFormula>
    </tableColumn>
    <tableColumn id="44" xr3:uid="{3D7B5CEC-3C30-46E1-B142-8EB90054A851}" name="Column44" totalsRowFunction="custom" headerRowDxfId="197" dataDxfId="132" totalsRowDxfId="196">
      <totalsRowFormula array="1">SUM(IF(MOD(1+ ROW( Table24[Column44]),2)=0,Table24[Column44],0))</totalsRowFormula>
    </tableColumn>
    <tableColumn id="45" xr3:uid="{D02487A4-E23A-43D1-AC93-E03D1FB16171}" name="Column45" totalsRowFunction="custom" headerRowDxfId="195" dataDxfId="131" totalsRowDxfId="194">
      <totalsRowFormula array="1">SUM(IF(MOD(1+ ROW( Table24[Column45]),2)=0,Table24[Column45],0))</totalsRowFormula>
    </tableColumn>
    <tableColumn id="48" xr3:uid="{4FDA58F9-E502-44F9-A56C-6AEC58EF2F23}" name="Column48" totalsRowFunction="custom" headerRowDxfId="193" dataDxfId="130" totalsRowDxfId="192">
      <totalsRowFormula array="1">SUM(IF(MOD(1+ ROW( Table24[Column48]),2)=0,Table24[Column48],0))</totalsRowFormula>
    </tableColumn>
    <tableColumn id="49" xr3:uid="{8A826D4F-30DC-41CC-9DEA-DC88074B32ED}" name="Column49" totalsRowFunction="custom" headerRowDxfId="191" dataDxfId="129" totalsRowDxfId="190">
      <totalsRowFormula array="1">SUM(IF(MOD(1+ ROW( Table24[Column49]),2)=0,Table24[Column49],0))</totalsRowFormula>
    </tableColumn>
    <tableColumn id="52" xr3:uid="{F36139F7-2A57-471C-BFC1-E487E4BB9C89}" name="Column52" totalsRowFunction="custom" headerRowDxfId="189" dataDxfId="128" totalsRowDxfId="188">
      <totalsRowFormula array="1">SUM(IF(MOD(1+ ROW( Table24[Column52]),2)=0,Table24[Column52],0))</totalsRowFormula>
    </tableColumn>
    <tableColumn id="53" xr3:uid="{478A48B6-8FCD-462A-99E0-09C377EB5F75}" name="Column53" totalsRowFunction="custom" headerRowDxfId="187" dataDxfId="127" totalsRowDxfId="186">
      <totalsRowFormula array="1">SUM(IF(MOD(1+ ROW( Table24[Column53]),2)=0,Table24[Column53],0))</totalsRowFormula>
    </tableColumn>
    <tableColumn id="56" xr3:uid="{2D3ECE7C-9B69-4D7D-A4F9-EF53E66B8E05}" name="Column56" totalsRowFunction="custom" headerRowDxfId="185" dataDxfId="126" totalsRowDxfId="184">
      <totalsRowFormula array="1">SUM(IF(MOD(1+ ROW( Table24[Column56]),2)=0,Table24[Column56],0))</totalsRowFormula>
    </tableColumn>
    <tableColumn id="30" xr3:uid="{7C0A39D4-2C93-4665-BDF8-8FD82E7A33D0}" name="Column10" headerRowDxfId="183" dataDxfId="125" totalsRowDxfId="182"/>
    <tableColumn id="31" xr3:uid="{84FE7665-0492-4534-A76E-4C8D561E042A}" name="Column11" headerRowDxfId="181" dataDxfId="124" totalsRowDxfId="180"/>
    <tableColumn id="61" xr3:uid="{AB34CF84-E0A7-4360-852D-C6825B7ACEE9}" name="Column61" totalsRowFunction="custom" headerRowDxfId="179" dataDxfId="123" totalsRowDxfId="178">
      <totalsRowFormula array="1">SUM(IF(MOD(1+ ROW( Table24[Column61]),2)=0,Table24[Column61],0))</totalsRowFormula>
    </tableColumn>
    <tableColumn id="64" xr3:uid="{A8E82AA3-6FFE-49C8-BE9B-06B871E00FC5}" name="Column64" totalsRowFunction="custom" headerRowDxfId="177" dataDxfId="122" totalsRowDxfId="176">
      <totalsRowFormula array="1">SUM(IF(MOD(1+ ROW( Table24[Column64]),2)=0,Table24[Column64],0))</totalsRowFormula>
    </tableColumn>
    <tableColumn id="65" xr3:uid="{9C64499A-2F38-49B4-AC0C-24658A68C93F}" name="Column65" totalsRowFunction="custom" headerRowDxfId="175" dataDxfId="121" totalsRowDxfId="174">
      <totalsRowFormula array="1">SUM(IF(MOD(1+ ROW( Table24[Column65]),2)=0,Table24[Column65],0))</totalsRowFormula>
    </tableColumn>
    <tableColumn id="68" xr3:uid="{221C17C8-C553-4F3F-A830-A44CCD3B54ED}" name="Column68" totalsRowFunction="custom" headerRowDxfId="173" dataDxfId="120" totalsRowDxfId="172">
      <totalsRowFormula array="1">SUM(IF(MOD(1+ ROW( Table24[Column68]),2)=0,Table24[Column68],0))</totalsRowFormula>
    </tableColumn>
    <tableColumn id="69" xr3:uid="{0E453332-B350-487C-AA66-621AFDFC1E02}" name="Column69" totalsRowFunction="custom" headerRowDxfId="171" dataDxfId="119" totalsRowDxfId="170">
      <totalsRowFormula array="1">SUM(IF(MOD(1+ ROW( Table24[Column69]),2)=0,Table24[Column69],0))</totalsRowFormula>
    </tableColumn>
    <tableColumn id="72" xr3:uid="{5D877134-5B3A-472F-A3A6-FB4B239CB055}" name="Column72" totalsRowFunction="custom" headerRowDxfId="169" dataDxfId="118" totalsRowDxfId="168">
      <totalsRowFormula array="1">SUM(IF(MOD(1+ ROW( Table24[Column72]),2)=0,Table24[Column72],0))</totalsRowFormula>
    </tableColumn>
    <tableColumn id="73" xr3:uid="{855F95CD-77BD-4AFF-B549-9AB9D23BC9A4}" name="Column73" totalsRowFunction="custom" headerRowDxfId="167" dataDxfId="117" totalsRowDxfId="166">
      <totalsRowFormula array="1">SUM(IF(MOD(1+ ROW( Table24[Column73]),2)=0,Table24[Column73],0))</totalsRowFormula>
    </tableColumn>
    <tableColumn id="76" xr3:uid="{A5EABBA8-FEEE-4262-A31F-C288F4596ABD}" name="Column76" totalsRowFunction="custom" headerRowDxfId="165" dataDxfId="116" totalsRowDxfId="164">
      <totalsRowFormula array="1">SUM(IF(MOD(1+ ROW( Table24[Column76]),2)=0,Table24[Column76],0))</totalsRowFormula>
    </tableColumn>
    <tableColumn id="2" xr3:uid="{D7BF5FD5-0987-4422-A89F-9AC32D11BDDA}" name="Column2" totalsRowFunction="custom" headerRowDxfId="163" dataDxfId="115" totalsRowDxfId="162">
      <totalsRowFormula array="1">SUM(IF(MOD(1+ ROW( Table24[Column2]),2)=0,Table24[Column2],0))</totalsRowFormula>
    </tableColumn>
    <tableColumn id="3" xr3:uid="{AD9FE0C2-1069-4D4E-99C7-DF2CA164E76E}" name="Column3" totalsRowFunction="custom" headerRowDxfId="161" dataDxfId="114" totalsRowDxfId="160">
      <totalsRowFormula array="1">SUM(IF(MOD(1+ ROW( Table24[Column3]),2)=0,Table24[Column3],0))</totalsRowFormula>
    </tableColumn>
    <tableColumn id="6" xr3:uid="{F58456D2-D1E6-43EF-B7D5-848516E889FB}" name="Column6" totalsRowFunction="custom" headerRowDxfId="159" dataDxfId="113" totalsRowDxfId="158">
      <totalsRowFormula array="1">SUM(IF(MOD(1+ ROW( Table24[Column6]),2)=0,Table24[Column6],0))</totalsRowFormula>
    </tableColumn>
    <tableColumn id="7" xr3:uid="{736DD2F5-7E34-4B06-8D56-BDF7D20B674A}" name="Column7" totalsRowFunction="custom" headerRowDxfId="157" dataDxfId="112" totalsRowDxfId="156">
      <totalsRowFormula array="1">SUM(IF(MOD(1+ ROW( Table24[Column7]),2)=0,Table24[Column7],0))</totalsRowFormula>
    </tableColumn>
  </tableColumns>
  <tableStyleInfo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Custom 1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82B4"/>
      </a:accent1>
      <a:accent2>
        <a:srgbClr val="F2333B"/>
      </a:accent2>
      <a:accent3>
        <a:srgbClr val="A5A5A5"/>
      </a:accent3>
      <a:accent4>
        <a:srgbClr val="FF9900"/>
      </a:accent4>
      <a:accent5>
        <a:srgbClr val="5B9BD5"/>
      </a:accent5>
      <a:accent6>
        <a:srgbClr val="257B48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F168D-B8E3-44C3-A6AB-0F29B19C1AA0}">
  <sheetPr>
    <pageSetUpPr autoPageBreaks="0"/>
  </sheetPr>
  <dimension ref="A1:AV87"/>
  <sheetViews>
    <sheetView zoomScale="40" zoomScaleNormal="40" workbookViewId="0">
      <selection activeCell="Y15" sqref="Y15"/>
    </sheetView>
  </sheetViews>
  <sheetFormatPr defaultColWidth="5.88671875" defaultRowHeight="15.75" customHeight="1" x14ac:dyDescent="0.25"/>
  <cols>
    <col min="1" max="1" width="40.33203125" style="4" bestFit="1" customWidth="1"/>
    <col min="2" max="2" width="10.109375" style="7" bestFit="1" customWidth="1"/>
    <col min="3" max="3" width="9" style="7" bestFit="1" customWidth="1"/>
    <col min="4" max="4" width="5.88671875" style="4" bestFit="1" customWidth="1"/>
    <col min="5" max="17" width="4.88671875" style="4" bestFit="1" customWidth="1"/>
    <col min="18" max="19" width="5.6640625" style="4" customWidth="1"/>
    <col min="20" max="33" width="4.88671875" style="4" bestFit="1" customWidth="1"/>
    <col min="34" max="35" width="5.6640625" style="4" customWidth="1"/>
    <col min="36" max="47" width="4.88671875" style="4" bestFit="1" customWidth="1"/>
    <col min="48" max="16384" width="5.88671875" style="4"/>
  </cols>
  <sheetData>
    <row r="1" spans="1:48" s="12" customFormat="1" ht="15.75" customHeight="1" x14ac:dyDescent="0.25">
      <c r="A1" s="56" t="s">
        <v>31</v>
      </c>
      <c r="B1" s="27"/>
      <c r="C1" s="1"/>
      <c r="D1" s="51" t="s">
        <v>0</v>
      </c>
      <c r="E1" s="52"/>
      <c r="F1" s="52"/>
      <c r="G1" s="53"/>
      <c r="H1" s="51" t="s">
        <v>1</v>
      </c>
      <c r="I1" s="52"/>
      <c r="J1" s="52"/>
      <c r="K1" s="53"/>
      <c r="L1" s="51" t="s">
        <v>2</v>
      </c>
      <c r="M1" s="52"/>
      <c r="N1" s="52"/>
      <c r="O1" s="53"/>
      <c r="P1" s="51" t="s">
        <v>3</v>
      </c>
      <c r="Q1" s="52"/>
      <c r="R1" s="52"/>
      <c r="S1" s="53"/>
      <c r="T1" s="51" t="s">
        <v>4</v>
      </c>
      <c r="U1" s="52"/>
      <c r="V1" s="52"/>
      <c r="W1" s="53"/>
      <c r="X1" s="51" t="s">
        <v>5</v>
      </c>
      <c r="Y1" s="52"/>
      <c r="Z1" s="52"/>
      <c r="AA1" s="53"/>
      <c r="AB1" s="51" t="s">
        <v>6</v>
      </c>
      <c r="AC1" s="52"/>
      <c r="AD1" s="52"/>
      <c r="AE1" s="53"/>
      <c r="AF1" s="51" t="s">
        <v>7</v>
      </c>
      <c r="AG1" s="52"/>
      <c r="AH1" s="52"/>
      <c r="AI1" s="53"/>
      <c r="AJ1" s="51" t="s">
        <v>8</v>
      </c>
      <c r="AK1" s="52"/>
      <c r="AL1" s="52"/>
      <c r="AM1" s="53"/>
      <c r="AN1" s="51" t="s">
        <v>9</v>
      </c>
      <c r="AO1" s="52"/>
      <c r="AP1" s="52"/>
      <c r="AQ1" s="53"/>
      <c r="AR1" s="51" t="s">
        <v>23</v>
      </c>
      <c r="AS1" s="52"/>
      <c r="AT1" s="52"/>
      <c r="AU1" s="53"/>
      <c r="AV1" s="29"/>
    </row>
    <row r="2" spans="1:48" s="3" customFormat="1" ht="15.75" customHeight="1" x14ac:dyDescent="0.25">
      <c r="A2" s="56"/>
      <c r="B2" s="27"/>
      <c r="C2" s="1"/>
      <c r="D2" s="54" t="s">
        <v>10</v>
      </c>
      <c r="E2" s="55"/>
      <c r="F2" s="55"/>
      <c r="G2" s="56"/>
      <c r="H2" s="54" t="s">
        <v>11</v>
      </c>
      <c r="I2" s="55"/>
      <c r="J2" s="55"/>
      <c r="K2" s="56"/>
      <c r="L2" s="54" t="s">
        <v>12</v>
      </c>
      <c r="M2" s="55"/>
      <c r="N2" s="55"/>
      <c r="O2" s="56"/>
      <c r="P2" s="54" t="s">
        <v>13</v>
      </c>
      <c r="Q2" s="55"/>
      <c r="R2" s="55"/>
      <c r="S2" s="56"/>
      <c r="T2" s="54" t="s">
        <v>17</v>
      </c>
      <c r="U2" s="55"/>
      <c r="V2" s="55"/>
      <c r="W2" s="56"/>
      <c r="X2" s="54" t="s">
        <v>18</v>
      </c>
      <c r="Y2" s="55"/>
      <c r="Z2" s="55"/>
      <c r="AA2" s="56"/>
      <c r="AB2" s="54" t="s">
        <v>19</v>
      </c>
      <c r="AC2" s="55"/>
      <c r="AD2" s="55"/>
      <c r="AE2" s="56"/>
      <c r="AF2" s="54" t="s">
        <v>20</v>
      </c>
      <c r="AG2" s="55"/>
      <c r="AH2" s="55"/>
      <c r="AI2" s="56"/>
      <c r="AJ2" s="54" t="s">
        <v>21</v>
      </c>
      <c r="AK2" s="55"/>
      <c r="AL2" s="55"/>
      <c r="AM2" s="56"/>
      <c r="AN2" s="54" t="s">
        <v>22</v>
      </c>
      <c r="AO2" s="55"/>
      <c r="AP2" s="55"/>
      <c r="AQ2" s="56"/>
      <c r="AR2" s="54" t="s">
        <v>24</v>
      </c>
      <c r="AS2" s="55"/>
      <c r="AT2" s="55"/>
      <c r="AU2" s="56"/>
      <c r="AV2" s="30"/>
    </row>
    <row r="3" spans="1:48" s="2" customFormat="1" ht="15.75" customHeight="1" x14ac:dyDescent="0.25">
      <c r="A3" s="56"/>
      <c r="B3" s="27" t="s">
        <v>15</v>
      </c>
      <c r="C3" s="1" t="s">
        <v>16</v>
      </c>
      <c r="D3" s="57" t="s">
        <v>27</v>
      </c>
      <c r="E3" s="58"/>
      <c r="F3" s="58" t="s">
        <v>28</v>
      </c>
      <c r="G3" s="59"/>
      <c r="H3" s="54" t="s">
        <v>27</v>
      </c>
      <c r="I3" s="55"/>
      <c r="J3" s="55" t="s">
        <v>28</v>
      </c>
      <c r="K3" s="56"/>
      <c r="L3" s="54" t="s">
        <v>27</v>
      </c>
      <c r="M3" s="55"/>
      <c r="N3" s="55" t="s">
        <v>28</v>
      </c>
      <c r="O3" s="55"/>
      <c r="P3" s="54" t="s">
        <v>27</v>
      </c>
      <c r="Q3" s="55"/>
      <c r="R3" s="55" t="s">
        <v>28</v>
      </c>
      <c r="S3" s="56"/>
      <c r="T3" s="54" t="s">
        <v>27</v>
      </c>
      <c r="U3" s="55"/>
      <c r="V3" s="55" t="s">
        <v>28</v>
      </c>
      <c r="W3" s="56"/>
      <c r="X3" s="54" t="s">
        <v>27</v>
      </c>
      <c r="Y3" s="55"/>
      <c r="Z3" s="55" t="s">
        <v>28</v>
      </c>
      <c r="AA3" s="56"/>
      <c r="AB3" s="54" t="s">
        <v>27</v>
      </c>
      <c r="AC3" s="55"/>
      <c r="AD3" s="55" t="s">
        <v>28</v>
      </c>
      <c r="AE3" s="56"/>
      <c r="AF3" s="54" t="s">
        <v>27</v>
      </c>
      <c r="AG3" s="55"/>
      <c r="AH3" s="55" t="s">
        <v>28</v>
      </c>
      <c r="AI3" s="56"/>
      <c r="AJ3" s="55" t="s">
        <v>27</v>
      </c>
      <c r="AK3" s="55"/>
      <c r="AL3" s="55" t="s">
        <v>28</v>
      </c>
      <c r="AM3" s="56"/>
      <c r="AN3" s="54" t="s">
        <v>27</v>
      </c>
      <c r="AO3" s="55"/>
      <c r="AP3" s="55" t="s">
        <v>28</v>
      </c>
      <c r="AQ3" s="56"/>
      <c r="AR3" s="54" t="s">
        <v>27</v>
      </c>
      <c r="AS3" s="55"/>
      <c r="AT3" s="55" t="s">
        <v>28</v>
      </c>
      <c r="AU3" s="56"/>
      <c r="AV3" s="31"/>
    </row>
    <row r="4" spans="1:48" s="6" customFormat="1" ht="15.75" customHeight="1" x14ac:dyDescent="0.25">
      <c r="A4" s="9" t="s">
        <v>25</v>
      </c>
      <c r="B4" s="22"/>
      <c r="C4" s="22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</row>
    <row r="5" spans="1:48" s="3" customFormat="1" ht="15.75" customHeight="1" x14ac:dyDescent="0.25">
      <c r="A5" s="50" t="s">
        <v>14</v>
      </c>
      <c r="B5" s="49">
        <f>SUM(Table2[#This Row])</f>
        <v>5</v>
      </c>
      <c r="C5" s="49">
        <f>SUM(D6:AU6)</f>
        <v>0</v>
      </c>
      <c r="D5" s="32"/>
      <c r="E5" s="32">
        <v>0.25</v>
      </c>
      <c r="F5" s="32"/>
      <c r="G5" s="32">
        <v>0.25</v>
      </c>
      <c r="H5" s="32"/>
      <c r="I5" s="32">
        <v>0.25</v>
      </c>
      <c r="J5" s="32"/>
      <c r="K5" s="32">
        <v>0.25</v>
      </c>
      <c r="L5" s="32"/>
      <c r="M5" s="32">
        <v>0.25</v>
      </c>
      <c r="N5" s="32"/>
      <c r="O5" s="32">
        <v>0.25</v>
      </c>
      <c r="P5" s="32"/>
      <c r="Q5" s="32">
        <v>0.25</v>
      </c>
      <c r="R5" s="33"/>
      <c r="S5" s="33"/>
      <c r="T5" s="32"/>
      <c r="U5" s="32">
        <v>0.25</v>
      </c>
      <c r="V5" s="32"/>
      <c r="W5" s="32">
        <v>0.25</v>
      </c>
      <c r="X5" s="32"/>
      <c r="Y5" s="32">
        <v>0.25</v>
      </c>
      <c r="Z5" s="32"/>
      <c r="AA5" s="32">
        <v>0.25</v>
      </c>
      <c r="AB5" s="32"/>
      <c r="AC5" s="32">
        <v>0.25</v>
      </c>
      <c r="AD5" s="32"/>
      <c r="AE5" s="32">
        <v>0.25</v>
      </c>
      <c r="AF5" s="32"/>
      <c r="AG5" s="32">
        <v>0.25</v>
      </c>
      <c r="AH5" s="33"/>
      <c r="AI5" s="33"/>
      <c r="AJ5" s="32"/>
      <c r="AK5" s="32">
        <v>0.25</v>
      </c>
      <c r="AL5" s="32"/>
      <c r="AM5" s="32">
        <v>0.25</v>
      </c>
      <c r="AN5" s="32"/>
      <c r="AO5" s="32">
        <v>0.25</v>
      </c>
      <c r="AP5" s="32"/>
      <c r="AQ5" s="32">
        <v>0.25</v>
      </c>
      <c r="AR5" s="32"/>
      <c r="AS5" s="32">
        <v>0.25</v>
      </c>
      <c r="AT5" s="32"/>
      <c r="AU5" s="32">
        <v>0.25</v>
      </c>
    </row>
    <row r="6" spans="1:48" s="3" customFormat="1" ht="15.75" customHeight="1" x14ac:dyDescent="0.25">
      <c r="A6" s="50"/>
      <c r="B6" s="49"/>
      <c r="C6" s="49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3"/>
      <c r="S6" s="33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3"/>
      <c r="AI6" s="33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</row>
    <row r="7" spans="1:48" s="3" customFormat="1" ht="15.75" customHeight="1" x14ac:dyDescent="0.25">
      <c r="A7" s="50" t="s">
        <v>30</v>
      </c>
      <c r="B7" s="49">
        <f>SUM(Table2[#This Row])</f>
        <v>5</v>
      </c>
      <c r="C7" s="49">
        <f>SUM(D8:AU8)</f>
        <v>0</v>
      </c>
      <c r="D7" s="32"/>
      <c r="E7" s="32">
        <v>0.25</v>
      </c>
      <c r="F7" s="32"/>
      <c r="G7" s="32">
        <v>0.25</v>
      </c>
      <c r="H7" s="32"/>
      <c r="I7" s="32">
        <v>0.25</v>
      </c>
      <c r="J7" s="32"/>
      <c r="K7" s="32">
        <v>0.25</v>
      </c>
      <c r="L7" s="32"/>
      <c r="M7" s="32">
        <v>0.25</v>
      </c>
      <c r="N7" s="32"/>
      <c r="O7" s="32">
        <v>0.25</v>
      </c>
      <c r="P7" s="32"/>
      <c r="Q7" s="32">
        <v>0.25</v>
      </c>
      <c r="R7" s="33"/>
      <c r="S7" s="33"/>
      <c r="T7" s="32"/>
      <c r="U7" s="32">
        <v>0.25</v>
      </c>
      <c r="V7" s="32"/>
      <c r="W7" s="32">
        <v>0.25</v>
      </c>
      <c r="X7" s="32"/>
      <c r="Y7" s="32">
        <v>0.25</v>
      </c>
      <c r="Z7" s="32"/>
      <c r="AA7" s="32">
        <v>0.25</v>
      </c>
      <c r="AB7" s="32"/>
      <c r="AC7" s="32">
        <v>0.25</v>
      </c>
      <c r="AD7" s="32"/>
      <c r="AE7" s="32">
        <v>0.25</v>
      </c>
      <c r="AF7" s="32"/>
      <c r="AG7" s="32">
        <v>0.25</v>
      </c>
      <c r="AH7" s="33"/>
      <c r="AI7" s="33"/>
      <c r="AJ7" s="32"/>
      <c r="AK7" s="32">
        <v>0.25</v>
      </c>
      <c r="AL7" s="32"/>
      <c r="AM7" s="32">
        <v>0.25</v>
      </c>
      <c r="AN7" s="32"/>
      <c r="AO7" s="32">
        <v>0.25</v>
      </c>
      <c r="AP7" s="32"/>
      <c r="AQ7" s="32">
        <v>0.25</v>
      </c>
      <c r="AR7" s="32"/>
      <c r="AS7" s="32">
        <v>0.25</v>
      </c>
      <c r="AT7" s="32"/>
      <c r="AU7" s="32">
        <v>0.25</v>
      </c>
    </row>
    <row r="8" spans="1:48" s="3" customFormat="1" ht="15.75" customHeight="1" x14ac:dyDescent="0.25">
      <c r="A8" s="50"/>
      <c r="B8" s="49"/>
      <c r="C8" s="49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3"/>
      <c r="S8" s="33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3"/>
      <c r="AI8" s="33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</row>
    <row r="9" spans="1:48" s="3" customFormat="1" ht="15.75" customHeight="1" x14ac:dyDescent="0.25">
      <c r="A9" s="50" t="s">
        <v>32</v>
      </c>
      <c r="B9" s="49">
        <f>SUM(Table2[#This Row])</f>
        <v>1</v>
      </c>
      <c r="C9" s="49">
        <f>SUM(D10:AU10)</f>
        <v>0.5</v>
      </c>
      <c r="D9" s="32">
        <v>0.5</v>
      </c>
      <c r="E9" s="32"/>
      <c r="F9" s="32"/>
      <c r="G9" s="32">
        <v>0.5</v>
      </c>
      <c r="H9" s="32"/>
      <c r="I9" s="32"/>
      <c r="J9" s="32"/>
      <c r="K9" s="32"/>
      <c r="L9" s="32"/>
      <c r="M9" s="32"/>
      <c r="N9" s="32"/>
      <c r="O9" s="32"/>
      <c r="P9" s="32"/>
      <c r="Q9" s="32"/>
      <c r="R9" s="33"/>
      <c r="S9" s="33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3"/>
      <c r="AI9" s="33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</row>
    <row r="10" spans="1:48" s="3" customFormat="1" ht="15.75" customHeight="1" x14ac:dyDescent="0.25">
      <c r="A10" s="50"/>
      <c r="B10" s="49"/>
      <c r="C10" s="49"/>
      <c r="D10" s="32">
        <v>0.5</v>
      </c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3"/>
      <c r="S10" s="33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3"/>
      <c r="AI10" s="33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</row>
    <row r="11" spans="1:48" s="3" customFormat="1" ht="15.75" customHeight="1" x14ac:dyDescent="0.25">
      <c r="A11" s="50" t="s">
        <v>35</v>
      </c>
      <c r="B11" s="49">
        <f>SUM(Table2[#This Row])</f>
        <v>2</v>
      </c>
      <c r="C11" s="49">
        <f>SUM(D12:AU12)</f>
        <v>0</v>
      </c>
      <c r="D11" s="32"/>
      <c r="E11" s="32"/>
      <c r="F11" s="32"/>
      <c r="G11" s="32"/>
      <c r="H11" s="32">
        <v>1</v>
      </c>
      <c r="I11" s="32"/>
      <c r="J11" s="32"/>
      <c r="K11" s="32"/>
      <c r="L11" s="32"/>
      <c r="M11" s="32"/>
      <c r="N11" s="32"/>
      <c r="O11" s="32"/>
      <c r="P11" s="32"/>
      <c r="Q11" s="32"/>
      <c r="R11" s="33"/>
      <c r="S11" s="33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3"/>
      <c r="AI11" s="33"/>
      <c r="AJ11" s="32">
        <v>1</v>
      </c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</row>
    <row r="12" spans="1:48" s="3" customFormat="1" ht="15.75" customHeight="1" x14ac:dyDescent="0.25">
      <c r="A12" s="50"/>
      <c r="B12" s="49"/>
      <c r="C12" s="49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3"/>
      <c r="S12" s="33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3"/>
      <c r="AI12" s="33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</row>
    <row r="13" spans="1:48" s="5" customFormat="1" ht="15.75" customHeight="1" x14ac:dyDescent="0.25">
      <c r="A13" s="9" t="s">
        <v>29</v>
      </c>
      <c r="B13" s="25"/>
      <c r="C13" s="25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</row>
    <row r="14" spans="1:48" s="10" customFormat="1" ht="15.75" hidden="1" customHeight="1" x14ac:dyDescent="0.25">
      <c r="A14" s="9"/>
      <c r="B14" s="20"/>
      <c r="C14" s="20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</row>
    <row r="15" spans="1:48" s="3" customFormat="1" ht="15.75" customHeight="1" x14ac:dyDescent="0.25">
      <c r="A15" s="50" t="s">
        <v>53</v>
      </c>
      <c r="B15" s="49">
        <f>SUM(Table2[#This Row])</f>
        <v>2.25</v>
      </c>
      <c r="C15" s="49">
        <f>SUM(D16:AU16)</f>
        <v>1.5</v>
      </c>
      <c r="D15" s="32">
        <v>1.5</v>
      </c>
      <c r="E15" s="32">
        <v>0.75</v>
      </c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3"/>
      <c r="S15" s="33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3"/>
      <c r="AI15" s="33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</row>
    <row r="16" spans="1:48" s="3" customFormat="1" ht="15.75" customHeight="1" x14ac:dyDescent="0.25">
      <c r="A16" s="50"/>
      <c r="B16" s="49"/>
      <c r="C16" s="49"/>
      <c r="D16" s="32">
        <v>1.5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3"/>
      <c r="S16" s="33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3"/>
      <c r="AI16" s="33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</row>
    <row r="17" spans="1:47" s="3" customFormat="1" ht="15.75" customHeight="1" x14ac:dyDescent="0.25">
      <c r="A17" s="50" t="s">
        <v>52</v>
      </c>
      <c r="B17" s="49">
        <f>SUM(Table2[#This Row])</f>
        <v>1.25</v>
      </c>
      <c r="C17" s="49">
        <f>SUM(D18:AU18)</f>
        <v>0</v>
      </c>
      <c r="D17" s="32"/>
      <c r="E17" s="32">
        <v>0.75</v>
      </c>
      <c r="F17" s="32">
        <v>0.5</v>
      </c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3"/>
      <c r="S17" s="33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3"/>
      <c r="AI17" s="33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</row>
    <row r="18" spans="1:47" s="3" customFormat="1" ht="15.75" customHeight="1" x14ac:dyDescent="0.25">
      <c r="A18" s="50"/>
      <c r="B18" s="49"/>
      <c r="C18" s="49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3"/>
      <c r="S18" s="33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3"/>
      <c r="AI18" s="33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</row>
    <row r="19" spans="1:47" s="3" customFormat="1" ht="15.75" customHeight="1" x14ac:dyDescent="0.25">
      <c r="A19" s="50" t="s">
        <v>51</v>
      </c>
      <c r="B19" s="49">
        <f>SUM(Table2[#This Row])</f>
        <v>0.5</v>
      </c>
      <c r="C19" s="49">
        <f>SUM(D20:AU20)</f>
        <v>0</v>
      </c>
      <c r="D19" s="32"/>
      <c r="E19" s="32"/>
      <c r="F19" s="32">
        <v>0.5</v>
      </c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3"/>
      <c r="S19" s="33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3"/>
      <c r="AI19" s="33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</row>
    <row r="20" spans="1:47" s="3" customFormat="1" ht="15.75" customHeight="1" x14ac:dyDescent="0.25">
      <c r="A20" s="50"/>
      <c r="B20" s="49"/>
      <c r="C20" s="49"/>
      <c r="D20" s="32"/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3"/>
      <c r="S20" s="33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3"/>
      <c r="AI20" s="33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</row>
    <row r="21" spans="1:47" s="3" customFormat="1" ht="15.75" customHeight="1" x14ac:dyDescent="0.25">
      <c r="A21" s="50" t="s">
        <v>36</v>
      </c>
      <c r="B21" s="49">
        <f>SUM(Table2[#This Row])</f>
        <v>0.5</v>
      </c>
      <c r="C21" s="49">
        <f>SUM(D22:AU22)</f>
        <v>0</v>
      </c>
      <c r="D21" s="32"/>
      <c r="E21" s="32"/>
      <c r="F21" s="32">
        <v>0.5</v>
      </c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3"/>
      <c r="S21" s="33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3"/>
      <c r="AI21" s="33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</row>
    <row r="22" spans="1:47" s="3" customFormat="1" ht="15.75" customHeight="1" x14ac:dyDescent="0.25">
      <c r="A22" s="50"/>
      <c r="B22" s="49"/>
      <c r="C22" s="49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3"/>
      <c r="S22" s="33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3"/>
      <c r="AI22" s="33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</row>
    <row r="23" spans="1:47" s="3" customFormat="1" ht="15.75" customHeight="1" x14ac:dyDescent="0.25">
      <c r="A23" s="50" t="s">
        <v>68</v>
      </c>
      <c r="B23" s="49">
        <f>SUM(Table2[#This Row])</f>
        <v>1</v>
      </c>
      <c r="C23" s="49">
        <f>SUM(D24:AU24)</f>
        <v>0</v>
      </c>
      <c r="D23" s="32"/>
      <c r="E23" s="32"/>
      <c r="F23" s="32">
        <v>0.5</v>
      </c>
      <c r="G23" s="32">
        <v>0.5</v>
      </c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3"/>
      <c r="S23" s="33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3"/>
      <c r="AI23" s="33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</row>
    <row r="24" spans="1:47" s="3" customFormat="1" ht="15.75" customHeight="1" x14ac:dyDescent="0.25">
      <c r="A24" s="50"/>
      <c r="B24" s="49"/>
      <c r="C24" s="49"/>
      <c r="D24" s="32"/>
      <c r="E24" s="32"/>
      <c r="F24" s="32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3"/>
      <c r="S24" s="33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3"/>
      <c r="AI24" s="33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</row>
    <row r="25" spans="1:47" s="3" customFormat="1" ht="15.75" customHeight="1" x14ac:dyDescent="0.25">
      <c r="A25" s="50" t="s">
        <v>37</v>
      </c>
      <c r="B25" s="49">
        <f>SUM(Table2[#This Row])</f>
        <v>1</v>
      </c>
      <c r="C25" s="49">
        <f>SUM(D26:AU26)</f>
        <v>0</v>
      </c>
      <c r="D25" s="32"/>
      <c r="E25" s="32"/>
      <c r="F25" s="32"/>
      <c r="G25" s="32">
        <v>1</v>
      </c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3"/>
      <c r="S25" s="33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3"/>
      <c r="AI25" s="33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</row>
    <row r="26" spans="1:47" s="3" customFormat="1" ht="15.75" customHeight="1" x14ac:dyDescent="0.25">
      <c r="A26" s="50"/>
      <c r="B26" s="49"/>
      <c r="C26" s="49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3"/>
      <c r="S26" s="33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3"/>
      <c r="AI26" s="33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</row>
    <row r="27" spans="1:47" s="3" customFormat="1" ht="15.75" customHeight="1" x14ac:dyDescent="0.25">
      <c r="A27" s="50" t="s">
        <v>39</v>
      </c>
      <c r="B27" s="49">
        <f>SUM(Table2[#This Row])</f>
        <v>1</v>
      </c>
      <c r="C27" s="49">
        <f>SUM(D28:AU28)</f>
        <v>0</v>
      </c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3"/>
      <c r="S27" s="33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3"/>
      <c r="AI27" s="33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>
        <v>1</v>
      </c>
      <c r="AU27" s="32"/>
    </row>
    <row r="28" spans="1:47" s="3" customFormat="1" ht="15.75" customHeight="1" x14ac:dyDescent="0.25">
      <c r="A28" s="50"/>
      <c r="B28" s="49"/>
      <c r="C28" s="49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3"/>
      <c r="S28" s="33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3"/>
      <c r="AI28" s="33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</row>
    <row r="29" spans="1:47" s="3" customFormat="1" ht="15.75" customHeight="1" x14ac:dyDescent="0.25">
      <c r="A29" s="50" t="s">
        <v>38</v>
      </c>
      <c r="B29" s="49">
        <f>SUM(Table2[#This Row])</f>
        <v>0.75</v>
      </c>
      <c r="C29" s="49">
        <f>SUM(D30:AU30)</f>
        <v>0</v>
      </c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3"/>
      <c r="S29" s="33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3"/>
      <c r="AI29" s="33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>
        <v>0.75</v>
      </c>
      <c r="AU29" s="32"/>
    </row>
    <row r="30" spans="1:47" s="3" customFormat="1" ht="15.75" customHeight="1" x14ac:dyDescent="0.25">
      <c r="A30" s="50"/>
      <c r="B30" s="49"/>
      <c r="C30" s="49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3"/>
      <c r="S30" s="33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3"/>
      <c r="AI30" s="33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</row>
    <row r="31" spans="1:47" s="5" customFormat="1" ht="15.75" customHeight="1" x14ac:dyDescent="0.25">
      <c r="A31" s="9" t="s">
        <v>67</v>
      </c>
      <c r="B31" s="25"/>
      <c r="C31" s="25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</row>
    <row r="32" spans="1:47" s="5" customFormat="1" ht="15.75" hidden="1" customHeight="1" x14ac:dyDescent="0.25">
      <c r="A32" s="9"/>
      <c r="B32" s="25"/>
      <c r="C32" s="25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</row>
    <row r="33" spans="1:47" s="5" customFormat="1" ht="15.75" customHeight="1" x14ac:dyDescent="0.25">
      <c r="A33" s="8" t="s">
        <v>26</v>
      </c>
      <c r="B33" s="26"/>
      <c r="C33" s="26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</row>
    <row r="34" spans="1:47" s="16" customFormat="1" ht="15.75" hidden="1" customHeight="1" x14ac:dyDescent="0.25">
      <c r="A34" s="23"/>
      <c r="B34" s="19"/>
      <c r="C34" s="19"/>
      <c r="D34" s="34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3"/>
      <c r="S34" s="33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3"/>
      <c r="AI34" s="33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</row>
    <row r="35" spans="1:47" s="3" customFormat="1" ht="15.75" customHeight="1" x14ac:dyDescent="0.25">
      <c r="A35" s="50" t="s">
        <v>40</v>
      </c>
      <c r="B35" s="49">
        <f>SUM(Table2[#This Row])</f>
        <v>0.75</v>
      </c>
      <c r="C35" s="49">
        <f>SUM(D36:AU36)</f>
        <v>0</v>
      </c>
      <c r="D35" s="32"/>
      <c r="E35" s="32"/>
      <c r="F35" s="32"/>
      <c r="G35" s="32"/>
      <c r="H35" s="32">
        <v>0.75</v>
      </c>
      <c r="I35" s="32"/>
      <c r="J35" s="32"/>
      <c r="K35" s="32"/>
      <c r="L35" s="32"/>
      <c r="M35" s="32"/>
      <c r="N35" s="32"/>
      <c r="O35" s="32"/>
      <c r="P35" s="32"/>
      <c r="Q35" s="32"/>
      <c r="R35" s="33"/>
      <c r="S35" s="33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3"/>
      <c r="AI35" s="33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</row>
    <row r="36" spans="1:47" s="3" customFormat="1" ht="15.75" customHeight="1" x14ac:dyDescent="0.25">
      <c r="A36" s="50"/>
      <c r="B36" s="49"/>
      <c r="C36" s="49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3"/>
      <c r="S36" s="33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3"/>
      <c r="AI36" s="33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</row>
    <row r="37" spans="1:47" s="3" customFormat="1" ht="15.75" customHeight="1" x14ac:dyDescent="0.25">
      <c r="A37" s="50" t="s">
        <v>41</v>
      </c>
      <c r="B37" s="49">
        <f>SUM(Table2[#This Row])</f>
        <v>0.25</v>
      </c>
      <c r="C37" s="49">
        <f>SUM(D38:AU38)</f>
        <v>0</v>
      </c>
      <c r="D37" s="32"/>
      <c r="E37" s="32"/>
      <c r="F37" s="32"/>
      <c r="G37" s="32"/>
      <c r="H37" s="32">
        <v>0.25</v>
      </c>
      <c r="I37" s="32"/>
      <c r="J37" s="32"/>
      <c r="K37" s="32"/>
      <c r="L37" s="32"/>
      <c r="M37" s="32"/>
      <c r="N37" s="32"/>
      <c r="O37" s="32"/>
      <c r="P37" s="32"/>
      <c r="Q37" s="32"/>
      <c r="R37" s="33"/>
      <c r="S37" s="33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3"/>
      <c r="AI37" s="33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</row>
    <row r="38" spans="1:47" s="3" customFormat="1" ht="15.75" customHeight="1" x14ac:dyDescent="0.25">
      <c r="A38" s="50"/>
      <c r="B38" s="49"/>
      <c r="C38" s="49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3"/>
      <c r="S38" s="33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3"/>
      <c r="AI38" s="33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</row>
    <row r="39" spans="1:47" s="3" customFormat="1" ht="15.75" customHeight="1" x14ac:dyDescent="0.25">
      <c r="A39" s="50" t="s">
        <v>45</v>
      </c>
      <c r="B39" s="49">
        <f>SUM(Table2[#This Row])</f>
        <v>1.5</v>
      </c>
      <c r="C39" s="49">
        <f>SUM(D40:AU40)</f>
        <v>0</v>
      </c>
      <c r="D39" s="32"/>
      <c r="E39" s="32"/>
      <c r="F39" s="32"/>
      <c r="G39" s="32"/>
      <c r="H39" s="32">
        <v>0.75</v>
      </c>
      <c r="I39" s="32">
        <v>0.75</v>
      </c>
      <c r="J39" s="32"/>
      <c r="K39" s="32"/>
      <c r="L39" s="32"/>
      <c r="M39" s="32"/>
      <c r="N39" s="32"/>
      <c r="O39" s="32"/>
      <c r="P39" s="32"/>
      <c r="Q39" s="32"/>
      <c r="R39" s="33"/>
      <c r="S39" s="33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3"/>
      <c r="AI39" s="33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</row>
    <row r="40" spans="1:47" s="3" customFormat="1" ht="15.75" customHeight="1" x14ac:dyDescent="0.25">
      <c r="A40" s="50"/>
      <c r="B40" s="49"/>
      <c r="C40" s="49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3"/>
      <c r="S40" s="33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3"/>
      <c r="AI40" s="33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</row>
    <row r="41" spans="1:47" s="3" customFormat="1" ht="15.75" customHeight="1" x14ac:dyDescent="0.25">
      <c r="A41" s="50" t="s">
        <v>50</v>
      </c>
      <c r="B41" s="49">
        <f>SUM(Table2[#This Row])</f>
        <v>0.75</v>
      </c>
      <c r="C41" s="49">
        <f>SUM(D42:AU42)</f>
        <v>0</v>
      </c>
      <c r="D41" s="32"/>
      <c r="E41" s="32"/>
      <c r="F41" s="32"/>
      <c r="G41" s="32"/>
      <c r="H41" s="32"/>
      <c r="I41" s="32"/>
      <c r="J41" s="32">
        <v>0.75</v>
      </c>
      <c r="K41" s="32"/>
      <c r="L41" s="32"/>
      <c r="M41" s="32"/>
      <c r="N41" s="32"/>
      <c r="O41" s="32"/>
      <c r="P41" s="32"/>
      <c r="Q41" s="32"/>
      <c r="R41" s="33"/>
      <c r="S41" s="33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3"/>
      <c r="AI41" s="33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</row>
    <row r="42" spans="1:47" s="3" customFormat="1" ht="15.75" customHeight="1" x14ac:dyDescent="0.25">
      <c r="A42" s="50"/>
      <c r="B42" s="49"/>
      <c r="C42" s="49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3"/>
      <c r="S42" s="33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3"/>
      <c r="AI42" s="33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</row>
    <row r="43" spans="1:47" s="3" customFormat="1" ht="15.75" customHeight="1" x14ac:dyDescent="0.25">
      <c r="A43" s="50" t="s">
        <v>42</v>
      </c>
      <c r="B43" s="49">
        <f>SUM(Table2[#This Row])</f>
        <v>0.5</v>
      </c>
      <c r="C43" s="49">
        <f>SUM(D44:AU44)</f>
        <v>0</v>
      </c>
      <c r="D43" s="32"/>
      <c r="E43" s="32"/>
      <c r="F43" s="32"/>
      <c r="G43" s="32"/>
      <c r="H43" s="32"/>
      <c r="I43" s="32"/>
      <c r="J43" s="32">
        <v>0.5</v>
      </c>
      <c r="K43" s="32"/>
      <c r="L43" s="32"/>
      <c r="M43" s="32"/>
      <c r="N43" s="32"/>
      <c r="O43" s="32"/>
      <c r="P43" s="32"/>
      <c r="Q43" s="32"/>
      <c r="R43" s="33"/>
      <c r="S43" s="33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3"/>
      <c r="AI43" s="33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</row>
    <row r="44" spans="1:47" s="3" customFormat="1" ht="15.75" customHeight="1" x14ac:dyDescent="0.25">
      <c r="A44" s="50"/>
      <c r="B44" s="49"/>
      <c r="C44" s="49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3"/>
      <c r="S44" s="33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3"/>
      <c r="AI44" s="33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</row>
    <row r="45" spans="1:47" s="15" customFormat="1" ht="15.75" hidden="1" customHeight="1" x14ac:dyDescent="0.25">
      <c r="A45" s="24"/>
      <c r="B45" s="18"/>
      <c r="C45" s="18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3"/>
      <c r="S45" s="33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3"/>
      <c r="AI45" s="33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</row>
    <row r="46" spans="1:47" s="5" customFormat="1" ht="15.75" customHeight="1" x14ac:dyDescent="0.25">
      <c r="A46" s="8" t="s">
        <v>43</v>
      </c>
      <c r="B46" s="25"/>
      <c r="C46" s="25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</row>
    <row r="47" spans="1:47" s="3" customFormat="1" ht="15.75" customHeight="1" x14ac:dyDescent="0.25">
      <c r="A47" s="50" t="s">
        <v>47</v>
      </c>
      <c r="B47" s="49">
        <f>SUM(Table2[#This Row])</f>
        <v>1</v>
      </c>
      <c r="C47" s="49">
        <f>SUM(D48:AU48)</f>
        <v>0</v>
      </c>
      <c r="D47" s="32"/>
      <c r="E47" s="32"/>
      <c r="F47" s="32"/>
      <c r="G47" s="32"/>
      <c r="H47" s="32"/>
      <c r="I47" s="32"/>
      <c r="J47" s="32">
        <v>1</v>
      </c>
      <c r="K47" s="32"/>
      <c r="L47" s="32"/>
      <c r="M47" s="32"/>
      <c r="N47" s="32"/>
      <c r="O47" s="32"/>
      <c r="P47" s="32"/>
      <c r="Q47" s="32"/>
      <c r="R47" s="33"/>
      <c r="S47" s="33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3"/>
      <c r="AI47" s="33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</row>
    <row r="48" spans="1:47" s="3" customFormat="1" ht="15.75" customHeight="1" x14ac:dyDescent="0.25">
      <c r="A48" s="50"/>
      <c r="B48" s="49"/>
      <c r="C48" s="49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3"/>
      <c r="S48" s="33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3"/>
      <c r="AI48" s="33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</row>
    <row r="49" spans="1:47" s="3" customFormat="1" ht="15.75" customHeight="1" x14ac:dyDescent="0.25">
      <c r="A49" s="50" t="s">
        <v>44</v>
      </c>
      <c r="B49" s="49">
        <f>SUM(Table2[#This Row])</f>
        <v>3.25</v>
      </c>
      <c r="C49" s="49">
        <f>SUM(D50:AU50)</f>
        <v>0</v>
      </c>
      <c r="D49" s="32"/>
      <c r="E49" s="32"/>
      <c r="F49" s="32"/>
      <c r="G49" s="32"/>
      <c r="H49" s="32"/>
      <c r="I49" s="32"/>
      <c r="J49" s="32">
        <v>0.75</v>
      </c>
      <c r="K49" s="32">
        <v>0.5</v>
      </c>
      <c r="L49" s="32">
        <v>1.5</v>
      </c>
      <c r="M49" s="32">
        <v>0.5</v>
      </c>
      <c r="N49" s="32"/>
      <c r="O49" s="32"/>
      <c r="P49" s="32"/>
      <c r="Q49" s="32"/>
      <c r="R49" s="33"/>
      <c r="S49" s="33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3"/>
      <c r="AI49" s="33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</row>
    <row r="50" spans="1:47" s="3" customFormat="1" ht="15.75" customHeight="1" x14ac:dyDescent="0.25">
      <c r="A50" s="50"/>
      <c r="B50" s="49"/>
      <c r="C50" s="49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3"/>
      <c r="S50" s="33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3"/>
      <c r="AI50" s="33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</row>
    <row r="51" spans="1:47" s="3" customFormat="1" ht="15.75" customHeight="1" x14ac:dyDescent="0.25">
      <c r="A51" s="50" t="s">
        <v>46</v>
      </c>
      <c r="B51" s="49">
        <f>SUM(Table2[#This Row])</f>
        <v>3.5</v>
      </c>
      <c r="C51" s="49">
        <f>SUM(D52:AU52)</f>
        <v>0</v>
      </c>
      <c r="D51" s="32"/>
      <c r="E51" s="32"/>
      <c r="F51" s="32"/>
      <c r="G51" s="32"/>
      <c r="H51" s="32"/>
      <c r="I51" s="32"/>
      <c r="J51" s="32"/>
      <c r="K51" s="32"/>
      <c r="L51" s="32"/>
      <c r="M51" s="32">
        <v>1.5</v>
      </c>
      <c r="N51" s="32">
        <v>2</v>
      </c>
      <c r="O51" s="32"/>
      <c r="P51" s="32"/>
      <c r="Q51" s="32"/>
      <c r="R51" s="33"/>
      <c r="S51" s="33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3"/>
      <c r="AI51" s="33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</row>
    <row r="52" spans="1:47" s="3" customFormat="1" ht="15.75" customHeight="1" x14ac:dyDescent="0.25">
      <c r="A52" s="50"/>
      <c r="B52" s="49"/>
      <c r="C52" s="49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3"/>
      <c r="S52" s="33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3"/>
      <c r="AI52" s="33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</row>
    <row r="53" spans="1:47" s="3" customFormat="1" ht="15.75" customHeight="1" x14ac:dyDescent="0.25">
      <c r="A53" s="50" t="s">
        <v>49</v>
      </c>
      <c r="B53" s="49">
        <f>SUM(Table2[#This Row])</f>
        <v>3.5</v>
      </c>
      <c r="C53" s="49">
        <f>SUM(D54:AU54)</f>
        <v>0</v>
      </c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>
        <v>1.5</v>
      </c>
      <c r="P53" s="32">
        <v>2</v>
      </c>
      <c r="Q53" s="32"/>
      <c r="R53" s="33"/>
      <c r="S53" s="33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3"/>
      <c r="AI53" s="33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</row>
    <row r="54" spans="1:47" s="3" customFormat="1" ht="15.75" customHeight="1" x14ac:dyDescent="0.25">
      <c r="A54" s="50"/>
      <c r="B54" s="49"/>
      <c r="C54" s="49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3"/>
      <c r="S54" s="33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3"/>
      <c r="AI54" s="33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</row>
    <row r="55" spans="1:47" s="3" customFormat="1" ht="15.75" customHeight="1" x14ac:dyDescent="0.25">
      <c r="A55" s="50" t="s">
        <v>66</v>
      </c>
      <c r="B55" s="49">
        <f>SUM(Table2[#This Row])</f>
        <v>5</v>
      </c>
      <c r="C55" s="49">
        <f>SUM(D56:AU56)</f>
        <v>0</v>
      </c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>
        <v>1.5</v>
      </c>
      <c r="R55" s="33"/>
      <c r="S55" s="33"/>
      <c r="T55" s="32">
        <v>2</v>
      </c>
      <c r="U55" s="32">
        <v>1.5</v>
      </c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3"/>
      <c r="AI55" s="33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</row>
    <row r="56" spans="1:47" s="3" customFormat="1" ht="15.75" customHeight="1" x14ac:dyDescent="0.25">
      <c r="A56" s="50"/>
      <c r="B56" s="49"/>
      <c r="C56" s="49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3"/>
      <c r="S56" s="33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3"/>
      <c r="AI56" s="33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</row>
    <row r="57" spans="1:47" s="5" customFormat="1" ht="15.75" customHeight="1" x14ac:dyDescent="0.25">
      <c r="A57" s="8" t="s">
        <v>48</v>
      </c>
      <c r="B57" s="25"/>
      <c r="C57" s="25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</row>
    <row r="58" spans="1:47" s="15" customFormat="1" ht="15.75" hidden="1" customHeight="1" x14ac:dyDescent="0.25">
      <c r="A58" s="24"/>
      <c r="B58" s="18"/>
      <c r="C58" s="18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3"/>
      <c r="S58" s="33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3"/>
      <c r="AI58" s="33"/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</row>
    <row r="59" spans="1:47" s="3" customFormat="1" ht="15.75" customHeight="1" x14ac:dyDescent="0.25">
      <c r="A59" s="50" t="s">
        <v>54</v>
      </c>
      <c r="B59" s="49">
        <f>SUM(Table2[#This Row])</f>
        <v>1</v>
      </c>
      <c r="C59" s="49">
        <f>SUM(D60:AU60)</f>
        <v>0</v>
      </c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3"/>
      <c r="S59" s="33"/>
      <c r="T59" s="32"/>
      <c r="U59" s="32"/>
      <c r="V59" s="32">
        <v>1</v>
      </c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3"/>
      <c r="AI59" s="33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</row>
    <row r="60" spans="1:47" s="3" customFormat="1" ht="15.75" customHeight="1" x14ac:dyDescent="0.25">
      <c r="A60" s="50"/>
      <c r="B60" s="49"/>
      <c r="C60" s="49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3"/>
      <c r="S60" s="33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3"/>
      <c r="AI60" s="33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</row>
    <row r="61" spans="1:47" s="3" customFormat="1" ht="15.75" customHeight="1" x14ac:dyDescent="0.25">
      <c r="A61" s="50" t="s">
        <v>60</v>
      </c>
      <c r="B61" s="49">
        <f>SUM(Table2[#This Row])</f>
        <v>2.5</v>
      </c>
      <c r="C61" s="49">
        <f>SUM(D62:AU62)</f>
        <v>0</v>
      </c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3"/>
      <c r="S61" s="33"/>
      <c r="T61" s="32"/>
      <c r="U61" s="32"/>
      <c r="V61" s="32">
        <v>1</v>
      </c>
      <c r="W61" s="32">
        <v>1.5</v>
      </c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3"/>
      <c r="AI61" s="33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</row>
    <row r="62" spans="1:47" s="3" customFormat="1" ht="15.75" customHeight="1" x14ac:dyDescent="0.25">
      <c r="A62" s="50"/>
      <c r="B62" s="49"/>
      <c r="C62" s="49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3"/>
      <c r="S62" s="33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3"/>
      <c r="AI62" s="33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</row>
    <row r="63" spans="1:47" s="3" customFormat="1" ht="15.75" customHeight="1" x14ac:dyDescent="0.25">
      <c r="A63" s="50" t="s">
        <v>64</v>
      </c>
      <c r="B63" s="49">
        <f>SUM(Table2[#This Row])</f>
        <v>2</v>
      </c>
      <c r="C63" s="49">
        <f>SUM(D64:AU64)</f>
        <v>0</v>
      </c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3"/>
      <c r="S63" s="33"/>
      <c r="T63" s="32"/>
      <c r="U63" s="32"/>
      <c r="V63" s="32"/>
      <c r="W63" s="32"/>
      <c r="X63" s="32">
        <v>2</v>
      </c>
      <c r="Y63" s="32"/>
      <c r="Z63" s="32"/>
      <c r="AA63" s="32"/>
      <c r="AB63" s="32"/>
      <c r="AC63" s="32"/>
      <c r="AD63" s="32"/>
      <c r="AE63" s="32"/>
      <c r="AF63" s="32"/>
      <c r="AG63" s="32"/>
      <c r="AH63" s="33"/>
      <c r="AI63" s="33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</row>
    <row r="64" spans="1:47" s="3" customFormat="1" ht="15.75" customHeight="1" x14ac:dyDescent="0.25">
      <c r="A64" s="50"/>
      <c r="B64" s="49"/>
      <c r="C64" s="49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3"/>
      <c r="S64" s="33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3"/>
      <c r="AI64" s="33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</row>
    <row r="65" spans="1:47" s="3" customFormat="1" ht="15.75" customHeight="1" x14ac:dyDescent="0.25">
      <c r="A65" s="50" t="s">
        <v>55</v>
      </c>
      <c r="B65" s="49">
        <f>SUM(Table2[#This Row])</f>
        <v>5.5</v>
      </c>
      <c r="C65" s="49">
        <f>SUM(D66:AU66)</f>
        <v>0</v>
      </c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3"/>
      <c r="S65" s="33"/>
      <c r="T65" s="32"/>
      <c r="U65" s="32"/>
      <c r="V65" s="32"/>
      <c r="W65" s="32"/>
      <c r="X65" s="32"/>
      <c r="Y65" s="32">
        <v>1.5</v>
      </c>
      <c r="Z65" s="32">
        <v>1</v>
      </c>
      <c r="AA65" s="32">
        <v>1</v>
      </c>
      <c r="AB65" s="32">
        <v>2</v>
      </c>
      <c r="AC65" s="32"/>
      <c r="AD65" s="32"/>
      <c r="AE65" s="32"/>
      <c r="AF65" s="32"/>
      <c r="AG65" s="32"/>
      <c r="AH65" s="33"/>
      <c r="AI65" s="33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</row>
    <row r="66" spans="1:47" s="3" customFormat="1" ht="15.75" customHeight="1" x14ac:dyDescent="0.25">
      <c r="A66" s="50"/>
      <c r="B66" s="49"/>
      <c r="C66" s="49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3"/>
      <c r="S66" s="33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3"/>
      <c r="AI66" s="33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</row>
    <row r="67" spans="1:47" s="3" customFormat="1" ht="15.75" customHeight="1" x14ac:dyDescent="0.25">
      <c r="A67" s="50" t="s">
        <v>57</v>
      </c>
      <c r="B67" s="49">
        <f>SUM(Table2[#This Row])</f>
        <v>1</v>
      </c>
      <c r="C67" s="49">
        <f>SUM(D68:AU68)</f>
        <v>0</v>
      </c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3"/>
      <c r="S67" s="33"/>
      <c r="T67" s="32"/>
      <c r="U67" s="32"/>
      <c r="V67" s="32"/>
      <c r="W67" s="32"/>
      <c r="X67" s="32"/>
      <c r="Y67" s="32"/>
      <c r="Z67" s="32">
        <v>1</v>
      </c>
      <c r="AA67" s="32"/>
      <c r="AB67" s="32"/>
      <c r="AC67" s="32"/>
      <c r="AD67" s="32"/>
      <c r="AE67" s="32"/>
      <c r="AF67" s="32"/>
      <c r="AG67" s="32"/>
      <c r="AH67" s="33"/>
      <c r="AI67" s="33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</row>
    <row r="68" spans="1:47" s="3" customFormat="1" ht="15.75" customHeight="1" x14ac:dyDescent="0.25">
      <c r="A68" s="50"/>
      <c r="B68" s="49"/>
      <c r="C68" s="49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3"/>
      <c r="S68" s="33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3"/>
      <c r="AI68" s="33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</row>
    <row r="69" spans="1:47" s="3" customFormat="1" ht="15.75" customHeight="1" x14ac:dyDescent="0.25">
      <c r="A69" s="50" t="s">
        <v>56</v>
      </c>
      <c r="B69" s="49">
        <f>SUM(Table2[#This Row])</f>
        <v>7</v>
      </c>
      <c r="C69" s="49">
        <f>SUM(D70:AU70)</f>
        <v>0</v>
      </c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3"/>
      <c r="S69" s="33"/>
      <c r="T69" s="32"/>
      <c r="U69" s="32"/>
      <c r="V69" s="32"/>
      <c r="W69" s="32"/>
      <c r="X69" s="32"/>
      <c r="Y69" s="32"/>
      <c r="Z69" s="32"/>
      <c r="AA69" s="32"/>
      <c r="AB69" s="32"/>
      <c r="AC69" s="32">
        <v>1.5</v>
      </c>
      <c r="AD69" s="32">
        <v>2</v>
      </c>
      <c r="AE69" s="32">
        <v>1.5</v>
      </c>
      <c r="AF69" s="32">
        <v>2</v>
      </c>
      <c r="AG69" s="32"/>
      <c r="AH69" s="33"/>
      <c r="AI69" s="33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</row>
    <row r="70" spans="1:47" s="3" customFormat="1" ht="15.75" customHeight="1" x14ac:dyDescent="0.25">
      <c r="A70" s="50"/>
      <c r="B70" s="49"/>
      <c r="C70" s="49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3"/>
      <c r="S70" s="33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3"/>
      <c r="AI70" s="33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</row>
    <row r="71" spans="1:47" s="3" customFormat="1" ht="15.6" customHeight="1" x14ac:dyDescent="0.25">
      <c r="A71" s="50" t="s">
        <v>58</v>
      </c>
      <c r="B71" s="49">
        <f>SUM(Table2[#This Row])</f>
        <v>5.5</v>
      </c>
      <c r="C71" s="49">
        <f>SUM(D72:AU72)</f>
        <v>0</v>
      </c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3"/>
      <c r="S71" s="33"/>
      <c r="T71" s="32"/>
      <c r="U71" s="32"/>
      <c r="V71" s="32"/>
      <c r="W71" s="32"/>
      <c r="X71" s="32"/>
      <c r="Y71" s="32"/>
      <c r="Z71" s="32"/>
      <c r="AA71" s="32">
        <v>0.5</v>
      </c>
      <c r="AB71" s="32"/>
      <c r="AC71" s="32"/>
      <c r="AD71" s="32"/>
      <c r="AE71" s="32"/>
      <c r="AF71" s="32"/>
      <c r="AG71" s="32">
        <v>1.5</v>
      </c>
      <c r="AH71" s="33"/>
      <c r="AI71" s="33"/>
      <c r="AJ71" s="32">
        <v>2</v>
      </c>
      <c r="AK71" s="32">
        <v>1.5</v>
      </c>
      <c r="AL71" s="32"/>
      <c r="AM71" s="32"/>
      <c r="AN71" s="32"/>
      <c r="AO71" s="32"/>
      <c r="AP71" s="32"/>
      <c r="AQ71" s="32"/>
      <c r="AR71" s="32"/>
      <c r="AS71" s="32"/>
      <c r="AT71" s="32"/>
      <c r="AU71" s="32"/>
    </row>
    <row r="72" spans="1:47" s="3" customFormat="1" ht="15.75" customHeight="1" x14ac:dyDescent="0.25">
      <c r="A72" s="50"/>
      <c r="B72" s="49"/>
      <c r="C72" s="49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3"/>
      <c r="S72" s="33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3"/>
      <c r="AI72" s="33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</row>
    <row r="73" spans="1:47" s="3" customFormat="1" ht="15.75" customHeight="1" x14ac:dyDescent="0.25">
      <c r="A73" s="50" t="s">
        <v>65</v>
      </c>
      <c r="B73" s="49">
        <f>SUM(Table2[#This Row])</f>
        <v>3.5</v>
      </c>
      <c r="C73" s="49">
        <f>SUM(D74:AU74)</f>
        <v>0</v>
      </c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3"/>
      <c r="S73" s="33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3"/>
      <c r="AI73" s="33"/>
      <c r="AJ73" s="32"/>
      <c r="AK73" s="32"/>
      <c r="AL73" s="32">
        <v>2</v>
      </c>
      <c r="AM73" s="32">
        <v>1.5</v>
      </c>
      <c r="AN73" s="32"/>
      <c r="AO73" s="32"/>
      <c r="AP73" s="32"/>
      <c r="AQ73" s="32"/>
      <c r="AR73" s="32"/>
      <c r="AS73" s="32"/>
      <c r="AT73" s="32"/>
      <c r="AU73" s="32"/>
    </row>
    <row r="74" spans="1:47" s="3" customFormat="1" ht="15.75" customHeight="1" x14ac:dyDescent="0.25">
      <c r="A74" s="50"/>
      <c r="B74" s="49"/>
      <c r="C74" s="49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3"/>
      <c r="S74" s="33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3"/>
      <c r="AI74" s="33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</row>
    <row r="75" spans="1:47" s="3" customFormat="1" ht="15.75" customHeight="1" x14ac:dyDescent="0.25">
      <c r="A75" s="50" t="s">
        <v>59</v>
      </c>
      <c r="B75" s="49">
        <f>SUM(Table2[#This Row])</f>
        <v>7</v>
      </c>
      <c r="C75" s="49">
        <f>SUM(D76:AU76)</f>
        <v>0</v>
      </c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3"/>
      <c r="S75" s="33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3"/>
      <c r="AI75" s="33"/>
      <c r="AJ75" s="32"/>
      <c r="AK75" s="32"/>
      <c r="AL75" s="32"/>
      <c r="AM75" s="32"/>
      <c r="AN75" s="32">
        <v>2</v>
      </c>
      <c r="AO75" s="32">
        <v>1.5</v>
      </c>
      <c r="AP75" s="32">
        <v>2</v>
      </c>
      <c r="AQ75" s="32">
        <v>1.5</v>
      </c>
      <c r="AR75" s="32"/>
      <c r="AS75" s="32"/>
      <c r="AT75" s="32"/>
      <c r="AU75" s="32"/>
    </row>
    <row r="76" spans="1:47" s="3" customFormat="1" ht="15.75" customHeight="1" x14ac:dyDescent="0.25">
      <c r="A76" s="50"/>
      <c r="B76" s="49"/>
      <c r="C76" s="49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3"/>
      <c r="S76" s="33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3"/>
      <c r="AI76" s="33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</row>
    <row r="77" spans="1:47" s="5" customFormat="1" ht="15.75" customHeight="1" x14ac:dyDescent="0.25">
      <c r="A77" s="8" t="s">
        <v>61</v>
      </c>
      <c r="B77" s="25"/>
      <c r="C77" s="25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</row>
    <row r="78" spans="1:47" s="5" customFormat="1" ht="15.75" hidden="1" customHeight="1" x14ac:dyDescent="0.25">
      <c r="A78" s="11"/>
      <c r="B78" s="25"/>
      <c r="C78" s="25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</row>
    <row r="79" spans="1:47" s="3" customFormat="1" ht="15.75" customHeight="1" x14ac:dyDescent="0.25">
      <c r="A79" s="50" t="s">
        <v>63</v>
      </c>
      <c r="B79" s="49">
        <f>SUM(Table2[#This Row])</f>
        <v>0.25</v>
      </c>
      <c r="C79" s="49">
        <f>SUM(D80:AU80)</f>
        <v>0</v>
      </c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3"/>
      <c r="S79" s="33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3"/>
      <c r="AI79" s="33"/>
      <c r="AJ79" s="32"/>
      <c r="AK79" s="32"/>
      <c r="AL79" s="32"/>
      <c r="AM79" s="32"/>
      <c r="AN79" s="32"/>
      <c r="AO79" s="32"/>
      <c r="AP79" s="32"/>
      <c r="AQ79" s="32"/>
      <c r="AR79" s="32">
        <v>0.25</v>
      </c>
      <c r="AS79" s="32"/>
      <c r="AT79" s="32"/>
      <c r="AU79" s="32"/>
    </row>
    <row r="80" spans="1:47" s="3" customFormat="1" ht="15.75" customHeight="1" x14ac:dyDescent="0.25">
      <c r="A80" s="50"/>
      <c r="B80" s="49"/>
      <c r="C80" s="49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3"/>
      <c r="S80" s="33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3"/>
      <c r="AI80" s="33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</row>
    <row r="81" spans="1:48" s="3" customFormat="1" ht="15.75" customHeight="1" x14ac:dyDescent="0.25">
      <c r="A81" s="50" t="s">
        <v>62</v>
      </c>
      <c r="B81" s="49">
        <f>SUM(Table2[#This Row])</f>
        <v>5</v>
      </c>
      <c r="C81" s="49">
        <f>SUM(D82:AU82)</f>
        <v>0</v>
      </c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3"/>
      <c r="S81" s="33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3"/>
      <c r="AI81" s="33"/>
      <c r="AJ81" s="32"/>
      <c r="AK81" s="32"/>
      <c r="AL81" s="32"/>
      <c r="AM81" s="32"/>
      <c r="AN81" s="32"/>
      <c r="AO81" s="32"/>
      <c r="AP81" s="32"/>
      <c r="AQ81" s="32"/>
      <c r="AR81" s="32">
        <v>1.75</v>
      </c>
      <c r="AS81" s="32">
        <v>1.5</v>
      </c>
      <c r="AT81" s="32">
        <v>0.25</v>
      </c>
      <c r="AU81" s="32">
        <v>1.5</v>
      </c>
    </row>
    <row r="82" spans="1:48" s="3" customFormat="1" ht="15.75" customHeight="1" x14ac:dyDescent="0.25">
      <c r="A82" s="50"/>
      <c r="B82" s="49"/>
      <c r="C82" s="49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3"/>
      <c r="S82" s="33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3"/>
      <c r="AI82" s="33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</row>
    <row r="83" spans="1:48" s="8" customFormat="1" ht="15" x14ac:dyDescent="0.3">
      <c r="B83" s="21" t="s">
        <v>33</v>
      </c>
      <c r="C83" s="21" t="s">
        <v>34</v>
      </c>
      <c r="D83" s="8" t="s">
        <v>15</v>
      </c>
      <c r="E83" s="8" t="s">
        <v>16</v>
      </c>
      <c r="F83" s="8" t="s">
        <v>15</v>
      </c>
      <c r="G83" s="8" t="s">
        <v>16</v>
      </c>
      <c r="H83" s="8" t="s">
        <v>15</v>
      </c>
      <c r="I83" s="8" t="s">
        <v>16</v>
      </c>
      <c r="J83" s="8" t="s">
        <v>15</v>
      </c>
      <c r="K83" s="8" t="s">
        <v>16</v>
      </c>
      <c r="L83" s="8" t="s">
        <v>15</v>
      </c>
      <c r="M83" s="8" t="s">
        <v>16</v>
      </c>
      <c r="N83" s="8" t="s">
        <v>15</v>
      </c>
      <c r="O83" s="8" t="s">
        <v>16</v>
      </c>
      <c r="P83" s="8" t="s">
        <v>15</v>
      </c>
      <c r="Q83" s="8" t="s">
        <v>16</v>
      </c>
      <c r="T83" s="8" t="s">
        <v>15</v>
      </c>
      <c r="U83" s="8" t="s">
        <v>16</v>
      </c>
      <c r="V83" s="8" t="s">
        <v>15</v>
      </c>
      <c r="W83" s="8" t="s">
        <v>16</v>
      </c>
      <c r="X83" s="8" t="s">
        <v>15</v>
      </c>
      <c r="Y83" s="8" t="s">
        <v>16</v>
      </c>
      <c r="Z83" s="8" t="s">
        <v>15</v>
      </c>
      <c r="AA83" s="8" t="s">
        <v>16</v>
      </c>
      <c r="AB83" s="8" t="s">
        <v>15</v>
      </c>
      <c r="AC83" s="8" t="s">
        <v>16</v>
      </c>
      <c r="AD83" s="8" t="s">
        <v>15</v>
      </c>
      <c r="AE83" s="8" t="s">
        <v>16</v>
      </c>
      <c r="AF83" s="8" t="s">
        <v>15</v>
      </c>
      <c r="AG83" s="8" t="s">
        <v>16</v>
      </c>
      <c r="AJ83" s="8" t="s">
        <v>15</v>
      </c>
      <c r="AK83" s="8" t="s">
        <v>16</v>
      </c>
      <c r="AL83" s="8" t="s">
        <v>15</v>
      </c>
      <c r="AM83" s="8" t="s">
        <v>16</v>
      </c>
      <c r="AN83" s="8" t="s">
        <v>15</v>
      </c>
      <c r="AO83" s="8" t="s">
        <v>16</v>
      </c>
      <c r="AP83" s="8" t="s">
        <v>15</v>
      </c>
      <c r="AQ83" s="8" t="s">
        <v>16</v>
      </c>
      <c r="AR83" s="8" t="s">
        <v>15</v>
      </c>
      <c r="AS83" s="8" t="s">
        <v>16</v>
      </c>
      <c r="AT83" s="8" t="s">
        <v>15</v>
      </c>
      <c r="AU83" s="8" t="s">
        <v>16</v>
      </c>
    </row>
    <row r="84" spans="1:48" s="14" customFormat="1" ht="15.75" customHeight="1" thickBot="1" x14ac:dyDescent="0.35">
      <c r="B84" s="8">
        <f>SUM(B4:B82)</f>
        <v>81.5</v>
      </c>
      <c r="C84" s="17">
        <f>SUM(C5:C82)</f>
        <v>2</v>
      </c>
      <c r="D84" s="35" cm="1">
        <f t="array" ref="D84">SUM(IF(MOD(1+ ROW( Table2[[#All],[Column1]:[Column4]]),2)=0,Table2[[#All],[Column1]:[Column4]],0))</f>
        <v>4</v>
      </c>
      <c r="E84" s="35" cm="1">
        <f t="array" ref="E84">SUM(IF(MOD(ROW( Table2[[#All],[Column1]:[Column4]]),2)=0,Table2[[#All],[Column1]:[Column4]],0))</f>
        <v>2</v>
      </c>
      <c r="F84" s="35" cm="1">
        <f t="array" ref="F84">SUM(IF(MOD(1+ ROW(Table2[[#All],[Column5]:[Column8]]),2)=0,Table2[[#All],[Column5]:[Column8]],0))</f>
        <v>4.5</v>
      </c>
      <c r="G84" s="35" cm="1">
        <f t="array" ref="G84">SUM(IF(MOD(ROW(Table2[[#All],[Column5]:[Column8]]),2)=0,Table2[[#All],[Column5]:[Column8]],0))</f>
        <v>0</v>
      </c>
      <c r="H84" s="35" cm="1">
        <f t="array" ref="H84">SUM(IF(MOD(1+ ROW( Table2[[#All],[Column9]:[Column12]]),2)=0,Table2[[#All],[Column9]:[Column12]],0))</f>
        <v>4</v>
      </c>
      <c r="I84" s="35" cm="1">
        <f t="array" ref="I84">SUM(IF(MOD(ROW( Table2[[#All],[Column9]:[Column12]]),2)=0,Table2[[#All],[Column9]:[Column12]],0))</f>
        <v>0</v>
      </c>
      <c r="J84" s="35" cm="1">
        <f t="array" ref="J84">SUM(IF(MOD(1+ ROW(Table2[[#All],[Column13]:[Column14]]),2)=0,Table2[[#All],[Column13]:[Column14]],0))</f>
        <v>4</v>
      </c>
      <c r="K84" s="35" cm="1">
        <f t="array" ref="K84">SUM(IF(MOD(ROW(Table2[[#All],[Column13]:[Column14]]),2)=0,Table2[[#All],[Column13]:[Column14]],0))</f>
        <v>0</v>
      </c>
      <c r="L84" s="35" cm="1">
        <f t="array" ref="L84">SUM(IF(MOD(1+ ROW(Table2[[#All],[Column17]:[Column20]]),2)=0,Table2[[#All],[Column17]:[Column20]],0))</f>
        <v>4</v>
      </c>
      <c r="M84" s="35" cm="1">
        <f t="array" ref="M84">SUM(IF(MOD(ROW(Table2[[#All],[Column17]:[Column20]]),2)=0,Table2[[#All],[Column17]:[Column20]],0))</f>
        <v>0</v>
      </c>
      <c r="N84" s="35" cm="1">
        <f t="array" ref="N84">SUM(IF(MOD(1+ ROW(Table2[[#All],[Column21]:[Column24]]),2)=0,Table2[[#All],[Column21]:[Column24]],0))</f>
        <v>4</v>
      </c>
      <c r="O84" s="35" cm="1">
        <f t="array" ref="O84">SUM(IF(MOD(ROW(Table2[[#All],[Column21]:[Column24]]),2)=0,Table2[[#All],[Column21]:[Column24]],0))</f>
        <v>0</v>
      </c>
      <c r="P84" s="35" cm="1">
        <f t="array" ref="P84">SUM(IF(MOD(1+ ROW(Table2[[#All],[Column25]:[Column28]]),2)=0,Table2[[#All],[Column25]:[Column28]],0))</f>
        <v>4</v>
      </c>
      <c r="Q84" s="35" cm="1">
        <f t="array" ref="Q84">SUM(IF(MOD(ROW(Table2[[#All],[Column25]:[Column28]]),2)=0,Table2[[#All],[Column25]:[Column28]],0))</f>
        <v>0</v>
      </c>
      <c r="R84" s="35"/>
      <c r="S84" s="35"/>
      <c r="T84" s="35" cm="1">
        <f t="array" ref="T84">SUM(IF(MOD(1+ ROW(Table2[[#All],[Column29]:[Column32]]),2)=0,Table2[[#All],[Column29]:[Column32]],0))</f>
        <v>4</v>
      </c>
      <c r="U84" s="35" cm="1">
        <f t="array" ref="U84">SUM(IF(MOD(ROW(Table2[[#All],[Column29]:[Column32]]),2)=0,Table2[[#All],[Column29]:[Column32]],0))</f>
        <v>0</v>
      </c>
      <c r="V84" s="35" cm="1">
        <f t="array" ref="V84">SUM(IF(MOD(1+ ROW(Table2[[#All],[Column33]:[Column36]]),2)=0,Table2[[#All],[Column33]:[Column36]],0))</f>
        <v>4</v>
      </c>
      <c r="W84" s="35" cm="1">
        <f t="array" ref="W84">SUM(IF(MOD(ROW(Table2[[#All],[Column33]:[Column36]]),2)=0,Table2[[#All],[Column33]:[Column36]],0))</f>
        <v>0</v>
      </c>
      <c r="X84" s="35" cm="1">
        <f t="array" ref="X84">SUM(IF(MOD(1+ ROW(Table2[[#All],[Column37]:[Column40]]),2)=0,Table2[[#All],[Column37]:[Column40]],0))</f>
        <v>4</v>
      </c>
      <c r="Y84" s="35" cm="1">
        <f t="array" ref="Y84">SUM(IF(MOD(ROW(Table2[[#All],[Column37]:[Column40]]),2)=0,Table2[[#All],[Column37]:[Column40]],0))</f>
        <v>0</v>
      </c>
      <c r="Z84" s="35" cm="1">
        <f t="array" ref="Z84">SUM(IF(MOD(1+ ROW(Table2[[#All],[Column41]:[Column44]]),2)=0,Table2[[#All],[Column41]:[Column44]],0))</f>
        <v>4</v>
      </c>
      <c r="AA84" s="35" cm="1">
        <f t="array" ref="AA84">SUM(IF(MOD(ROW(Table2[[#All],[Column41]:[Column44]]),2)=0,Table2[[#All],[Column41]:[Column44]],0))</f>
        <v>0</v>
      </c>
      <c r="AB84" s="35" cm="1">
        <f t="array" ref="AB84">SUM(IF(MOD(1+ ROW(Table2[[#All],[Column45]:[Column48]]),2)=0,Table2[[#All],[Column45]:[Column48]],0))</f>
        <v>4</v>
      </c>
      <c r="AC84" s="35" cm="1">
        <f t="array" ref="AC84">SUM(IF(MOD(ROW(Table2[[#All],[Column45]:[Column48]]),2)=0,Table2[[#All],[Column45]:[Column48]],0))</f>
        <v>0</v>
      </c>
      <c r="AD84" s="35" cm="1">
        <f t="array" ref="AD84">SUM(IF(MOD(1+ ROW(Table2[[#All],[Column49]:[Column52]]),2)=0,Table2[[#All],[Column49]:[Column52]],0))</f>
        <v>4</v>
      </c>
      <c r="AE84" s="35" cm="1">
        <f t="array" ref="AE84">SUM(IF(MOD(ROW(Table2[[#All],[Column49]:[Column52]]),2)=0,Table2[[#All],[Column49]:[Column52]],0))</f>
        <v>0</v>
      </c>
      <c r="AF84" s="35" cm="1">
        <f t="array" ref="AF84">SUM(IF(MOD(1+ ROW(Table2[[#All],[Column53]:[Column56]]),2)=0,Table2[[#All],[Column53]:[Column56]],0))</f>
        <v>4</v>
      </c>
      <c r="AG84" s="35" cm="1">
        <f t="array" ref="AG84">SUM(IF(MOD(ROW(Table2[[#All],[Column53]:[Column56]]),2)=0,Table2[[#All],[Column53]:[Column56]],0))</f>
        <v>0</v>
      </c>
      <c r="AH84" s="35"/>
      <c r="AI84" s="35"/>
      <c r="AJ84" s="35" cm="1">
        <f t="array" ref="AJ84">SUM(IF(MOD(1+ ROW(Table2[[#All],[Column61]:[Column64]]),2)=0,Table2[[#All],[Column61]:[Column64]],0))</f>
        <v>5</v>
      </c>
      <c r="AK84" s="35" cm="1">
        <f t="array" ref="AK84">SUM(IF(MOD(ROW(Table2[[#All],[Column61]:[Column64]]),2)=0,Table2[[#All],[Column61]:[Column64]],0))</f>
        <v>0</v>
      </c>
      <c r="AL84" s="35" cm="1">
        <f t="array" ref="AL84">SUM(IF(MOD(1+ ROW(Table2[[#All],[Column65]:[Column68]]),2)=0,Table2[[#All],[Column65]:[Column68]],0))</f>
        <v>4</v>
      </c>
      <c r="AM84" s="35" cm="1">
        <f t="array" ref="AM84">SUM(IF(MOD(ROW(Table2[[#All],[Column65]:[Column68]]),2)=0,Table2[[#All],[Column65]:[Column68]],0))</f>
        <v>0</v>
      </c>
      <c r="AN84" s="35" cm="1">
        <f t="array" ref="AN84">SUM(IF(MOD(1+ ROW(Table2[[#All],[Column69]:[Column72]]),2)=0,Table2[[#All],[Column69]:[Column72]],0))</f>
        <v>4</v>
      </c>
      <c r="AO84" s="35" cm="1">
        <f t="array" ref="AO84">SUM(IF(MOD(ROW(Table2[[#All],[Column69]:[Column72]]),2)=0,Table2[[#All],[Column69]:[Column72]],0))</f>
        <v>0</v>
      </c>
      <c r="AP84" s="35" cm="1">
        <f t="array" ref="AP84">SUM(IF(MOD(1+ ROW(Table2[[#All],[Column73]:[Column76]]),2)=0,Table2[[#All],[Column73]:[Column76]],0))</f>
        <v>4</v>
      </c>
      <c r="AQ84" s="35" cm="1">
        <f t="array" ref="AQ84">SUM(IF(MOD(ROW(Table2[[#All],[Column73]:[Column76]]),2)=0,Table2[[#All],[Column73]:[Column76]],0))</f>
        <v>0</v>
      </c>
      <c r="AR84" s="35" cm="1">
        <f t="array" ref="AR84">SUM(IF(MOD(1+ ROW(Table2[[#All],[Column2]:[Column3]]),2)=0,Table2[[#All],[Column2]:[Column3]],0))</f>
        <v>4</v>
      </c>
      <c r="AS84" s="35" cm="1">
        <f t="array" ref="AS84">SUM(IF(MOD(ROW(Table2[[#All],[Column2]:[Column3]]),2)=0,Table2[[#All],[Column2]:[Column3]],0))</f>
        <v>0</v>
      </c>
      <c r="AT84" s="35" cm="1">
        <f t="array" ref="AT84">SUM(IF(MOD(1+ ROW(Table2[[#All],[Column6]:[Column7]]),2)=0,Table2[[#All],[Column6]:[Column7]],0))</f>
        <v>4</v>
      </c>
      <c r="AU84" s="35" cm="1">
        <f t="array" ref="AU84">SUM(IF(MOD(ROW(Table2[[#All],[Column6]:[Column7]]),2)=0,Table2[[#All],[Column6]:[Column7]],0))</f>
        <v>0</v>
      </c>
    </row>
    <row r="85" spans="1:48" s="12" customFormat="1" ht="15.75" customHeight="1" x14ac:dyDescent="0.25">
      <c r="A85" s="56" t="s">
        <v>31</v>
      </c>
      <c r="B85" s="27"/>
      <c r="C85" s="13"/>
      <c r="D85" s="51" t="s">
        <v>0</v>
      </c>
      <c r="E85" s="52"/>
      <c r="F85" s="52"/>
      <c r="G85" s="53"/>
      <c r="H85" s="51" t="s">
        <v>1</v>
      </c>
      <c r="I85" s="52"/>
      <c r="J85" s="52"/>
      <c r="K85" s="53"/>
      <c r="L85" s="51" t="s">
        <v>2</v>
      </c>
      <c r="M85" s="52"/>
      <c r="N85" s="52"/>
      <c r="O85" s="53"/>
      <c r="P85" s="51" t="s">
        <v>3</v>
      </c>
      <c r="Q85" s="52"/>
      <c r="R85" s="52"/>
      <c r="S85" s="53"/>
      <c r="T85" s="51" t="s">
        <v>4</v>
      </c>
      <c r="U85" s="52"/>
      <c r="V85" s="52"/>
      <c r="W85" s="53"/>
      <c r="X85" s="51" t="s">
        <v>5</v>
      </c>
      <c r="Y85" s="52"/>
      <c r="Z85" s="52"/>
      <c r="AA85" s="53"/>
      <c r="AB85" s="51" t="s">
        <v>6</v>
      </c>
      <c r="AC85" s="52"/>
      <c r="AD85" s="52"/>
      <c r="AE85" s="53"/>
      <c r="AF85" s="51" t="s">
        <v>7</v>
      </c>
      <c r="AG85" s="52"/>
      <c r="AH85" s="52"/>
      <c r="AI85" s="53"/>
      <c r="AJ85" s="51" t="s">
        <v>8</v>
      </c>
      <c r="AK85" s="52"/>
      <c r="AL85" s="52"/>
      <c r="AM85" s="53"/>
      <c r="AN85" s="51" t="s">
        <v>9</v>
      </c>
      <c r="AO85" s="52"/>
      <c r="AP85" s="52"/>
      <c r="AQ85" s="53"/>
      <c r="AR85" s="51" t="s">
        <v>23</v>
      </c>
      <c r="AS85" s="52"/>
      <c r="AT85" s="52"/>
      <c r="AU85" s="53"/>
      <c r="AV85" s="29"/>
    </row>
    <row r="86" spans="1:48" s="3" customFormat="1" ht="15.75" customHeight="1" x14ac:dyDescent="0.25">
      <c r="A86" s="56"/>
      <c r="B86" s="27"/>
      <c r="C86" s="13"/>
      <c r="D86" s="54" t="s">
        <v>10</v>
      </c>
      <c r="E86" s="55"/>
      <c r="F86" s="55"/>
      <c r="G86" s="56"/>
      <c r="H86" s="54" t="s">
        <v>11</v>
      </c>
      <c r="I86" s="55"/>
      <c r="J86" s="55"/>
      <c r="K86" s="56"/>
      <c r="L86" s="54" t="s">
        <v>12</v>
      </c>
      <c r="M86" s="55"/>
      <c r="N86" s="55"/>
      <c r="O86" s="56"/>
      <c r="P86" s="54" t="s">
        <v>13</v>
      </c>
      <c r="Q86" s="55"/>
      <c r="R86" s="55"/>
      <c r="S86" s="56"/>
      <c r="T86" s="54" t="s">
        <v>17</v>
      </c>
      <c r="U86" s="55"/>
      <c r="V86" s="55"/>
      <c r="W86" s="56"/>
      <c r="X86" s="54" t="s">
        <v>18</v>
      </c>
      <c r="Y86" s="55"/>
      <c r="Z86" s="55"/>
      <c r="AA86" s="56"/>
      <c r="AB86" s="54" t="s">
        <v>19</v>
      </c>
      <c r="AC86" s="55"/>
      <c r="AD86" s="55"/>
      <c r="AE86" s="56"/>
      <c r="AF86" s="54" t="s">
        <v>20</v>
      </c>
      <c r="AG86" s="55"/>
      <c r="AH86" s="55"/>
      <c r="AI86" s="56"/>
      <c r="AJ86" s="54" t="s">
        <v>21</v>
      </c>
      <c r="AK86" s="55"/>
      <c r="AL86" s="55"/>
      <c r="AM86" s="56"/>
      <c r="AN86" s="54" t="s">
        <v>22</v>
      </c>
      <c r="AO86" s="55"/>
      <c r="AP86" s="55"/>
      <c r="AQ86" s="56"/>
      <c r="AR86" s="54" t="s">
        <v>24</v>
      </c>
      <c r="AS86" s="55"/>
      <c r="AT86" s="55"/>
      <c r="AU86" s="56"/>
      <c r="AV86" s="30"/>
    </row>
    <row r="87" spans="1:48" s="2" customFormat="1" ht="15.75" customHeight="1" x14ac:dyDescent="0.25">
      <c r="A87" s="56"/>
      <c r="B87" s="27" t="s">
        <v>15</v>
      </c>
      <c r="C87" s="13" t="s">
        <v>16</v>
      </c>
      <c r="D87" s="57" t="s">
        <v>27</v>
      </c>
      <c r="E87" s="58"/>
      <c r="F87" s="58" t="s">
        <v>28</v>
      </c>
      <c r="G87" s="59"/>
      <c r="H87" s="54" t="s">
        <v>27</v>
      </c>
      <c r="I87" s="55"/>
      <c r="J87" s="55" t="s">
        <v>28</v>
      </c>
      <c r="K87" s="56"/>
      <c r="L87" s="54" t="s">
        <v>27</v>
      </c>
      <c r="M87" s="55"/>
      <c r="N87" s="55" t="s">
        <v>28</v>
      </c>
      <c r="O87" s="55"/>
      <c r="P87" s="54" t="s">
        <v>27</v>
      </c>
      <c r="Q87" s="55"/>
      <c r="R87" s="55" t="s">
        <v>28</v>
      </c>
      <c r="S87" s="56"/>
      <c r="T87" s="54" t="s">
        <v>27</v>
      </c>
      <c r="U87" s="55"/>
      <c r="V87" s="55" t="s">
        <v>28</v>
      </c>
      <c r="W87" s="56"/>
      <c r="X87" s="54" t="s">
        <v>27</v>
      </c>
      <c r="Y87" s="55"/>
      <c r="Z87" s="55" t="s">
        <v>28</v>
      </c>
      <c r="AA87" s="56"/>
      <c r="AB87" s="54" t="s">
        <v>27</v>
      </c>
      <c r="AC87" s="55"/>
      <c r="AD87" s="55" t="s">
        <v>28</v>
      </c>
      <c r="AE87" s="56"/>
      <c r="AF87" s="54" t="s">
        <v>27</v>
      </c>
      <c r="AG87" s="55"/>
      <c r="AH87" s="55" t="s">
        <v>28</v>
      </c>
      <c r="AI87" s="56"/>
      <c r="AJ87" s="55" t="s">
        <v>27</v>
      </c>
      <c r="AK87" s="55"/>
      <c r="AL87" s="55" t="s">
        <v>28</v>
      </c>
      <c r="AM87" s="56"/>
      <c r="AN87" s="54" t="s">
        <v>27</v>
      </c>
      <c r="AO87" s="55"/>
      <c r="AP87" s="55" t="s">
        <v>28</v>
      </c>
      <c r="AQ87" s="56"/>
      <c r="AR87" s="54" t="s">
        <v>27</v>
      </c>
      <c r="AS87" s="55"/>
      <c r="AT87" s="55" t="s">
        <v>28</v>
      </c>
      <c r="AU87" s="56"/>
      <c r="AV87" s="31"/>
    </row>
  </sheetData>
  <mergeCells count="189">
    <mergeCell ref="AH87:AI87"/>
    <mergeCell ref="AJ87:AK87"/>
    <mergeCell ref="AL87:AM87"/>
    <mergeCell ref="AN87:AO87"/>
    <mergeCell ref="AP87:AQ87"/>
    <mergeCell ref="AR87:AS87"/>
    <mergeCell ref="AT87:AU87"/>
    <mergeCell ref="AJ85:AM85"/>
    <mergeCell ref="AN85:AQ85"/>
    <mergeCell ref="AR85:AU85"/>
    <mergeCell ref="AN86:AQ86"/>
    <mergeCell ref="AR86:AU86"/>
    <mergeCell ref="D86:G86"/>
    <mergeCell ref="H86:K86"/>
    <mergeCell ref="L86:O86"/>
    <mergeCell ref="P86:S86"/>
    <mergeCell ref="T86:W86"/>
    <mergeCell ref="X86:AA86"/>
    <mergeCell ref="AB86:AE86"/>
    <mergeCell ref="AF86:AI86"/>
    <mergeCell ref="AJ86:AM86"/>
    <mergeCell ref="A85:A87"/>
    <mergeCell ref="D85:G85"/>
    <mergeCell ref="H85:K85"/>
    <mergeCell ref="L85:O85"/>
    <mergeCell ref="P85:S85"/>
    <mergeCell ref="T85:W85"/>
    <mergeCell ref="X85:AA85"/>
    <mergeCell ref="AB85:AE85"/>
    <mergeCell ref="AF85:AI85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B17:B18"/>
    <mergeCell ref="C17:C18"/>
    <mergeCell ref="B11:B12"/>
    <mergeCell ref="C11:C12"/>
    <mergeCell ref="A9:A10"/>
    <mergeCell ref="A17:A18"/>
    <mergeCell ref="A11:A12"/>
    <mergeCell ref="A1:A3"/>
    <mergeCell ref="A73:A74"/>
    <mergeCell ref="B73:B74"/>
    <mergeCell ref="C73:C74"/>
    <mergeCell ref="A15:A16"/>
    <mergeCell ref="A7:A8"/>
    <mergeCell ref="B5:B6"/>
    <mergeCell ref="C5:C6"/>
    <mergeCell ref="B15:B16"/>
    <mergeCell ref="C15:C16"/>
    <mergeCell ref="B7:B8"/>
    <mergeCell ref="C7:C8"/>
    <mergeCell ref="A5:A6"/>
    <mergeCell ref="B9:B10"/>
    <mergeCell ref="C9:C10"/>
    <mergeCell ref="B23:B24"/>
    <mergeCell ref="C23:C24"/>
    <mergeCell ref="L1:O1"/>
    <mergeCell ref="L2:O2"/>
    <mergeCell ref="L3:M3"/>
    <mergeCell ref="N3:O3"/>
    <mergeCell ref="P3:Q3"/>
    <mergeCell ref="H3:I3"/>
    <mergeCell ref="H1:K1"/>
    <mergeCell ref="H2:K2"/>
    <mergeCell ref="D1:G1"/>
    <mergeCell ref="D3:E3"/>
    <mergeCell ref="F3:G3"/>
    <mergeCell ref="D2:G2"/>
    <mergeCell ref="AB2:AE2"/>
    <mergeCell ref="AB3:AC3"/>
    <mergeCell ref="AD3:AE3"/>
    <mergeCell ref="AF3:AG3"/>
    <mergeCell ref="T1:W1"/>
    <mergeCell ref="T2:W2"/>
    <mergeCell ref="T3:U3"/>
    <mergeCell ref="V3:W3"/>
    <mergeCell ref="X1:AA1"/>
    <mergeCell ref="X2:AA2"/>
    <mergeCell ref="X3:Y3"/>
    <mergeCell ref="Z3:AA3"/>
    <mergeCell ref="AF2:AI2"/>
    <mergeCell ref="AH3:AI3"/>
    <mergeCell ref="A19:A20"/>
    <mergeCell ref="B19:B20"/>
    <mergeCell ref="C19:C20"/>
    <mergeCell ref="A21:A22"/>
    <mergeCell ref="B21:B22"/>
    <mergeCell ref="C21:C22"/>
    <mergeCell ref="AR1:AU1"/>
    <mergeCell ref="AR2:AU2"/>
    <mergeCell ref="AR3:AS3"/>
    <mergeCell ref="AT3:AU3"/>
    <mergeCell ref="J3:K3"/>
    <mergeCell ref="AJ1:AM1"/>
    <mergeCell ref="AJ2:AM2"/>
    <mergeCell ref="AJ3:AK3"/>
    <mergeCell ref="AL3:AM3"/>
    <mergeCell ref="AN3:AO3"/>
    <mergeCell ref="AN1:AQ1"/>
    <mergeCell ref="AN2:AQ2"/>
    <mergeCell ref="AP3:AQ3"/>
    <mergeCell ref="AB1:AE1"/>
    <mergeCell ref="P1:S1"/>
    <mergeCell ref="P2:S2"/>
    <mergeCell ref="R3:S3"/>
    <mergeCell ref="AF1:AI1"/>
    <mergeCell ref="B81:B82"/>
    <mergeCell ref="C81:C82"/>
    <mergeCell ref="A35:A36"/>
    <mergeCell ref="B35:B36"/>
    <mergeCell ref="C35:C36"/>
    <mergeCell ref="A37:A38"/>
    <mergeCell ref="B37:B38"/>
    <mergeCell ref="C37:C38"/>
    <mergeCell ref="A39:A40"/>
    <mergeCell ref="B39:B40"/>
    <mergeCell ref="C39:C40"/>
    <mergeCell ref="A41:A42"/>
    <mergeCell ref="B41:B42"/>
    <mergeCell ref="C41:C42"/>
    <mergeCell ref="A43:A44"/>
    <mergeCell ref="A81:A82"/>
    <mergeCell ref="A49:A50"/>
    <mergeCell ref="A55:A56"/>
    <mergeCell ref="A47:A48"/>
    <mergeCell ref="A71:A72"/>
    <mergeCell ref="A75:A76"/>
    <mergeCell ref="A63:A64"/>
    <mergeCell ref="B55:B56"/>
    <mergeCell ref="C55:C56"/>
    <mergeCell ref="B43:B44"/>
    <mergeCell ref="C43:C44"/>
    <mergeCell ref="B25:B26"/>
    <mergeCell ref="C25:C26"/>
    <mergeCell ref="A29:A30"/>
    <mergeCell ref="B29:B30"/>
    <mergeCell ref="C29:C30"/>
    <mergeCell ref="A27:A28"/>
    <mergeCell ref="B27:B28"/>
    <mergeCell ref="C27:C28"/>
    <mergeCell ref="A25:A26"/>
    <mergeCell ref="A23:A24"/>
    <mergeCell ref="B47:B48"/>
    <mergeCell ref="C47:C48"/>
    <mergeCell ref="B53:B54"/>
    <mergeCell ref="C53:C54"/>
    <mergeCell ref="B67:B68"/>
    <mergeCell ref="C67:C68"/>
    <mergeCell ref="A65:A66"/>
    <mergeCell ref="B65:B66"/>
    <mergeCell ref="C65:C66"/>
    <mergeCell ref="A61:A62"/>
    <mergeCell ref="B61:B62"/>
    <mergeCell ref="C61:C62"/>
    <mergeCell ref="A59:A60"/>
    <mergeCell ref="B59:B60"/>
    <mergeCell ref="C59:C60"/>
    <mergeCell ref="B63:B64"/>
    <mergeCell ref="C63:C64"/>
    <mergeCell ref="A51:A52"/>
    <mergeCell ref="A53:A54"/>
    <mergeCell ref="B49:B50"/>
    <mergeCell ref="C49:C50"/>
    <mergeCell ref="B51:B52"/>
    <mergeCell ref="C51:C52"/>
    <mergeCell ref="B75:B76"/>
    <mergeCell ref="C75:C76"/>
    <mergeCell ref="A79:A80"/>
    <mergeCell ref="B79:B80"/>
    <mergeCell ref="C79:C80"/>
    <mergeCell ref="B71:B72"/>
    <mergeCell ref="C71:C72"/>
    <mergeCell ref="A67:A68"/>
    <mergeCell ref="A69:A70"/>
    <mergeCell ref="B69:B70"/>
    <mergeCell ref="C69:C70"/>
  </mergeCells>
  <phoneticPr fontId="4" type="noConversion"/>
  <conditionalFormatting sqref="C15:C18 C5:C12 C49:C50 C79:C80">
    <cfRule type="expression" dxfId="108" priority="273">
      <formula>B5=C5</formula>
    </cfRule>
    <cfRule type="expression" dxfId="107" priority="274">
      <formula>B5&lt;C5</formula>
    </cfRule>
    <cfRule type="expression" dxfId="106" priority="275">
      <formula>B5&gt;C5</formula>
    </cfRule>
  </conditionalFormatting>
  <conditionalFormatting sqref="C19:C20">
    <cfRule type="expression" dxfId="105" priority="236">
      <formula>B19=C19</formula>
    </cfRule>
    <cfRule type="expression" dxfId="104" priority="237">
      <formula>B19&lt;C19</formula>
    </cfRule>
    <cfRule type="expression" dxfId="103" priority="238">
      <formula>B19&gt;C19</formula>
    </cfRule>
  </conditionalFormatting>
  <conditionalFormatting sqref="C21:C22">
    <cfRule type="expression" dxfId="102" priority="229">
      <formula>B21=C21</formula>
    </cfRule>
    <cfRule type="expression" dxfId="101" priority="230">
      <formula>B21&lt;C21</formula>
    </cfRule>
    <cfRule type="expression" dxfId="100" priority="231">
      <formula>B21&gt;C21</formula>
    </cfRule>
  </conditionalFormatting>
  <conditionalFormatting sqref="C23:C24">
    <cfRule type="expression" dxfId="99" priority="220">
      <formula>B23=C23</formula>
    </cfRule>
    <cfRule type="expression" dxfId="98" priority="221">
      <formula>B23&lt;C23</formula>
    </cfRule>
    <cfRule type="expression" dxfId="97" priority="222">
      <formula>B23&gt;C23</formula>
    </cfRule>
  </conditionalFormatting>
  <conditionalFormatting sqref="C25:C26">
    <cfRule type="expression" dxfId="96" priority="213">
      <formula>B25=C25</formula>
    </cfRule>
    <cfRule type="expression" dxfId="95" priority="214">
      <formula>B25&lt;C25</formula>
    </cfRule>
    <cfRule type="expression" dxfId="94" priority="215">
      <formula>B25&gt;C25</formula>
    </cfRule>
  </conditionalFormatting>
  <conditionalFormatting sqref="C29:C30">
    <cfRule type="expression" dxfId="93" priority="206">
      <formula>B29=C29</formula>
    </cfRule>
    <cfRule type="expression" dxfId="92" priority="207">
      <formula>B29&lt;C29</formula>
    </cfRule>
    <cfRule type="expression" dxfId="91" priority="208">
      <formula>B29&gt;C29</formula>
    </cfRule>
  </conditionalFormatting>
  <conditionalFormatting sqref="C27:C28">
    <cfRule type="expression" dxfId="90" priority="185">
      <formula>B27=C27</formula>
    </cfRule>
    <cfRule type="expression" dxfId="89" priority="186">
      <formula>B27&lt;C27</formula>
    </cfRule>
    <cfRule type="expression" dxfId="88" priority="187">
      <formula>B27&gt;C27</formula>
    </cfRule>
  </conditionalFormatting>
  <conditionalFormatting sqref="C39:C40">
    <cfRule type="expression" dxfId="87" priority="157">
      <formula>B39=C39</formula>
    </cfRule>
    <cfRule type="expression" dxfId="86" priority="158">
      <formula>B39&lt;C39</formula>
    </cfRule>
    <cfRule type="expression" dxfId="85" priority="159">
      <formula>B39&gt;C39</formula>
    </cfRule>
  </conditionalFormatting>
  <conditionalFormatting sqref="C51:C52">
    <cfRule type="expression" dxfId="84" priority="121">
      <formula>B51=C51</formula>
    </cfRule>
    <cfRule type="expression" dxfId="83" priority="122">
      <formula>B51&lt;C51</formula>
    </cfRule>
    <cfRule type="expression" dxfId="82" priority="123">
      <formula>B51&gt;C51</formula>
    </cfRule>
  </conditionalFormatting>
  <conditionalFormatting sqref="C35:C36">
    <cfRule type="expression" dxfId="81" priority="171">
      <formula>B35=C35</formula>
    </cfRule>
    <cfRule type="expression" dxfId="80" priority="172">
      <formula>B35&lt;C35</formula>
    </cfRule>
    <cfRule type="expression" dxfId="79" priority="173">
      <formula>B35&gt;C35</formula>
    </cfRule>
  </conditionalFormatting>
  <conditionalFormatting sqref="C55:C56">
    <cfRule type="expression" dxfId="78" priority="114">
      <formula>B55=C55</formula>
    </cfRule>
    <cfRule type="expression" dxfId="77" priority="115">
      <formula>B55&lt;C55</formula>
    </cfRule>
    <cfRule type="expression" dxfId="76" priority="116">
      <formula>B55&gt;C55</formula>
    </cfRule>
  </conditionalFormatting>
  <conditionalFormatting sqref="C37:C38">
    <cfRule type="expression" dxfId="75" priority="164">
      <formula>B37=C37</formula>
    </cfRule>
    <cfRule type="expression" dxfId="74" priority="165">
      <formula>B37&lt;C37</formula>
    </cfRule>
    <cfRule type="expression" dxfId="73" priority="166">
      <formula>B37&gt;C37</formula>
    </cfRule>
  </conditionalFormatting>
  <conditionalFormatting sqref="C41:C42">
    <cfRule type="expression" dxfId="72" priority="150">
      <formula>B41=C41</formula>
    </cfRule>
    <cfRule type="expression" dxfId="71" priority="151">
      <formula>B41&lt;C41</formula>
    </cfRule>
    <cfRule type="expression" dxfId="70" priority="152">
      <formula>B41&gt;C41</formula>
    </cfRule>
  </conditionalFormatting>
  <conditionalFormatting sqref="C43:C44">
    <cfRule type="expression" dxfId="69" priority="143">
      <formula>B43=C43</formula>
    </cfRule>
    <cfRule type="expression" dxfId="68" priority="144">
      <formula>B43&lt;C43</formula>
    </cfRule>
    <cfRule type="expression" dxfId="67" priority="145">
      <formula>B43&gt;C43</formula>
    </cfRule>
  </conditionalFormatting>
  <conditionalFormatting sqref="D84:AU84">
    <cfRule type="cellIs" dxfId="66" priority="133" operator="greaterThan">
      <formula>4</formula>
    </cfRule>
  </conditionalFormatting>
  <conditionalFormatting sqref="C47:C48">
    <cfRule type="expression" dxfId="65" priority="100">
      <formula>B47=C47</formula>
    </cfRule>
    <cfRule type="expression" dxfId="64" priority="101">
      <formula>B47&lt;C47</formula>
    </cfRule>
    <cfRule type="expression" dxfId="63" priority="102">
      <formula>B47&gt;C47</formula>
    </cfRule>
  </conditionalFormatting>
  <conditionalFormatting sqref="C53:C54">
    <cfRule type="expression" dxfId="62" priority="93">
      <formula>B53=C53</formula>
    </cfRule>
    <cfRule type="expression" dxfId="61" priority="94">
      <formula>B53&lt;C53</formula>
    </cfRule>
    <cfRule type="expression" dxfId="60" priority="95">
      <formula>B53&gt;C53</formula>
    </cfRule>
  </conditionalFormatting>
  <conditionalFormatting sqref="C67:C68">
    <cfRule type="expression" dxfId="59" priority="86">
      <formula>B67=C67</formula>
    </cfRule>
    <cfRule type="expression" dxfId="58" priority="87">
      <formula>B67&lt;C67</formula>
    </cfRule>
    <cfRule type="expression" dxfId="57" priority="88">
      <formula>B67&gt;C67</formula>
    </cfRule>
  </conditionalFormatting>
  <conditionalFormatting sqref="C65:C66">
    <cfRule type="expression" dxfId="56" priority="79">
      <formula>B65=C65</formula>
    </cfRule>
    <cfRule type="expression" dxfId="55" priority="80">
      <formula>B65&lt;C65</formula>
    </cfRule>
    <cfRule type="expression" dxfId="54" priority="81">
      <formula>B65&gt;C65</formula>
    </cfRule>
  </conditionalFormatting>
  <conditionalFormatting sqref="C61:C62">
    <cfRule type="expression" dxfId="53" priority="72">
      <formula>B61=C61</formula>
    </cfRule>
    <cfRule type="expression" dxfId="52" priority="73">
      <formula>B61&lt;C61</formula>
    </cfRule>
    <cfRule type="expression" dxfId="51" priority="74">
      <formula>B61&gt;C61</formula>
    </cfRule>
  </conditionalFormatting>
  <conditionalFormatting sqref="C59:C60">
    <cfRule type="expression" dxfId="50" priority="65">
      <formula>B59=C59</formula>
    </cfRule>
    <cfRule type="expression" dxfId="49" priority="66">
      <formula>B59&lt;C59</formula>
    </cfRule>
    <cfRule type="expression" dxfId="48" priority="67">
      <formula>B59&gt;C59</formula>
    </cfRule>
  </conditionalFormatting>
  <conditionalFormatting sqref="C69:C70">
    <cfRule type="expression" dxfId="47" priority="51">
      <formula>B69=C69</formula>
    </cfRule>
    <cfRule type="expression" dxfId="46" priority="52">
      <formula>B69&lt;C69</formula>
    </cfRule>
    <cfRule type="expression" dxfId="45" priority="53">
      <formula>B69&gt;C69</formula>
    </cfRule>
  </conditionalFormatting>
  <conditionalFormatting sqref="C81:C82">
    <cfRule type="expression" dxfId="44" priority="44">
      <formula>B81=C81</formula>
    </cfRule>
    <cfRule type="expression" dxfId="43" priority="45">
      <formula>B81&lt;C81</formula>
    </cfRule>
    <cfRule type="expression" dxfId="42" priority="46">
      <formula>B81&gt;C81</formula>
    </cfRule>
  </conditionalFormatting>
  <conditionalFormatting sqref="C71:C72 C78">
    <cfRule type="expression" dxfId="41" priority="37">
      <formula>B71=C71</formula>
    </cfRule>
    <cfRule type="expression" dxfId="40" priority="38">
      <formula>B71&lt;C71</formula>
    </cfRule>
    <cfRule type="expression" dxfId="39" priority="39">
      <formula>B71&gt;C71</formula>
    </cfRule>
  </conditionalFormatting>
  <conditionalFormatting sqref="C75:C76">
    <cfRule type="expression" dxfId="38" priority="23">
      <formula>B75=C75</formula>
    </cfRule>
    <cfRule type="expression" dxfId="37" priority="24">
      <formula>B75&lt;C75</formula>
    </cfRule>
    <cfRule type="expression" dxfId="36" priority="25">
      <formula>B75&gt;C75</formula>
    </cfRule>
  </conditionalFormatting>
  <conditionalFormatting sqref="C63:C64">
    <cfRule type="expression" dxfId="35" priority="8">
      <formula>B63=C63</formula>
    </cfRule>
    <cfRule type="expression" dxfId="34" priority="9">
      <formula>B63&lt;C63</formula>
    </cfRule>
    <cfRule type="expression" dxfId="33" priority="10">
      <formula>B63&gt;C63</formula>
    </cfRule>
  </conditionalFormatting>
  <conditionalFormatting sqref="D5:AU82">
    <cfRule type="expression" dxfId="32" priority="4">
      <formula>AND(MOD(ROW()-1,2), NOT(ISBLANK(D5)) )</formula>
    </cfRule>
    <cfRule type="expression" dxfId="31" priority="5">
      <formula>AND(MOD(ROW(),2), NOT(ISBLANK(D5) ) )</formula>
    </cfRule>
  </conditionalFormatting>
  <conditionalFormatting sqref="C73:C74">
    <cfRule type="expression" dxfId="30" priority="1">
      <formula>B73=C73</formula>
    </cfRule>
    <cfRule type="expression" dxfId="29" priority="2">
      <formula>B73&lt;C73</formula>
    </cfRule>
    <cfRule type="expression" dxfId="28" priority="3">
      <formula>B73&gt;C73</formula>
    </cfRule>
  </conditionalFormatting>
  <pageMargins left="0.7" right="0.7" top="0.75" bottom="0.75" header="0.3" footer="0.3"/>
  <pageSetup paperSize="8" orientation="portrait" verticalDpi="0" r:id="rId1"/>
  <headerFooter>
    <oddHeader xml:space="preserve">&amp;Cftest
</oddHead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3C77-DD25-4E69-9FF0-12031AADE1AE}">
  <dimension ref="A1:AX73"/>
  <sheetViews>
    <sheetView tabSelected="1" zoomScale="70" zoomScaleNormal="70" workbookViewId="0">
      <pane xSplit="1" topLeftCell="B1" activePane="topRight" state="frozen"/>
      <selection activeCell="A30" sqref="A30"/>
      <selection pane="topRight" activeCell="AR34" sqref="AR34"/>
    </sheetView>
  </sheetViews>
  <sheetFormatPr defaultColWidth="9.109375" defaultRowHeight="14.4" x14ac:dyDescent="0.3"/>
  <cols>
    <col min="1" max="1" width="83.109375" style="45" bestFit="1" customWidth="1"/>
    <col min="2" max="3" width="5.88671875" style="80" bestFit="1" customWidth="1"/>
    <col min="4" max="4" width="4.6640625" style="36" bestFit="1" customWidth="1"/>
    <col min="5" max="5" width="3.44140625" style="36" bestFit="1" customWidth="1"/>
    <col min="6" max="6" width="4.6640625" style="36" bestFit="1" customWidth="1"/>
    <col min="7" max="7" width="3.44140625" style="36" bestFit="1" customWidth="1"/>
    <col min="8" max="8" width="4.6640625" style="36" bestFit="1" customWidth="1"/>
    <col min="9" max="9" width="3.44140625" style="36" bestFit="1" customWidth="1"/>
    <col min="10" max="10" width="4.6640625" style="36" bestFit="1" customWidth="1"/>
    <col min="11" max="11" width="3.44140625" style="36" bestFit="1" customWidth="1"/>
    <col min="12" max="12" width="4.6640625" style="36" bestFit="1" customWidth="1"/>
    <col min="13" max="13" width="3.44140625" style="36" bestFit="1" customWidth="1"/>
    <col min="14" max="14" width="4.6640625" style="36" bestFit="1" customWidth="1"/>
    <col min="15" max="15" width="3.44140625" style="36" bestFit="1" customWidth="1"/>
    <col min="16" max="16" width="4.6640625" style="36" bestFit="1" customWidth="1"/>
    <col min="17" max="17" width="3.44140625" style="36" bestFit="1" customWidth="1"/>
    <col min="18" max="19" width="3.88671875" style="36" customWidth="1"/>
    <col min="20" max="20" width="4.6640625" style="36" bestFit="1" customWidth="1"/>
    <col min="21" max="21" width="3.44140625" style="36" bestFit="1" customWidth="1"/>
    <col min="22" max="22" width="4.6640625" style="36" bestFit="1" customWidth="1"/>
    <col min="23" max="23" width="3.44140625" style="36" bestFit="1" customWidth="1"/>
    <col min="24" max="24" width="4.6640625" style="36" bestFit="1" customWidth="1"/>
    <col min="25" max="25" width="3.44140625" style="36" bestFit="1" customWidth="1"/>
    <col min="26" max="26" width="4.6640625" style="36" bestFit="1" customWidth="1"/>
    <col min="27" max="27" width="3.44140625" style="36" bestFit="1" customWidth="1"/>
    <col min="28" max="28" width="4.6640625" style="36" bestFit="1" customWidth="1"/>
    <col min="29" max="29" width="3.44140625" style="36" bestFit="1" customWidth="1"/>
    <col min="30" max="30" width="4.6640625" style="36" bestFit="1" customWidth="1"/>
    <col min="31" max="31" width="3.44140625" style="36" bestFit="1" customWidth="1"/>
    <col min="32" max="32" width="4.6640625" style="36" bestFit="1" customWidth="1"/>
    <col min="33" max="33" width="3.44140625" style="36" bestFit="1" customWidth="1"/>
    <col min="34" max="35" width="3.88671875" style="36" customWidth="1"/>
    <col min="36" max="36" width="4.6640625" style="36" bestFit="1" customWidth="1"/>
    <col min="37" max="37" width="3.44140625" style="36" bestFit="1" customWidth="1"/>
    <col min="38" max="38" width="4.6640625" style="36" bestFit="1" customWidth="1"/>
    <col min="39" max="39" width="3.44140625" style="36" bestFit="1" customWidth="1"/>
    <col min="40" max="40" width="4.6640625" style="36" bestFit="1" customWidth="1"/>
    <col min="41" max="41" width="3.44140625" style="36" bestFit="1" customWidth="1"/>
    <col min="42" max="42" width="4.6640625" style="36" bestFit="1" customWidth="1"/>
    <col min="43" max="43" width="3.44140625" style="36" bestFit="1" customWidth="1"/>
    <col min="44" max="44" width="4.6640625" style="36" bestFit="1" customWidth="1"/>
    <col min="45" max="45" width="3.44140625" style="36" bestFit="1" customWidth="1"/>
    <col min="46" max="46" width="4.6640625" style="36" bestFit="1" customWidth="1"/>
    <col min="47" max="47" width="3.44140625" style="36" bestFit="1" customWidth="1"/>
    <col min="48" max="48" width="9.109375" style="36"/>
    <col min="49" max="49" width="4" style="36" bestFit="1" customWidth="1"/>
    <col min="50" max="50" width="35.33203125" style="36" bestFit="1" customWidth="1"/>
    <col min="51" max="16384" width="9.109375" style="36"/>
  </cols>
  <sheetData>
    <row r="1" spans="1:50" ht="22.5" customHeight="1" x14ac:dyDescent="0.3">
      <c r="A1" s="87" t="s">
        <v>31</v>
      </c>
      <c r="B1" s="69"/>
      <c r="C1" s="69"/>
      <c r="D1" s="82" t="s">
        <v>0</v>
      </c>
      <c r="E1" s="82"/>
      <c r="F1" s="82"/>
      <c r="G1" s="82"/>
      <c r="H1" s="82" t="s">
        <v>1</v>
      </c>
      <c r="I1" s="82"/>
      <c r="J1" s="82"/>
      <c r="K1" s="82"/>
      <c r="L1" s="82" t="s">
        <v>2</v>
      </c>
      <c r="M1" s="82"/>
      <c r="N1" s="82"/>
      <c r="O1" s="82"/>
      <c r="P1" s="82" t="s">
        <v>3</v>
      </c>
      <c r="Q1" s="82"/>
      <c r="R1" s="82"/>
      <c r="S1" s="82"/>
      <c r="T1" s="82" t="s">
        <v>4</v>
      </c>
      <c r="U1" s="82"/>
      <c r="V1" s="82"/>
      <c r="W1" s="82"/>
      <c r="X1" s="82" t="s">
        <v>5</v>
      </c>
      <c r="Y1" s="82"/>
      <c r="Z1" s="82"/>
      <c r="AA1" s="82"/>
      <c r="AB1" s="82" t="s">
        <v>6</v>
      </c>
      <c r="AC1" s="82"/>
      <c r="AD1" s="82"/>
      <c r="AE1" s="82"/>
      <c r="AF1" s="82" t="s">
        <v>7</v>
      </c>
      <c r="AG1" s="82"/>
      <c r="AH1" s="82"/>
      <c r="AI1" s="82"/>
      <c r="AJ1" s="82" t="s">
        <v>8</v>
      </c>
      <c r="AK1" s="82"/>
      <c r="AL1" s="82"/>
      <c r="AM1" s="82"/>
      <c r="AN1" s="82" t="s">
        <v>9</v>
      </c>
      <c r="AO1" s="82"/>
      <c r="AP1" s="82"/>
      <c r="AQ1" s="82"/>
      <c r="AR1" s="82" t="s">
        <v>23</v>
      </c>
      <c r="AS1" s="82"/>
      <c r="AT1" s="82"/>
      <c r="AU1" s="82"/>
    </row>
    <row r="2" spans="1:50" ht="22.5" customHeight="1" x14ac:dyDescent="0.3">
      <c r="A2" s="87"/>
      <c r="B2" s="69"/>
      <c r="C2" s="69"/>
      <c r="D2" s="82" t="s">
        <v>10</v>
      </c>
      <c r="E2" s="82"/>
      <c r="F2" s="82"/>
      <c r="G2" s="82"/>
      <c r="H2" s="82" t="s">
        <v>11</v>
      </c>
      <c r="I2" s="82"/>
      <c r="J2" s="82"/>
      <c r="K2" s="82"/>
      <c r="L2" s="82" t="s">
        <v>12</v>
      </c>
      <c r="M2" s="82"/>
      <c r="N2" s="82"/>
      <c r="O2" s="82"/>
      <c r="P2" s="82" t="s">
        <v>13</v>
      </c>
      <c r="Q2" s="82"/>
      <c r="R2" s="82"/>
      <c r="S2" s="82"/>
      <c r="T2" s="82" t="s">
        <v>17</v>
      </c>
      <c r="U2" s="82"/>
      <c r="V2" s="82"/>
      <c r="W2" s="82"/>
      <c r="X2" s="82" t="s">
        <v>18</v>
      </c>
      <c r="Y2" s="82"/>
      <c r="Z2" s="82"/>
      <c r="AA2" s="82"/>
      <c r="AB2" s="82" t="s">
        <v>19</v>
      </c>
      <c r="AC2" s="82"/>
      <c r="AD2" s="82"/>
      <c r="AE2" s="82"/>
      <c r="AF2" s="82" t="s">
        <v>20</v>
      </c>
      <c r="AG2" s="82"/>
      <c r="AH2" s="82"/>
      <c r="AI2" s="82"/>
      <c r="AJ2" s="82" t="s">
        <v>21</v>
      </c>
      <c r="AK2" s="82"/>
      <c r="AL2" s="82"/>
      <c r="AM2" s="82"/>
      <c r="AN2" s="82" t="s">
        <v>22</v>
      </c>
      <c r="AO2" s="82"/>
      <c r="AP2" s="82"/>
      <c r="AQ2" s="82"/>
      <c r="AR2" s="82" t="s">
        <v>24</v>
      </c>
      <c r="AS2" s="82"/>
      <c r="AT2" s="82"/>
      <c r="AU2" s="82"/>
    </row>
    <row r="3" spans="1:50" ht="22.5" customHeight="1" x14ac:dyDescent="0.3">
      <c r="A3" s="87"/>
      <c r="B3" s="85" t="s">
        <v>15</v>
      </c>
      <c r="C3" s="86" t="s">
        <v>16</v>
      </c>
      <c r="D3" s="82" t="s">
        <v>27</v>
      </c>
      <c r="E3" s="82"/>
      <c r="F3" s="83" t="s">
        <v>28</v>
      </c>
      <c r="G3" s="84"/>
      <c r="H3" s="82" t="s">
        <v>27</v>
      </c>
      <c r="I3" s="82"/>
      <c r="J3" s="82" t="s">
        <v>28</v>
      </c>
      <c r="K3" s="82"/>
      <c r="L3" s="82" t="s">
        <v>27</v>
      </c>
      <c r="M3" s="82"/>
      <c r="N3" s="82" t="s">
        <v>28</v>
      </c>
      <c r="O3" s="82"/>
      <c r="P3" s="82" t="s">
        <v>27</v>
      </c>
      <c r="Q3" s="82"/>
      <c r="R3" s="82" t="s">
        <v>28</v>
      </c>
      <c r="S3" s="82"/>
      <c r="T3" s="82" t="s">
        <v>27</v>
      </c>
      <c r="U3" s="82"/>
      <c r="V3" s="82" t="s">
        <v>28</v>
      </c>
      <c r="W3" s="82"/>
      <c r="X3" s="82" t="s">
        <v>27</v>
      </c>
      <c r="Y3" s="82"/>
      <c r="Z3" s="82" t="s">
        <v>28</v>
      </c>
      <c r="AA3" s="82"/>
      <c r="AB3" s="82" t="s">
        <v>27</v>
      </c>
      <c r="AC3" s="82"/>
      <c r="AD3" s="82" t="s">
        <v>28</v>
      </c>
      <c r="AE3" s="82"/>
      <c r="AF3" s="82" t="s">
        <v>27</v>
      </c>
      <c r="AG3" s="82"/>
      <c r="AH3" s="82" t="s">
        <v>28</v>
      </c>
      <c r="AI3" s="82"/>
      <c r="AJ3" s="82" t="s">
        <v>27</v>
      </c>
      <c r="AK3" s="82"/>
      <c r="AL3" s="82" t="s">
        <v>28</v>
      </c>
      <c r="AM3" s="82"/>
      <c r="AN3" s="82" t="s">
        <v>27</v>
      </c>
      <c r="AO3" s="82"/>
      <c r="AP3" s="82" t="s">
        <v>28</v>
      </c>
      <c r="AQ3" s="82"/>
      <c r="AR3" s="82" t="s">
        <v>27</v>
      </c>
      <c r="AS3" s="82"/>
      <c r="AT3" s="82" t="s">
        <v>28</v>
      </c>
      <c r="AU3" s="82"/>
    </row>
    <row r="4" spans="1:50" ht="15.6" x14ac:dyDescent="0.3">
      <c r="A4" s="40" t="s">
        <v>25</v>
      </c>
      <c r="B4" s="70"/>
      <c r="C4" s="70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</row>
    <row r="5" spans="1:50" x14ac:dyDescent="0.3">
      <c r="A5" s="60" t="s">
        <v>85</v>
      </c>
      <c r="B5" s="71">
        <f>SUM(Table24[#This Row])</f>
        <v>11</v>
      </c>
      <c r="C5" s="71">
        <f>SUM(D6:AU6)</f>
        <v>2</v>
      </c>
      <c r="D5" s="63"/>
      <c r="E5" s="63"/>
      <c r="F5" s="81"/>
      <c r="G5" s="63">
        <v>1</v>
      </c>
      <c r="H5" s="63"/>
      <c r="I5" s="63"/>
      <c r="J5" s="63"/>
      <c r="K5" s="63">
        <v>1</v>
      </c>
      <c r="L5" s="63"/>
      <c r="M5" s="63"/>
      <c r="N5" s="63"/>
      <c r="O5" s="63">
        <v>1</v>
      </c>
      <c r="P5" s="63"/>
      <c r="Q5" s="63">
        <v>1</v>
      </c>
      <c r="R5" s="64"/>
      <c r="S5" s="64"/>
      <c r="T5" s="63"/>
      <c r="U5" s="63"/>
      <c r="V5" s="63"/>
      <c r="W5" s="63">
        <v>1</v>
      </c>
      <c r="X5" s="63"/>
      <c r="Y5" s="63"/>
      <c r="Z5" s="63"/>
      <c r="AA5" s="63">
        <v>1</v>
      </c>
      <c r="AB5" s="63"/>
      <c r="AC5" s="63"/>
      <c r="AD5" s="63"/>
      <c r="AE5" s="63">
        <v>1</v>
      </c>
      <c r="AF5" s="63"/>
      <c r="AG5" s="63">
        <v>1</v>
      </c>
      <c r="AH5" s="64"/>
      <c r="AI5" s="64"/>
      <c r="AJ5" s="63"/>
      <c r="AK5" s="63"/>
      <c r="AL5" s="63"/>
      <c r="AM5" s="63">
        <v>1</v>
      </c>
      <c r="AN5" s="63"/>
      <c r="AO5" s="63"/>
      <c r="AP5" s="63"/>
      <c r="AQ5" s="63">
        <v>1</v>
      </c>
      <c r="AR5" s="63"/>
      <c r="AS5" s="63"/>
      <c r="AT5" s="63"/>
      <c r="AU5" s="63">
        <v>1</v>
      </c>
    </row>
    <row r="6" spans="1:50" x14ac:dyDescent="0.3">
      <c r="A6" s="60"/>
      <c r="B6" s="71"/>
      <c r="C6" s="71"/>
      <c r="D6" s="63"/>
      <c r="E6" s="81"/>
      <c r="F6" s="63"/>
      <c r="G6" s="63">
        <v>1</v>
      </c>
      <c r="H6" s="63"/>
      <c r="I6" s="63"/>
      <c r="J6" s="63"/>
      <c r="K6" s="63">
        <v>1</v>
      </c>
      <c r="L6" s="63"/>
      <c r="M6" s="63"/>
      <c r="N6" s="63"/>
      <c r="O6" s="63"/>
      <c r="P6" s="63"/>
      <c r="Q6" s="63"/>
      <c r="R6" s="64"/>
      <c r="S6" s="64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4"/>
      <c r="AI6" s="64"/>
      <c r="AJ6" s="63"/>
      <c r="AK6" s="63"/>
      <c r="AL6" s="63"/>
      <c r="AM6" s="63"/>
      <c r="AN6" s="63"/>
      <c r="AO6" s="63"/>
      <c r="AP6" s="63"/>
      <c r="AQ6" s="63"/>
      <c r="AR6" s="63"/>
      <c r="AS6" s="63"/>
      <c r="AT6" s="63"/>
      <c r="AU6" s="63"/>
    </row>
    <row r="7" spans="1:50" x14ac:dyDescent="0.3">
      <c r="A7" s="60" t="s">
        <v>32</v>
      </c>
      <c r="B7" s="71">
        <f>SUM(Table24[#This Row])</f>
        <v>3</v>
      </c>
      <c r="C7" s="71">
        <f>SUM(D8:AU8)</f>
        <v>1</v>
      </c>
      <c r="D7" s="63">
        <v>1</v>
      </c>
      <c r="E7" s="81"/>
      <c r="F7" s="63"/>
      <c r="G7" s="63"/>
      <c r="H7" s="63"/>
      <c r="I7" s="63"/>
      <c r="J7" s="63"/>
      <c r="K7" s="63">
        <v>1</v>
      </c>
      <c r="L7" s="63"/>
      <c r="M7" s="63"/>
      <c r="N7" s="63"/>
      <c r="O7" s="63"/>
      <c r="P7" s="63"/>
      <c r="Q7" s="63"/>
      <c r="R7" s="64"/>
      <c r="S7" s="64"/>
      <c r="T7" s="63"/>
      <c r="U7" s="63">
        <v>1</v>
      </c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4"/>
      <c r="AI7" s="64"/>
      <c r="AJ7" s="63"/>
      <c r="AK7" s="63"/>
      <c r="AL7" s="63"/>
      <c r="AM7" s="63"/>
      <c r="AN7" s="63"/>
      <c r="AO7" s="63"/>
      <c r="AP7" s="63"/>
      <c r="AQ7" s="63"/>
      <c r="AR7" s="63"/>
      <c r="AS7" s="63"/>
      <c r="AT7" s="63"/>
      <c r="AU7" s="63"/>
    </row>
    <row r="8" spans="1:50" x14ac:dyDescent="0.3">
      <c r="A8" s="60"/>
      <c r="B8" s="71"/>
      <c r="C8" s="71"/>
      <c r="D8" s="63">
        <v>1</v>
      </c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4"/>
      <c r="S8" s="64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4"/>
      <c r="AI8" s="64"/>
      <c r="AJ8" s="63"/>
      <c r="AK8" s="63"/>
      <c r="AL8" s="63"/>
      <c r="AM8" s="63"/>
      <c r="AN8" s="63"/>
      <c r="AO8" s="63"/>
      <c r="AP8" s="63"/>
      <c r="AQ8" s="63"/>
      <c r="AR8" s="63"/>
      <c r="AS8" s="63"/>
      <c r="AT8" s="63"/>
      <c r="AU8" s="63"/>
      <c r="AW8" s="61" t="s">
        <v>69</v>
      </c>
      <c r="AX8" s="61"/>
    </row>
    <row r="9" spans="1:50" x14ac:dyDescent="0.3">
      <c r="A9" s="60" t="s">
        <v>35</v>
      </c>
      <c r="B9" s="71">
        <f>SUM(Table24[#This Row])</f>
        <v>2</v>
      </c>
      <c r="C9" s="71">
        <f>SUM(D10:AU10)</f>
        <v>2</v>
      </c>
      <c r="D9" s="63"/>
      <c r="E9" s="63"/>
      <c r="F9" s="63"/>
      <c r="G9" s="63"/>
      <c r="H9" s="63">
        <v>1</v>
      </c>
      <c r="I9" s="63"/>
      <c r="J9" s="63"/>
      <c r="K9" s="63"/>
      <c r="L9" s="63"/>
      <c r="M9" s="63"/>
      <c r="N9" s="63"/>
      <c r="O9" s="63"/>
      <c r="P9" s="63"/>
      <c r="Q9" s="63"/>
      <c r="R9" s="64"/>
      <c r="S9" s="64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4"/>
      <c r="AI9" s="64"/>
      <c r="AJ9" s="63">
        <v>1</v>
      </c>
      <c r="AK9" s="63"/>
      <c r="AL9" s="63"/>
      <c r="AM9" s="63"/>
      <c r="AN9" s="63"/>
      <c r="AO9" s="63"/>
      <c r="AP9" s="63"/>
      <c r="AQ9" s="63"/>
      <c r="AR9" s="63"/>
      <c r="AS9" s="63"/>
      <c r="AT9" s="63"/>
      <c r="AU9" s="63"/>
      <c r="AW9" s="38"/>
      <c r="AX9" s="37" t="s">
        <v>70</v>
      </c>
    </row>
    <row r="10" spans="1:50" x14ac:dyDescent="0.3">
      <c r="A10" s="60"/>
      <c r="B10" s="71"/>
      <c r="C10" s="71"/>
      <c r="D10" s="63"/>
      <c r="E10" s="63"/>
      <c r="F10" s="63"/>
      <c r="G10" s="63"/>
      <c r="H10" s="63">
        <v>2</v>
      </c>
      <c r="I10" s="63"/>
      <c r="J10" s="63"/>
      <c r="K10" s="63"/>
      <c r="L10" s="63"/>
      <c r="M10" s="63"/>
      <c r="N10" s="63"/>
      <c r="O10" s="63"/>
      <c r="P10" s="63"/>
      <c r="Q10" s="63"/>
      <c r="R10" s="64"/>
      <c r="S10" s="64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4"/>
      <c r="AI10" s="64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W10" s="39"/>
      <c r="AX10" s="37" t="s">
        <v>71</v>
      </c>
    </row>
    <row r="11" spans="1:50" x14ac:dyDescent="0.3">
      <c r="A11" s="60" t="s">
        <v>88</v>
      </c>
      <c r="B11" s="71">
        <f>SUM(Table24[#This Row])</f>
        <v>5</v>
      </c>
      <c r="C11" s="71">
        <f>SUM(D12:AU12)</f>
        <v>0</v>
      </c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4"/>
      <c r="S11" s="64"/>
      <c r="T11" s="63"/>
      <c r="U11" s="63"/>
      <c r="V11" s="63"/>
      <c r="W11" s="63">
        <v>1</v>
      </c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4"/>
      <c r="AI11" s="64"/>
      <c r="AJ11" s="63"/>
      <c r="AK11" s="63"/>
      <c r="AL11" s="63"/>
      <c r="AM11" s="63">
        <v>2</v>
      </c>
      <c r="AN11" s="63"/>
      <c r="AO11" s="63"/>
      <c r="AP11" s="63"/>
      <c r="AQ11" s="63"/>
      <c r="AR11" s="63"/>
      <c r="AS11" s="63"/>
      <c r="AT11" s="63"/>
      <c r="AU11" s="63">
        <v>2</v>
      </c>
      <c r="AW11" s="37" t="s">
        <v>27</v>
      </c>
      <c r="AX11" s="37" t="s">
        <v>80</v>
      </c>
    </row>
    <row r="12" spans="1:50" x14ac:dyDescent="0.3">
      <c r="A12" s="60"/>
      <c r="B12" s="71"/>
      <c r="C12" s="71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4"/>
      <c r="S12" s="64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4"/>
      <c r="AI12" s="64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W12" s="37" t="s">
        <v>28</v>
      </c>
      <c r="AX12" s="37" t="s">
        <v>81</v>
      </c>
    </row>
    <row r="13" spans="1:50" ht="15.6" x14ac:dyDescent="0.3">
      <c r="A13" s="40" t="s">
        <v>29</v>
      </c>
      <c r="B13" s="72"/>
      <c r="C13" s="72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W13" s="37"/>
      <c r="AX13" s="37" t="s">
        <v>82</v>
      </c>
    </row>
    <row r="14" spans="1:50" ht="15.6" hidden="1" x14ac:dyDescent="0.3">
      <c r="A14" s="40"/>
      <c r="B14" s="73"/>
      <c r="C14" s="73"/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</row>
    <row r="15" spans="1:50" x14ac:dyDescent="0.3">
      <c r="A15" s="60" t="s">
        <v>53</v>
      </c>
      <c r="B15" s="71">
        <f>SUM(Table24[#This Row])</f>
        <v>2</v>
      </c>
      <c r="C15" s="71">
        <f>SUM(D16:AU16)</f>
        <v>3</v>
      </c>
      <c r="D15" s="63">
        <v>2</v>
      </c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4"/>
      <c r="S15" s="64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4"/>
      <c r="AI15" s="64"/>
      <c r="AJ15" s="63"/>
      <c r="AK15" s="63"/>
      <c r="AL15" s="63"/>
      <c r="AM15" s="63"/>
      <c r="AN15" s="63"/>
      <c r="AO15" s="63"/>
      <c r="AP15" s="63"/>
      <c r="AQ15" s="63"/>
      <c r="AR15" s="63"/>
      <c r="AS15" s="63"/>
      <c r="AT15" s="63"/>
      <c r="AU15" s="63"/>
    </row>
    <row r="16" spans="1:50" x14ac:dyDescent="0.3">
      <c r="A16" s="60"/>
      <c r="B16" s="71"/>
      <c r="C16" s="71"/>
      <c r="D16" s="63">
        <v>2</v>
      </c>
      <c r="E16" s="63"/>
      <c r="F16" s="63"/>
      <c r="G16" s="63"/>
      <c r="H16" s="63"/>
      <c r="I16" s="63">
        <v>1</v>
      </c>
      <c r="J16" s="63"/>
      <c r="K16" s="63"/>
      <c r="L16" s="63"/>
      <c r="M16" s="63"/>
      <c r="N16" s="63"/>
      <c r="O16" s="63"/>
      <c r="P16" s="63"/>
      <c r="Q16" s="63"/>
      <c r="R16" s="64"/>
      <c r="S16" s="64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4"/>
      <c r="AI16" s="64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W16" s="88" t="s">
        <v>74</v>
      </c>
      <c r="AX16" s="88" t="s">
        <v>72</v>
      </c>
    </row>
    <row r="17" spans="1:50" x14ac:dyDescent="0.3">
      <c r="A17" s="60" t="s">
        <v>52</v>
      </c>
      <c r="B17" s="71">
        <f>SUM(Table24[#This Row])</f>
        <v>1</v>
      </c>
      <c r="C17" s="71">
        <f>SUM(D18:AU18)</f>
        <v>1</v>
      </c>
      <c r="D17" s="63"/>
      <c r="E17" s="63">
        <v>1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4"/>
      <c r="S17" s="64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4"/>
      <c r="AI17" s="64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W17" s="37">
        <v>0</v>
      </c>
      <c r="AX17" s="37" t="s">
        <v>73</v>
      </c>
    </row>
    <row r="18" spans="1:50" x14ac:dyDescent="0.3">
      <c r="A18" s="60"/>
      <c r="B18" s="71"/>
      <c r="C18" s="71"/>
      <c r="D18" s="63"/>
      <c r="E18" s="65">
        <v>1</v>
      </c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4"/>
      <c r="S18" s="64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4"/>
      <c r="AI18" s="64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W18" s="37">
        <v>1</v>
      </c>
      <c r="AX18" s="37" t="s">
        <v>75</v>
      </c>
    </row>
    <row r="19" spans="1:50" x14ac:dyDescent="0.3">
      <c r="A19" s="60" t="s">
        <v>84</v>
      </c>
      <c r="B19" s="71">
        <f>SUM(Table24[#This Row])</f>
        <v>2</v>
      </c>
      <c r="C19" s="71">
        <f>SUM(D20:AU20)</f>
        <v>2</v>
      </c>
      <c r="D19" s="63"/>
      <c r="E19" s="63"/>
      <c r="F19" s="63">
        <v>2</v>
      </c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4"/>
      <c r="S19" s="64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4"/>
      <c r="AI19" s="64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W19" s="37">
        <v>2</v>
      </c>
      <c r="AX19" s="37" t="s">
        <v>76</v>
      </c>
    </row>
    <row r="20" spans="1:50" x14ac:dyDescent="0.3">
      <c r="A20" s="60"/>
      <c r="B20" s="71"/>
      <c r="C20" s="71"/>
      <c r="D20" s="63"/>
      <c r="E20" s="63"/>
      <c r="F20" s="63">
        <v>2</v>
      </c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4"/>
      <c r="S20" s="64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4"/>
      <c r="AI20" s="64"/>
      <c r="AJ20" s="63"/>
      <c r="AK20" s="63"/>
      <c r="AL20" s="63"/>
      <c r="AM20" s="63"/>
      <c r="AN20" s="63"/>
      <c r="AO20" s="63"/>
      <c r="AP20" s="63"/>
      <c r="AQ20" s="63"/>
      <c r="AR20" s="63"/>
      <c r="AS20" s="63"/>
      <c r="AT20" s="63"/>
      <c r="AU20" s="63"/>
      <c r="AW20" s="37">
        <v>3</v>
      </c>
      <c r="AX20" s="37" t="s">
        <v>77</v>
      </c>
    </row>
    <row r="21" spans="1:50" x14ac:dyDescent="0.3">
      <c r="A21" s="60" t="s">
        <v>83</v>
      </c>
      <c r="B21" s="71">
        <f>SUM(Table24[#This Row])</f>
        <v>2</v>
      </c>
      <c r="C21" s="71">
        <f>SUM(D22:AU22)</f>
        <v>2</v>
      </c>
      <c r="D21" s="63"/>
      <c r="E21" s="63"/>
      <c r="F21" s="63"/>
      <c r="G21" s="63">
        <v>2</v>
      </c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4"/>
      <c r="S21" s="64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4"/>
      <c r="AI21" s="64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W21" s="37">
        <v>4</v>
      </c>
      <c r="AX21" s="37" t="s">
        <v>78</v>
      </c>
    </row>
    <row r="22" spans="1:50" x14ac:dyDescent="0.3">
      <c r="A22" s="60"/>
      <c r="B22" s="71"/>
      <c r="C22" s="71"/>
      <c r="D22" s="63"/>
      <c r="E22" s="63"/>
      <c r="F22" s="63"/>
      <c r="G22" s="63">
        <v>2</v>
      </c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4"/>
      <c r="S22" s="64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4"/>
      <c r="AI22" s="64"/>
      <c r="AJ22" s="63"/>
      <c r="AK22" s="63"/>
      <c r="AL22" s="63"/>
      <c r="AM22" s="63"/>
      <c r="AN22" s="63"/>
      <c r="AO22" s="63"/>
      <c r="AP22" s="63"/>
      <c r="AQ22" s="63"/>
      <c r="AR22" s="63"/>
      <c r="AS22" s="63"/>
      <c r="AT22" s="63"/>
      <c r="AU22" s="63"/>
      <c r="AW22" s="37">
        <v>5</v>
      </c>
      <c r="AX22" s="37" t="s">
        <v>79</v>
      </c>
    </row>
    <row r="23" spans="1:50" x14ac:dyDescent="0.3">
      <c r="A23" s="60" t="s">
        <v>38</v>
      </c>
      <c r="B23" s="71">
        <f>SUM(Table24[#This Row])</f>
        <v>1</v>
      </c>
      <c r="C23" s="71">
        <f>SUM(D24:AU24)</f>
        <v>0</v>
      </c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4"/>
      <c r="S23" s="64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4"/>
      <c r="AI23" s="64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>
        <v>1</v>
      </c>
      <c r="AU23" s="63"/>
    </row>
    <row r="24" spans="1:50" x14ac:dyDescent="0.3">
      <c r="A24" s="60"/>
      <c r="B24" s="71"/>
      <c r="C24" s="71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4"/>
      <c r="S24" s="64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4"/>
      <c r="AI24" s="64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</row>
    <row r="25" spans="1:50" ht="15.6" x14ac:dyDescent="0.3">
      <c r="A25" s="40" t="s">
        <v>67</v>
      </c>
      <c r="B25" s="72"/>
      <c r="C25" s="72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</row>
    <row r="26" spans="1:50" ht="15.6" hidden="1" x14ac:dyDescent="0.3">
      <c r="A26" s="40"/>
      <c r="B26" s="72"/>
      <c r="C26" s="72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</row>
    <row r="27" spans="1:50" ht="15.6" x14ac:dyDescent="0.3">
      <c r="A27" s="41" t="s">
        <v>26</v>
      </c>
      <c r="B27" s="74"/>
      <c r="C27" s="7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</row>
    <row r="28" spans="1:50" ht="15.6" hidden="1" x14ac:dyDescent="0.3">
      <c r="A28" s="42"/>
      <c r="B28" s="75"/>
      <c r="C28" s="75"/>
      <c r="D28" s="66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4"/>
      <c r="S28" s="64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4"/>
      <c r="AI28" s="64"/>
      <c r="AJ28" s="63"/>
      <c r="AK28" s="63"/>
      <c r="AL28" s="63"/>
      <c r="AM28" s="63"/>
      <c r="AN28" s="63"/>
      <c r="AO28" s="63"/>
      <c r="AP28" s="63"/>
      <c r="AQ28" s="63"/>
      <c r="AR28" s="63"/>
      <c r="AS28" s="63"/>
      <c r="AT28" s="63"/>
      <c r="AU28" s="63"/>
    </row>
    <row r="29" spans="1:50" x14ac:dyDescent="0.3">
      <c r="A29" s="60" t="s">
        <v>40</v>
      </c>
      <c r="B29" s="71">
        <f>SUM(Table24[#This Row])</f>
        <v>1</v>
      </c>
      <c r="C29" s="71">
        <f>SUM(D30:AU30)</f>
        <v>0</v>
      </c>
      <c r="D29" s="63"/>
      <c r="E29" s="63"/>
      <c r="F29" s="63"/>
      <c r="G29" s="63"/>
      <c r="H29" s="63">
        <v>1</v>
      </c>
      <c r="I29" s="63"/>
      <c r="J29" s="63"/>
      <c r="K29" s="63"/>
      <c r="L29" s="63"/>
      <c r="M29" s="63"/>
      <c r="N29" s="63"/>
      <c r="O29" s="63"/>
      <c r="P29" s="63"/>
      <c r="Q29" s="63"/>
      <c r="R29" s="64"/>
      <c r="S29" s="64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4"/>
      <c r="AI29" s="64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</row>
    <row r="30" spans="1:50" x14ac:dyDescent="0.3">
      <c r="A30" s="60"/>
      <c r="B30" s="71"/>
      <c r="C30" s="71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4"/>
      <c r="S30" s="64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4"/>
      <c r="AI30" s="64"/>
      <c r="AJ30" s="63"/>
      <c r="AK30" s="63"/>
      <c r="AL30" s="63"/>
      <c r="AM30" s="63"/>
      <c r="AN30" s="63"/>
      <c r="AO30" s="63"/>
      <c r="AP30" s="63"/>
      <c r="AQ30" s="63"/>
      <c r="AR30" s="63"/>
      <c r="AS30" s="63"/>
      <c r="AT30" s="63"/>
      <c r="AU30" s="63"/>
    </row>
    <row r="31" spans="1:50" x14ac:dyDescent="0.3">
      <c r="A31" s="60" t="s">
        <v>86</v>
      </c>
      <c r="B31" s="71">
        <f>SUM(Table24[#This Row])</f>
        <v>2</v>
      </c>
      <c r="C31" s="71">
        <f>SUM(D32:AU32)</f>
        <v>1</v>
      </c>
      <c r="D31" s="63"/>
      <c r="E31" s="63"/>
      <c r="F31" s="63"/>
      <c r="G31" s="63"/>
      <c r="H31" s="63"/>
      <c r="I31" s="63">
        <v>2</v>
      </c>
      <c r="J31" s="63"/>
      <c r="K31" s="63"/>
      <c r="L31" s="63"/>
      <c r="M31" s="63"/>
      <c r="N31" s="63"/>
      <c r="O31" s="63"/>
      <c r="P31" s="63"/>
      <c r="Q31" s="63"/>
      <c r="R31" s="64"/>
      <c r="S31" s="64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63"/>
      <c r="AG31" s="63"/>
      <c r="AH31" s="64"/>
      <c r="AI31" s="64"/>
      <c r="AJ31" s="63"/>
      <c r="AK31" s="63"/>
      <c r="AL31" s="63"/>
      <c r="AM31" s="63"/>
      <c r="AN31" s="63"/>
      <c r="AO31" s="63"/>
      <c r="AP31" s="63"/>
      <c r="AQ31" s="63"/>
      <c r="AR31" s="63"/>
      <c r="AS31" s="63"/>
      <c r="AT31" s="63"/>
      <c r="AU31" s="63"/>
    </row>
    <row r="32" spans="1:50" x14ac:dyDescent="0.3">
      <c r="A32" s="60"/>
      <c r="B32" s="71"/>
      <c r="C32" s="71"/>
      <c r="D32" s="63"/>
      <c r="E32" s="63"/>
      <c r="F32" s="63"/>
      <c r="G32" s="63"/>
      <c r="H32" s="63"/>
      <c r="I32" s="63">
        <v>1</v>
      </c>
      <c r="J32" s="63"/>
      <c r="K32" s="63"/>
      <c r="L32" s="63"/>
      <c r="M32" s="63"/>
      <c r="N32" s="63"/>
      <c r="O32" s="63"/>
      <c r="P32" s="63"/>
      <c r="Q32" s="63"/>
      <c r="R32" s="64"/>
      <c r="S32" s="64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4"/>
      <c r="AI32" s="64"/>
      <c r="AJ32" s="63"/>
      <c r="AK32" s="63"/>
      <c r="AL32" s="63"/>
      <c r="AM32" s="63"/>
      <c r="AN32" s="63"/>
      <c r="AO32" s="63"/>
      <c r="AP32" s="63"/>
      <c r="AQ32" s="63"/>
      <c r="AR32" s="63"/>
      <c r="AS32" s="63"/>
      <c r="AT32" s="63"/>
      <c r="AU32" s="63"/>
    </row>
    <row r="33" spans="1:47" x14ac:dyDescent="0.3">
      <c r="A33" s="60" t="s">
        <v>87</v>
      </c>
      <c r="B33" s="71">
        <f>SUM(Table24[#This Row])</f>
        <v>1</v>
      </c>
      <c r="C33" s="71">
        <f>SUM(D34:AU34)</f>
        <v>0</v>
      </c>
      <c r="D33" s="63"/>
      <c r="E33" s="63"/>
      <c r="F33" s="63"/>
      <c r="G33" s="63"/>
      <c r="H33" s="63"/>
      <c r="I33" s="63"/>
      <c r="J33" s="63">
        <v>1</v>
      </c>
      <c r="K33" s="63"/>
      <c r="L33" s="63"/>
      <c r="M33" s="63"/>
      <c r="N33" s="63"/>
      <c r="O33" s="63"/>
      <c r="P33" s="63"/>
      <c r="Q33" s="63"/>
      <c r="R33" s="64"/>
      <c r="S33" s="64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4"/>
      <c r="AI33" s="64"/>
      <c r="AJ33" s="63"/>
      <c r="AK33" s="63"/>
      <c r="AL33" s="63"/>
      <c r="AM33" s="63"/>
      <c r="AN33" s="63"/>
      <c r="AO33" s="63"/>
      <c r="AP33" s="63"/>
      <c r="AQ33" s="63"/>
      <c r="AR33" s="63"/>
      <c r="AS33" s="63"/>
      <c r="AT33" s="63"/>
      <c r="AU33" s="63"/>
    </row>
    <row r="34" spans="1:47" x14ac:dyDescent="0.3">
      <c r="A34" s="60"/>
      <c r="B34" s="71"/>
      <c r="C34" s="71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4"/>
      <c r="S34" s="64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4"/>
      <c r="AI34" s="64"/>
      <c r="AJ34" s="63"/>
      <c r="AK34" s="63"/>
      <c r="AL34" s="63"/>
      <c r="AM34" s="63"/>
      <c r="AN34" s="63"/>
      <c r="AO34" s="63"/>
      <c r="AP34" s="63"/>
      <c r="AQ34" s="63"/>
      <c r="AR34" s="63"/>
      <c r="AS34" s="63"/>
      <c r="AT34" s="63"/>
      <c r="AU34" s="63"/>
    </row>
    <row r="35" spans="1:47" ht="15.6" hidden="1" x14ac:dyDescent="0.3">
      <c r="A35" s="43"/>
      <c r="B35" s="76"/>
      <c r="C35" s="7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4"/>
      <c r="S35" s="64"/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6"/>
      <c r="AE35" s="66"/>
      <c r="AF35" s="66"/>
      <c r="AG35" s="66"/>
      <c r="AH35" s="64"/>
      <c r="AI35" s="64"/>
      <c r="AJ35" s="66"/>
      <c r="AK35" s="66"/>
      <c r="AL35" s="66"/>
      <c r="AM35" s="66"/>
      <c r="AN35" s="66"/>
      <c r="AO35" s="66"/>
      <c r="AP35" s="66"/>
      <c r="AQ35" s="66"/>
      <c r="AR35" s="66"/>
      <c r="AS35" s="66"/>
      <c r="AT35" s="66"/>
      <c r="AU35" s="66"/>
    </row>
    <row r="36" spans="1:47" ht="15.6" x14ac:dyDescent="0.3">
      <c r="A36" s="41" t="s">
        <v>43</v>
      </c>
      <c r="B36" s="72"/>
      <c r="C36" s="72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</row>
    <row r="37" spans="1:47" x14ac:dyDescent="0.3">
      <c r="A37" s="60" t="s">
        <v>47</v>
      </c>
      <c r="B37" s="71">
        <f>SUM(Table24[#This Row])</f>
        <v>1</v>
      </c>
      <c r="C37" s="71">
        <f>SUM(D38:AU38)</f>
        <v>0</v>
      </c>
      <c r="D37" s="63"/>
      <c r="E37" s="63"/>
      <c r="F37" s="63"/>
      <c r="G37" s="63"/>
      <c r="H37" s="63"/>
      <c r="I37" s="63"/>
      <c r="J37" s="63">
        <v>1</v>
      </c>
      <c r="K37" s="63"/>
      <c r="L37" s="63"/>
      <c r="M37" s="63"/>
      <c r="N37" s="63"/>
      <c r="O37" s="63"/>
      <c r="P37" s="63"/>
      <c r="Q37" s="63"/>
      <c r="R37" s="64"/>
      <c r="S37" s="64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4"/>
      <c r="AI37" s="64"/>
      <c r="AJ37" s="63"/>
      <c r="AK37" s="63"/>
      <c r="AL37" s="63"/>
      <c r="AM37" s="63"/>
      <c r="AN37" s="63"/>
      <c r="AO37" s="63"/>
      <c r="AP37" s="63"/>
      <c r="AQ37" s="63"/>
      <c r="AR37" s="63"/>
      <c r="AS37" s="63"/>
      <c r="AT37" s="63"/>
      <c r="AU37" s="63"/>
    </row>
    <row r="38" spans="1:47" x14ac:dyDescent="0.3">
      <c r="A38" s="60"/>
      <c r="B38" s="71"/>
      <c r="C38" s="71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4"/>
      <c r="S38" s="64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4"/>
      <c r="AI38" s="64"/>
      <c r="AJ38" s="63"/>
      <c r="AK38" s="63"/>
      <c r="AL38" s="63"/>
      <c r="AM38" s="63"/>
      <c r="AN38" s="63"/>
      <c r="AO38" s="63"/>
      <c r="AP38" s="63"/>
      <c r="AQ38" s="63"/>
      <c r="AR38" s="63"/>
      <c r="AS38" s="63"/>
      <c r="AT38" s="63"/>
      <c r="AU38" s="63"/>
    </row>
    <row r="39" spans="1:47" x14ac:dyDescent="0.3">
      <c r="A39" s="60" t="s">
        <v>44</v>
      </c>
      <c r="B39" s="71">
        <f>SUM(Table24[#This Row])</f>
        <v>3</v>
      </c>
      <c r="C39" s="71">
        <f>SUM(D40:AU40)</f>
        <v>0</v>
      </c>
      <c r="D39" s="63"/>
      <c r="E39" s="63"/>
      <c r="F39" s="63"/>
      <c r="G39" s="63"/>
      <c r="H39" s="63"/>
      <c r="I39" s="63"/>
      <c r="J39" s="63"/>
      <c r="K39" s="63">
        <v>1</v>
      </c>
      <c r="L39" s="63">
        <v>2</v>
      </c>
      <c r="M39" s="63"/>
      <c r="N39" s="63"/>
      <c r="O39" s="63"/>
      <c r="P39" s="63"/>
      <c r="Q39" s="63"/>
      <c r="R39" s="64"/>
      <c r="S39" s="64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4"/>
      <c r="AI39" s="64"/>
      <c r="AJ39" s="63"/>
      <c r="AK39" s="63"/>
      <c r="AL39" s="63"/>
      <c r="AM39" s="63"/>
      <c r="AN39" s="63"/>
      <c r="AO39" s="63"/>
      <c r="AP39" s="63"/>
      <c r="AQ39" s="63"/>
      <c r="AR39" s="63"/>
      <c r="AS39" s="63"/>
      <c r="AT39" s="63"/>
      <c r="AU39" s="63"/>
    </row>
    <row r="40" spans="1:47" x14ac:dyDescent="0.3">
      <c r="A40" s="60"/>
      <c r="B40" s="71"/>
      <c r="C40" s="71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4"/>
      <c r="S40" s="64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4"/>
      <c r="AI40" s="64"/>
      <c r="AJ40" s="63"/>
      <c r="AK40" s="63"/>
      <c r="AL40" s="63"/>
      <c r="AM40" s="63"/>
      <c r="AN40" s="63"/>
      <c r="AO40" s="63"/>
      <c r="AP40" s="63"/>
      <c r="AQ40" s="63"/>
      <c r="AR40" s="63"/>
      <c r="AS40" s="63"/>
      <c r="AT40" s="63"/>
      <c r="AU40" s="63"/>
    </row>
    <row r="41" spans="1:47" x14ac:dyDescent="0.3">
      <c r="A41" s="60" t="s">
        <v>92</v>
      </c>
      <c r="B41" s="71">
        <f>SUM(Table24[#This Row])</f>
        <v>2</v>
      </c>
      <c r="C41" s="71">
        <f>SUM(D42:AU42)</f>
        <v>0</v>
      </c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>
        <v>2</v>
      </c>
      <c r="O41" s="63"/>
      <c r="P41" s="63"/>
      <c r="Q41" s="63"/>
      <c r="R41" s="64"/>
      <c r="S41" s="64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4"/>
      <c r="AI41" s="64"/>
      <c r="AJ41" s="63"/>
      <c r="AK41" s="63"/>
      <c r="AL41" s="63"/>
      <c r="AM41" s="63"/>
      <c r="AN41" s="63"/>
      <c r="AO41" s="63"/>
      <c r="AP41" s="63"/>
      <c r="AQ41" s="63"/>
      <c r="AR41" s="63"/>
      <c r="AS41" s="63"/>
      <c r="AT41" s="63"/>
      <c r="AU41" s="63"/>
    </row>
    <row r="42" spans="1:47" x14ac:dyDescent="0.3">
      <c r="A42" s="60"/>
      <c r="B42" s="71"/>
      <c r="C42" s="71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4"/>
      <c r="S42" s="64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4"/>
      <c r="AI42" s="64"/>
      <c r="AJ42" s="63"/>
      <c r="AK42" s="63"/>
      <c r="AL42" s="63"/>
      <c r="AM42" s="63"/>
      <c r="AN42" s="63"/>
      <c r="AO42" s="63"/>
      <c r="AP42" s="63"/>
      <c r="AQ42" s="63"/>
      <c r="AR42" s="63"/>
      <c r="AS42" s="63"/>
      <c r="AT42" s="63"/>
      <c r="AU42" s="63"/>
    </row>
    <row r="43" spans="1:47" x14ac:dyDescent="0.3">
      <c r="A43" s="60" t="s">
        <v>49</v>
      </c>
      <c r="B43" s="71">
        <f>SUM(Table24[#This Row])</f>
        <v>3</v>
      </c>
      <c r="C43" s="71">
        <f>SUM(D44:AU44)</f>
        <v>0</v>
      </c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>
        <v>1</v>
      </c>
      <c r="P43" s="63">
        <v>2</v>
      </c>
      <c r="Q43" s="63"/>
      <c r="R43" s="64"/>
      <c r="S43" s="64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4"/>
      <c r="AI43" s="64"/>
      <c r="AJ43" s="63"/>
      <c r="AK43" s="63"/>
      <c r="AL43" s="63"/>
      <c r="AM43" s="63"/>
      <c r="AN43" s="63"/>
      <c r="AO43" s="63"/>
      <c r="AP43" s="63"/>
      <c r="AQ43" s="63"/>
      <c r="AR43" s="63"/>
      <c r="AS43" s="63"/>
      <c r="AT43" s="63"/>
      <c r="AU43" s="63"/>
    </row>
    <row r="44" spans="1:47" x14ac:dyDescent="0.3">
      <c r="A44" s="60"/>
      <c r="B44" s="71"/>
      <c r="C44" s="71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4"/>
      <c r="S44" s="64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4"/>
      <c r="AI44" s="64"/>
      <c r="AJ44" s="63"/>
      <c r="AK44" s="63"/>
      <c r="AL44" s="63"/>
      <c r="AM44" s="63"/>
      <c r="AN44" s="63"/>
      <c r="AO44" s="63"/>
      <c r="AP44" s="63"/>
      <c r="AQ44" s="63"/>
      <c r="AR44" s="63"/>
      <c r="AS44" s="63"/>
      <c r="AT44" s="63"/>
      <c r="AU44" s="63"/>
    </row>
    <row r="45" spans="1:47" x14ac:dyDescent="0.3">
      <c r="A45" s="60" t="s">
        <v>66</v>
      </c>
      <c r="B45" s="71">
        <f>SUM(Table24[#This Row])</f>
        <v>4</v>
      </c>
      <c r="C45" s="71">
        <f>SUM(D46:AU46)</f>
        <v>0</v>
      </c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>
        <v>1</v>
      </c>
      <c r="R45" s="64"/>
      <c r="S45" s="64"/>
      <c r="T45" s="63">
        <v>2</v>
      </c>
      <c r="U45" s="63">
        <v>1</v>
      </c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4"/>
      <c r="AI45" s="64"/>
      <c r="AJ45" s="63"/>
      <c r="AK45" s="63"/>
      <c r="AL45" s="63"/>
      <c r="AM45" s="63"/>
      <c r="AN45" s="63"/>
      <c r="AO45" s="63"/>
      <c r="AP45" s="63"/>
      <c r="AQ45" s="63"/>
      <c r="AR45" s="63"/>
      <c r="AS45" s="63"/>
      <c r="AT45" s="63"/>
      <c r="AU45" s="63"/>
    </row>
    <row r="46" spans="1:47" x14ac:dyDescent="0.3">
      <c r="A46" s="60"/>
      <c r="B46" s="71"/>
      <c r="C46" s="71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4"/>
      <c r="S46" s="64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4"/>
      <c r="AI46" s="64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</row>
    <row r="47" spans="1:47" ht="15.6" x14ac:dyDescent="0.3">
      <c r="A47" s="41" t="s">
        <v>48</v>
      </c>
      <c r="B47" s="72"/>
      <c r="C47" s="72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</row>
    <row r="48" spans="1:47" ht="15.6" hidden="1" x14ac:dyDescent="0.3">
      <c r="A48" s="43"/>
      <c r="B48" s="76"/>
      <c r="C48" s="7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4"/>
      <c r="S48" s="64"/>
      <c r="T48" s="66"/>
      <c r="U48" s="66"/>
      <c r="V48" s="66"/>
      <c r="W48" s="66"/>
      <c r="X48" s="66"/>
      <c r="Y48" s="66"/>
      <c r="Z48" s="66"/>
      <c r="AA48" s="66"/>
      <c r="AB48" s="66"/>
      <c r="AC48" s="66"/>
      <c r="AD48" s="66"/>
      <c r="AE48" s="66"/>
      <c r="AF48" s="66"/>
      <c r="AG48" s="66"/>
      <c r="AH48" s="64"/>
      <c r="AI48" s="64"/>
      <c r="AJ48" s="66"/>
      <c r="AK48" s="66"/>
      <c r="AL48" s="66"/>
      <c r="AM48" s="66"/>
      <c r="AN48" s="66"/>
      <c r="AO48" s="66"/>
      <c r="AP48" s="66"/>
      <c r="AQ48" s="66"/>
      <c r="AR48" s="66"/>
      <c r="AS48" s="66"/>
      <c r="AT48" s="66"/>
      <c r="AU48" s="66"/>
    </row>
    <row r="49" spans="1:50" x14ac:dyDescent="0.3">
      <c r="A49" s="60" t="s">
        <v>54</v>
      </c>
      <c r="B49" s="71">
        <f>SUM(Table24[#This Row])</f>
        <v>1</v>
      </c>
      <c r="C49" s="71">
        <f>SUM(D50:AU50)</f>
        <v>0</v>
      </c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4"/>
      <c r="S49" s="64"/>
      <c r="T49" s="63"/>
      <c r="U49" s="63"/>
      <c r="V49" s="63">
        <v>1</v>
      </c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4"/>
      <c r="AI49" s="64"/>
      <c r="AJ49" s="63"/>
      <c r="AK49" s="63"/>
      <c r="AL49" s="63"/>
      <c r="AM49" s="63"/>
      <c r="AN49" s="63"/>
      <c r="AO49" s="63"/>
      <c r="AP49" s="63"/>
      <c r="AQ49" s="63"/>
      <c r="AR49" s="63"/>
      <c r="AS49" s="63"/>
      <c r="AT49" s="63"/>
      <c r="AU49" s="63"/>
    </row>
    <row r="50" spans="1:50" x14ac:dyDescent="0.3">
      <c r="A50" s="60"/>
      <c r="B50" s="71"/>
      <c r="C50" s="71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4"/>
      <c r="S50" s="64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4"/>
      <c r="AI50" s="64"/>
      <c r="AJ50" s="63"/>
      <c r="AK50" s="63"/>
      <c r="AL50" s="63"/>
      <c r="AM50" s="63"/>
      <c r="AN50" s="63"/>
      <c r="AO50" s="63"/>
      <c r="AP50" s="63"/>
      <c r="AQ50" s="63"/>
      <c r="AR50" s="63"/>
      <c r="AS50" s="63"/>
      <c r="AT50" s="63"/>
      <c r="AU50" s="63"/>
    </row>
    <row r="51" spans="1:50" x14ac:dyDescent="0.3">
      <c r="A51" s="60" t="s">
        <v>91</v>
      </c>
      <c r="B51" s="71">
        <f>SUM(Table24[#This Row])</f>
        <v>2</v>
      </c>
      <c r="C51" s="71">
        <f>SUM(D52:AU52)</f>
        <v>0</v>
      </c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4"/>
      <c r="S51" s="64"/>
      <c r="T51" s="63"/>
      <c r="U51" s="63"/>
      <c r="V51" s="63"/>
      <c r="W51" s="63"/>
      <c r="X51" s="63">
        <v>2</v>
      </c>
      <c r="Y51" s="63"/>
      <c r="Z51" s="63"/>
      <c r="AA51" s="63"/>
      <c r="AB51" s="63"/>
      <c r="AC51" s="63"/>
      <c r="AD51" s="63"/>
      <c r="AE51" s="63"/>
      <c r="AF51" s="63"/>
      <c r="AG51" s="63"/>
      <c r="AH51" s="64"/>
      <c r="AI51" s="64"/>
      <c r="AJ51" s="63"/>
      <c r="AK51" s="63"/>
      <c r="AL51" s="63"/>
      <c r="AM51" s="63"/>
      <c r="AN51" s="63"/>
      <c r="AO51" s="63"/>
      <c r="AP51" s="63"/>
      <c r="AQ51" s="63"/>
      <c r="AR51" s="63"/>
      <c r="AS51" s="63"/>
      <c r="AT51" s="63"/>
      <c r="AU51" s="63"/>
    </row>
    <row r="52" spans="1:50" x14ac:dyDescent="0.3">
      <c r="A52" s="60"/>
      <c r="B52" s="71"/>
      <c r="C52" s="71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4"/>
      <c r="S52" s="64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4"/>
      <c r="AI52" s="64"/>
      <c r="AJ52" s="63"/>
      <c r="AK52" s="63"/>
      <c r="AL52" s="63"/>
      <c r="AM52" s="63"/>
      <c r="AN52" s="63"/>
      <c r="AO52" s="63"/>
      <c r="AP52" s="63"/>
      <c r="AQ52" s="63"/>
      <c r="AR52" s="63"/>
      <c r="AS52" s="63"/>
      <c r="AT52" s="63"/>
      <c r="AU52" s="63"/>
    </row>
    <row r="53" spans="1:50" x14ac:dyDescent="0.3">
      <c r="A53" s="60" t="s">
        <v>55</v>
      </c>
      <c r="B53" s="71">
        <f>SUM(Table24[#This Row])</f>
        <v>7</v>
      </c>
      <c r="C53" s="71">
        <f>SUM(D54:AU54)</f>
        <v>0</v>
      </c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4"/>
      <c r="S53" s="64"/>
      <c r="T53" s="63"/>
      <c r="U53" s="63"/>
      <c r="V53" s="63"/>
      <c r="W53" s="63"/>
      <c r="X53" s="63"/>
      <c r="Y53" s="63">
        <v>2</v>
      </c>
      <c r="Z53" s="63">
        <v>1</v>
      </c>
      <c r="AA53" s="63">
        <v>2</v>
      </c>
      <c r="AB53" s="63">
        <v>2</v>
      </c>
      <c r="AC53" s="63"/>
      <c r="AD53" s="63"/>
      <c r="AE53" s="63"/>
      <c r="AF53" s="63"/>
      <c r="AG53" s="63"/>
      <c r="AH53" s="64"/>
      <c r="AI53" s="64"/>
      <c r="AJ53" s="63"/>
      <c r="AK53" s="63"/>
      <c r="AL53" s="63"/>
      <c r="AM53" s="63"/>
      <c r="AN53" s="63"/>
      <c r="AO53" s="63"/>
      <c r="AP53" s="63"/>
      <c r="AQ53" s="63"/>
      <c r="AR53" s="63"/>
      <c r="AS53" s="63"/>
      <c r="AT53" s="63"/>
      <c r="AU53" s="63"/>
    </row>
    <row r="54" spans="1:50" x14ac:dyDescent="0.3">
      <c r="A54" s="60"/>
      <c r="B54" s="71"/>
      <c r="C54" s="71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4"/>
      <c r="S54" s="64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4"/>
      <c r="AI54" s="64"/>
      <c r="AJ54" s="63"/>
      <c r="AK54" s="63"/>
      <c r="AL54" s="63"/>
      <c r="AM54" s="63"/>
      <c r="AN54" s="63"/>
      <c r="AO54" s="63"/>
      <c r="AP54" s="63"/>
      <c r="AQ54" s="63"/>
      <c r="AR54" s="63"/>
      <c r="AS54" s="63"/>
      <c r="AT54" s="63"/>
      <c r="AU54" s="63"/>
    </row>
    <row r="55" spans="1:50" x14ac:dyDescent="0.3">
      <c r="A55" s="60" t="s">
        <v>57</v>
      </c>
      <c r="B55" s="71">
        <f>SUM(Table24[#This Row])</f>
        <v>1</v>
      </c>
      <c r="C55" s="71">
        <f>SUM(D56:AU56)</f>
        <v>0</v>
      </c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4"/>
      <c r="S55" s="64"/>
      <c r="T55" s="63"/>
      <c r="U55" s="63"/>
      <c r="V55" s="63"/>
      <c r="W55" s="63"/>
      <c r="X55" s="63"/>
      <c r="Y55" s="63"/>
      <c r="Z55" s="63">
        <v>1</v>
      </c>
      <c r="AA55" s="63"/>
      <c r="AB55" s="63"/>
      <c r="AC55" s="63"/>
      <c r="AD55" s="63"/>
      <c r="AE55" s="63"/>
      <c r="AF55" s="63"/>
      <c r="AG55" s="63"/>
      <c r="AH55" s="64"/>
      <c r="AI55" s="64"/>
      <c r="AJ55" s="63"/>
      <c r="AK55" s="63"/>
      <c r="AL55" s="63"/>
      <c r="AM55" s="63"/>
      <c r="AN55" s="63"/>
      <c r="AO55" s="63"/>
      <c r="AP55" s="63"/>
      <c r="AQ55" s="63"/>
      <c r="AR55" s="63"/>
      <c r="AS55" s="63"/>
      <c r="AT55" s="63"/>
      <c r="AU55" s="63"/>
    </row>
    <row r="56" spans="1:50" x14ac:dyDescent="0.3">
      <c r="A56" s="60"/>
      <c r="B56" s="71"/>
      <c r="C56" s="71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4"/>
      <c r="S56" s="64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4"/>
      <c r="AI56" s="64"/>
      <c r="AJ56" s="63"/>
      <c r="AK56" s="63"/>
      <c r="AL56" s="63"/>
      <c r="AM56" s="63"/>
      <c r="AN56" s="63"/>
      <c r="AO56" s="63"/>
      <c r="AP56" s="63"/>
      <c r="AQ56" s="63"/>
      <c r="AR56" s="63"/>
      <c r="AS56" s="63"/>
      <c r="AT56" s="63"/>
      <c r="AU56" s="63"/>
    </row>
    <row r="57" spans="1:50" x14ac:dyDescent="0.3">
      <c r="A57" s="60" t="s">
        <v>89</v>
      </c>
      <c r="B57" s="71">
        <f>SUM(Table24[#This Row])</f>
        <v>3</v>
      </c>
      <c r="C57" s="71">
        <f>SUM(D58:AU58)</f>
        <v>0</v>
      </c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4"/>
      <c r="S57" s="64"/>
      <c r="T57" s="63"/>
      <c r="U57" s="63"/>
      <c r="V57" s="63"/>
      <c r="W57" s="63"/>
      <c r="X57" s="63"/>
      <c r="Y57" s="63"/>
      <c r="Z57" s="63"/>
      <c r="AA57" s="63"/>
      <c r="AB57" s="63"/>
      <c r="AC57" s="63">
        <v>2</v>
      </c>
      <c r="AD57" s="63">
        <v>1</v>
      </c>
      <c r="AE57" s="63"/>
      <c r="AF57" s="63"/>
      <c r="AG57" s="63"/>
      <c r="AH57" s="64"/>
      <c r="AI57" s="64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</row>
    <row r="58" spans="1:50" x14ac:dyDescent="0.3">
      <c r="A58" s="60"/>
      <c r="B58" s="71"/>
      <c r="C58" s="71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4"/>
      <c r="S58" s="64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4"/>
      <c r="AI58" s="64"/>
      <c r="AJ58" s="63"/>
      <c r="AK58" s="63"/>
      <c r="AL58" s="63"/>
      <c r="AM58" s="63"/>
      <c r="AN58" s="63"/>
      <c r="AO58" s="63"/>
      <c r="AP58" s="63"/>
      <c r="AQ58" s="63"/>
      <c r="AR58" s="63"/>
      <c r="AS58" s="63"/>
      <c r="AT58" s="63"/>
      <c r="AU58" s="63"/>
    </row>
    <row r="59" spans="1:50" x14ac:dyDescent="0.3">
      <c r="A59" s="60" t="s">
        <v>90</v>
      </c>
      <c r="B59" s="71">
        <f>SUM(Table24[#This Row])</f>
        <v>4</v>
      </c>
      <c r="C59" s="71">
        <f>SUM(D60:AU60)</f>
        <v>0</v>
      </c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4"/>
      <c r="S59" s="64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>
        <v>1</v>
      </c>
      <c r="AE59" s="63">
        <v>1</v>
      </c>
      <c r="AF59" s="63">
        <v>2</v>
      </c>
      <c r="AG59" s="63"/>
      <c r="AH59" s="64"/>
      <c r="AI59" s="64"/>
      <c r="AJ59" s="63"/>
      <c r="AK59" s="63"/>
      <c r="AL59" s="63"/>
      <c r="AM59" s="63"/>
      <c r="AN59" s="63"/>
      <c r="AO59" s="63"/>
      <c r="AP59" s="63"/>
      <c r="AQ59" s="63"/>
      <c r="AR59" s="63"/>
      <c r="AS59" s="63"/>
      <c r="AT59" s="63"/>
      <c r="AU59" s="63"/>
    </row>
    <row r="60" spans="1:50" x14ac:dyDescent="0.3">
      <c r="A60" s="60"/>
      <c r="B60" s="71"/>
      <c r="C60" s="71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4"/>
      <c r="S60" s="64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4"/>
      <c r="AI60" s="64"/>
      <c r="AJ60" s="63"/>
      <c r="AK60" s="63"/>
      <c r="AL60" s="63"/>
      <c r="AM60" s="63"/>
      <c r="AN60" s="63"/>
      <c r="AO60" s="63"/>
      <c r="AP60" s="63"/>
      <c r="AQ60" s="63"/>
      <c r="AR60" s="63"/>
      <c r="AS60" s="63"/>
      <c r="AT60" s="63"/>
      <c r="AU60" s="63"/>
    </row>
    <row r="61" spans="1:50" x14ac:dyDescent="0.3">
      <c r="A61" s="60" t="s">
        <v>58</v>
      </c>
      <c r="B61" s="71">
        <f>SUM(Table24[#This Row])</f>
        <v>5</v>
      </c>
      <c r="C61" s="71">
        <f>SUM(D62:AU62)</f>
        <v>0</v>
      </c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4"/>
      <c r="S61" s="64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>
        <v>1</v>
      </c>
      <c r="AH61" s="64"/>
      <c r="AI61" s="64"/>
      <c r="AJ61" s="63">
        <v>2</v>
      </c>
      <c r="AK61" s="63">
        <v>2</v>
      </c>
      <c r="AL61" s="63"/>
      <c r="AM61" s="63"/>
      <c r="AN61" s="63"/>
      <c r="AO61" s="63"/>
      <c r="AP61" s="63"/>
      <c r="AQ61" s="63"/>
      <c r="AR61" s="63"/>
      <c r="AS61" s="63"/>
      <c r="AT61" s="63"/>
      <c r="AU61" s="63"/>
    </row>
    <row r="62" spans="1:50" x14ac:dyDescent="0.3">
      <c r="A62" s="60"/>
      <c r="B62" s="71"/>
      <c r="C62" s="71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4"/>
      <c r="S62" s="64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4"/>
      <c r="AI62" s="64"/>
      <c r="AJ62" s="63"/>
      <c r="AK62" s="63"/>
      <c r="AL62" s="63"/>
      <c r="AM62" s="63"/>
      <c r="AN62" s="63"/>
      <c r="AO62" s="63"/>
      <c r="AP62" s="63"/>
      <c r="AQ62" s="63"/>
      <c r="AR62" s="63"/>
      <c r="AS62" s="63"/>
      <c r="AT62" s="63"/>
      <c r="AU62" s="63"/>
    </row>
    <row r="63" spans="1:50" x14ac:dyDescent="0.3">
      <c r="A63" s="60" t="s">
        <v>59</v>
      </c>
      <c r="B63" s="71">
        <f>SUM(Table24[#This Row])</f>
        <v>6</v>
      </c>
      <c r="C63" s="71">
        <f>SUM(D64:AU64)</f>
        <v>0</v>
      </c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4"/>
      <c r="S63" s="64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4"/>
      <c r="AI63" s="64"/>
      <c r="AJ63" s="63"/>
      <c r="AK63" s="63"/>
      <c r="AL63" s="63"/>
      <c r="AM63" s="63"/>
      <c r="AN63" s="63">
        <v>2</v>
      </c>
      <c r="AO63" s="63">
        <v>2</v>
      </c>
      <c r="AP63" s="63">
        <v>2</v>
      </c>
      <c r="AQ63" s="63"/>
      <c r="AR63" s="63"/>
      <c r="AS63" s="63"/>
      <c r="AT63" s="63"/>
      <c r="AU63" s="63"/>
      <c r="AV63" s="47"/>
      <c r="AW63" s="47"/>
      <c r="AX63" s="47"/>
    </row>
    <row r="64" spans="1:50" x14ac:dyDescent="0.3">
      <c r="A64" s="60"/>
      <c r="B64" s="71"/>
      <c r="C64" s="71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4"/>
      <c r="S64" s="64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4"/>
      <c r="AI64" s="64"/>
      <c r="AJ64" s="63"/>
      <c r="AK64" s="63"/>
      <c r="AL64" s="63"/>
      <c r="AM64" s="63"/>
      <c r="AN64" s="63"/>
      <c r="AO64" s="63"/>
      <c r="AP64" s="63"/>
      <c r="AQ64" s="63"/>
      <c r="AR64" s="63"/>
      <c r="AS64" s="63"/>
      <c r="AT64" s="63"/>
      <c r="AU64" s="63"/>
    </row>
    <row r="65" spans="1:50" ht="15.6" x14ac:dyDescent="0.3">
      <c r="A65" s="41" t="s">
        <v>61</v>
      </c>
      <c r="B65" s="72"/>
      <c r="C65" s="72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</row>
    <row r="66" spans="1:50" ht="15.6" hidden="1" x14ac:dyDescent="0.3">
      <c r="A66" s="44"/>
      <c r="B66" s="72"/>
      <c r="C66" s="72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</row>
    <row r="67" spans="1:50" x14ac:dyDescent="0.3">
      <c r="A67" s="60" t="s">
        <v>62</v>
      </c>
      <c r="B67" s="71">
        <f>SUM(Table24[#This Row])</f>
        <v>4</v>
      </c>
      <c r="C67" s="71">
        <f>SUM(D68:AU68)</f>
        <v>0</v>
      </c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4"/>
      <c r="S67" s="64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4"/>
      <c r="AI67" s="64"/>
      <c r="AJ67" s="63"/>
      <c r="AK67" s="63"/>
      <c r="AL67" s="63"/>
      <c r="AM67" s="63"/>
      <c r="AN67" s="63"/>
      <c r="AO67" s="63"/>
      <c r="AP67" s="63"/>
      <c r="AQ67" s="63"/>
      <c r="AR67" s="63">
        <v>2</v>
      </c>
      <c r="AS67" s="63">
        <v>2</v>
      </c>
      <c r="AT67" s="63"/>
      <c r="AU67" s="63"/>
    </row>
    <row r="68" spans="1:50" x14ac:dyDescent="0.3">
      <c r="A68" s="60"/>
      <c r="B68" s="71"/>
      <c r="C68" s="71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4"/>
      <c r="S68" s="64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  <c r="AE68" s="63"/>
      <c r="AF68" s="63"/>
      <c r="AG68" s="63"/>
      <c r="AH68" s="64"/>
      <c r="AI68" s="64"/>
      <c r="AJ68" s="63"/>
      <c r="AK68" s="63"/>
      <c r="AL68" s="63"/>
      <c r="AM68" s="63"/>
      <c r="AN68" s="63"/>
      <c r="AO68" s="63"/>
      <c r="AP68" s="63"/>
      <c r="AQ68" s="63"/>
      <c r="AR68" s="63"/>
      <c r="AS68" s="63"/>
      <c r="AT68" s="63"/>
      <c r="AU68" s="63"/>
    </row>
    <row r="69" spans="1:50" ht="30" x14ac:dyDescent="0.3">
      <c r="A69" s="41"/>
      <c r="B69" s="77" t="s">
        <v>33</v>
      </c>
      <c r="C69" s="77" t="s">
        <v>34</v>
      </c>
      <c r="D69" s="8" t="s">
        <v>15</v>
      </c>
      <c r="E69" s="8" t="s">
        <v>16</v>
      </c>
      <c r="F69" s="8" t="s">
        <v>15</v>
      </c>
      <c r="G69" s="8" t="s">
        <v>16</v>
      </c>
      <c r="H69" s="8" t="s">
        <v>15</v>
      </c>
      <c r="I69" s="8" t="s">
        <v>16</v>
      </c>
      <c r="J69" s="8" t="s">
        <v>15</v>
      </c>
      <c r="K69" s="8" t="s">
        <v>16</v>
      </c>
      <c r="L69" s="8" t="s">
        <v>15</v>
      </c>
      <c r="M69" s="8" t="s">
        <v>16</v>
      </c>
      <c r="N69" s="8" t="s">
        <v>15</v>
      </c>
      <c r="O69" s="8" t="s">
        <v>16</v>
      </c>
      <c r="P69" s="8" t="s">
        <v>15</v>
      </c>
      <c r="Q69" s="8" t="s">
        <v>16</v>
      </c>
      <c r="R69" s="8"/>
      <c r="S69" s="8"/>
      <c r="T69" s="8" t="s">
        <v>15</v>
      </c>
      <c r="U69" s="8" t="s">
        <v>16</v>
      </c>
      <c r="V69" s="8" t="s">
        <v>15</v>
      </c>
      <c r="W69" s="8" t="s">
        <v>16</v>
      </c>
      <c r="X69" s="8" t="s">
        <v>15</v>
      </c>
      <c r="Y69" s="8" t="s">
        <v>16</v>
      </c>
      <c r="Z69" s="8" t="s">
        <v>15</v>
      </c>
      <c r="AA69" s="8" t="s">
        <v>16</v>
      </c>
      <c r="AB69" s="8" t="s">
        <v>15</v>
      </c>
      <c r="AC69" s="8" t="s">
        <v>16</v>
      </c>
      <c r="AD69" s="8" t="s">
        <v>15</v>
      </c>
      <c r="AE69" s="8" t="s">
        <v>16</v>
      </c>
      <c r="AF69" s="8" t="s">
        <v>15</v>
      </c>
      <c r="AG69" s="8" t="s">
        <v>16</v>
      </c>
      <c r="AH69" s="8"/>
      <c r="AI69" s="8"/>
      <c r="AJ69" s="8" t="s">
        <v>15</v>
      </c>
      <c r="AK69" s="8" t="s">
        <v>16</v>
      </c>
      <c r="AL69" s="8" t="s">
        <v>15</v>
      </c>
      <c r="AM69" s="8" t="s">
        <v>16</v>
      </c>
      <c r="AN69" s="8" t="s">
        <v>15</v>
      </c>
      <c r="AO69" s="8" t="s">
        <v>16</v>
      </c>
      <c r="AP69" s="8" t="s">
        <v>15</v>
      </c>
      <c r="AQ69" s="8" t="s">
        <v>16</v>
      </c>
      <c r="AR69" s="8" t="s">
        <v>15</v>
      </c>
      <c r="AS69" s="8" t="s">
        <v>16</v>
      </c>
      <c r="AT69" s="8" t="s">
        <v>15</v>
      </c>
      <c r="AU69" s="8" t="s">
        <v>16</v>
      </c>
    </row>
    <row r="70" spans="1:50" s="47" customFormat="1" ht="15.6" x14ac:dyDescent="0.3">
      <c r="A70" s="46"/>
      <c r="B70" s="78">
        <f>SUM(B4:B68)</f>
        <v>79</v>
      </c>
      <c r="C70" s="78">
        <f>SUM(C5:C68)</f>
        <v>14</v>
      </c>
      <c r="D70" s="67" cm="1">
        <f t="array" ref="D70">SUM(IF(MOD(1+ ROW( Table24[[#All],[Column1]:[Column4]]),2)=0,Table24[[#All],[Column1]:[Column4]],0))</f>
        <v>4</v>
      </c>
      <c r="E70" s="68" cm="1">
        <f t="array" ref="E70">SUM(IF(MOD(ROW( Table24[[#All],[Column1]:[Column4]]),2)=0,Table24[[#All],[Column1]:[Column4]],0))</f>
        <v>4</v>
      </c>
      <c r="F70" s="68" cm="1">
        <f t="array" ref="F70">SUM(IF(MOD(1+ ROW(Table24[[#All],[Column5]:[Column8]]),2)=0,Table24[[#All],[Column5]:[Column8]],0))</f>
        <v>5</v>
      </c>
      <c r="G70" s="68" cm="1">
        <f t="array" ref="G70">SUM(IF(MOD(ROW(Table24[[#All],[Column5]:[Column8]]),2)=0,Table24[[#All],[Column5]:[Column8]],0))</f>
        <v>5</v>
      </c>
      <c r="H70" s="68" cm="1">
        <f t="array" ref="H70">SUM(IF(MOD(1+ ROW( Table24[[#All],[Column9]:[Column12]]),2)=0,Table24[[#All],[Column9]:[Column12]],0))</f>
        <v>4</v>
      </c>
      <c r="I70" s="68" cm="1">
        <f t="array" ref="I70">SUM(IF(MOD(ROW( Table24[[#All],[Column9]:[Column12]]),2)=0,Table24[[#All],[Column9]:[Column12]],0))</f>
        <v>4</v>
      </c>
      <c r="J70" s="68" cm="1">
        <f t="array" ref="J70">SUM(IF(MOD(1+ ROW( Table24[[#All],[Column13]:[Column14]]),2)=0,Table24[[#All],[Column13]:[Column14]],0))</f>
        <v>5</v>
      </c>
      <c r="K70" s="68" cm="1">
        <f t="array" ref="K70">SUM(IF(MOD(ROW(Table24[[#All],[Column13]:[Column14]]),2)=0,Table24[[#All],[Column13]:[Column14]],0))</f>
        <v>1</v>
      </c>
      <c r="L70" s="68" cm="1">
        <f t="array" ref="L70">SUM(IF(MOD(1+ ROW(Table24[[#All],[Column17]:[Column20]]),2)=0,Table24[[#All],[Column17]:[Column20]],0))</f>
        <v>2</v>
      </c>
      <c r="M70" s="68" cm="1">
        <f t="array" ref="M70">SUM(IF(MOD(ROW(Table24[[#All],[Column17]:[Column20]]),2)=0,Table24[[#All],[Column17]:[Column20]],0))</f>
        <v>0</v>
      </c>
      <c r="N70" s="68" cm="1">
        <f t="array" ref="N70">SUM(IF(MOD(1+ ROW(Table24[[#All],[Column21]:[Column24]]),2)=0,Table24[[#All],[Column21]:[Column24]],0))</f>
        <v>4</v>
      </c>
      <c r="O70" s="68" cm="1">
        <f t="array" ref="O70">SUM(IF(MOD(ROW(Table24[[#All],[Column21]:[Column24]]),2)=0,Table24[[#All],[Column21]:[Column24]],0))</f>
        <v>0</v>
      </c>
      <c r="P70" s="68" cm="1">
        <f t="array" ref="P70">SUM(IF(MOD(1+ ROW(Table24[[#All],[Column25]:[Column28]]),2)=0,Table24[[#All],[Column25]:[Column28]],0))</f>
        <v>4</v>
      </c>
      <c r="Q70" s="68" cm="1">
        <f t="array" ref="Q70">SUM(IF(MOD(ROW(Table24[[#All],[Column25]:[Column28]]),2)=0,Table24[[#All],[Column25]:[Column28]],0))</f>
        <v>0</v>
      </c>
      <c r="R70" s="68"/>
      <c r="S70" s="68"/>
      <c r="T70" s="68" cm="1">
        <f t="array" ref="T70">SUM(IF(MOD(1+ ROW(Table24[[#All],[Column29]:[Column32]]),2)=0,Table24[[#All],[Column29]:[Column32]],0))</f>
        <v>4</v>
      </c>
      <c r="U70" s="68" cm="1">
        <f t="array" ref="U70">SUM(IF(MOD(ROW(Table24[[#All],[Column29]:[Column32]]),2)=0,Table24[[#All],[Column29]:[Column32]],0))</f>
        <v>0</v>
      </c>
      <c r="V70" s="68" cm="1">
        <f t="array" ref="V70">SUM(IF(MOD(1+ ROW(Table24[[#All],[Column33]:[Column36]]),2)=0,Table24[[#All],[Column33]:[Column36]],0))</f>
        <v>3</v>
      </c>
      <c r="W70" s="68" cm="1">
        <f t="array" ref="W70">SUM(IF(MOD(ROW(Table24[[#All],[Column33]:[Column36]]),2)=0,Table24[[#All],[Column33]:[Column36]],0))</f>
        <v>0</v>
      </c>
      <c r="X70" s="68" cm="1">
        <f t="array" ref="X70">SUM(IF(MOD(1+ ROW(Table24[[#All],[Column37]:[Column40]]),2)=0,Table24[[#All],[Column37]:[Column40]],0))</f>
        <v>4</v>
      </c>
      <c r="Y70" s="68" cm="1">
        <f t="array" ref="Y70">SUM(IF(MOD(ROW(Table24[[#All],[Column37]:[Column40]]),2)=0,Table24[[#All],[Column37]:[Column40]],0))</f>
        <v>0</v>
      </c>
      <c r="Z70" s="68" cm="1">
        <f t="array" ref="Z70">SUM(IF(MOD(1+ ROW(Table24[[#All],[Column41]:[Column44]]),2)=0,Table24[[#All],[Column41]:[Column44]],0))</f>
        <v>5</v>
      </c>
      <c r="AA70" s="68" cm="1">
        <f t="array" ref="AA70">SUM(IF(MOD(ROW(Table24[[#All],[Column41]:[Column44]]),2)=0,Table24[[#All],[Column41]:[Column44]],0))</f>
        <v>0</v>
      </c>
      <c r="AB70" s="68" cm="1">
        <f t="array" ref="AB70">SUM(IF(MOD(1+ ROW(Table24[[#All],[Column45]:[Column48]]),2)=0,Table24[[#All],[Column45]:[Column48]],0))</f>
        <v>4</v>
      </c>
      <c r="AC70" s="68" cm="1">
        <f t="array" ref="AC70">SUM(IF(MOD(ROW(Table24[[#All],[Column45]:[Column48]]),2)=0,Table24[[#All],[Column45]:[Column48]],0))</f>
        <v>0</v>
      </c>
      <c r="AD70" s="68" cm="1">
        <f t="array" ref="AD70">SUM(IF(MOD(1+ ROW(Table24[[#All],[Column49]:[Column52]]),2)=0,Table24[[#All],[Column49]:[Column52]],0))</f>
        <v>4</v>
      </c>
      <c r="AE70" s="68" cm="1">
        <f t="array" ref="AE70">SUM(IF(MOD(ROW(Table24[[#All],[Column49]:[Column52]]),2)=0,Table24[[#All],[Column49]:[Column52]],0))</f>
        <v>0</v>
      </c>
      <c r="AF70" s="68" cm="1">
        <f t="array" ref="AF70">SUM(IF(MOD(1+ ROW(Table24[[#All],[Column53]:[Column56]]),2)=0,Table24[[#All],[Column53]:[Column56]],0))</f>
        <v>4</v>
      </c>
      <c r="AG70" s="68" cm="1">
        <f t="array" ref="AG70">SUM(IF(MOD(ROW(Table24[[#All],[Column53]:[Column56]]),2)=0,Table24[[#All],[Column53]:[Column56]],0))</f>
        <v>0</v>
      </c>
      <c r="AH70" s="68"/>
      <c r="AI70" s="68"/>
      <c r="AJ70" s="68" cm="1">
        <f t="array" ref="AJ70">SUM(IF(MOD(1+ ROW(Table24[[#All],[Column61]:[Column64]]),2)=0,Table24[[#All],[Column61]:[Column64]],0))</f>
        <v>5</v>
      </c>
      <c r="AK70" s="68" cm="1">
        <f t="array" ref="AK70">SUM(IF(MOD(ROW(Table24[[#All],[Column61]:[Column64]]),2)=0,Table24[[#All],[Column61]:[Column64]],0))</f>
        <v>0</v>
      </c>
      <c r="AL70" s="68" cm="1">
        <f t="array" ref="AL70">SUM(IF(MOD(1+ ROW(Table24[[#All],[Column65]:[Column68]]),2)=0,Table24[[#All],[Column65]:[Column68]],0))</f>
        <v>3</v>
      </c>
      <c r="AM70" s="68" cm="1">
        <f t="array" ref="AM70">SUM(IF(MOD(ROW(Table24[[#All],[Column65]:[Column68]]),2)=0,Table24[[#All],[Column65]:[Column68]],0))</f>
        <v>0</v>
      </c>
      <c r="AN70" s="68" cm="1">
        <f t="array" ref="AN70">SUM(IF(MOD(1+ ROW(Table24[[#All],[Column69]:[Column72]]),2)=0,Table24[[#All],[Column69]:[Column72]],0))</f>
        <v>4</v>
      </c>
      <c r="AO70" s="68" cm="1">
        <f t="array" ref="AO70">SUM(IF(MOD(ROW(Table24[[#All],[Column69]:[Column72]]),2)=0,Table24[[#All],[Column69]:[Column72]],0))</f>
        <v>0</v>
      </c>
      <c r="AP70" s="68" cm="1">
        <f t="array" ref="AP70">SUM(IF(MOD(1+ ROW(Table24[[#All],[Column73]:[Column76]]),2)=0,Table24[[#All],[Column73]:[Column76]],0))</f>
        <v>3</v>
      </c>
      <c r="AQ70" s="68" cm="1">
        <f t="array" ref="AQ70">SUM(IF(MOD(ROW(Table24[[#All],[Column73]:[Column76]]),2)=0,Table24[[#All],[Column73]:[Column76]],0))</f>
        <v>0</v>
      </c>
      <c r="AR70" s="68" cm="1">
        <f t="array" ref="AR70">SUM(IF(MOD(1+ ROW(Table24[[#All],[Column2]:[Column3]]),2)=0,Table24[[#All],[Column2]:[Column3]],0))</f>
        <v>4</v>
      </c>
      <c r="AS70" s="68" cm="1">
        <f t="array" ref="AS70">SUM(IF(MOD(ROW(Table24[[#All],[Column2]:[Column3]]),2)=0,Table24[[#All],[Column2]:[Column3]],0))</f>
        <v>0</v>
      </c>
      <c r="AT70" s="68" cm="1">
        <f t="array" ref="AT70">SUM(IF(MOD(1+ ROW(Table24[[#All],[Column6]:[Column7]]),2)=0,Table24[[#All],[Column6]:[Column7]],0))</f>
        <v>4</v>
      </c>
      <c r="AU70" s="68" cm="1">
        <f t="array" ref="AU70">SUM(IF(MOD(ROW(Table24[[#All],[Column6]:[Column7]]),2)=0,Table24[[#All],[Column6]:[Column7]],0))</f>
        <v>0</v>
      </c>
      <c r="AV70" s="36"/>
      <c r="AW70" s="36"/>
      <c r="AX70" s="36"/>
    </row>
    <row r="71" spans="1:50" ht="15" x14ac:dyDescent="0.3">
      <c r="A71" s="62" t="s">
        <v>31</v>
      </c>
      <c r="B71" s="79"/>
      <c r="C71" s="69"/>
      <c r="D71" s="51" t="s">
        <v>0</v>
      </c>
      <c r="E71" s="52"/>
      <c r="F71" s="52"/>
      <c r="G71" s="53"/>
      <c r="H71" s="51" t="s">
        <v>1</v>
      </c>
      <c r="I71" s="52"/>
      <c r="J71" s="52"/>
      <c r="K71" s="53"/>
      <c r="L71" s="51" t="s">
        <v>2</v>
      </c>
      <c r="M71" s="52"/>
      <c r="N71" s="52"/>
      <c r="O71" s="53"/>
      <c r="P71" s="51" t="s">
        <v>3</v>
      </c>
      <c r="Q71" s="52"/>
      <c r="R71" s="52"/>
      <c r="S71" s="53"/>
      <c r="T71" s="51" t="s">
        <v>4</v>
      </c>
      <c r="U71" s="52"/>
      <c r="V71" s="52"/>
      <c r="W71" s="53"/>
      <c r="X71" s="51" t="s">
        <v>5</v>
      </c>
      <c r="Y71" s="52"/>
      <c r="Z71" s="52"/>
      <c r="AA71" s="53"/>
      <c r="AB71" s="51" t="s">
        <v>6</v>
      </c>
      <c r="AC71" s="52"/>
      <c r="AD71" s="52"/>
      <c r="AE71" s="53"/>
      <c r="AF71" s="51" t="s">
        <v>7</v>
      </c>
      <c r="AG71" s="52"/>
      <c r="AH71" s="52"/>
      <c r="AI71" s="53"/>
      <c r="AJ71" s="51" t="s">
        <v>8</v>
      </c>
      <c r="AK71" s="52"/>
      <c r="AL71" s="52"/>
      <c r="AM71" s="53"/>
      <c r="AN71" s="51" t="s">
        <v>9</v>
      </c>
      <c r="AO71" s="52"/>
      <c r="AP71" s="52"/>
      <c r="AQ71" s="53"/>
      <c r="AR71" s="51" t="s">
        <v>23</v>
      </c>
      <c r="AS71" s="52"/>
      <c r="AT71" s="52"/>
      <c r="AU71" s="53"/>
    </row>
    <row r="72" spans="1:50" ht="15" x14ac:dyDescent="0.3">
      <c r="A72" s="62"/>
      <c r="B72" s="79"/>
      <c r="C72" s="69"/>
      <c r="D72" s="54" t="s">
        <v>10</v>
      </c>
      <c r="E72" s="55"/>
      <c r="F72" s="55"/>
      <c r="G72" s="56"/>
      <c r="H72" s="54" t="s">
        <v>11</v>
      </c>
      <c r="I72" s="55"/>
      <c r="J72" s="55"/>
      <c r="K72" s="56"/>
      <c r="L72" s="54" t="s">
        <v>12</v>
      </c>
      <c r="M72" s="55"/>
      <c r="N72" s="55"/>
      <c r="O72" s="56"/>
      <c r="P72" s="54" t="s">
        <v>13</v>
      </c>
      <c r="Q72" s="55"/>
      <c r="R72" s="55"/>
      <c r="S72" s="56"/>
      <c r="T72" s="54" t="s">
        <v>17</v>
      </c>
      <c r="U72" s="55"/>
      <c r="V72" s="55"/>
      <c r="W72" s="56"/>
      <c r="X72" s="54" t="s">
        <v>18</v>
      </c>
      <c r="Y72" s="55"/>
      <c r="Z72" s="55"/>
      <c r="AA72" s="56"/>
      <c r="AB72" s="54" t="s">
        <v>19</v>
      </c>
      <c r="AC72" s="55"/>
      <c r="AD72" s="55"/>
      <c r="AE72" s="56"/>
      <c r="AF72" s="54" t="s">
        <v>20</v>
      </c>
      <c r="AG72" s="55"/>
      <c r="AH72" s="55"/>
      <c r="AI72" s="56"/>
      <c r="AJ72" s="54" t="s">
        <v>21</v>
      </c>
      <c r="AK72" s="55"/>
      <c r="AL72" s="55"/>
      <c r="AM72" s="56"/>
      <c r="AN72" s="54" t="s">
        <v>22</v>
      </c>
      <c r="AO72" s="55"/>
      <c r="AP72" s="55"/>
      <c r="AQ72" s="56"/>
      <c r="AR72" s="54" t="s">
        <v>24</v>
      </c>
      <c r="AS72" s="55"/>
      <c r="AT72" s="55"/>
      <c r="AU72" s="56"/>
    </row>
    <row r="73" spans="1:50" ht="15" x14ac:dyDescent="0.3">
      <c r="A73" s="62"/>
      <c r="B73" s="79" t="s">
        <v>15</v>
      </c>
      <c r="C73" s="69" t="s">
        <v>16</v>
      </c>
      <c r="D73" s="57" t="s">
        <v>27</v>
      </c>
      <c r="E73" s="58"/>
      <c r="F73" s="58" t="s">
        <v>28</v>
      </c>
      <c r="G73" s="59"/>
      <c r="H73" s="54" t="s">
        <v>27</v>
      </c>
      <c r="I73" s="55"/>
      <c r="J73" s="55" t="s">
        <v>28</v>
      </c>
      <c r="K73" s="56"/>
      <c r="L73" s="54" t="s">
        <v>27</v>
      </c>
      <c r="M73" s="55"/>
      <c r="N73" s="55" t="s">
        <v>28</v>
      </c>
      <c r="O73" s="55"/>
      <c r="P73" s="54" t="s">
        <v>27</v>
      </c>
      <c r="Q73" s="55"/>
      <c r="R73" s="55" t="s">
        <v>28</v>
      </c>
      <c r="S73" s="56"/>
      <c r="T73" s="54" t="s">
        <v>27</v>
      </c>
      <c r="U73" s="55"/>
      <c r="V73" s="55" t="s">
        <v>28</v>
      </c>
      <c r="W73" s="56"/>
      <c r="X73" s="54" t="s">
        <v>27</v>
      </c>
      <c r="Y73" s="55"/>
      <c r="Z73" s="55" t="s">
        <v>28</v>
      </c>
      <c r="AA73" s="56"/>
      <c r="AB73" s="54" t="s">
        <v>27</v>
      </c>
      <c r="AC73" s="55"/>
      <c r="AD73" s="55" t="s">
        <v>28</v>
      </c>
      <c r="AE73" s="56"/>
      <c r="AF73" s="54" t="s">
        <v>27</v>
      </c>
      <c r="AG73" s="55"/>
      <c r="AH73" s="55" t="s">
        <v>28</v>
      </c>
      <c r="AI73" s="56"/>
      <c r="AJ73" s="55" t="s">
        <v>27</v>
      </c>
      <c r="AK73" s="55"/>
      <c r="AL73" s="55" t="s">
        <v>28</v>
      </c>
      <c r="AM73" s="56"/>
      <c r="AN73" s="54" t="s">
        <v>27</v>
      </c>
      <c r="AO73" s="55"/>
      <c r="AP73" s="55" t="s">
        <v>28</v>
      </c>
      <c r="AQ73" s="56"/>
      <c r="AR73" s="54" t="s">
        <v>27</v>
      </c>
      <c r="AS73" s="55"/>
      <c r="AT73" s="55" t="s">
        <v>28</v>
      </c>
      <c r="AU73" s="56"/>
    </row>
  </sheetData>
  <mergeCells count="169">
    <mergeCell ref="X1:AA1"/>
    <mergeCell ref="AB1:AE1"/>
    <mergeCell ref="AF1:AI1"/>
    <mergeCell ref="AJ1:AM1"/>
    <mergeCell ref="AN1:AQ1"/>
    <mergeCell ref="AR1:AU1"/>
    <mergeCell ref="A1:A3"/>
    <mergeCell ref="D1:G1"/>
    <mergeCell ref="H1:K1"/>
    <mergeCell ref="L1:O1"/>
    <mergeCell ref="P1:S1"/>
    <mergeCell ref="T1:W1"/>
    <mergeCell ref="D2:G2"/>
    <mergeCell ref="H2:K2"/>
    <mergeCell ref="L2:O2"/>
    <mergeCell ref="P2:S2"/>
    <mergeCell ref="AR2:AU2"/>
    <mergeCell ref="D3:E3"/>
    <mergeCell ref="F3:G3"/>
    <mergeCell ref="H3:I3"/>
    <mergeCell ref="J3:K3"/>
    <mergeCell ref="L3:M3"/>
    <mergeCell ref="N3:O3"/>
    <mergeCell ref="P3:Q3"/>
    <mergeCell ref="T2:W2"/>
    <mergeCell ref="X2:AA2"/>
    <mergeCell ref="AB2:AE2"/>
    <mergeCell ref="AF2:AI2"/>
    <mergeCell ref="AJ2:AM2"/>
    <mergeCell ref="AN2:AQ2"/>
    <mergeCell ref="AT3:AU3"/>
    <mergeCell ref="AN3:AO3"/>
    <mergeCell ref="AP3:AQ3"/>
    <mergeCell ref="AR3:AS3"/>
    <mergeCell ref="A5:A6"/>
    <mergeCell ref="B5:B6"/>
    <mergeCell ref="C5:C6"/>
    <mergeCell ref="AH3:AI3"/>
    <mergeCell ref="AJ3:AK3"/>
    <mergeCell ref="AL3:AM3"/>
    <mergeCell ref="V3:W3"/>
    <mergeCell ref="X3:Y3"/>
    <mergeCell ref="Z3:AA3"/>
    <mergeCell ref="AB3:AC3"/>
    <mergeCell ref="AD3:AE3"/>
    <mergeCell ref="AF3:AG3"/>
    <mergeCell ref="R3:S3"/>
    <mergeCell ref="T3:U3"/>
    <mergeCell ref="A15:A16"/>
    <mergeCell ref="B15:B16"/>
    <mergeCell ref="C15:C16"/>
    <mergeCell ref="A17:A18"/>
    <mergeCell ref="B17:B18"/>
    <mergeCell ref="C17:C18"/>
    <mergeCell ref="A7:A8"/>
    <mergeCell ref="B7:B8"/>
    <mergeCell ref="C7:C8"/>
    <mergeCell ref="A11:A12"/>
    <mergeCell ref="B11:B12"/>
    <mergeCell ref="C11:C12"/>
    <mergeCell ref="A9:A10"/>
    <mergeCell ref="B9:B10"/>
    <mergeCell ref="C9:C10"/>
    <mergeCell ref="A19:A20"/>
    <mergeCell ref="B19:B20"/>
    <mergeCell ref="C19:C20"/>
    <mergeCell ref="A29:A30"/>
    <mergeCell ref="B29:B30"/>
    <mergeCell ref="C29:C30"/>
    <mergeCell ref="A23:A24"/>
    <mergeCell ref="B23:B24"/>
    <mergeCell ref="C23:C24"/>
    <mergeCell ref="A37:A38"/>
    <mergeCell ref="B37:B38"/>
    <mergeCell ref="C37:C38"/>
    <mergeCell ref="A31:A32"/>
    <mergeCell ref="B31:B32"/>
    <mergeCell ref="C31:C32"/>
    <mergeCell ref="A33:A34"/>
    <mergeCell ref="B33:B34"/>
    <mergeCell ref="C33:C34"/>
    <mergeCell ref="A43:A44"/>
    <mergeCell ref="B43:B44"/>
    <mergeCell ref="C43:C44"/>
    <mergeCell ref="A45:A46"/>
    <mergeCell ref="B45:B46"/>
    <mergeCell ref="C45:C46"/>
    <mergeCell ref="A39:A40"/>
    <mergeCell ref="B39:B40"/>
    <mergeCell ref="C39:C40"/>
    <mergeCell ref="A41:A42"/>
    <mergeCell ref="B41:B42"/>
    <mergeCell ref="C41:C42"/>
    <mergeCell ref="A53:A54"/>
    <mergeCell ref="B53:B54"/>
    <mergeCell ref="C53:C54"/>
    <mergeCell ref="A49:A50"/>
    <mergeCell ref="B49:B50"/>
    <mergeCell ref="C49:C50"/>
    <mergeCell ref="A51:A52"/>
    <mergeCell ref="B51:B52"/>
    <mergeCell ref="C51:C52"/>
    <mergeCell ref="A61:A62"/>
    <mergeCell ref="B61:B62"/>
    <mergeCell ref="C61:C62"/>
    <mergeCell ref="A55:A56"/>
    <mergeCell ref="B55:B56"/>
    <mergeCell ref="C55:C56"/>
    <mergeCell ref="A59:A60"/>
    <mergeCell ref="B59:B60"/>
    <mergeCell ref="C59:C60"/>
    <mergeCell ref="A57:A58"/>
    <mergeCell ref="B57:B58"/>
    <mergeCell ref="C57:C58"/>
    <mergeCell ref="AF71:AI71"/>
    <mergeCell ref="A67:A68"/>
    <mergeCell ref="B67:B68"/>
    <mergeCell ref="C67:C68"/>
    <mergeCell ref="A71:A73"/>
    <mergeCell ref="D71:G71"/>
    <mergeCell ref="H71:K71"/>
    <mergeCell ref="A63:A64"/>
    <mergeCell ref="B63:B64"/>
    <mergeCell ref="C63:C64"/>
    <mergeCell ref="AT73:AU73"/>
    <mergeCell ref="AW8:AX8"/>
    <mergeCell ref="AB73:AC73"/>
    <mergeCell ref="AD73:AE73"/>
    <mergeCell ref="AF73:AG73"/>
    <mergeCell ref="AH73:AI73"/>
    <mergeCell ref="AJ73:AK73"/>
    <mergeCell ref="AL73:AM73"/>
    <mergeCell ref="P73:Q73"/>
    <mergeCell ref="R73:S73"/>
    <mergeCell ref="T73:U73"/>
    <mergeCell ref="V73:W73"/>
    <mergeCell ref="X73:Y73"/>
    <mergeCell ref="Z73:AA73"/>
    <mergeCell ref="AF72:AI72"/>
    <mergeCell ref="AJ72:AM72"/>
    <mergeCell ref="AN72:AQ72"/>
    <mergeCell ref="AR72:AU72"/>
    <mergeCell ref="AJ71:AM71"/>
    <mergeCell ref="AN71:AQ71"/>
    <mergeCell ref="AR71:AU71"/>
    <mergeCell ref="P72:S72"/>
    <mergeCell ref="T72:W72"/>
    <mergeCell ref="X72:AA72"/>
    <mergeCell ref="A21:A22"/>
    <mergeCell ref="B21:B22"/>
    <mergeCell ref="C21:C22"/>
    <mergeCell ref="AN73:AO73"/>
    <mergeCell ref="AP73:AQ73"/>
    <mergeCell ref="AR73:AS73"/>
    <mergeCell ref="D73:E73"/>
    <mergeCell ref="F73:G73"/>
    <mergeCell ref="H73:I73"/>
    <mergeCell ref="J73:K73"/>
    <mergeCell ref="L73:M73"/>
    <mergeCell ref="N73:O73"/>
    <mergeCell ref="D72:G72"/>
    <mergeCell ref="H72:K72"/>
    <mergeCell ref="L72:O72"/>
    <mergeCell ref="AB72:AE72"/>
    <mergeCell ref="L71:O71"/>
    <mergeCell ref="P71:S71"/>
    <mergeCell ref="T71:W71"/>
    <mergeCell ref="X71:AA71"/>
    <mergeCell ref="AB71:AE71"/>
  </mergeCells>
  <conditionalFormatting sqref="D5:AU56 D59:AU68">
    <cfRule type="expression" dxfId="27" priority="3">
      <formula>AND(MOD(ROW()-1,2), NOT(ISBLANK(D5)) )</formula>
    </cfRule>
    <cfRule type="expression" dxfId="26" priority="4">
      <formula>AND(MOD(ROW(),2), NOT(ISBLANK(D5) ) )</formula>
    </cfRule>
  </conditionalFormatting>
  <conditionalFormatting sqref="D57:AU58">
    <cfRule type="expression" dxfId="25" priority="1">
      <formula>AND(MOD(ROW()-1,2), NOT(ISBLANK(D57)) )</formula>
    </cfRule>
    <cfRule type="expression" dxfId="24" priority="2">
      <formula>AND(MOD(ROW(),2), NOT(ISBLANK(D57) ) )</formula>
    </cfRule>
  </conditionalFormatting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7DD57-09A8-4B90-BB6A-7C29CBAF57E9}">
  <dimension ref="D6:E21"/>
  <sheetViews>
    <sheetView topLeftCell="A4" workbookViewId="0">
      <selection activeCell="E11" sqref="E11"/>
    </sheetView>
  </sheetViews>
  <sheetFormatPr defaultRowHeight="14.4" x14ac:dyDescent="0.3"/>
  <sheetData>
    <row r="6" spans="4:5" ht="15" x14ac:dyDescent="0.3">
      <c r="D6" s="48">
        <f>SUM(Table24[#This Row])</f>
        <v>2</v>
      </c>
      <c r="E6" s="48">
        <f>SUM(F7:AW7)</f>
        <v>0</v>
      </c>
    </row>
    <row r="7" spans="4:5" ht="15" x14ac:dyDescent="0.3">
      <c r="D7" s="48"/>
      <c r="E7" s="48"/>
    </row>
    <row r="8" spans="4:5" ht="15" x14ac:dyDescent="0.3">
      <c r="D8" s="48">
        <f>SUM(Table24[#This Row])</f>
        <v>1</v>
      </c>
      <c r="E8" s="48">
        <f>SUM(F9:AW9)</f>
        <v>0</v>
      </c>
    </row>
    <row r="9" spans="4:5" ht="15" x14ac:dyDescent="0.3">
      <c r="D9" s="48"/>
      <c r="E9" s="48"/>
    </row>
    <row r="10" spans="4:5" ht="15" x14ac:dyDescent="0.3">
      <c r="D10" s="48">
        <f>SUM(Table24[#This Row])</f>
        <v>2</v>
      </c>
      <c r="E10" s="48">
        <f>SUM(F11:AW11)</f>
        <v>0</v>
      </c>
    </row>
    <row r="11" spans="4:5" ht="15" x14ac:dyDescent="0.3">
      <c r="D11" s="48"/>
      <c r="E11" s="48"/>
    </row>
    <row r="12" spans="4:5" ht="15" x14ac:dyDescent="0.3">
      <c r="D12" s="48">
        <f>SUM(Table24[#This Row])</f>
        <v>0</v>
      </c>
      <c r="E12" s="48">
        <f>SUM(F13:AW13)</f>
        <v>0</v>
      </c>
    </row>
    <row r="13" spans="4:5" ht="15" x14ac:dyDescent="0.3">
      <c r="D13" s="48"/>
      <c r="E13" s="48"/>
    </row>
    <row r="14" spans="4:5" ht="15" x14ac:dyDescent="0.3">
      <c r="D14" s="48">
        <f>SUM(Table24[#This Row])</f>
        <v>0</v>
      </c>
      <c r="E14" s="48">
        <f>SUM(F15:AW15)</f>
        <v>0</v>
      </c>
    </row>
    <row r="15" spans="4:5" ht="15" x14ac:dyDescent="0.3">
      <c r="D15" s="48"/>
      <c r="E15" s="48"/>
    </row>
    <row r="16" spans="4:5" ht="15" x14ac:dyDescent="0.3">
      <c r="D16" s="48">
        <f>SUM(Table24[#This Row])</f>
        <v>3</v>
      </c>
      <c r="E16" s="48">
        <f>SUM(F17:AW17)</f>
        <v>0</v>
      </c>
    </row>
    <row r="17" spans="4:5" ht="15" x14ac:dyDescent="0.3">
      <c r="D17" s="48"/>
      <c r="E17" s="48"/>
    </row>
    <row r="18" spans="4:5" ht="15" x14ac:dyDescent="0.3">
      <c r="D18" s="48">
        <f>SUM(Table24[#This Row])</f>
        <v>1</v>
      </c>
      <c r="E18" s="48">
        <f>SUM(F19:AW19)</f>
        <v>0</v>
      </c>
    </row>
    <row r="19" spans="4:5" ht="15" x14ac:dyDescent="0.3">
      <c r="D19" s="48"/>
      <c r="E19" s="48"/>
    </row>
    <row r="20" spans="4:5" ht="15" x14ac:dyDescent="0.3">
      <c r="D20" s="48">
        <f>SUM(Table24[#This Row])</f>
        <v>2</v>
      </c>
      <c r="E20" s="48">
        <f>SUM(F21:AW21)</f>
        <v>0</v>
      </c>
    </row>
    <row r="21" spans="4:5" ht="15" x14ac:dyDescent="0.3">
      <c r="D21" s="48"/>
      <c r="E21" s="48"/>
    </row>
  </sheetData>
  <conditionalFormatting sqref="E6:E7">
    <cfRule type="expression" dxfId="23" priority="22">
      <formula>D6=E6</formula>
    </cfRule>
    <cfRule type="expression" dxfId="22" priority="23">
      <formula>D6&lt;E6</formula>
    </cfRule>
    <cfRule type="expression" dxfId="21" priority="24">
      <formula>D6&gt;E6</formula>
    </cfRule>
  </conditionalFormatting>
  <conditionalFormatting sqref="E8:E9">
    <cfRule type="expression" dxfId="20" priority="19">
      <formula>D8=E8</formula>
    </cfRule>
    <cfRule type="expression" dxfId="19" priority="20">
      <formula>D8&lt;E8</formula>
    </cfRule>
    <cfRule type="expression" dxfId="18" priority="21">
      <formula>D8&gt;E8</formula>
    </cfRule>
  </conditionalFormatting>
  <conditionalFormatting sqref="E10:E11">
    <cfRule type="expression" dxfId="17" priority="16">
      <formula>D10=E10</formula>
    </cfRule>
    <cfRule type="expression" dxfId="16" priority="17">
      <formula>D10&lt;E10</formula>
    </cfRule>
    <cfRule type="expression" dxfId="15" priority="18">
      <formula>D10&gt;E10</formula>
    </cfRule>
  </conditionalFormatting>
  <conditionalFormatting sqref="E12:E13">
    <cfRule type="expression" dxfId="14" priority="13">
      <formula>D12=E12</formula>
    </cfRule>
    <cfRule type="expression" dxfId="13" priority="14">
      <formula>D12&lt;E12</formula>
    </cfRule>
    <cfRule type="expression" dxfId="12" priority="15">
      <formula>D12&gt;E12</formula>
    </cfRule>
  </conditionalFormatting>
  <conditionalFormatting sqref="E14:E15">
    <cfRule type="expression" dxfId="11" priority="10">
      <formula>D14=E14</formula>
    </cfRule>
    <cfRule type="expression" dxfId="10" priority="11">
      <formula>D14&lt;E14</formula>
    </cfRule>
    <cfRule type="expression" dxfId="9" priority="12">
      <formula>D14&gt;E14</formula>
    </cfRule>
  </conditionalFormatting>
  <conditionalFormatting sqref="E20:E21">
    <cfRule type="expression" dxfId="8" priority="7">
      <formula>D20=E20</formula>
    </cfRule>
    <cfRule type="expression" dxfId="7" priority="8">
      <formula>D20&lt;E20</formula>
    </cfRule>
    <cfRule type="expression" dxfId="6" priority="9">
      <formula>D20&gt;E20</formula>
    </cfRule>
  </conditionalFormatting>
  <conditionalFormatting sqref="E16:E17">
    <cfRule type="expression" dxfId="5" priority="4">
      <formula>D16=E16</formula>
    </cfRule>
    <cfRule type="expression" dxfId="4" priority="5">
      <formula>D16&lt;E16</formula>
    </cfRule>
    <cfRule type="expression" dxfId="3" priority="6">
      <formula>D16&gt;E16</formula>
    </cfRule>
  </conditionalFormatting>
  <conditionalFormatting sqref="E18:E19">
    <cfRule type="expression" dxfId="2" priority="1">
      <formula>D18=E18</formula>
    </cfRule>
    <cfRule type="expression" dxfId="1" priority="2">
      <formula>D18&lt;E18</formula>
    </cfRule>
    <cfRule type="expression" dxfId="0" priority="3">
      <formula>D18&gt;E18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Zeitplan</vt:lpstr>
      <vt:lpstr>Zeitplan final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</dc:creator>
  <cp:lastModifiedBy>Josiah</cp:lastModifiedBy>
  <cp:lastPrinted>2020-01-31T14:54:55Z</cp:lastPrinted>
  <dcterms:created xsi:type="dcterms:W3CDTF">2019-12-06T15:04:21Z</dcterms:created>
  <dcterms:modified xsi:type="dcterms:W3CDTF">2020-02-13T11:02:41Z</dcterms:modified>
</cp:coreProperties>
</file>