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90" windowWidth="16035" windowHeight="4650"/>
  </bookViews>
  <sheets>
    <sheet name="macroDemand_1Day_Thursday - Cop" sheetId="1" r:id="rId1"/>
    <sheet name="Sheet1" sheetId="2" r:id="rId2"/>
  </sheets>
  <calcPr calcId="125725"/>
  <fileRecoveryPr repairLoad="1"/>
</workbook>
</file>

<file path=xl/calcChain.xml><?xml version="1.0" encoding="utf-8"?>
<calcChain xmlns="http://schemas.openxmlformats.org/spreadsheetml/2006/main">
  <c r="Y3" i="1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2"/>
  <c r="J3"/>
  <c r="R3" s="1"/>
  <c r="J4"/>
  <c r="R4" s="1"/>
  <c r="J5"/>
  <c r="R5" s="1"/>
  <c r="J6"/>
  <c r="R6" s="1"/>
  <c r="J7"/>
  <c r="R7" s="1"/>
  <c r="J8"/>
  <c r="R8" s="1"/>
  <c r="J9"/>
  <c r="J10"/>
  <c r="J11"/>
  <c r="R11" s="1"/>
  <c r="J12"/>
  <c r="R12" s="1"/>
  <c r="J13"/>
  <c r="R13" s="1"/>
  <c r="J14"/>
  <c r="R14" s="1"/>
  <c r="J15"/>
  <c r="R15" s="1"/>
  <c r="J16"/>
  <c r="R16" s="1"/>
  <c r="J17"/>
  <c r="J18"/>
  <c r="J19"/>
  <c r="R19" s="1"/>
  <c r="J20"/>
  <c r="R20" s="1"/>
  <c r="J21"/>
  <c r="R21" s="1"/>
  <c r="J22"/>
  <c r="R22" s="1"/>
  <c r="J23"/>
  <c r="R23" s="1"/>
  <c r="J24"/>
  <c r="R24" s="1"/>
  <c r="J25"/>
  <c r="J26"/>
  <c r="J27"/>
  <c r="R27" s="1"/>
  <c r="J28"/>
  <c r="R28" s="1"/>
  <c r="J29"/>
  <c r="R29" s="1"/>
  <c r="J30"/>
  <c r="R30" s="1"/>
  <c r="J31"/>
  <c r="R31" s="1"/>
  <c r="J32"/>
  <c r="R32" s="1"/>
  <c r="J33"/>
  <c r="J34"/>
  <c r="J35"/>
  <c r="R35" s="1"/>
  <c r="J36"/>
  <c r="R36" s="1"/>
  <c r="J37"/>
  <c r="R37" s="1"/>
  <c r="J38"/>
  <c r="R38" s="1"/>
  <c r="J39"/>
  <c r="R39" s="1"/>
  <c r="J40"/>
  <c r="R40" s="1"/>
  <c r="J41"/>
  <c r="J42"/>
  <c r="J43"/>
  <c r="R43" s="1"/>
  <c r="J44"/>
  <c r="R44" s="1"/>
  <c r="J45"/>
  <c r="R45" s="1"/>
  <c r="J46"/>
  <c r="R46" s="1"/>
  <c r="J47"/>
  <c r="R47" s="1"/>
  <c r="J48"/>
  <c r="R48" s="1"/>
  <c r="J49"/>
  <c r="J2"/>
  <c r="J54" s="1"/>
  <c r="R2" s="1"/>
  <c r="D56"/>
  <c r="S35" l="1"/>
  <c r="S19"/>
  <c r="S3"/>
  <c r="S44"/>
  <c r="S28"/>
  <c r="S12"/>
  <c r="S37"/>
  <c r="S21"/>
  <c r="S5"/>
  <c r="S38"/>
  <c r="S22"/>
  <c r="S6"/>
  <c r="S39"/>
  <c r="S23"/>
  <c r="S7"/>
  <c r="S40"/>
  <c r="S32"/>
  <c r="S16"/>
  <c r="S8"/>
  <c r="R49"/>
  <c r="R41"/>
  <c r="R33"/>
  <c r="R25"/>
  <c r="R17"/>
  <c r="R9"/>
  <c r="S43"/>
  <c r="S27"/>
  <c r="S11"/>
  <c r="S36"/>
  <c r="S20"/>
  <c r="S4"/>
  <c r="S45"/>
  <c r="S29"/>
  <c r="S13"/>
  <c r="S46"/>
  <c r="S30"/>
  <c r="S14"/>
  <c r="S47"/>
  <c r="S31"/>
  <c r="S15"/>
  <c r="S48"/>
  <c r="S24"/>
  <c r="S2"/>
  <c r="R42"/>
  <c r="R34"/>
  <c r="R26"/>
  <c r="R18"/>
  <c r="R10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2"/>
  <c r="I51" s="1"/>
  <c r="G9"/>
  <c r="G15"/>
  <c r="G32"/>
  <c r="G33"/>
  <c r="F6"/>
  <c r="F7"/>
  <c r="F24"/>
  <c r="F30"/>
  <c r="F47"/>
  <c r="F48"/>
  <c r="E16"/>
  <c r="H16" s="1"/>
  <c r="E17"/>
  <c r="H17" s="1"/>
  <c r="E32"/>
  <c r="H32" s="1"/>
  <c r="E33"/>
  <c r="H33" s="1"/>
  <c r="E48"/>
  <c r="H48" s="1"/>
  <c r="E49"/>
  <c r="H49" s="1"/>
  <c r="D51"/>
  <c r="D54" l="1"/>
  <c r="G6"/>
  <c r="G14"/>
  <c r="G22"/>
  <c r="G30"/>
  <c r="G38"/>
  <c r="G46"/>
  <c r="F5"/>
  <c r="F13"/>
  <c r="F21"/>
  <c r="F29"/>
  <c r="F37"/>
  <c r="F45"/>
  <c r="E7"/>
  <c r="H7" s="1"/>
  <c r="E15"/>
  <c r="H15" s="1"/>
  <c r="E23"/>
  <c r="H23" s="1"/>
  <c r="E31"/>
  <c r="H31" s="1"/>
  <c r="E39"/>
  <c r="H39" s="1"/>
  <c r="E47"/>
  <c r="H47" s="1"/>
  <c r="G5"/>
  <c r="G13"/>
  <c r="G21"/>
  <c r="G29"/>
  <c r="G37"/>
  <c r="G45"/>
  <c r="F4"/>
  <c r="F51" s="1"/>
  <c r="F12"/>
  <c r="F20"/>
  <c r="F28"/>
  <c r="F36"/>
  <c r="F44"/>
  <c r="E6"/>
  <c r="H6" s="1"/>
  <c r="E14"/>
  <c r="H14" s="1"/>
  <c r="E22"/>
  <c r="H22" s="1"/>
  <c r="E30"/>
  <c r="H30" s="1"/>
  <c r="E38"/>
  <c r="H38" s="1"/>
  <c r="E46"/>
  <c r="H46" s="1"/>
  <c r="G4"/>
  <c r="G12"/>
  <c r="G20"/>
  <c r="G28"/>
  <c r="G36"/>
  <c r="G44"/>
  <c r="F3"/>
  <c r="F11"/>
  <c r="F19"/>
  <c r="F27"/>
  <c r="F35"/>
  <c r="F43"/>
  <c r="E5"/>
  <c r="H5" s="1"/>
  <c r="E13"/>
  <c r="H13" s="1"/>
  <c r="E21"/>
  <c r="H21" s="1"/>
  <c r="E29"/>
  <c r="H29" s="1"/>
  <c r="E37"/>
  <c r="H37" s="1"/>
  <c r="E45"/>
  <c r="H45" s="1"/>
  <c r="G3"/>
  <c r="G11"/>
  <c r="G19"/>
  <c r="G27"/>
  <c r="G35"/>
  <c r="G43"/>
  <c r="F10"/>
  <c r="F18"/>
  <c r="F26"/>
  <c r="F34"/>
  <c r="F42"/>
  <c r="E2"/>
  <c r="H2" s="1"/>
  <c r="H51" s="1"/>
  <c r="E4"/>
  <c r="H4" s="1"/>
  <c r="E12"/>
  <c r="H12" s="1"/>
  <c r="E20"/>
  <c r="H20" s="1"/>
  <c r="E28"/>
  <c r="H28" s="1"/>
  <c r="E36"/>
  <c r="H36" s="1"/>
  <c r="E44"/>
  <c r="H44" s="1"/>
  <c r="G10"/>
  <c r="G18"/>
  <c r="G26"/>
  <c r="G34"/>
  <c r="G42"/>
  <c r="F2"/>
  <c r="F9"/>
  <c r="F17"/>
  <c r="F25"/>
  <c r="F33"/>
  <c r="F41"/>
  <c r="F49"/>
  <c r="E3"/>
  <c r="H3" s="1"/>
  <c r="E11"/>
  <c r="H11" s="1"/>
  <c r="S26"/>
  <c r="U26"/>
  <c r="V26" s="1"/>
  <c r="E18"/>
  <c r="H18" s="1"/>
  <c r="F8"/>
  <c r="G16"/>
  <c r="E19"/>
  <c r="H19" s="1"/>
  <c r="F32"/>
  <c r="G40"/>
  <c r="E24"/>
  <c r="H24" s="1"/>
  <c r="F38"/>
  <c r="E25"/>
  <c r="H25" s="1"/>
  <c r="F39"/>
  <c r="G47"/>
  <c r="G2"/>
  <c r="E42"/>
  <c r="H42" s="1"/>
  <c r="G25"/>
  <c r="U42"/>
  <c r="V42" s="1"/>
  <c r="S42"/>
  <c r="S49"/>
  <c r="S34"/>
  <c r="E34"/>
  <c r="H34" s="1"/>
  <c r="F31"/>
  <c r="G39"/>
  <c r="E35"/>
  <c r="H35" s="1"/>
  <c r="F14"/>
  <c r="G17"/>
  <c r="E40"/>
  <c r="H40" s="1"/>
  <c r="F15"/>
  <c r="G41"/>
  <c r="G23"/>
  <c r="E41"/>
  <c r="H41" s="1"/>
  <c r="E8"/>
  <c r="H8" s="1"/>
  <c r="F16"/>
  <c r="G24"/>
  <c r="E26"/>
  <c r="H26" s="1"/>
  <c r="E9"/>
  <c r="H9" s="1"/>
  <c r="F40"/>
  <c r="F22"/>
  <c r="G48"/>
  <c r="G7"/>
  <c r="E43"/>
  <c r="H43" s="1"/>
  <c r="E27"/>
  <c r="H27" s="1"/>
  <c r="E10"/>
  <c r="H10" s="1"/>
  <c r="F46"/>
  <c r="F23"/>
  <c r="G49"/>
  <c r="G31"/>
  <c r="G8"/>
  <c r="S18"/>
  <c r="S41"/>
  <c r="U41"/>
  <c r="V41" s="1"/>
  <c r="S10"/>
  <c r="S33"/>
  <c r="U33"/>
  <c r="V33" s="1"/>
  <c r="U25"/>
  <c r="V25" s="1"/>
  <c r="S25"/>
  <c r="S17"/>
  <c r="S9"/>
  <c r="S53" s="1"/>
  <c r="U9"/>
  <c r="V9" s="1"/>
  <c r="R55"/>
  <c r="R54"/>
  <c r="U49" s="1"/>
  <c r="V49" s="1"/>
  <c r="T39" l="1"/>
  <c r="T40"/>
  <c r="T11"/>
  <c r="T28"/>
  <c r="T21"/>
  <c r="T38"/>
  <c r="T48"/>
  <c r="T19"/>
  <c r="T20"/>
  <c r="T29"/>
  <c r="T47"/>
  <c r="T6"/>
  <c r="T7"/>
  <c r="T16"/>
  <c r="T27"/>
  <c r="T15"/>
  <c r="T2"/>
  <c r="T44"/>
  <c r="T37"/>
  <c r="T32"/>
  <c r="T46"/>
  <c r="T23"/>
  <c r="T14"/>
  <c r="T30"/>
  <c r="T35"/>
  <c r="T12"/>
  <c r="T4"/>
  <c r="T31"/>
  <c r="T8"/>
  <c r="T36"/>
  <c r="T13"/>
  <c r="T24"/>
  <c r="T5"/>
  <c r="T3"/>
  <c r="T45"/>
  <c r="T22"/>
  <c r="T43"/>
  <c r="T17"/>
  <c r="T49"/>
  <c r="T10"/>
  <c r="T34"/>
  <c r="T25"/>
  <c r="T42"/>
  <c r="T41"/>
  <c r="T26"/>
  <c r="T9"/>
  <c r="T18"/>
  <c r="T33"/>
  <c r="Z49"/>
  <c r="Z42"/>
  <c r="Z9"/>
  <c r="Z26"/>
  <c r="Z41"/>
  <c r="Z33"/>
  <c r="L15"/>
  <c r="L8"/>
  <c r="L17"/>
  <c r="L25"/>
  <c r="L33"/>
  <c r="L41"/>
  <c r="L49"/>
  <c r="L7"/>
  <c r="L16"/>
  <c r="L24"/>
  <c r="L32"/>
  <c r="L40"/>
  <c r="L48"/>
  <c r="L6"/>
  <c r="L14"/>
  <c r="L23"/>
  <c r="L31"/>
  <c r="L39"/>
  <c r="L47"/>
  <c r="L5"/>
  <c r="L13"/>
  <c r="L22"/>
  <c r="L30"/>
  <c r="L38"/>
  <c r="L46"/>
  <c r="L4"/>
  <c r="L12"/>
  <c r="L21"/>
  <c r="L29"/>
  <c r="L37"/>
  <c r="L45"/>
  <c r="L18"/>
  <c r="L36"/>
  <c r="L34"/>
  <c r="L28"/>
  <c r="L27"/>
  <c r="L26"/>
  <c r="L44"/>
  <c r="L20"/>
  <c r="L42"/>
  <c r="L11"/>
  <c r="L35"/>
  <c r="L10"/>
  <c r="L9"/>
  <c r="L3"/>
  <c r="L2"/>
  <c r="L43"/>
  <c r="L19"/>
  <c r="Z25"/>
  <c r="U28"/>
  <c r="V28" s="1"/>
  <c r="U21"/>
  <c r="V21" s="1"/>
  <c r="U22"/>
  <c r="V22" s="1"/>
  <c r="U8"/>
  <c r="V8" s="1"/>
  <c r="U29"/>
  <c r="V29" s="1"/>
  <c r="U30"/>
  <c r="V30" s="1"/>
  <c r="U31"/>
  <c r="V31" s="1"/>
  <c r="U48"/>
  <c r="V48" s="1"/>
  <c r="U2"/>
  <c r="V2" s="1"/>
  <c r="U19"/>
  <c r="V19" s="1"/>
  <c r="U16"/>
  <c r="V16" s="1"/>
  <c r="U20"/>
  <c r="V20" s="1"/>
  <c r="U39"/>
  <c r="V39" s="1"/>
  <c r="U27"/>
  <c r="V27" s="1"/>
  <c r="U44"/>
  <c r="V44" s="1"/>
  <c r="U37"/>
  <c r="V37" s="1"/>
  <c r="U38"/>
  <c r="V38" s="1"/>
  <c r="U45"/>
  <c r="V45" s="1"/>
  <c r="U46"/>
  <c r="V46" s="1"/>
  <c r="U47"/>
  <c r="V47" s="1"/>
  <c r="U35"/>
  <c r="V35" s="1"/>
  <c r="U7"/>
  <c r="V7" s="1"/>
  <c r="U36"/>
  <c r="V36" s="1"/>
  <c r="U24"/>
  <c r="V24" s="1"/>
  <c r="U3"/>
  <c r="V3" s="1"/>
  <c r="U32"/>
  <c r="V32" s="1"/>
  <c r="U11"/>
  <c r="V11" s="1"/>
  <c r="U6"/>
  <c r="V6" s="1"/>
  <c r="U40"/>
  <c r="V40" s="1"/>
  <c r="U12"/>
  <c r="V12" s="1"/>
  <c r="U4"/>
  <c r="V4" s="1"/>
  <c r="U43"/>
  <c r="V43" s="1"/>
  <c r="U13"/>
  <c r="V13" s="1"/>
  <c r="U5"/>
  <c r="V5" s="1"/>
  <c r="U23"/>
  <c r="V23" s="1"/>
  <c r="U14"/>
  <c r="V14" s="1"/>
  <c r="U15"/>
  <c r="V15" s="1"/>
  <c r="E51"/>
  <c r="U17"/>
  <c r="V17" s="1"/>
  <c r="U10"/>
  <c r="V10" s="1"/>
  <c r="U18"/>
  <c r="V18" s="1"/>
  <c r="G51"/>
  <c r="U34"/>
  <c r="V34" s="1"/>
  <c r="Z34" l="1"/>
  <c r="Z11"/>
  <c r="Z16"/>
  <c r="M3"/>
  <c r="M29"/>
  <c r="O29"/>
  <c r="P29" s="1"/>
  <c r="M48"/>
  <c r="Z14"/>
  <c r="Z47"/>
  <c r="Z8"/>
  <c r="M44"/>
  <c r="M22"/>
  <c r="O41"/>
  <c r="P41" s="1"/>
  <c r="W41" s="1"/>
  <c r="M41"/>
  <c r="Z40"/>
  <c r="Z39"/>
  <c r="O43"/>
  <c r="P43" s="1"/>
  <c r="W43" s="1"/>
  <c r="M43"/>
  <c r="Z7"/>
  <c r="Z30"/>
  <c r="M42"/>
  <c r="M23"/>
  <c r="Z44"/>
  <c r="Z23"/>
  <c r="Z46"/>
  <c r="Z22"/>
  <c r="M26"/>
  <c r="M13"/>
  <c r="O13"/>
  <c r="P13" s="1"/>
  <c r="W13" s="1"/>
  <c r="M33"/>
  <c r="Z6"/>
  <c r="Z20"/>
  <c r="L54"/>
  <c r="O3" s="1"/>
  <c r="P3" s="1"/>
  <c r="W3" s="1"/>
  <c r="L55"/>
  <c r="M2"/>
  <c r="M37"/>
  <c r="O37"/>
  <c r="P37" s="1"/>
  <c r="W37" s="1"/>
  <c r="O6"/>
  <c r="P6" s="1"/>
  <c r="W6" s="1"/>
  <c r="M6"/>
  <c r="Z15"/>
  <c r="Z35"/>
  <c r="W29"/>
  <c r="Z29"/>
  <c r="M20"/>
  <c r="M45"/>
  <c r="M30"/>
  <c r="O30"/>
  <c r="P30" s="1"/>
  <c r="W30" s="1"/>
  <c r="M14"/>
  <c r="M49"/>
  <c r="Z12"/>
  <c r="Z27"/>
  <c r="M19"/>
  <c r="M18"/>
  <c r="O18"/>
  <c r="P18" s="1"/>
  <c r="M38"/>
  <c r="M7"/>
  <c r="O7"/>
  <c r="P7" s="1"/>
  <c r="W7" s="1"/>
  <c r="Z17"/>
  <c r="Z4"/>
  <c r="Z36"/>
  <c r="Z31"/>
  <c r="O11"/>
  <c r="P11" s="1"/>
  <c r="W11" s="1"/>
  <c r="M11"/>
  <c r="M36"/>
  <c r="M46"/>
  <c r="O46"/>
  <c r="P46" s="1"/>
  <c r="W46" s="1"/>
  <c r="M31"/>
  <c r="M16"/>
  <c r="M15"/>
  <c r="O15"/>
  <c r="P15" s="1"/>
  <c r="W15" s="1"/>
  <c r="Z10"/>
  <c r="Z43"/>
  <c r="Z24"/>
  <c r="Z37"/>
  <c r="Z48"/>
  <c r="M35"/>
  <c r="O34"/>
  <c r="P34" s="1"/>
  <c r="W34" s="1"/>
  <c r="M34"/>
  <c r="M4"/>
  <c r="M39"/>
  <c r="O39"/>
  <c r="P39" s="1"/>
  <c r="W39" s="1"/>
  <c r="M24"/>
  <c r="M8"/>
  <c r="W18"/>
  <c r="Z18"/>
  <c r="Z13"/>
  <c r="Z3"/>
  <c r="Z38"/>
  <c r="Z2"/>
  <c r="Z28"/>
  <c r="M10"/>
  <c r="M28"/>
  <c r="O28"/>
  <c r="P28" s="1"/>
  <c r="W28" s="1"/>
  <c r="M12"/>
  <c r="M47"/>
  <c r="O32"/>
  <c r="P32" s="1"/>
  <c r="W32" s="1"/>
  <c r="M32"/>
  <c r="M17"/>
  <c r="Z5"/>
  <c r="Z32"/>
  <c r="Z45"/>
  <c r="Z19"/>
  <c r="Z21"/>
  <c r="O9"/>
  <c r="P9" s="1"/>
  <c r="W9" s="1"/>
  <c r="M9"/>
  <c r="O27"/>
  <c r="P27" s="1"/>
  <c r="W27" s="1"/>
  <c r="M27"/>
  <c r="M21"/>
  <c r="O5"/>
  <c r="P5" s="1"/>
  <c r="W5" s="1"/>
  <c r="M5"/>
  <c r="M40"/>
  <c r="M25"/>
  <c r="O38" l="1"/>
  <c r="P38" s="1"/>
  <c r="W38" s="1"/>
  <c r="O14"/>
  <c r="P14" s="1"/>
  <c r="W14" s="1"/>
  <c r="O25"/>
  <c r="P25" s="1"/>
  <c r="W25" s="1"/>
  <c r="O21"/>
  <c r="P21" s="1"/>
  <c r="W21" s="1"/>
  <c r="O47"/>
  <c r="P47" s="1"/>
  <c r="W47" s="1"/>
  <c r="O8"/>
  <c r="P8" s="1"/>
  <c r="W8" s="1"/>
  <c r="O36"/>
  <c r="P36" s="1"/>
  <c r="W36" s="1"/>
  <c r="M53"/>
  <c r="O26"/>
  <c r="P26" s="1"/>
  <c r="W26" s="1"/>
  <c r="O35"/>
  <c r="P35" s="1"/>
  <c r="W35" s="1"/>
  <c r="O16"/>
  <c r="P16" s="1"/>
  <c r="W16" s="1"/>
  <c r="O19"/>
  <c r="P19" s="1"/>
  <c r="W19" s="1"/>
  <c r="O49"/>
  <c r="P49" s="1"/>
  <c r="W49" s="1"/>
  <c r="O45"/>
  <c r="P45" s="1"/>
  <c r="W45" s="1"/>
  <c r="O42"/>
  <c r="P42" s="1"/>
  <c r="W42" s="1"/>
  <c r="O22"/>
  <c r="P22" s="1"/>
  <c r="W22" s="1"/>
  <c r="O17"/>
  <c r="P17" s="1"/>
  <c r="W17" s="1"/>
  <c r="O12"/>
  <c r="P12" s="1"/>
  <c r="W12" s="1"/>
  <c r="O24"/>
  <c r="P24" s="1"/>
  <c r="W24" s="1"/>
  <c r="O33"/>
  <c r="P33" s="1"/>
  <c r="W33" s="1"/>
  <c r="O23"/>
  <c r="P23" s="1"/>
  <c r="W23" s="1"/>
  <c r="O48"/>
  <c r="P48" s="1"/>
  <c r="W48" s="1"/>
  <c r="O40"/>
  <c r="P40" s="1"/>
  <c r="W40" s="1"/>
  <c r="O10"/>
  <c r="P10" s="1"/>
  <c r="W10" s="1"/>
  <c r="O4"/>
  <c r="P4" s="1"/>
  <c r="W4" s="1"/>
  <c r="O31"/>
  <c r="P31" s="1"/>
  <c r="W31" s="1"/>
  <c r="O20"/>
  <c r="P20" s="1"/>
  <c r="W20" s="1"/>
  <c r="O2"/>
  <c r="P2" s="1"/>
  <c r="W2" s="1"/>
  <c r="O44"/>
  <c r="P44" s="1"/>
  <c r="W44" s="1"/>
  <c r="N9" l="1"/>
  <c r="N44"/>
  <c r="N33"/>
  <c r="N37"/>
  <c r="N39"/>
  <c r="N25"/>
  <c r="N48"/>
  <c r="N23"/>
  <c r="N6"/>
  <c r="N11"/>
  <c r="N24"/>
  <c r="N12"/>
  <c r="N27"/>
  <c r="N41"/>
  <c r="N2"/>
  <c r="N30"/>
  <c r="N18"/>
  <c r="N15"/>
  <c r="N34"/>
  <c r="N43"/>
  <c r="N13"/>
  <c r="N32"/>
  <c r="N5"/>
  <c r="N29"/>
  <c r="N7"/>
  <c r="N28"/>
  <c r="N35"/>
  <c r="N22"/>
  <c r="N45"/>
  <c r="N19"/>
  <c r="N16"/>
  <c r="N26"/>
  <c r="N36"/>
  <c r="N8"/>
  <c r="N47"/>
  <c r="N21"/>
  <c r="N3"/>
  <c r="N14"/>
  <c r="N38"/>
  <c r="N4"/>
  <c r="N10"/>
  <c r="N20"/>
  <c r="N31"/>
  <c r="N17"/>
  <c r="N40"/>
  <c r="N46"/>
  <c r="N42"/>
  <c r="N49"/>
</calcChain>
</file>

<file path=xl/sharedStrings.xml><?xml version="1.0" encoding="utf-8"?>
<sst xmlns="http://schemas.openxmlformats.org/spreadsheetml/2006/main" count="66" uniqueCount="18">
  <si>
    <t>DayOfWeek</t>
  </si>
  <si>
    <t>Date</t>
  </si>
  <si>
    <t>Half hour</t>
  </si>
  <si>
    <t>demand</t>
  </si>
  <si>
    <t>Thursday</t>
  </si>
  <si>
    <t>Scaled to 1 as max value</t>
  </si>
  <si>
    <t>Max of abs values</t>
  </si>
  <si>
    <t>Integral of positives</t>
  </si>
  <si>
    <t>Integral of negatives</t>
  </si>
  <si>
    <t>Scale integrals to +/-1</t>
  </si>
  <si>
    <t>raw demand squared</t>
  </si>
  <si>
    <t>ABS</t>
  </si>
  <si>
    <t>Abs(SS)_d63</t>
  </si>
  <si>
    <t>PS</t>
  </si>
  <si>
    <t>SS_d55</t>
  </si>
  <si>
    <t>SS_d56</t>
  </si>
  <si>
    <t>SS_d57</t>
  </si>
  <si>
    <t>SS_d58</t>
  </si>
</sst>
</file>

<file path=xl/styles.xml><?xml version="1.0" encoding="utf-8"?>
<styleSheet xmlns="http://schemas.openxmlformats.org/spreadsheetml/2006/main">
  <numFmts count="1">
    <numFmt numFmtId="164" formatCode="0.00000000000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'macroDemand_1Day_Thursday - Cop'!$N$2:$N$49</c:f>
              <c:numCache>
                <c:formatCode>General</c:formatCode>
                <c:ptCount val="48"/>
                <c:pt idx="0">
                  <c:v>-0.63111268398243281</c:v>
                </c:pt>
                <c:pt idx="1">
                  <c:v>-0.72820783560658364</c:v>
                </c:pt>
                <c:pt idx="2">
                  <c:v>-0.77712671218968832</c:v>
                </c:pt>
                <c:pt idx="3">
                  <c:v>-0.82019760162908217</c:v>
                </c:pt>
                <c:pt idx="4">
                  <c:v>-0.87366491265729518</c:v>
                </c:pt>
                <c:pt idx="5">
                  <c:v>-0.90671068127889909</c:v>
                </c:pt>
                <c:pt idx="6">
                  <c:v>-0.91766405402426221</c:v>
                </c:pt>
                <c:pt idx="7">
                  <c:v>-0.92778200003480948</c:v>
                </c:pt>
                <c:pt idx="8">
                  <c:v>-0.93734299488881279</c:v>
                </c:pt>
                <c:pt idx="9">
                  <c:v>-1</c:v>
                </c:pt>
                <c:pt idx="10">
                  <c:v>-0.97809325450927387</c:v>
                </c:pt>
                <c:pt idx="11">
                  <c:v>-0.9135797455429403</c:v>
                </c:pt>
                <c:pt idx="12">
                  <c:v>-0.68838582791369574</c:v>
                </c:pt>
                <c:pt idx="13">
                  <c:v>-0.42197752470020361</c:v>
                </c:pt>
                <c:pt idx="14">
                  <c:v>-9.2540915604495066E-2</c:v>
                </c:pt>
                <c:pt idx="15">
                  <c:v>0.12615523853173752</c:v>
                </c:pt>
                <c:pt idx="16">
                  <c:v>0.28219438755678289</c:v>
                </c:pt>
                <c:pt idx="17">
                  <c:v>0.35812539523226605</c:v>
                </c:pt>
                <c:pt idx="18">
                  <c:v>0.45011516125476453</c:v>
                </c:pt>
                <c:pt idx="19">
                  <c:v>0.48529590930978667</c:v>
                </c:pt>
                <c:pt idx="20">
                  <c:v>0.50506767536709463</c:v>
                </c:pt>
                <c:pt idx="21">
                  <c:v>0.54795291442097382</c:v>
                </c:pt>
                <c:pt idx="22">
                  <c:v>0.57153051338133165</c:v>
                </c:pt>
                <c:pt idx="23">
                  <c:v>0.57793545168158633</c:v>
                </c:pt>
                <c:pt idx="24">
                  <c:v>0.58777492211386173</c:v>
                </c:pt>
                <c:pt idx="25">
                  <c:v>0.56920988356239888</c:v>
                </c:pt>
                <c:pt idx="26">
                  <c:v>0.57041661106824393</c:v>
                </c:pt>
                <c:pt idx="27">
                  <c:v>0.55426502752847118</c:v>
                </c:pt>
                <c:pt idx="28">
                  <c:v>0.52502509180991719</c:v>
                </c:pt>
                <c:pt idx="29">
                  <c:v>0.51147261366734931</c:v>
                </c:pt>
                <c:pt idx="30">
                  <c:v>0.5084093823063579</c:v>
                </c:pt>
                <c:pt idx="31">
                  <c:v>0.5396914722655729</c:v>
                </c:pt>
                <c:pt idx="32">
                  <c:v>0.56206234372008568</c:v>
                </c:pt>
                <c:pt idx="33">
                  <c:v>0.59167358020966887</c:v>
                </c:pt>
                <c:pt idx="34">
                  <c:v>0.58777492211386173</c:v>
                </c:pt>
                <c:pt idx="35">
                  <c:v>0.52548921777370383</c:v>
                </c:pt>
                <c:pt idx="36">
                  <c:v>0.44426717411105376</c:v>
                </c:pt>
                <c:pt idx="37">
                  <c:v>0.3844877499753433</c:v>
                </c:pt>
                <c:pt idx="38">
                  <c:v>0.30558633613162611</c:v>
                </c:pt>
                <c:pt idx="39">
                  <c:v>0.24654951353797422</c:v>
                </c:pt>
                <c:pt idx="40">
                  <c:v>0.18741986575156497</c:v>
                </c:pt>
                <c:pt idx="41">
                  <c:v>0.13293147760302146</c:v>
                </c:pt>
                <c:pt idx="42">
                  <c:v>0.13645883492779939</c:v>
                </c:pt>
                <c:pt idx="43">
                  <c:v>0.1306108477840886</c:v>
                </c:pt>
                <c:pt idx="44">
                  <c:v>7.2038151154223254E-2</c:v>
                </c:pt>
                <c:pt idx="45">
                  <c:v>-0.11565438860106633</c:v>
                </c:pt>
                <c:pt idx="46">
                  <c:v>-0.32878103117186003</c:v>
                </c:pt>
                <c:pt idx="47">
                  <c:v>-0.51916550151711172</c:v>
                </c:pt>
              </c:numCache>
            </c:numRef>
          </c:val>
        </c:ser>
        <c:marker val="1"/>
        <c:axId val="57350016"/>
        <c:axId val="57351552"/>
      </c:lineChart>
      <c:catAx>
        <c:axId val="57350016"/>
        <c:scaling>
          <c:orientation val="minMax"/>
        </c:scaling>
        <c:axPos val="b"/>
        <c:tickLblPos val="nextTo"/>
        <c:crossAx val="57351552"/>
        <c:crosses val="autoZero"/>
        <c:auto val="1"/>
        <c:lblAlgn val="ctr"/>
        <c:lblOffset val="100"/>
      </c:catAx>
      <c:valAx>
        <c:axId val="57351552"/>
        <c:scaling>
          <c:orientation val="minMax"/>
        </c:scaling>
        <c:axPos val="l"/>
        <c:majorGridlines/>
        <c:numFmt formatCode="General" sourceLinked="1"/>
        <c:tickLblPos val="nextTo"/>
        <c:crossAx val="573500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'macroDemand_1Day_Thursday - Cop'!$O$2:$O$49</c:f>
              <c:numCache>
                <c:formatCode>General</c:formatCode>
                <c:ptCount val="48"/>
                <c:pt idx="0">
                  <c:v>-5.0175966199729707E-2</c:v>
                </c:pt>
                <c:pt idx="1">
                  <c:v>-5.7895416576338891E-2</c:v>
                </c:pt>
                <c:pt idx="2">
                  <c:v>-6.1784661651360914E-2</c:v>
                </c:pt>
                <c:pt idx="3">
                  <c:v>-6.5208968510583346E-2</c:v>
                </c:pt>
                <c:pt idx="4">
                  <c:v>-6.9459832197893936E-2</c:v>
                </c:pt>
                <c:pt idx="5">
                  <c:v>-7.2087102115745635E-2</c:v>
                </c:pt>
                <c:pt idx="6">
                  <c:v>-7.295793877390995E-2</c:v>
                </c:pt>
                <c:pt idx="7">
                  <c:v>-7.3762355686960046E-2</c:v>
                </c:pt>
                <c:pt idx="8">
                  <c:v>-7.4522492769934001E-2</c:v>
                </c:pt>
                <c:pt idx="9">
                  <c:v>-7.9503973653501106E-2</c:v>
                </c:pt>
                <c:pt idx="10">
                  <c:v>-7.7762300337172463E-2</c:v>
                </c:pt>
                <c:pt idx="11">
                  <c:v>-7.263322002001818E-2</c:v>
                </c:pt>
                <c:pt idx="12">
                  <c:v>-5.4729408725894012E-2</c:v>
                </c:pt>
                <c:pt idx="13">
                  <c:v>-3.3548890006134605E-2</c:v>
                </c:pt>
                <c:pt idx="14">
                  <c:v>-7.3573705160906444E-3</c:v>
                </c:pt>
                <c:pt idx="15">
                  <c:v>1.0029842760478407E-2</c:v>
                </c:pt>
                <c:pt idx="16">
                  <c:v>2.2435575153480349E-2</c:v>
                </c:pt>
                <c:pt idx="17">
                  <c:v>2.8472391987195748E-2</c:v>
                </c:pt>
                <c:pt idx="18">
                  <c:v>3.5785943921440203E-2</c:v>
                </c:pt>
                <c:pt idx="19">
                  <c:v>3.8582953187917143E-2</c:v>
                </c:pt>
                <c:pt idx="20">
                  <c:v>4.0154887155620538E-2</c:v>
                </c:pt>
                <c:pt idx="21">
                  <c:v>4.3564434071484248E-2</c:v>
                </c:pt>
                <c:pt idx="22">
                  <c:v>4.5438946878041356E-2</c:v>
                </c:pt>
                <c:pt idx="23">
                  <c:v>4.5948164923917102E-2</c:v>
                </c:pt>
                <c:pt idx="24">
                  <c:v>4.6730441921929128E-2</c:v>
                </c:pt>
                <c:pt idx="25">
                  <c:v>4.5254447586057386E-2</c:v>
                </c:pt>
                <c:pt idx="26">
                  <c:v>4.5350387217889053E-2</c:v>
                </c:pt>
                <c:pt idx="27">
                  <c:v>4.4066272145680638E-2</c:v>
                </c:pt>
                <c:pt idx="28">
                  <c:v>4.1741581066682659E-2</c:v>
                </c:pt>
                <c:pt idx="29">
                  <c:v>4.0664105201496291E-2</c:v>
                </c:pt>
                <c:pt idx="30">
                  <c:v>4.0420566136077453E-2</c:v>
                </c:pt>
                <c:pt idx="31">
                  <c:v>4.290761659202133E-2</c:v>
                </c:pt>
                <c:pt idx="32">
                  <c:v>4.4686189766746771E-2</c:v>
                </c:pt>
                <c:pt idx="33">
                  <c:v>4.7040400732462191E-2</c:v>
                </c:pt>
                <c:pt idx="34">
                  <c:v>4.6730441921929128E-2</c:v>
                </c:pt>
                <c:pt idx="35">
                  <c:v>4.177848092507945E-2</c:v>
                </c:pt>
                <c:pt idx="36">
                  <c:v>3.5321005705640604E-2</c:v>
                </c:pt>
                <c:pt idx="37">
                  <c:v>3.0568303944133613E-2</c:v>
                </c:pt>
                <c:pt idx="38">
                  <c:v>2.4295328016678736E-2</c:v>
                </c:pt>
                <c:pt idx="39">
                  <c:v>1.9601666028606614E-2</c:v>
                </c:pt>
                <c:pt idx="40">
                  <c:v>1.4900624068855136E-2</c:v>
                </c:pt>
                <c:pt idx="41">
                  <c:v>1.0568580693071591E-2</c:v>
                </c:pt>
                <c:pt idx="42">
                  <c:v>1.084901961688722E-2</c:v>
                </c:pt>
                <c:pt idx="43">
                  <c:v>1.0384081401087623E-2</c:v>
                </c:pt>
                <c:pt idx="44">
                  <c:v>5.7273192714122961E-3</c:v>
                </c:pt>
                <c:pt idx="45">
                  <c:v>-9.1949834642509557E-3</c:v>
                </c:pt>
                <c:pt idx="46">
                  <c:v>-2.6139398440058487E-2</c:v>
                </c:pt>
                <c:pt idx="47">
                  <c:v>-4.1275720354423139E-2</c:v>
                </c:pt>
              </c:numCache>
            </c:numRef>
          </c:val>
        </c:ser>
        <c:marker val="1"/>
        <c:axId val="57375744"/>
        <c:axId val="57393920"/>
      </c:lineChart>
      <c:catAx>
        <c:axId val="57375744"/>
        <c:scaling>
          <c:orientation val="minMax"/>
        </c:scaling>
        <c:axPos val="b"/>
        <c:tickLblPos val="nextTo"/>
        <c:crossAx val="57393920"/>
        <c:crosses val="autoZero"/>
        <c:auto val="1"/>
        <c:lblAlgn val="ctr"/>
        <c:lblOffset val="100"/>
      </c:catAx>
      <c:valAx>
        <c:axId val="57393920"/>
        <c:scaling>
          <c:orientation val="minMax"/>
        </c:scaling>
        <c:axPos val="l"/>
        <c:majorGridlines/>
        <c:numFmt formatCode="General" sourceLinked="1"/>
        <c:tickLblPos val="nextTo"/>
        <c:crossAx val="57375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v>Sq</c:v>
          </c:tx>
          <c:marker>
            <c:symbol val="none"/>
          </c:marker>
          <c:val>
            <c:numRef>
              <c:f>'macroDemand_1Day_Thursday - Cop'!$O$2:$O$49</c:f>
              <c:numCache>
                <c:formatCode>General</c:formatCode>
                <c:ptCount val="48"/>
                <c:pt idx="0">
                  <c:v>-5.0175966199729707E-2</c:v>
                </c:pt>
                <c:pt idx="1">
                  <c:v>-5.7895416576338891E-2</c:v>
                </c:pt>
                <c:pt idx="2">
                  <c:v>-6.1784661651360914E-2</c:v>
                </c:pt>
                <c:pt idx="3">
                  <c:v>-6.5208968510583346E-2</c:v>
                </c:pt>
                <c:pt idx="4">
                  <c:v>-6.9459832197893936E-2</c:v>
                </c:pt>
                <c:pt idx="5">
                  <c:v>-7.2087102115745635E-2</c:v>
                </c:pt>
                <c:pt idx="6">
                  <c:v>-7.295793877390995E-2</c:v>
                </c:pt>
                <c:pt idx="7">
                  <c:v>-7.3762355686960046E-2</c:v>
                </c:pt>
                <c:pt idx="8">
                  <c:v>-7.4522492769934001E-2</c:v>
                </c:pt>
                <c:pt idx="9">
                  <c:v>-7.9503973653501106E-2</c:v>
                </c:pt>
                <c:pt idx="10">
                  <c:v>-7.7762300337172463E-2</c:v>
                </c:pt>
                <c:pt idx="11">
                  <c:v>-7.263322002001818E-2</c:v>
                </c:pt>
                <c:pt idx="12">
                  <c:v>-5.4729408725894012E-2</c:v>
                </c:pt>
                <c:pt idx="13">
                  <c:v>-3.3548890006134605E-2</c:v>
                </c:pt>
                <c:pt idx="14">
                  <c:v>-7.3573705160906444E-3</c:v>
                </c:pt>
                <c:pt idx="15">
                  <c:v>1.0029842760478407E-2</c:v>
                </c:pt>
                <c:pt idx="16">
                  <c:v>2.2435575153480349E-2</c:v>
                </c:pt>
                <c:pt idx="17">
                  <c:v>2.8472391987195748E-2</c:v>
                </c:pt>
                <c:pt idx="18">
                  <c:v>3.5785943921440203E-2</c:v>
                </c:pt>
                <c:pt idx="19">
                  <c:v>3.8582953187917143E-2</c:v>
                </c:pt>
                <c:pt idx="20">
                  <c:v>4.0154887155620538E-2</c:v>
                </c:pt>
                <c:pt idx="21">
                  <c:v>4.3564434071484248E-2</c:v>
                </c:pt>
                <c:pt idx="22">
                  <c:v>4.5438946878041356E-2</c:v>
                </c:pt>
                <c:pt idx="23">
                  <c:v>4.5948164923917102E-2</c:v>
                </c:pt>
                <c:pt idx="24">
                  <c:v>4.6730441921929128E-2</c:v>
                </c:pt>
                <c:pt idx="25">
                  <c:v>4.5254447586057386E-2</c:v>
                </c:pt>
                <c:pt idx="26">
                  <c:v>4.5350387217889053E-2</c:v>
                </c:pt>
                <c:pt idx="27">
                  <c:v>4.4066272145680638E-2</c:v>
                </c:pt>
                <c:pt idx="28">
                  <c:v>4.1741581066682659E-2</c:v>
                </c:pt>
                <c:pt idx="29">
                  <c:v>4.0664105201496291E-2</c:v>
                </c:pt>
                <c:pt idx="30">
                  <c:v>4.0420566136077453E-2</c:v>
                </c:pt>
                <c:pt idx="31">
                  <c:v>4.290761659202133E-2</c:v>
                </c:pt>
                <c:pt idx="32">
                  <c:v>4.4686189766746771E-2</c:v>
                </c:pt>
                <c:pt idx="33">
                  <c:v>4.7040400732462191E-2</c:v>
                </c:pt>
                <c:pt idx="34">
                  <c:v>4.6730441921929128E-2</c:v>
                </c:pt>
                <c:pt idx="35">
                  <c:v>4.177848092507945E-2</c:v>
                </c:pt>
                <c:pt idx="36">
                  <c:v>3.5321005705640604E-2</c:v>
                </c:pt>
                <c:pt idx="37">
                  <c:v>3.0568303944133613E-2</c:v>
                </c:pt>
                <c:pt idx="38">
                  <c:v>2.4295328016678736E-2</c:v>
                </c:pt>
                <c:pt idx="39">
                  <c:v>1.9601666028606614E-2</c:v>
                </c:pt>
                <c:pt idx="40">
                  <c:v>1.4900624068855136E-2</c:v>
                </c:pt>
                <c:pt idx="41">
                  <c:v>1.0568580693071591E-2</c:v>
                </c:pt>
                <c:pt idx="42">
                  <c:v>1.084901961688722E-2</c:v>
                </c:pt>
                <c:pt idx="43">
                  <c:v>1.0384081401087623E-2</c:v>
                </c:pt>
                <c:pt idx="44">
                  <c:v>5.7273192714122961E-3</c:v>
                </c:pt>
                <c:pt idx="45">
                  <c:v>-9.1949834642509557E-3</c:v>
                </c:pt>
                <c:pt idx="46">
                  <c:v>-2.6139398440058487E-2</c:v>
                </c:pt>
                <c:pt idx="47">
                  <c:v>-4.1275720354423139E-2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'macroDemand_1Day_Thursday - Cop'!$U$2:$U$49</c:f>
              <c:numCache>
                <c:formatCode>General</c:formatCode>
                <c:ptCount val="48"/>
                <c:pt idx="0">
                  <c:v>-5.2141229636202588E-2</c:v>
                </c:pt>
                <c:pt idx="1">
                  <c:v>-5.8519427588387948E-2</c:v>
                </c:pt>
                <c:pt idx="2">
                  <c:v>-6.1637586595780822E-2</c:v>
                </c:pt>
                <c:pt idx="3">
                  <c:v>-6.4330107285960988E-2</c:v>
                </c:pt>
                <c:pt idx="4">
                  <c:v>-6.7603657800751379E-2</c:v>
                </c:pt>
                <c:pt idx="5">
                  <c:v>-6.9588738155806532E-2</c:v>
                </c:pt>
                <c:pt idx="6">
                  <c:v>-7.0240282108056204E-2</c:v>
                </c:pt>
                <c:pt idx="7">
                  <c:v>-7.0839286611373897E-2</c:v>
                </c:pt>
                <c:pt idx="8">
                  <c:v>-7.1402807272969895E-2</c:v>
                </c:pt>
                <c:pt idx="9">
                  <c:v>-7.5035390791171164E-2</c:v>
                </c:pt>
                <c:pt idx="10">
                  <c:v>-7.37772463108783E-2</c:v>
                </c:pt>
                <c:pt idx="11">
                  <c:v>-6.9997707952227817E-2</c:v>
                </c:pt>
                <c:pt idx="12">
                  <c:v>-5.5933952162879913E-2</c:v>
                </c:pt>
                <c:pt idx="13">
                  <c:v>-3.7548356956972638E-2</c:v>
                </c:pt>
                <c:pt idx="14">
                  <c:v>-1.2193204654831355E-2</c:v>
                </c:pt>
                <c:pt idx="15">
                  <c:v>6.2386730228942396E-3</c:v>
                </c:pt>
                <c:pt idx="16">
                  <c:v>2.0170176240775078E-2</c:v>
                </c:pt>
                <c:pt idx="17">
                  <c:v>2.7184534967527388E-2</c:v>
                </c:pt>
                <c:pt idx="18">
                  <c:v>3.5888531317619397E-2</c:v>
                </c:pt>
                <c:pt idx="19">
                  <c:v>3.9277015794099743E-2</c:v>
                </c:pt>
                <c:pt idx="20">
                  <c:v>4.1195862856911326E-2</c:v>
                </c:pt>
                <c:pt idx="21">
                  <c:v>4.5393731580383928E-2</c:v>
                </c:pt>
                <c:pt idx="22">
                  <c:v>4.7722564915212901E-2</c:v>
                </c:pt>
                <c:pt idx="23">
                  <c:v>4.8357763723679462E-2</c:v>
                </c:pt>
                <c:pt idx="24">
                  <c:v>4.9335709616225874E-2</c:v>
                </c:pt>
                <c:pt idx="25">
                  <c:v>4.7492690666891491E-2</c:v>
                </c:pt>
                <c:pt idx="26">
                  <c:v>4.7612207336184598E-2</c:v>
                </c:pt>
                <c:pt idx="27">
                  <c:v>4.6015744265841735E-2</c:v>
                </c:pt>
                <c:pt idx="28">
                  <c:v>4.3143309465134595E-2</c:v>
                </c:pt>
                <c:pt idx="29">
                  <c:v>4.1819698850500818E-2</c:v>
                </c:pt>
                <c:pt idx="30">
                  <c:v>4.1521205887004552E-2</c:v>
                </c:pt>
                <c:pt idx="31">
                  <c:v>4.4581233622198124E-2</c:v>
                </c:pt>
                <c:pt idx="32">
                  <c:v>4.6785581183705592E-2</c:v>
                </c:pt>
                <c:pt idx="33">
                  <c:v>4.9723912444772499E-2</c:v>
                </c:pt>
                <c:pt idx="34">
                  <c:v>4.9335709616225874E-2</c:v>
                </c:pt>
                <c:pt idx="35">
                  <c:v>4.318872541996948E-2</c:v>
                </c:pt>
                <c:pt idx="36">
                  <c:v>3.5328476263961378E-2</c:v>
                </c:pt>
                <c:pt idx="37">
                  <c:v>2.9655828984383226E-2</c:v>
                </c:pt>
                <c:pt idx="38">
                  <c:v>2.2314676400959996E-2</c:v>
                </c:pt>
                <c:pt idx="39">
                  <c:v>1.6930451973041619E-2</c:v>
                </c:pt>
                <c:pt idx="40">
                  <c:v>1.1631014535717512E-2</c:v>
                </c:pt>
                <c:pt idx="41">
                  <c:v>6.8301708556598034E-3</c:v>
                </c:pt>
                <c:pt idx="42">
                  <c:v>7.1385589026118348E-3</c:v>
                </c:pt>
                <c:pt idx="43">
                  <c:v>6.6274651059893856E-3</c:v>
                </c:pt>
                <c:pt idx="44">
                  <c:v>1.5587741839169216E-3</c:v>
                </c:pt>
                <c:pt idx="45">
                  <c:v>-1.4066632197841031E-2</c:v>
                </c:pt>
                <c:pt idx="46">
                  <c:v>-3.0669313798350126E-2</c:v>
                </c:pt>
                <c:pt idx="47">
                  <c:v>-4.4475072119558229E-2</c:v>
                </c:pt>
              </c:numCache>
            </c:numRef>
          </c:val>
        </c:ser>
        <c:marker val="1"/>
        <c:axId val="60118528"/>
        <c:axId val="60120064"/>
      </c:lineChart>
      <c:catAx>
        <c:axId val="60118528"/>
        <c:scaling>
          <c:orientation val="minMax"/>
        </c:scaling>
        <c:axPos val="b"/>
        <c:tickLblPos val="nextTo"/>
        <c:crossAx val="60120064"/>
        <c:crosses val="autoZero"/>
        <c:auto val="1"/>
        <c:lblAlgn val="ctr"/>
        <c:lblOffset val="100"/>
      </c:catAx>
      <c:valAx>
        <c:axId val="60120064"/>
        <c:scaling>
          <c:orientation val="minMax"/>
        </c:scaling>
        <c:axPos val="l"/>
        <c:majorGridlines/>
        <c:numFmt formatCode="General" sourceLinked="1"/>
        <c:tickLblPos val="nextTo"/>
        <c:crossAx val="60118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tx>
            <c:strRef>
              <c:f>'macroDemand_1Day_Thursday - Cop'!$U$1</c:f>
              <c:strCache>
                <c:ptCount val="1"/>
                <c:pt idx="0">
                  <c:v>PS</c:v>
                </c:pt>
              </c:strCache>
            </c:strRef>
          </c:tx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  <c:yVal>
            <c:numRef>
              <c:f>'macroDemand_1Day_Thursday - Cop'!$U$2:$U$49</c:f>
              <c:numCache>
                <c:formatCode>General</c:formatCode>
                <c:ptCount val="48"/>
                <c:pt idx="0">
                  <c:v>-5.2141229636202588E-2</c:v>
                </c:pt>
                <c:pt idx="1">
                  <c:v>-5.8519427588387948E-2</c:v>
                </c:pt>
                <c:pt idx="2">
                  <c:v>-6.1637586595780822E-2</c:v>
                </c:pt>
                <c:pt idx="3">
                  <c:v>-6.4330107285960988E-2</c:v>
                </c:pt>
                <c:pt idx="4">
                  <c:v>-6.7603657800751379E-2</c:v>
                </c:pt>
                <c:pt idx="5">
                  <c:v>-6.9588738155806532E-2</c:v>
                </c:pt>
                <c:pt idx="6">
                  <c:v>-7.0240282108056204E-2</c:v>
                </c:pt>
                <c:pt idx="7">
                  <c:v>-7.0839286611373897E-2</c:v>
                </c:pt>
                <c:pt idx="8">
                  <c:v>-7.1402807272969895E-2</c:v>
                </c:pt>
                <c:pt idx="9">
                  <c:v>-7.5035390791171164E-2</c:v>
                </c:pt>
                <c:pt idx="10">
                  <c:v>-7.37772463108783E-2</c:v>
                </c:pt>
                <c:pt idx="11">
                  <c:v>-6.9997707952227817E-2</c:v>
                </c:pt>
                <c:pt idx="12">
                  <c:v>-5.5933952162879913E-2</c:v>
                </c:pt>
                <c:pt idx="13">
                  <c:v>-3.7548356956972638E-2</c:v>
                </c:pt>
                <c:pt idx="14">
                  <c:v>-1.2193204654831355E-2</c:v>
                </c:pt>
                <c:pt idx="15">
                  <c:v>6.2386730228942396E-3</c:v>
                </c:pt>
                <c:pt idx="16">
                  <c:v>2.0170176240775078E-2</c:v>
                </c:pt>
                <c:pt idx="17">
                  <c:v>2.7184534967527388E-2</c:v>
                </c:pt>
                <c:pt idx="18">
                  <c:v>3.5888531317619397E-2</c:v>
                </c:pt>
                <c:pt idx="19">
                  <c:v>3.9277015794099743E-2</c:v>
                </c:pt>
                <c:pt idx="20">
                  <c:v>4.1195862856911326E-2</c:v>
                </c:pt>
                <c:pt idx="21">
                  <c:v>4.5393731580383928E-2</c:v>
                </c:pt>
                <c:pt idx="22">
                  <c:v>4.7722564915212901E-2</c:v>
                </c:pt>
                <c:pt idx="23">
                  <c:v>4.8357763723679462E-2</c:v>
                </c:pt>
                <c:pt idx="24">
                  <c:v>4.9335709616225874E-2</c:v>
                </c:pt>
                <c:pt idx="25">
                  <c:v>4.7492690666891491E-2</c:v>
                </c:pt>
                <c:pt idx="26">
                  <c:v>4.7612207336184598E-2</c:v>
                </c:pt>
                <c:pt idx="27">
                  <c:v>4.6015744265841735E-2</c:v>
                </c:pt>
                <c:pt idx="28">
                  <c:v>4.3143309465134595E-2</c:v>
                </c:pt>
                <c:pt idx="29">
                  <c:v>4.1819698850500818E-2</c:v>
                </c:pt>
                <c:pt idx="30">
                  <c:v>4.1521205887004552E-2</c:v>
                </c:pt>
                <c:pt idx="31">
                  <c:v>4.4581233622198124E-2</c:v>
                </c:pt>
                <c:pt idx="32">
                  <c:v>4.6785581183705592E-2</c:v>
                </c:pt>
                <c:pt idx="33">
                  <c:v>4.9723912444772499E-2</c:v>
                </c:pt>
                <c:pt idx="34">
                  <c:v>4.9335709616225874E-2</c:v>
                </c:pt>
                <c:pt idx="35">
                  <c:v>4.318872541996948E-2</c:v>
                </c:pt>
                <c:pt idx="36">
                  <c:v>3.5328476263961378E-2</c:v>
                </c:pt>
                <c:pt idx="37">
                  <c:v>2.9655828984383226E-2</c:v>
                </c:pt>
                <c:pt idx="38">
                  <c:v>2.2314676400959996E-2</c:v>
                </c:pt>
                <c:pt idx="39">
                  <c:v>1.6930451973041619E-2</c:v>
                </c:pt>
                <c:pt idx="40">
                  <c:v>1.1631014535717512E-2</c:v>
                </c:pt>
                <c:pt idx="41">
                  <c:v>6.8301708556598034E-3</c:v>
                </c:pt>
                <c:pt idx="42">
                  <c:v>7.1385589026118348E-3</c:v>
                </c:pt>
                <c:pt idx="43">
                  <c:v>6.6274651059893856E-3</c:v>
                </c:pt>
                <c:pt idx="44">
                  <c:v>1.5587741839169216E-3</c:v>
                </c:pt>
                <c:pt idx="45">
                  <c:v>-1.4066632197841031E-2</c:v>
                </c:pt>
                <c:pt idx="46">
                  <c:v>-3.0669313798350126E-2</c:v>
                </c:pt>
                <c:pt idx="47">
                  <c:v>-4.4475072119558229E-2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'macroDemand_1Day_Thursday - Cop'!$X$1</c:f>
              <c:strCache>
                <c:ptCount val="1"/>
                <c:pt idx="0">
                  <c:v>SS_d55</c:v>
                </c:pt>
              </c:strCache>
            </c:strRef>
          </c:tx>
          <c:yVal>
            <c:numRef>
              <c:f>'macroDemand_1Day_Thursday - Cop'!$X$2:$X$49</c:f>
              <c:numCache>
                <c:formatCode>General</c:formatCode>
                <c:ptCount val="48"/>
                <c:pt idx="0">
                  <c:v>1.7189220033926099E-7</c:v>
                </c:pt>
                <c:pt idx="1">
                  <c:v>-1.73164954779296E-4</c:v>
                </c:pt>
                <c:pt idx="2">
                  <c:v>2.29740919458375E-3</c:v>
                </c:pt>
                <c:pt idx="3">
                  <c:v>-5.1980386378523098E-2</c:v>
                </c:pt>
                <c:pt idx="4">
                  <c:v>-4.7248489021474702E-2</c:v>
                </c:pt>
                <c:pt idx="5">
                  <c:v>-9.3873687932444605E-2</c:v>
                </c:pt>
                <c:pt idx="6">
                  <c:v>-7.8029500201712204E-2</c:v>
                </c:pt>
                <c:pt idx="7">
                  <c:v>-9.8216931842677699E-2</c:v>
                </c:pt>
                <c:pt idx="8">
                  <c:v>-0.104059399653314</c:v>
                </c:pt>
                <c:pt idx="9">
                  <c:v>-0.107850658234644</c:v>
                </c:pt>
                <c:pt idx="10">
                  <c:v>-9.3482846143406295E-2</c:v>
                </c:pt>
                <c:pt idx="11">
                  <c:v>-0.10651172749337</c:v>
                </c:pt>
                <c:pt idx="12">
                  <c:v>-7.3934795859192104E-2</c:v>
                </c:pt>
                <c:pt idx="13">
                  <c:v>-5.2582382062828698E-2</c:v>
                </c:pt>
                <c:pt idx="14">
                  <c:v>-2.56104459258619E-2</c:v>
                </c:pt>
                <c:pt idx="15">
                  <c:v>-2.3178916183583798E-2</c:v>
                </c:pt>
                <c:pt idx="16">
                  <c:v>1.6154072151390898E-5</c:v>
                </c:pt>
                <c:pt idx="17">
                  <c:v>6.4857039576034997E-3</c:v>
                </c:pt>
                <c:pt idx="18">
                  <c:v>2.3053605367045898E-2</c:v>
                </c:pt>
                <c:pt idx="19">
                  <c:v>1.9811412823854999E-2</c:v>
                </c:pt>
                <c:pt idx="20">
                  <c:v>1.95206402021093E-2</c:v>
                </c:pt>
                <c:pt idx="21">
                  <c:v>2.4256775093078602E-2</c:v>
                </c:pt>
                <c:pt idx="22">
                  <c:v>3.3240055578596203E-2</c:v>
                </c:pt>
                <c:pt idx="23">
                  <c:v>3.5749212809488999E-2</c:v>
                </c:pt>
                <c:pt idx="24">
                  <c:v>3.7968966266926397E-2</c:v>
                </c:pt>
                <c:pt idx="25">
                  <c:v>3.8543532526593802E-2</c:v>
                </c:pt>
                <c:pt idx="26">
                  <c:v>3.3196543563946801E-2</c:v>
                </c:pt>
                <c:pt idx="27">
                  <c:v>4.1320046874764101E-2</c:v>
                </c:pt>
                <c:pt idx="28">
                  <c:v>3.7044336765545798E-2</c:v>
                </c:pt>
                <c:pt idx="29">
                  <c:v>3.5086638279778599E-2</c:v>
                </c:pt>
                <c:pt idx="30">
                  <c:v>3.9350518600183397E-2</c:v>
                </c:pt>
                <c:pt idx="31">
                  <c:v>3.5696979746962003E-2</c:v>
                </c:pt>
                <c:pt idx="32">
                  <c:v>3.8515283582508102E-2</c:v>
                </c:pt>
                <c:pt idx="33">
                  <c:v>4.4588861022993802E-2</c:v>
                </c:pt>
                <c:pt idx="34">
                  <c:v>5.0618346029668103E-2</c:v>
                </c:pt>
                <c:pt idx="35">
                  <c:v>5.4215134356893201E-2</c:v>
                </c:pt>
                <c:pt idx="36">
                  <c:v>5.6197180801124097E-2</c:v>
                </c:pt>
                <c:pt idx="37">
                  <c:v>4.3957892981707797E-2</c:v>
                </c:pt>
                <c:pt idx="38">
                  <c:v>5.3618598568508397E-2</c:v>
                </c:pt>
                <c:pt idx="39">
                  <c:v>4.7577416682833197E-2</c:v>
                </c:pt>
                <c:pt idx="40">
                  <c:v>2.7142128769135201E-2</c:v>
                </c:pt>
                <c:pt idx="41">
                  <c:v>3.2042694972674E-2</c:v>
                </c:pt>
                <c:pt idx="42">
                  <c:v>1.9017125827237E-2</c:v>
                </c:pt>
                <c:pt idx="43">
                  <c:v>3.3545156437915398E-2</c:v>
                </c:pt>
                <c:pt idx="44">
                  <c:v>2.86495904246943E-2</c:v>
                </c:pt>
                <c:pt idx="45">
                  <c:v>6.2662192579126096E-3</c:v>
                </c:pt>
                <c:pt idx="46">
                  <c:v>-1.4921349675332801E-2</c:v>
                </c:pt>
                <c:pt idx="47">
                  <c:v>-2.83453557128477E-2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'macroDemand_1Day_Thursday - Cop'!$AA$1</c:f>
              <c:strCache>
                <c:ptCount val="1"/>
                <c:pt idx="0">
                  <c:v>SS_d56</c:v>
                </c:pt>
              </c:strCache>
            </c:strRef>
          </c:tx>
          <c:yVal>
            <c:numRef>
              <c:f>'macroDemand_1Day_Thursday - Cop'!$AA$2:$AA$49</c:f>
              <c:numCache>
                <c:formatCode>General</c:formatCode>
                <c:ptCount val="48"/>
                <c:pt idx="0">
                  <c:v>-9.5973259820616094E-2</c:v>
                </c:pt>
                <c:pt idx="1">
                  <c:v>-6.5146639395014198E-3</c:v>
                </c:pt>
                <c:pt idx="2">
                  <c:v>-5.1981580255150103E-4</c:v>
                </c:pt>
                <c:pt idx="3">
                  <c:v>-3.1111061461851199E-2</c:v>
                </c:pt>
                <c:pt idx="4">
                  <c:v>-8.74308427953151E-2</c:v>
                </c:pt>
                <c:pt idx="5">
                  <c:v>-6.7647426313390394E-2</c:v>
                </c:pt>
                <c:pt idx="6">
                  <c:v>-7.2538320398404896E-2</c:v>
                </c:pt>
                <c:pt idx="7">
                  <c:v>-9.5049251686005198E-2</c:v>
                </c:pt>
                <c:pt idx="8">
                  <c:v>-0.10937136950253</c:v>
                </c:pt>
                <c:pt idx="9">
                  <c:v>-0.128417469505622</c:v>
                </c:pt>
                <c:pt idx="10">
                  <c:v>-9.3828209412937194E-2</c:v>
                </c:pt>
                <c:pt idx="11">
                  <c:v>-0.105464129068674</c:v>
                </c:pt>
                <c:pt idx="12">
                  <c:v>-6.5256709000140106E-2</c:v>
                </c:pt>
                <c:pt idx="13">
                  <c:v>-2.82717480913693E-2</c:v>
                </c:pt>
                <c:pt idx="14">
                  <c:v>7.9971232215970307E-6</c:v>
                </c:pt>
                <c:pt idx="15">
                  <c:v>-1.26043076633643E-2</c:v>
                </c:pt>
                <c:pt idx="16">
                  <c:v>4.3707965607538103E-3</c:v>
                </c:pt>
                <c:pt idx="17">
                  <c:v>2.7568875412593498E-3</c:v>
                </c:pt>
                <c:pt idx="18">
                  <c:v>2.0247260659529601E-2</c:v>
                </c:pt>
                <c:pt idx="19">
                  <c:v>1.1063850559664501E-2</c:v>
                </c:pt>
                <c:pt idx="20">
                  <c:v>1.30627100728175E-2</c:v>
                </c:pt>
                <c:pt idx="21">
                  <c:v>1.27859997829911E-2</c:v>
                </c:pt>
                <c:pt idx="22">
                  <c:v>2.3446893955821099E-2</c:v>
                </c:pt>
                <c:pt idx="23">
                  <c:v>1.53733400754552E-2</c:v>
                </c:pt>
                <c:pt idx="24">
                  <c:v>2.26064974652932E-2</c:v>
                </c:pt>
                <c:pt idx="25">
                  <c:v>3.6585125690852503E-2</c:v>
                </c:pt>
                <c:pt idx="26">
                  <c:v>2.91438486607788E-2</c:v>
                </c:pt>
                <c:pt idx="27">
                  <c:v>4.1364040928389703E-2</c:v>
                </c:pt>
                <c:pt idx="28">
                  <c:v>3.3134171579472599E-2</c:v>
                </c:pt>
                <c:pt idx="29">
                  <c:v>3.5139828675889599E-2</c:v>
                </c:pt>
                <c:pt idx="30">
                  <c:v>3.8051469451319299E-2</c:v>
                </c:pt>
                <c:pt idx="31">
                  <c:v>3.9216142125010699E-2</c:v>
                </c:pt>
                <c:pt idx="32">
                  <c:v>5.0447921941678298E-2</c:v>
                </c:pt>
                <c:pt idx="33">
                  <c:v>5.7949487553683399E-2</c:v>
                </c:pt>
                <c:pt idx="34">
                  <c:v>6.4120028537559701E-2</c:v>
                </c:pt>
                <c:pt idx="35">
                  <c:v>6.0624262794243503E-2</c:v>
                </c:pt>
                <c:pt idx="36">
                  <c:v>5.5379063654971902E-2</c:v>
                </c:pt>
                <c:pt idx="37">
                  <c:v>3.7464710936853302E-2</c:v>
                </c:pt>
                <c:pt idx="38">
                  <c:v>3.33021444174013E-2</c:v>
                </c:pt>
                <c:pt idx="39">
                  <c:v>2.8502749556332099E-2</c:v>
                </c:pt>
                <c:pt idx="40">
                  <c:v>1.90883313228952E-2</c:v>
                </c:pt>
                <c:pt idx="41">
                  <c:v>1.6555035125310799E-2</c:v>
                </c:pt>
                <c:pt idx="42">
                  <c:v>3.5319970957834901E-2</c:v>
                </c:pt>
                <c:pt idx="43">
                  <c:v>3.5249077072976497E-2</c:v>
                </c:pt>
                <c:pt idx="44">
                  <c:v>4.2888938883462298E-2</c:v>
                </c:pt>
                <c:pt idx="45">
                  <c:v>6.15518083501497E-2</c:v>
                </c:pt>
                <c:pt idx="46">
                  <c:v>2.0306758618775799E-2</c:v>
                </c:pt>
                <c:pt idx="47">
                  <c:v>1.12562787397584E-3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'macroDemand_1Day_Thursday - Cop'!$AB$1</c:f>
              <c:strCache>
                <c:ptCount val="1"/>
                <c:pt idx="0">
                  <c:v>SS_d57</c:v>
                </c:pt>
              </c:strCache>
            </c:strRef>
          </c:tx>
          <c:yVal>
            <c:numRef>
              <c:f>'macroDemand_1Day_Thursday - Cop'!$AB$2:$AB$49</c:f>
              <c:numCache>
                <c:formatCode>General</c:formatCode>
                <c:ptCount val="48"/>
                <c:pt idx="0">
                  <c:v>7.5138480396634202E-6</c:v>
                </c:pt>
                <c:pt idx="1">
                  <c:v>-5.2498076498388698E-3</c:v>
                </c:pt>
                <c:pt idx="2">
                  <c:v>-2.6263535205123398E-2</c:v>
                </c:pt>
                <c:pt idx="3">
                  <c:v>6.3786427960100603E-3</c:v>
                </c:pt>
                <c:pt idx="4">
                  <c:v>-6.6004664261969104E-2</c:v>
                </c:pt>
                <c:pt idx="5">
                  <c:v>-5.1986603703205098E-2</c:v>
                </c:pt>
                <c:pt idx="6">
                  <c:v>-7.1751519417287399E-2</c:v>
                </c:pt>
                <c:pt idx="7">
                  <c:v>-0.10128970176504699</c:v>
                </c:pt>
                <c:pt idx="8">
                  <c:v>-0.13068007718767199</c:v>
                </c:pt>
                <c:pt idx="9">
                  <c:v>-0.180380246127956</c:v>
                </c:pt>
                <c:pt idx="10">
                  <c:v>-0.12181713987361301</c:v>
                </c:pt>
                <c:pt idx="11">
                  <c:v>-0.12889742828428</c:v>
                </c:pt>
                <c:pt idx="12">
                  <c:v>-6.83029130589064E-2</c:v>
                </c:pt>
                <c:pt idx="13">
                  <c:v>-2.97634334216892E-2</c:v>
                </c:pt>
                <c:pt idx="14">
                  <c:v>1.5455751880277301E-3</c:v>
                </c:pt>
                <c:pt idx="15">
                  <c:v>-1.3441430148803101E-2</c:v>
                </c:pt>
                <c:pt idx="16">
                  <c:v>3.1874817863412999E-4</c:v>
                </c:pt>
                <c:pt idx="17">
                  <c:v>-6.5247310936550004E-4</c:v>
                </c:pt>
                <c:pt idx="18">
                  <c:v>2.1254190457787901E-2</c:v>
                </c:pt>
                <c:pt idx="19">
                  <c:v>1.20771239555751E-2</c:v>
                </c:pt>
                <c:pt idx="20">
                  <c:v>1.6763205155593701E-2</c:v>
                </c:pt>
                <c:pt idx="21">
                  <c:v>1.91744185753672E-2</c:v>
                </c:pt>
                <c:pt idx="22">
                  <c:v>2.9546636114026401E-2</c:v>
                </c:pt>
                <c:pt idx="23">
                  <c:v>1.9515701603544201E-2</c:v>
                </c:pt>
                <c:pt idx="24">
                  <c:v>3.1283483058794102E-2</c:v>
                </c:pt>
                <c:pt idx="25">
                  <c:v>4.71629388298462E-2</c:v>
                </c:pt>
                <c:pt idx="26">
                  <c:v>3.5551798240116499E-2</c:v>
                </c:pt>
                <c:pt idx="27">
                  <c:v>5.1381622387531099E-2</c:v>
                </c:pt>
                <c:pt idx="28">
                  <c:v>3.5209225837677001E-2</c:v>
                </c:pt>
                <c:pt idx="29">
                  <c:v>3.5493745394376303E-2</c:v>
                </c:pt>
                <c:pt idx="30">
                  <c:v>4.0122408633806103E-2</c:v>
                </c:pt>
                <c:pt idx="31">
                  <c:v>4.1157845137914303E-2</c:v>
                </c:pt>
                <c:pt idx="32">
                  <c:v>5.4905100781229302E-2</c:v>
                </c:pt>
                <c:pt idx="33">
                  <c:v>6.7275068628902396E-2</c:v>
                </c:pt>
                <c:pt idx="34">
                  <c:v>6.5225960417659296E-2</c:v>
                </c:pt>
                <c:pt idx="35">
                  <c:v>6.6543135968667802E-2</c:v>
                </c:pt>
                <c:pt idx="36">
                  <c:v>5.9183311201734097E-2</c:v>
                </c:pt>
                <c:pt idx="37">
                  <c:v>3.2203701694852899E-2</c:v>
                </c:pt>
                <c:pt idx="38">
                  <c:v>2.98899192934119E-2</c:v>
                </c:pt>
                <c:pt idx="39">
                  <c:v>1.61526386645202E-2</c:v>
                </c:pt>
                <c:pt idx="40">
                  <c:v>-3.1868281534906202E-6</c:v>
                </c:pt>
                <c:pt idx="41">
                  <c:v>4.1075682385611004E-3</c:v>
                </c:pt>
                <c:pt idx="42">
                  <c:v>2.97669899534437E-2</c:v>
                </c:pt>
                <c:pt idx="43">
                  <c:v>2.47948224587086E-2</c:v>
                </c:pt>
                <c:pt idx="44">
                  <c:v>4.42217554093138E-2</c:v>
                </c:pt>
                <c:pt idx="45">
                  <c:v>4.5666892770114903E-2</c:v>
                </c:pt>
                <c:pt idx="46">
                  <c:v>1.6117792159742E-2</c:v>
                </c:pt>
                <c:pt idx="47">
                  <c:v>-3.5104814160497699E-3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'macroDemand_1Day_Thursday - Cop'!$AC$1</c:f>
              <c:strCache>
                <c:ptCount val="1"/>
                <c:pt idx="0">
                  <c:v>SS_d58</c:v>
                </c:pt>
              </c:strCache>
            </c:strRef>
          </c:tx>
          <c:yVal>
            <c:numRef>
              <c:f>'macroDemand_1Day_Thursday - Cop'!$AC$2:$AC$49</c:f>
              <c:numCache>
                <c:formatCode>General</c:formatCode>
                <c:ptCount val="48"/>
                <c:pt idx="0">
                  <c:v>-4.8096874027786901E-5</c:v>
                </c:pt>
                <c:pt idx="1">
                  <c:v>-1.89502536052872E-3</c:v>
                </c:pt>
                <c:pt idx="2">
                  <c:v>-2.6817041187417401E-2</c:v>
                </c:pt>
                <c:pt idx="3">
                  <c:v>5.5099898661311797E-3</c:v>
                </c:pt>
                <c:pt idx="4">
                  <c:v>-6.4051509907474505E-2</c:v>
                </c:pt>
                <c:pt idx="5">
                  <c:v>-5.3219257836104497E-2</c:v>
                </c:pt>
                <c:pt idx="6">
                  <c:v>-7.1869263591148896E-2</c:v>
                </c:pt>
                <c:pt idx="7">
                  <c:v>-0.10094807024107599</c:v>
                </c:pt>
                <c:pt idx="8">
                  <c:v>-0.13024425422756999</c:v>
                </c:pt>
                <c:pt idx="9">
                  <c:v>-0.1815215807667</c:v>
                </c:pt>
                <c:pt idx="10">
                  <c:v>-0.122224661200208</c:v>
                </c:pt>
                <c:pt idx="11">
                  <c:v>-0.12830577944250399</c:v>
                </c:pt>
                <c:pt idx="12">
                  <c:v>-6.7754007025067106E-2</c:v>
                </c:pt>
                <c:pt idx="13">
                  <c:v>-3.06353176216685E-2</c:v>
                </c:pt>
                <c:pt idx="14">
                  <c:v>-1.0058906521337499E-5</c:v>
                </c:pt>
                <c:pt idx="15">
                  <c:v>-1.48609658356357E-2</c:v>
                </c:pt>
                <c:pt idx="16">
                  <c:v>2.6754719097838201E-4</c:v>
                </c:pt>
                <c:pt idx="17">
                  <c:v>-3.4147011882069401E-6</c:v>
                </c:pt>
                <c:pt idx="18">
                  <c:v>2.2068580835662401E-2</c:v>
                </c:pt>
                <c:pt idx="19">
                  <c:v>1.25067285313081E-2</c:v>
                </c:pt>
                <c:pt idx="20">
                  <c:v>1.74330892652764E-2</c:v>
                </c:pt>
                <c:pt idx="21">
                  <c:v>1.9732985447657201E-2</c:v>
                </c:pt>
                <c:pt idx="22">
                  <c:v>3.0492760203541198E-2</c:v>
                </c:pt>
                <c:pt idx="23">
                  <c:v>2.02690491647321E-2</c:v>
                </c:pt>
                <c:pt idx="24">
                  <c:v>3.1817487174915303E-2</c:v>
                </c:pt>
                <c:pt idx="25">
                  <c:v>4.8166394649283198E-2</c:v>
                </c:pt>
                <c:pt idx="26">
                  <c:v>3.6714015542784001E-2</c:v>
                </c:pt>
                <c:pt idx="27">
                  <c:v>5.2601181795188301E-2</c:v>
                </c:pt>
                <c:pt idx="28">
                  <c:v>3.6075036608535199E-2</c:v>
                </c:pt>
                <c:pt idx="29">
                  <c:v>3.6191247949414397E-2</c:v>
                </c:pt>
                <c:pt idx="30">
                  <c:v>4.0866548208022602E-2</c:v>
                </c:pt>
                <c:pt idx="31">
                  <c:v>4.1942097861650401E-2</c:v>
                </c:pt>
                <c:pt idx="32">
                  <c:v>5.5633422239906499E-2</c:v>
                </c:pt>
                <c:pt idx="33">
                  <c:v>6.8064598981765201E-2</c:v>
                </c:pt>
                <c:pt idx="34">
                  <c:v>6.6404303421921398E-2</c:v>
                </c:pt>
                <c:pt idx="35">
                  <c:v>6.73040186036859E-2</c:v>
                </c:pt>
                <c:pt idx="36">
                  <c:v>5.9328627193442098E-2</c:v>
                </c:pt>
                <c:pt idx="37">
                  <c:v>3.1823750235332397E-2</c:v>
                </c:pt>
                <c:pt idx="38">
                  <c:v>2.8275437772263101E-2</c:v>
                </c:pt>
                <c:pt idx="39">
                  <c:v>1.36878032544128E-2</c:v>
                </c:pt>
                <c:pt idx="40">
                  <c:v>-2.3849194950160001E-3</c:v>
                </c:pt>
                <c:pt idx="41">
                  <c:v>2.6168534232019701E-3</c:v>
                </c:pt>
                <c:pt idx="42">
                  <c:v>2.7688632164707998E-2</c:v>
                </c:pt>
                <c:pt idx="43">
                  <c:v>2.3380295825253899E-2</c:v>
                </c:pt>
                <c:pt idx="44">
                  <c:v>4.3253037889504298E-2</c:v>
                </c:pt>
                <c:pt idx="45">
                  <c:v>4.4497984160224602E-2</c:v>
                </c:pt>
                <c:pt idx="46">
                  <c:v>1.5368080151410699E-2</c:v>
                </c:pt>
                <c:pt idx="47">
                  <c:v>-3.2067343419123198E-3</c:v>
                </c:pt>
              </c:numCache>
            </c:numRef>
          </c:yVal>
          <c:smooth val="1"/>
        </c:ser>
        <c:axId val="60169600"/>
        <c:axId val="60171392"/>
      </c:scatterChart>
      <c:valAx>
        <c:axId val="60169600"/>
        <c:scaling>
          <c:orientation val="minMax"/>
          <c:max val="48"/>
        </c:scaling>
        <c:axPos val="b"/>
        <c:tickLblPos val="nextTo"/>
        <c:crossAx val="60171392"/>
        <c:crosses val="autoZero"/>
        <c:crossBetween val="midCat"/>
      </c:valAx>
      <c:valAx>
        <c:axId val="60171392"/>
        <c:scaling>
          <c:orientation val="minMax"/>
        </c:scaling>
        <c:axPos val="l"/>
        <c:majorGridlines/>
        <c:numFmt formatCode="General" sourceLinked="1"/>
        <c:tickLblPos val="nextTo"/>
        <c:crossAx val="60169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16</xdr:row>
      <xdr:rowOff>133350</xdr:rowOff>
    </xdr:from>
    <xdr:to>
      <xdr:col>10</xdr:col>
      <xdr:colOff>361950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32</xdr:row>
      <xdr:rowOff>142875</xdr:rowOff>
    </xdr:from>
    <xdr:to>
      <xdr:col>11</xdr:col>
      <xdr:colOff>1162050</xdr:colOff>
      <xdr:row>47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25</xdr:row>
      <xdr:rowOff>47625</xdr:rowOff>
    </xdr:from>
    <xdr:to>
      <xdr:col>17</xdr:col>
      <xdr:colOff>1500187</xdr:colOff>
      <xdr:row>44</xdr:row>
      <xdr:rowOff>154781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119062</xdr:colOff>
      <xdr:row>58</xdr:row>
      <xdr:rowOff>23813</xdr:rowOff>
    </xdr:from>
    <xdr:to>
      <xdr:col>28</xdr:col>
      <xdr:colOff>583407</xdr:colOff>
      <xdr:row>88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6"/>
  <sheetViews>
    <sheetView tabSelected="1" topLeftCell="M16" zoomScale="80" zoomScaleNormal="80" workbookViewId="0">
      <selection activeCell="R4" sqref="R4"/>
    </sheetView>
  </sheetViews>
  <sheetFormatPr defaultRowHeight="15"/>
  <cols>
    <col min="10" max="10" width="11" bestFit="1" customWidth="1"/>
    <col min="12" max="12" width="25.85546875" bestFit="1" customWidth="1"/>
    <col min="14" max="14" width="22.5703125" bestFit="1" customWidth="1"/>
    <col min="15" max="15" width="20.28515625" bestFit="1" customWidth="1"/>
    <col min="18" max="18" width="30" bestFit="1" customWidth="1"/>
    <col min="19" max="19" width="10" bestFit="1" customWidth="1"/>
    <col min="21" max="21" width="12.7109375" bestFit="1" customWidth="1"/>
    <col min="25" max="25" width="12" bestFit="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J1" t="s">
        <v>10</v>
      </c>
      <c r="N1" t="s">
        <v>5</v>
      </c>
      <c r="O1" t="s">
        <v>9</v>
      </c>
      <c r="P1" t="s">
        <v>11</v>
      </c>
      <c r="U1" t="s">
        <v>13</v>
      </c>
      <c r="V1" t="s">
        <v>11</v>
      </c>
      <c r="X1" t="s">
        <v>14</v>
      </c>
      <c r="Y1" t="s">
        <v>12</v>
      </c>
      <c r="AA1" t="s">
        <v>15</v>
      </c>
      <c r="AB1" t="s">
        <v>16</v>
      </c>
      <c r="AC1" t="s">
        <v>17</v>
      </c>
    </row>
    <row r="2" spans="1:29">
      <c r="A2" t="s">
        <v>4</v>
      </c>
      <c r="B2" s="1">
        <v>40360</v>
      </c>
      <c r="C2">
        <v>1</v>
      </c>
      <c r="D2">
        <v>27035</v>
      </c>
      <c r="E2">
        <f>D2/$D$51</f>
        <v>1.6646870222145047E-2</v>
      </c>
      <c r="F2">
        <f>(D2/$D$51)-1</f>
        <v>-0.98335312977785494</v>
      </c>
      <c r="G2">
        <f>((D2-$D$51)-$D$51)/$D$51</f>
        <v>-1.9833531297778551</v>
      </c>
      <c r="H2">
        <f>1-E2</f>
        <v>0.98335312977785494</v>
      </c>
      <c r="I2">
        <f>D2-20000</f>
        <v>7035</v>
      </c>
      <c r="J2">
        <f>D2^2</f>
        <v>730891225</v>
      </c>
      <c r="L2">
        <f>D2-$D$54</f>
        <v>-6798.9375</v>
      </c>
      <c r="M2">
        <f>ABS(L2)</f>
        <v>6798.9375</v>
      </c>
      <c r="N2">
        <f>L2/$M$53</f>
        <v>-0.63111268398243281</v>
      </c>
      <c r="O2" s="3">
        <f>L2/$L$54</f>
        <v>-5.0175966199729707E-2</v>
      </c>
      <c r="P2">
        <f>ABS(O2)</f>
        <v>5.0175966199729707E-2</v>
      </c>
      <c r="R2">
        <f>J2-$J$54</f>
        <v>-453406191.47916675</v>
      </c>
      <c r="S2">
        <f>ABS(R2)</f>
        <v>453406191.47916675</v>
      </c>
      <c r="T2">
        <f>R2/$S$53</f>
        <v>-0.69488849310207956</v>
      </c>
      <c r="U2" s="4">
        <f>R2/$R$54</f>
        <v>-5.2141229636202588E-2</v>
      </c>
      <c r="V2">
        <f>ABS(U2)</f>
        <v>5.2141229636202588E-2</v>
      </c>
      <c r="W2">
        <f>V2-P2</f>
        <v>1.9652634364728805E-3</v>
      </c>
      <c r="X2">
        <v>1.7189220033926099E-7</v>
      </c>
      <c r="Y2">
        <f>ABS(X2)</f>
        <v>1.7189220033926099E-7</v>
      </c>
      <c r="Z2">
        <f>V2-Y2</f>
        <v>5.2141057744002246E-2</v>
      </c>
      <c r="AA2">
        <v>-9.5973259820616094E-2</v>
      </c>
      <c r="AB2">
        <v>7.5138480396634202E-6</v>
      </c>
      <c r="AC2">
        <v>-4.8096874027786901E-5</v>
      </c>
    </row>
    <row r="3" spans="1:29">
      <c r="A3" t="s">
        <v>4</v>
      </c>
      <c r="B3" s="1">
        <v>40360</v>
      </c>
      <c r="C3">
        <v>2</v>
      </c>
      <c r="D3">
        <v>25989</v>
      </c>
      <c r="E3">
        <f t="shared" ref="E3:E49" si="0">D3/$D$51</f>
        <v>1.6002793053572318E-2</v>
      </c>
      <c r="F3">
        <f t="shared" ref="F3:F49" si="1">(D3/$D$51)-1</f>
        <v>-0.98399720694642767</v>
      </c>
      <c r="G3">
        <f t="shared" ref="G3:G49" si="2">((D3-$D$51)-$D$51)/$D$51</f>
        <v>-1.9839972069464278</v>
      </c>
      <c r="H3">
        <f t="shared" ref="H3:H49" si="3">1-E3</f>
        <v>0.98399720694642767</v>
      </c>
      <c r="I3">
        <f t="shared" ref="I3:I49" si="4">D3-20000</f>
        <v>5989</v>
      </c>
      <c r="J3">
        <f t="shared" ref="J3:J49" si="5">D3^2</f>
        <v>675428121</v>
      </c>
      <c r="L3">
        <f t="shared" ref="L3:L49" si="6">D3-$D$54</f>
        <v>-7844.9375</v>
      </c>
      <c r="M3">
        <f t="shared" ref="M3:M49" si="7">ABS(L3)</f>
        <v>7844.9375</v>
      </c>
      <c r="N3">
        <f t="shared" ref="N3:N49" si="8">L3/$M$53</f>
        <v>-0.72820783560658364</v>
      </c>
      <c r="O3" s="3">
        <f t="shared" ref="O3:O49" si="9">L3/$L$54</f>
        <v>-5.7895416576338891E-2</v>
      </c>
      <c r="P3">
        <f t="shared" ref="P3:P49" si="10">ABS(O3)</f>
        <v>5.7895416576338891E-2</v>
      </c>
      <c r="R3">
        <f t="shared" ref="R3:R49" si="11">J3-$J$54</f>
        <v>-508869295.47916675</v>
      </c>
      <c r="S3">
        <f t="shared" ref="S3:S49" si="12">ABS(R3)</f>
        <v>508869295.47916675</v>
      </c>
      <c r="T3">
        <f t="shared" ref="T3:T49" si="13">R3/$S$53</f>
        <v>-0.77989102170803226</v>
      </c>
      <c r="U3" s="4">
        <f t="shared" ref="U3:U49" si="14">R3/$R$54</f>
        <v>-5.8519427588387948E-2</v>
      </c>
      <c r="V3">
        <f t="shared" ref="V3:V49" si="15">ABS(U3)</f>
        <v>5.8519427588387948E-2</v>
      </c>
      <c r="W3">
        <f t="shared" ref="W3:W49" si="16">V3-P3</f>
        <v>6.240110120490569E-4</v>
      </c>
      <c r="X3">
        <v>-1.73164954779296E-4</v>
      </c>
      <c r="Y3">
        <f t="shared" ref="Y3:Y49" si="17">ABS(X3)</f>
        <v>1.73164954779296E-4</v>
      </c>
      <c r="Z3">
        <f t="shared" ref="Z3:Z49" si="18">V3-Y3</f>
        <v>5.8346262633608655E-2</v>
      </c>
      <c r="AA3">
        <v>-6.5146639395014198E-3</v>
      </c>
      <c r="AB3">
        <v>-5.2498076498388698E-3</v>
      </c>
      <c r="AC3">
        <v>-1.89502536052872E-3</v>
      </c>
    </row>
    <row r="4" spans="1:29">
      <c r="A4" t="s">
        <v>4</v>
      </c>
      <c r="B4" s="1">
        <v>40360</v>
      </c>
      <c r="C4">
        <v>3</v>
      </c>
      <c r="D4">
        <v>25462</v>
      </c>
      <c r="E4">
        <f t="shared" si="0"/>
        <v>1.567829145908109E-2</v>
      </c>
      <c r="F4">
        <f t="shared" si="1"/>
        <v>-0.98432170854091894</v>
      </c>
      <c r="G4">
        <f t="shared" si="2"/>
        <v>-1.9843217085409188</v>
      </c>
      <c r="H4">
        <f t="shared" si="3"/>
        <v>0.98432170854091894</v>
      </c>
      <c r="I4">
        <f t="shared" si="4"/>
        <v>5462</v>
      </c>
      <c r="J4">
        <f t="shared" si="5"/>
        <v>648313444</v>
      </c>
      <c r="L4">
        <f t="shared" si="6"/>
        <v>-8371.9375</v>
      </c>
      <c r="M4">
        <f t="shared" si="7"/>
        <v>8371.9375</v>
      </c>
      <c r="N4">
        <f t="shared" si="8"/>
        <v>-0.77712671218968832</v>
      </c>
      <c r="O4" s="3">
        <f t="shared" si="9"/>
        <v>-6.1784661651360914E-2</v>
      </c>
      <c r="P4">
        <f t="shared" si="10"/>
        <v>6.1784661651360914E-2</v>
      </c>
      <c r="R4">
        <f t="shared" si="11"/>
        <v>-535983972.47916675</v>
      </c>
      <c r="S4">
        <f t="shared" si="12"/>
        <v>535983972.47916675</v>
      </c>
      <c r="T4">
        <f t="shared" si="13"/>
        <v>-0.82144686588389493</v>
      </c>
      <c r="U4" s="4">
        <f t="shared" si="14"/>
        <v>-6.1637586595780822E-2</v>
      </c>
      <c r="V4">
        <f t="shared" si="15"/>
        <v>6.1637586595780822E-2</v>
      </c>
      <c r="W4">
        <f t="shared" si="16"/>
        <v>-1.470750555800926E-4</v>
      </c>
      <c r="X4">
        <v>2.29740919458375E-3</v>
      </c>
      <c r="Y4">
        <f t="shared" si="17"/>
        <v>2.29740919458375E-3</v>
      </c>
      <c r="Z4">
        <f t="shared" si="18"/>
        <v>5.934017740119707E-2</v>
      </c>
      <c r="AA4">
        <v>-5.1981580255150103E-4</v>
      </c>
      <c r="AB4">
        <v>-2.6263535205123398E-2</v>
      </c>
      <c r="AC4">
        <v>-2.6817041187417401E-2</v>
      </c>
    </row>
    <row r="5" spans="1:29">
      <c r="A5" t="s">
        <v>4</v>
      </c>
      <c r="B5" s="1">
        <v>40360</v>
      </c>
      <c r="C5">
        <v>4</v>
      </c>
      <c r="D5">
        <v>24998</v>
      </c>
      <c r="E5">
        <f t="shared" si="0"/>
        <v>1.5392582275316513E-2</v>
      </c>
      <c r="F5">
        <f t="shared" si="1"/>
        <v>-0.98460741772468352</v>
      </c>
      <c r="G5">
        <f t="shared" si="2"/>
        <v>-1.9846074177246835</v>
      </c>
      <c r="H5">
        <f t="shared" si="3"/>
        <v>0.98460741772468352</v>
      </c>
      <c r="I5">
        <f t="shared" si="4"/>
        <v>4998</v>
      </c>
      <c r="J5">
        <f t="shared" si="5"/>
        <v>624900004</v>
      </c>
      <c r="L5">
        <f t="shared" si="6"/>
        <v>-8835.9375</v>
      </c>
      <c r="M5">
        <f t="shared" si="7"/>
        <v>8835.9375</v>
      </c>
      <c r="N5">
        <f t="shared" si="8"/>
        <v>-0.82019760162908217</v>
      </c>
      <c r="O5" s="3">
        <f t="shared" si="9"/>
        <v>-6.5208968510583346E-2</v>
      </c>
      <c r="P5">
        <f t="shared" si="10"/>
        <v>6.5208968510583346E-2</v>
      </c>
      <c r="R5">
        <f t="shared" si="11"/>
        <v>-559397412.47916675</v>
      </c>
      <c r="S5">
        <f t="shared" si="12"/>
        <v>559397412.47916675</v>
      </c>
      <c r="T5">
        <f t="shared" si="13"/>
        <v>-0.85733020922082315</v>
      </c>
      <c r="U5" s="4">
        <f t="shared" si="14"/>
        <v>-6.4330107285960988E-2</v>
      </c>
      <c r="V5">
        <f t="shared" si="15"/>
        <v>6.4330107285960988E-2</v>
      </c>
      <c r="W5">
        <f t="shared" si="16"/>
        <v>-8.7886122462235705E-4</v>
      </c>
      <c r="X5">
        <v>-5.1980386378523098E-2</v>
      </c>
      <c r="Y5">
        <f t="shared" si="17"/>
        <v>5.1980386378523098E-2</v>
      </c>
      <c r="Z5">
        <f t="shared" si="18"/>
        <v>1.234972090743789E-2</v>
      </c>
      <c r="AA5">
        <v>-3.1111061461851199E-2</v>
      </c>
      <c r="AB5">
        <v>6.3786427960100603E-3</v>
      </c>
      <c r="AC5">
        <v>5.5099898661311797E-3</v>
      </c>
    </row>
    <row r="6" spans="1:29">
      <c r="A6" t="s">
        <v>4</v>
      </c>
      <c r="B6" s="1">
        <v>40360</v>
      </c>
      <c r="C6">
        <v>5</v>
      </c>
      <c r="D6">
        <v>24422</v>
      </c>
      <c r="E6">
        <f t="shared" si="0"/>
        <v>1.503790880581566E-2</v>
      </c>
      <c r="F6">
        <f t="shared" si="1"/>
        <v>-0.98496209119418432</v>
      </c>
      <c r="G6">
        <f t="shared" si="2"/>
        <v>-1.9849620911941843</v>
      </c>
      <c r="H6">
        <f t="shared" si="3"/>
        <v>0.98496209119418432</v>
      </c>
      <c r="I6">
        <f t="shared" si="4"/>
        <v>4422</v>
      </c>
      <c r="J6">
        <f t="shared" si="5"/>
        <v>596434084</v>
      </c>
      <c r="L6">
        <f t="shared" si="6"/>
        <v>-9411.9375</v>
      </c>
      <c r="M6">
        <f t="shared" si="7"/>
        <v>9411.9375</v>
      </c>
      <c r="N6">
        <f t="shared" si="8"/>
        <v>-0.87366491265729518</v>
      </c>
      <c r="O6" s="3">
        <f>L6/$L$54</f>
        <v>-6.9459832197893936E-2</v>
      </c>
      <c r="P6">
        <f t="shared" si="10"/>
        <v>6.9459832197893936E-2</v>
      </c>
      <c r="R6">
        <f t="shared" si="11"/>
        <v>-587863332.47916675</v>
      </c>
      <c r="S6">
        <f t="shared" si="12"/>
        <v>587863332.47916675</v>
      </c>
      <c r="T6">
        <f t="shared" si="13"/>
        <v>-0.9009569629469536</v>
      </c>
      <c r="U6" s="4">
        <f t="shared" si="14"/>
        <v>-6.7603657800751379E-2</v>
      </c>
      <c r="V6">
        <f t="shared" si="15"/>
        <v>6.7603657800751379E-2</v>
      </c>
      <c r="W6">
        <f t="shared" si="16"/>
        <v>-1.8561743971425571E-3</v>
      </c>
      <c r="X6">
        <v>-4.7248489021474702E-2</v>
      </c>
      <c r="Y6">
        <f t="shared" si="17"/>
        <v>4.7248489021474702E-2</v>
      </c>
      <c r="Z6">
        <f t="shared" si="18"/>
        <v>2.0355168779276678E-2</v>
      </c>
      <c r="AA6">
        <v>-8.74308427953151E-2</v>
      </c>
      <c r="AB6">
        <v>-6.6004664261969104E-2</v>
      </c>
      <c r="AC6">
        <v>-6.4051509907474505E-2</v>
      </c>
    </row>
    <row r="7" spans="1:29">
      <c r="A7" t="s">
        <v>4</v>
      </c>
      <c r="B7" s="1">
        <v>40360</v>
      </c>
      <c r="C7">
        <v>6</v>
      </c>
      <c r="D7">
        <v>24066</v>
      </c>
      <c r="E7">
        <f t="shared" si="0"/>
        <v>1.4818700897582493E-2</v>
      </c>
      <c r="F7">
        <f t="shared" si="1"/>
        <v>-0.98518129910241747</v>
      </c>
      <c r="G7">
        <f t="shared" si="2"/>
        <v>-1.9851812991024176</v>
      </c>
      <c r="H7">
        <f t="shared" si="3"/>
        <v>0.98518129910241747</v>
      </c>
      <c r="I7">
        <f t="shared" si="4"/>
        <v>4066</v>
      </c>
      <c r="J7">
        <f t="shared" si="5"/>
        <v>579172356</v>
      </c>
      <c r="L7">
        <f t="shared" si="6"/>
        <v>-9767.9375</v>
      </c>
      <c r="M7">
        <f t="shared" si="7"/>
        <v>9767.9375</v>
      </c>
      <c r="N7">
        <f t="shared" si="8"/>
        <v>-0.90671068127889909</v>
      </c>
      <c r="O7" s="3">
        <f t="shared" si="9"/>
        <v>-7.2087102115745635E-2</v>
      </c>
      <c r="P7">
        <f t="shared" si="10"/>
        <v>7.2087102115745635E-2</v>
      </c>
      <c r="R7">
        <f t="shared" si="11"/>
        <v>-605125060.47916675</v>
      </c>
      <c r="S7">
        <f t="shared" si="12"/>
        <v>605125060.47916675</v>
      </c>
      <c r="T7">
        <f t="shared" si="13"/>
        <v>-0.92741221738255408</v>
      </c>
      <c r="U7" s="4">
        <f t="shared" si="14"/>
        <v>-6.9588738155806532E-2</v>
      </c>
      <c r="V7">
        <f t="shared" si="15"/>
        <v>6.9588738155806532E-2</v>
      </c>
      <c r="W7">
        <f t="shared" si="16"/>
        <v>-2.4983639599391039E-3</v>
      </c>
      <c r="X7">
        <v>-9.3873687932444605E-2</v>
      </c>
      <c r="Y7">
        <f t="shared" si="17"/>
        <v>9.3873687932444605E-2</v>
      </c>
      <c r="Z7">
        <f t="shared" si="18"/>
        <v>-2.4284949776638073E-2</v>
      </c>
      <c r="AA7">
        <v>-6.7647426313390394E-2</v>
      </c>
      <c r="AB7">
        <v>-5.1986603703205098E-2</v>
      </c>
      <c r="AC7">
        <v>-5.3219257836104497E-2</v>
      </c>
    </row>
    <row r="8" spans="1:29">
      <c r="A8" t="s">
        <v>4</v>
      </c>
      <c r="B8" s="1">
        <v>40360</v>
      </c>
      <c r="C8">
        <v>7</v>
      </c>
      <c r="D8">
        <v>23948</v>
      </c>
      <c r="E8">
        <f t="shared" si="0"/>
        <v>1.4746042096538917E-2</v>
      </c>
      <c r="F8">
        <f t="shared" si="1"/>
        <v>-0.98525395790346104</v>
      </c>
      <c r="G8">
        <f t="shared" si="2"/>
        <v>-1.9852539579034612</v>
      </c>
      <c r="H8">
        <f t="shared" si="3"/>
        <v>0.98525395790346104</v>
      </c>
      <c r="I8">
        <f t="shared" si="4"/>
        <v>3948</v>
      </c>
      <c r="J8">
        <f t="shared" si="5"/>
        <v>573506704</v>
      </c>
      <c r="L8">
        <f t="shared" si="6"/>
        <v>-9885.9375</v>
      </c>
      <c r="M8">
        <f t="shared" si="7"/>
        <v>9885.9375</v>
      </c>
      <c r="N8">
        <f t="shared" si="8"/>
        <v>-0.91766405402426221</v>
      </c>
      <c r="O8" s="3">
        <f t="shared" si="9"/>
        <v>-7.295793877390995E-2</v>
      </c>
      <c r="P8">
        <f t="shared" si="10"/>
        <v>7.295793877390995E-2</v>
      </c>
      <c r="R8">
        <f t="shared" si="11"/>
        <v>-610790712.47916675</v>
      </c>
      <c r="S8">
        <f t="shared" si="12"/>
        <v>610790712.47916675</v>
      </c>
      <c r="T8">
        <f t="shared" si="13"/>
        <v>-0.93609537269606435</v>
      </c>
      <c r="U8" s="4">
        <f t="shared" si="14"/>
        <v>-7.0240282108056204E-2</v>
      </c>
      <c r="V8">
        <f t="shared" si="15"/>
        <v>7.0240282108056204E-2</v>
      </c>
      <c r="W8">
        <f t="shared" si="16"/>
        <v>-2.717656665853746E-3</v>
      </c>
      <c r="X8">
        <v>-7.8029500201712204E-2</v>
      </c>
      <c r="Y8">
        <f t="shared" si="17"/>
        <v>7.8029500201712204E-2</v>
      </c>
      <c r="Z8">
        <f t="shared" si="18"/>
        <v>-7.7892180936560002E-3</v>
      </c>
      <c r="AA8">
        <v>-7.2538320398404896E-2</v>
      </c>
      <c r="AB8">
        <v>-7.1751519417287399E-2</v>
      </c>
      <c r="AC8">
        <v>-7.1869263591148896E-2</v>
      </c>
    </row>
    <row r="9" spans="1:29">
      <c r="A9" t="s">
        <v>4</v>
      </c>
      <c r="B9" s="1">
        <v>40360</v>
      </c>
      <c r="C9">
        <v>8</v>
      </c>
      <c r="D9">
        <v>23839</v>
      </c>
      <c r="E9">
        <f t="shared" si="0"/>
        <v>1.467892506845629E-2</v>
      </c>
      <c r="F9">
        <f t="shared" si="1"/>
        <v>-0.98532107493154375</v>
      </c>
      <c r="G9">
        <f t="shared" si="2"/>
        <v>-1.9853210749315437</v>
      </c>
      <c r="H9">
        <f t="shared" si="3"/>
        <v>0.98532107493154375</v>
      </c>
      <c r="I9">
        <f t="shared" si="4"/>
        <v>3839</v>
      </c>
      <c r="J9">
        <f t="shared" si="5"/>
        <v>568297921</v>
      </c>
      <c r="L9">
        <f t="shared" si="6"/>
        <v>-9994.9375</v>
      </c>
      <c r="M9">
        <f t="shared" si="7"/>
        <v>9994.9375</v>
      </c>
      <c r="N9">
        <f t="shared" si="8"/>
        <v>-0.92778200003480948</v>
      </c>
      <c r="O9" s="3">
        <f t="shared" si="9"/>
        <v>-7.3762355686960046E-2</v>
      </c>
      <c r="P9">
        <f t="shared" si="10"/>
        <v>7.3762355686960046E-2</v>
      </c>
      <c r="R9">
        <f t="shared" si="11"/>
        <v>-615999495.47916675</v>
      </c>
      <c r="S9">
        <f t="shared" si="12"/>
        <v>615999495.47916675</v>
      </c>
      <c r="T9">
        <f t="shared" si="13"/>
        <v>-0.94407833243015538</v>
      </c>
      <c r="U9" s="4">
        <f t="shared" si="14"/>
        <v>-7.0839286611373897E-2</v>
      </c>
      <c r="V9">
        <f t="shared" si="15"/>
        <v>7.0839286611373897E-2</v>
      </c>
      <c r="W9">
        <f t="shared" si="16"/>
        <v>-2.9230690755861488E-3</v>
      </c>
      <c r="X9">
        <v>-9.8216931842677699E-2</v>
      </c>
      <c r="Y9">
        <f t="shared" si="17"/>
        <v>9.8216931842677699E-2</v>
      </c>
      <c r="Z9">
        <f t="shared" si="18"/>
        <v>-2.7377645231303802E-2</v>
      </c>
      <c r="AA9">
        <v>-9.5049251686005198E-2</v>
      </c>
      <c r="AB9">
        <v>-0.10128970176504699</v>
      </c>
      <c r="AC9">
        <v>-0.10094807024107599</v>
      </c>
    </row>
    <row r="10" spans="1:29">
      <c r="A10" t="s">
        <v>4</v>
      </c>
      <c r="B10" s="1">
        <v>40360</v>
      </c>
      <c r="C10">
        <v>9</v>
      </c>
      <c r="D10">
        <v>23736</v>
      </c>
      <c r="E10">
        <f t="shared" si="0"/>
        <v>1.4615502555680964E-2</v>
      </c>
      <c r="F10">
        <f t="shared" si="1"/>
        <v>-0.985384497444319</v>
      </c>
      <c r="G10">
        <f t="shared" si="2"/>
        <v>-1.9853844974443191</v>
      </c>
      <c r="H10">
        <f t="shared" si="3"/>
        <v>0.985384497444319</v>
      </c>
      <c r="I10">
        <f t="shared" si="4"/>
        <v>3736</v>
      </c>
      <c r="J10">
        <f t="shared" si="5"/>
        <v>563397696</v>
      </c>
      <c r="L10">
        <f t="shared" si="6"/>
        <v>-10097.9375</v>
      </c>
      <c r="M10">
        <f t="shared" si="7"/>
        <v>10097.9375</v>
      </c>
      <c r="N10">
        <f t="shared" si="8"/>
        <v>-0.93734299488881279</v>
      </c>
      <c r="O10" s="3">
        <f t="shared" si="9"/>
        <v>-7.4522492769934001E-2</v>
      </c>
      <c r="P10">
        <f t="shared" si="10"/>
        <v>7.4522492769934001E-2</v>
      </c>
      <c r="R10">
        <f t="shared" si="11"/>
        <v>-620899720.47916675</v>
      </c>
      <c r="S10">
        <f t="shared" si="12"/>
        <v>620899720.47916675</v>
      </c>
      <c r="T10">
        <f t="shared" si="13"/>
        <v>-0.95158839742287737</v>
      </c>
      <c r="U10" s="4">
        <f t="shared" si="14"/>
        <v>-7.1402807272969895E-2</v>
      </c>
      <c r="V10">
        <f t="shared" si="15"/>
        <v>7.1402807272969895E-2</v>
      </c>
      <c r="W10">
        <f t="shared" si="16"/>
        <v>-3.1196854969641058E-3</v>
      </c>
      <c r="X10">
        <v>-0.104059399653314</v>
      </c>
      <c r="Y10">
        <f t="shared" si="17"/>
        <v>0.104059399653314</v>
      </c>
      <c r="Z10">
        <f t="shared" si="18"/>
        <v>-3.2656592380344102E-2</v>
      </c>
      <c r="AA10">
        <v>-0.10937136950253</v>
      </c>
      <c r="AB10">
        <v>-0.13068007718767199</v>
      </c>
      <c r="AC10">
        <v>-0.13024425422756999</v>
      </c>
    </row>
    <row r="11" spans="1:29">
      <c r="A11" t="s">
        <v>4</v>
      </c>
      <c r="B11" s="1">
        <v>40360</v>
      </c>
      <c r="C11">
        <v>10</v>
      </c>
      <c r="D11">
        <v>23061</v>
      </c>
      <c r="E11">
        <f t="shared" si="0"/>
        <v>1.4199869583609652E-2</v>
      </c>
      <c r="F11">
        <f t="shared" si="1"/>
        <v>-0.98580013041639036</v>
      </c>
      <c r="G11">
        <f t="shared" si="2"/>
        <v>-1.9858001304163904</v>
      </c>
      <c r="H11">
        <f t="shared" si="3"/>
        <v>0.98580013041639036</v>
      </c>
      <c r="I11">
        <f t="shared" si="4"/>
        <v>3061</v>
      </c>
      <c r="J11">
        <f t="shared" si="5"/>
        <v>531809721</v>
      </c>
      <c r="L11">
        <f t="shared" si="6"/>
        <v>-10772.9375</v>
      </c>
      <c r="M11">
        <f t="shared" si="7"/>
        <v>10772.9375</v>
      </c>
      <c r="N11">
        <f t="shared" si="8"/>
        <v>-1</v>
      </c>
      <c r="O11" s="3">
        <f t="shared" si="9"/>
        <v>-7.9503973653501106E-2</v>
      </c>
      <c r="P11">
        <f t="shared" si="10"/>
        <v>7.9503973653501106E-2</v>
      </c>
      <c r="R11">
        <f t="shared" si="11"/>
        <v>-652487695.47916675</v>
      </c>
      <c r="S11">
        <f t="shared" si="12"/>
        <v>652487695.47916675</v>
      </c>
      <c r="T11">
        <f t="shared" si="13"/>
        <v>-1</v>
      </c>
      <c r="U11" s="4">
        <f t="shared" si="14"/>
        <v>-7.5035390791171164E-2</v>
      </c>
      <c r="V11">
        <f t="shared" si="15"/>
        <v>7.5035390791171164E-2</v>
      </c>
      <c r="W11">
        <f t="shared" si="16"/>
        <v>-4.4685828623299423E-3</v>
      </c>
      <c r="X11">
        <v>-0.107850658234644</v>
      </c>
      <c r="Y11">
        <f t="shared" si="17"/>
        <v>0.107850658234644</v>
      </c>
      <c r="Z11">
        <f t="shared" si="18"/>
        <v>-3.2815267443472837E-2</v>
      </c>
      <c r="AA11">
        <v>-0.128417469505622</v>
      </c>
      <c r="AB11">
        <v>-0.180380246127956</v>
      </c>
      <c r="AC11">
        <v>-0.1815215807667</v>
      </c>
    </row>
    <row r="12" spans="1:29">
      <c r="A12" t="s">
        <v>4</v>
      </c>
      <c r="B12" s="1">
        <v>40360</v>
      </c>
      <c r="C12">
        <v>11</v>
      </c>
      <c r="D12">
        <v>23297</v>
      </c>
      <c r="E12">
        <f t="shared" si="0"/>
        <v>1.4345187185696807E-2</v>
      </c>
      <c r="F12">
        <f t="shared" si="1"/>
        <v>-0.98565481281430323</v>
      </c>
      <c r="G12">
        <f t="shared" si="2"/>
        <v>-1.9856548128143032</v>
      </c>
      <c r="H12">
        <f t="shared" si="3"/>
        <v>0.98565481281430323</v>
      </c>
      <c r="I12">
        <f t="shared" si="4"/>
        <v>3297</v>
      </c>
      <c r="J12">
        <f t="shared" si="5"/>
        <v>542750209</v>
      </c>
      <c r="L12">
        <f t="shared" si="6"/>
        <v>-10536.9375</v>
      </c>
      <c r="M12">
        <f t="shared" si="7"/>
        <v>10536.9375</v>
      </c>
      <c r="N12">
        <f t="shared" si="8"/>
        <v>-0.97809325450927387</v>
      </c>
      <c r="O12" s="3">
        <f t="shared" si="9"/>
        <v>-7.7762300337172463E-2</v>
      </c>
      <c r="P12">
        <f t="shared" si="10"/>
        <v>7.7762300337172463E-2</v>
      </c>
      <c r="R12">
        <f t="shared" si="11"/>
        <v>-641547207.47916675</v>
      </c>
      <c r="S12">
        <f t="shared" si="12"/>
        <v>641547207.47916675</v>
      </c>
      <c r="T12">
        <f t="shared" si="13"/>
        <v>-0.98323265239206448</v>
      </c>
      <c r="U12" s="4">
        <f t="shared" si="14"/>
        <v>-7.37772463108783E-2</v>
      </c>
      <c r="V12">
        <f t="shared" si="15"/>
        <v>7.37772463108783E-2</v>
      </c>
      <c r="W12">
        <f t="shared" si="16"/>
        <v>-3.9850540262941631E-3</v>
      </c>
      <c r="X12">
        <v>-9.3482846143406295E-2</v>
      </c>
      <c r="Y12">
        <f t="shared" si="17"/>
        <v>9.3482846143406295E-2</v>
      </c>
      <c r="Z12">
        <f t="shared" si="18"/>
        <v>-1.9705599832527995E-2</v>
      </c>
      <c r="AA12">
        <v>-9.3828209412937194E-2</v>
      </c>
      <c r="AB12">
        <v>-0.12181713987361301</v>
      </c>
      <c r="AC12">
        <v>-0.122224661200208</v>
      </c>
    </row>
    <row r="13" spans="1:29">
      <c r="A13" t="s">
        <v>4</v>
      </c>
      <c r="B13" s="1">
        <v>40360</v>
      </c>
      <c r="C13">
        <v>12</v>
      </c>
      <c r="D13">
        <v>23992</v>
      </c>
      <c r="E13">
        <f t="shared" si="0"/>
        <v>1.4773135208792454E-2</v>
      </c>
      <c r="F13">
        <f t="shared" si="1"/>
        <v>-0.98522686479120758</v>
      </c>
      <c r="G13">
        <f t="shared" si="2"/>
        <v>-1.9852268647912075</v>
      </c>
      <c r="H13">
        <f t="shared" si="3"/>
        <v>0.98522686479120758</v>
      </c>
      <c r="I13">
        <f t="shared" si="4"/>
        <v>3992</v>
      </c>
      <c r="J13">
        <f t="shared" si="5"/>
        <v>575616064</v>
      </c>
      <c r="L13">
        <f t="shared" si="6"/>
        <v>-9841.9375</v>
      </c>
      <c r="M13">
        <f t="shared" si="7"/>
        <v>9841.9375</v>
      </c>
      <c r="N13">
        <f t="shared" si="8"/>
        <v>-0.9135797455429403</v>
      </c>
      <c r="O13" s="3">
        <f t="shared" si="9"/>
        <v>-7.263322002001818E-2</v>
      </c>
      <c r="P13">
        <f t="shared" si="10"/>
        <v>7.263322002001818E-2</v>
      </c>
      <c r="R13">
        <f t="shared" si="11"/>
        <v>-608681352.47916675</v>
      </c>
      <c r="S13">
        <f t="shared" si="12"/>
        <v>608681352.47916675</v>
      </c>
      <c r="T13">
        <f t="shared" si="13"/>
        <v>-0.93286257610140833</v>
      </c>
      <c r="U13" s="4">
        <f t="shared" si="14"/>
        <v>-6.9997707952227817E-2</v>
      </c>
      <c r="V13">
        <f t="shared" si="15"/>
        <v>6.9997707952227817E-2</v>
      </c>
      <c r="W13">
        <f t="shared" si="16"/>
        <v>-2.6355120677903632E-3</v>
      </c>
      <c r="X13">
        <v>-0.10651172749337</v>
      </c>
      <c r="Y13">
        <f t="shared" si="17"/>
        <v>0.10651172749337</v>
      </c>
      <c r="Z13">
        <f t="shared" si="18"/>
        <v>-3.6514019541142181E-2</v>
      </c>
      <c r="AA13">
        <v>-0.105464129068674</v>
      </c>
      <c r="AB13">
        <v>-0.12889742828428</v>
      </c>
      <c r="AC13">
        <v>-0.12830577944250399</v>
      </c>
    </row>
    <row r="14" spans="1:29">
      <c r="A14" t="s">
        <v>4</v>
      </c>
      <c r="B14" s="1">
        <v>40360</v>
      </c>
      <c r="C14">
        <v>13</v>
      </c>
      <c r="D14">
        <v>26418</v>
      </c>
      <c r="E14">
        <f t="shared" si="0"/>
        <v>1.6266950898044308E-2</v>
      </c>
      <c r="F14">
        <f t="shared" si="1"/>
        <v>-0.98373304910195569</v>
      </c>
      <c r="G14">
        <f t="shared" si="2"/>
        <v>-1.9837330491019556</v>
      </c>
      <c r="H14">
        <f t="shared" si="3"/>
        <v>0.98373304910195569</v>
      </c>
      <c r="I14">
        <f t="shared" si="4"/>
        <v>6418</v>
      </c>
      <c r="J14">
        <f t="shared" si="5"/>
        <v>697910724</v>
      </c>
      <c r="L14">
        <f t="shared" si="6"/>
        <v>-7415.9375</v>
      </c>
      <c r="M14">
        <f t="shared" si="7"/>
        <v>7415.9375</v>
      </c>
      <c r="N14">
        <f t="shared" si="8"/>
        <v>-0.68838582791369574</v>
      </c>
      <c r="O14" s="3">
        <f t="shared" si="9"/>
        <v>-5.4729408725894012E-2</v>
      </c>
      <c r="P14">
        <f t="shared" si="10"/>
        <v>5.4729408725894012E-2</v>
      </c>
      <c r="R14">
        <f t="shared" si="11"/>
        <v>-486386692.47916675</v>
      </c>
      <c r="S14">
        <f t="shared" si="12"/>
        <v>486386692.47916675</v>
      </c>
      <c r="T14">
        <f t="shared" si="13"/>
        <v>-0.74543427538810436</v>
      </c>
      <c r="U14" s="4">
        <f t="shared" si="14"/>
        <v>-5.5933952162879913E-2</v>
      </c>
      <c r="V14">
        <f t="shared" si="15"/>
        <v>5.5933952162879913E-2</v>
      </c>
      <c r="W14">
        <f t="shared" si="16"/>
        <v>1.2045434369859012E-3</v>
      </c>
      <c r="X14">
        <v>-7.3934795859192104E-2</v>
      </c>
      <c r="Y14">
        <f t="shared" si="17"/>
        <v>7.3934795859192104E-2</v>
      </c>
      <c r="Z14">
        <f t="shared" si="18"/>
        <v>-1.8000843696312191E-2</v>
      </c>
      <c r="AA14">
        <v>-6.5256709000140106E-2</v>
      </c>
      <c r="AB14">
        <v>-6.83029130589064E-2</v>
      </c>
      <c r="AC14">
        <v>-6.7754007025067106E-2</v>
      </c>
    </row>
    <row r="15" spans="1:29">
      <c r="A15" t="s">
        <v>4</v>
      </c>
      <c r="B15" s="1">
        <v>40360</v>
      </c>
      <c r="C15">
        <v>14</v>
      </c>
      <c r="D15">
        <v>29288</v>
      </c>
      <c r="E15">
        <f t="shared" si="0"/>
        <v>1.8034160720036402E-2</v>
      </c>
      <c r="F15">
        <f t="shared" si="1"/>
        <v>-0.98196583927996361</v>
      </c>
      <c r="G15">
        <f t="shared" si="2"/>
        <v>-1.9819658392799635</v>
      </c>
      <c r="H15">
        <f t="shared" si="3"/>
        <v>0.98196583927996361</v>
      </c>
      <c r="I15">
        <f t="shared" si="4"/>
        <v>9288</v>
      </c>
      <c r="J15">
        <f t="shared" si="5"/>
        <v>857786944</v>
      </c>
      <c r="L15">
        <f>D15-$D$54</f>
        <v>-4545.9375</v>
      </c>
      <c r="M15">
        <f t="shared" si="7"/>
        <v>4545.9375</v>
      </c>
      <c r="N15">
        <f t="shared" si="8"/>
        <v>-0.42197752470020361</v>
      </c>
      <c r="O15" s="3">
        <f t="shared" si="9"/>
        <v>-3.3548890006134605E-2</v>
      </c>
      <c r="P15">
        <f t="shared" si="10"/>
        <v>3.3548890006134605E-2</v>
      </c>
      <c r="R15">
        <f t="shared" si="11"/>
        <v>-326510472.47916675</v>
      </c>
      <c r="S15">
        <f t="shared" si="12"/>
        <v>326510472.47916675</v>
      </c>
      <c r="T15">
        <f t="shared" si="13"/>
        <v>-0.50040862799625296</v>
      </c>
      <c r="U15" s="4">
        <f t="shared" si="14"/>
        <v>-3.7548356956972638E-2</v>
      </c>
      <c r="V15">
        <f t="shared" si="15"/>
        <v>3.7548356956972638E-2</v>
      </c>
      <c r="W15">
        <f t="shared" si="16"/>
        <v>3.9994669508380334E-3</v>
      </c>
      <c r="X15">
        <v>-5.2582382062828698E-2</v>
      </c>
      <c r="Y15">
        <f t="shared" si="17"/>
        <v>5.2582382062828698E-2</v>
      </c>
      <c r="Z15">
        <f t="shared" si="18"/>
        <v>-1.503402510585606E-2</v>
      </c>
      <c r="AA15">
        <v>-2.82717480913693E-2</v>
      </c>
      <c r="AB15">
        <v>-2.97634334216892E-2</v>
      </c>
      <c r="AC15">
        <v>-3.06353176216685E-2</v>
      </c>
    </row>
    <row r="16" spans="1:29">
      <c r="A16" t="s">
        <v>4</v>
      </c>
      <c r="B16" s="1">
        <v>40360</v>
      </c>
      <c r="C16">
        <v>15</v>
      </c>
      <c r="D16">
        <v>32837</v>
      </c>
      <c r="E16">
        <f t="shared" si="0"/>
        <v>2.0219466524304678E-2</v>
      </c>
      <c r="F16">
        <f t="shared" si="1"/>
        <v>-0.97978053347569527</v>
      </c>
      <c r="G16">
        <f t="shared" si="2"/>
        <v>-1.9797805334756953</v>
      </c>
      <c r="H16">
        <f t="shared" si="3"/>
        <v>0.97978053347569527</v>
      </c>
      <c r="I16">
        <f t="shared" si="4"/>
        <v>12837</v>
      </c>
      <c r="J16">
        <f t="shared" si="5"/>
        <v>1078268569</v>
      </c>
      <c r="L16">
        <f t="shared" si="6"/>
        <v>-996.9375</v>
      </c>
      <c r="M16">
        <f t="shared" si="7"/>
        <v>996.9375</v>
      </c>
      <c r="N16">
        <f t="shared" si="8"/>
        <v>-9.2540915604495066E-2</v>
      </c>
      <c r="O16" s="3">
        <f t="shared" si="9"/>
        <v>-7.3573705160906444E-3</v>
      </c>
      <c r="P16">
        <f t="shared" si="10"/>
        <v>7.3573705160906444E-3</v>
      </c>
      <c r="R16">
        <f t="shared" si="11"/>
        <v>-106028847.47916675</v>
      </c>
      <c r="S16">
        <f t="shared" si="12"/>
        <v>106028847.47916675</v>
      </c>
      <c r="T16">
        <f t="shared" si="13"/>
        <v>-0.16249938230835517</v>
      </c>
      <c r="U16" s="4">
        <f t="shared" si="14"/>
        <v>-1.2193204654831355E-2</v>
      </c>
      <c r="V16">
        <f t="shared" si="15"/>
        <v>1.2193204654831355E-2</v>
      </c>
      <c r="W16">
        <f t="shared" si="16"/>
        <v>4.8358341387407106E-3</v>
      </c>
      <c r="X16">
        <v>-2.56104459258619E-2</v>
      </c>
      <c r="Y16">
        <f t="shared" si="17"/>
        <v>2.56104459258619E-2</v>
      </c>
      <c r="Z16">
        <f t="shared" si="18"/>
        <v>-1.3417241271030545E-2</v>
      </c>
      <c r="AA16">
        <v>7.9971232215970307E-6</v>
      </c>
      <c r="AB16">
        <v>1.5455751880277301E-3</v>
      </c>
      <c r="AC16">
        <v>-1.0058906521337499E-5</v>
      </c>
    </row>
    <row r="17" spans="1:29">
      <c r="A17" t="s">
        <v>4</v>
      </c>
      <c r="B17" s="1">
        <v>40360</v>
      </c>
      <c r="C17">
        <v>16</v>
      </c>
      <c r="D17">
        <v>35193</v>
      </c>
      <c r="E17">
        <f t="shared" si="0"/>
        <v>2.1670179534971357E-2</v>
      </c>
      <c r="F17">
        <f t="shared" si="1"/>
        <v>-0.97832982046502859</v>
      </c>
      <c r="G17">
        <f t="shared" si="2"/>
        <v>-1.9783298204650286</v>
      </c>
      <c r="H17">
        <f t="shared" si="3"/>
        <v>0.97832982046502859</v>
      </c>
      <c r="I17">
        <f t="shared" si="4"/>
        <v>15193</v>
      </c>
      <c r="J17">
        <f t="shared" si="5"/>
        <v>1238547249</v>
      </c>
      <c r="L17">
        <f t="shared" si="6"/>
        <v>1359.0625</v>
      </c>
      <c r="M17">
        <f t="shared" si="7"/>
        <v>1359.0625</v>
      </c>
      <c r="N17">
        <f t="shared" si="8"/>
        <v>0.12615523853173752</v>
      </c>
      <c r="O17" s="3">
        <f t="shared" si="9"/>
        <v>1.0029842760478407E-2</v>
      </c>
      <c r="P17">
        <f t="shared" si="10"/>
        <v>1.0029842760478407E-2</v>
      </c>
      <c r="R17">
        <f t="shared" si="11"/>
        <v>54249832.520833254</v>
      </c>
      <c r="S17">
        <f t="shared" si="12"/>
        <v>54249832.520833254</v>
      </c>
      <c r="T17">
        <f t="shared" si="13"/>
        <v>8.3143073649831603E-2</v>
      </c>
      <c r="U17" s="4">
        <f t="shared" si="14"/>
        <v>6.2386730228942396E-3</v>
      </c>
      <c r="V17">
        <f t="shared" si="15"/>
        <v>6.2386730228942396E-3</v>
      </c>
      <c r="W17">
        <f t="shared" si="16"/>
        <v>-3.791169737584167E-3</v>
      </c>
      <c r="X17">
        <v>-2.3178916183583798E-2</v>
      </c>
      <c r="Y17">
        <f t="shared" si="17"/>
        <v>2.3178916183583798E-2</v>
      </c>
      <c r="Z17">
        <f t="shared" si="18"/>
        <v>-1.694024316068956E-2</v>
      </c>
      <c r="AA17">
        <v>-1.26043076633643E-2</v>
      </c>
      <c r="AB17">
        <v>-1.3441430148803101E-2</v>
      </c>
      <c r="AC17">
        <v>-1.48609658356357E-2</v>
      </c>
    </row>
    <row r="18" spans="1:29">
      <c r="A18" t="s">
        <v>4</v>
      </c>
      <c r="B18" s="1">
        <v>40360</v>
      </c>
      <c r="C18">
        <v>17</v>
      </c>
      <c r="D18">
        <v>36874</v>
      </c>
      <c r="E18">
        <f t="shared" si="0"/>
        <v>2.2705259573566727E-2</v>
      </c>
      <c r="F18">
        <f t="shared" si="1"/>
        <v>-0.97729474042643327</v>
      </c>
      <c r="G18">
        <f t="shared" si="2"/>
        <v>-1.9772947404264332</v>
      </c>
      <c r="H18">
        <f t="shared" si="3"/>
        <v>0.97729474042643327</v>
      </c>
      <c r="I18">
        <f t="shared" si="4"/>
        <v>16874</v>
      </c>
      <c r="J18">
        <f t="shared" si="5"/>
        <v>1359691876</v>
      </c>
      <c r="L18">
        <f t="shared" si="6"/>
        <v>3040.0625</v>
      </c>
      <c r="M18">
        <f t="shared" si="7"/>
        <v>3040.0625</v>
      </c>
      <c r="N18">
        <f t="shared" si="8"/>
        <v>0.28219438755678289</v>
      </c>
      <c r="O18" s="3">
        <f t="shared" si="9"/>
        <v>2.2435575153480349E-2</v>
      </c>
      <c r="P18">
        <f t="shared" si="10"/>
        <v>2.2435575153480349E-2</v>
      </c>
      <c r="R18">
        <f t="shared" si="11"/>
        <v>175394459.52083325</v>
      </c>
      <c r="S18">
        <f t="shared" si="12"/>
        <v>175394459.52083325</v>
      </c>
      <c r="T18">
        <f t="shared" si="13"/>
        <v>0.26880883844411657</v>
      </c>
      <c r="U18" s="4">
        <f t="shared" si="14"/>
        <v>2.0170176240775078E-2</v>
      </c>
      <c r="V18">
        <f t="shared" si="15"/>
        <v>2.0170176240775078E-2</v>
      </c>
      <c r="W18">
        <f t="shared" si="16"/>
        <v>-2.2653989127052708E-3</v>
      </c>
      <c r="X18">
        <v>1.6154072151390898E-5</v>
      </c>
      <c r="Y18">
        <f t="shared" si="17"/>
        <v>1.6154072151390898E-5</v>
      </c>
      <c r="Z18">
        <f t="shared" si="18"/>
        <v>2.0154022168623689E-2</v>
      </c>
      <c r="AA18">
        <v>4.3707965607538103E-3</v>
      </c>
      <c r="AB18">
        <v>3.1874817863412999E-4</v>
      </c>
      <c r="AC18">
        <v>2.6754719097838201E-4</v>
      </c>
    </row>
    <row r="19" spans="1:29">
      <c r="A19" t="s">
        <v>4</v>
      </c>
      <c r="B19" s="1">
        <v>40360</v>
      </c>
      <c r="C19">
        <v>18</v>
      </c>
      <c r="D19">
        <v>37692</v>
      </c>
      <c r="E19">
        <f t="shared" si="0"/>
        <v>2.3208945160462038E-2</v>
      </c>
      <c r="F19">
        <f t="shared" si="1"/>
        <v>-0.97679105483953799</v>
      </c>
      <c r="G19">
        <f t="shared" si="2"/>
        <v>-1.976791054839538</v>
      </c>
      <c r="H19">
        <f t="shared" si="3"/>
        <v>0.97679105483953799</v>
      </c>
      <c r="I19">
        <f t="shared" si="4"/>
        <v>17692</v>
      </c>
      <c r="J19">
        <f t="shared" si="5"/>
        <v>1420686864</v>
      </c>
      <c r="L19">
        <f t="shared" si="6"/>
        <v>3858.0625</v>
      </c>
      <c r="M19">
        <f t="shared" si="7"/>
        <v>3858.0625</v>
      </c>
      <c r="N19">
        <f t="shared" si="8"/>
        <v>0.35812539523226605</v>
      </c>
      <c r="O19" s="3">
        <f t="shared" si="9"/>
        <v>2.8472391987195748E-2</v>
      </c>
      <c r="P19">
        <f t="shared" si="10"/>
        <v>2.8472391987195748E-2</v>
      </c>
      <c r="R19">
        <f t="shared" si="11"/>
        <v>236389447.52083325</v>
      </c>
      <c r="S19">
        <f t="shared" si="12"/>
        <v>236389447.52083325</v>
      </c>
      <c r="T19">
        <f t="shared" si="13"/>
        <v>0.36228951006844068</v>
      </c>
      <c r="U19" s="4">
        <f t="shared" si="14"/>
        <v>2.7184534967527388E-2</v>
      </c>
      <c r="V19">
        <f t="shared" si="15"/>
        <v>2.7184534967527388E-2</v>
      </c>
      <c r="W19">
        <f t="shared" si="16"/>
        <v>-1.2878570196683606E-3</v>
      </c>
      <c r="X19">
        <v>6.4857039576034997E-3</v>
      </c>
      <c r="Y19">
        <f t="shared" si="17"/>
        <v>6.4857039576034997E-3</v>
      </c>
      <c r="Z19">
        <f t="shared" si="18"/>
        <v>2.0698831009923889E-2</v>
      </c>
      <c r="AA19">
        <v>2.7568875412593498E-3</v>
      </c>
      <c r="AB19">
        <v>-6.5247310936550004E-4</v>
      </c>
      <c r="AC19">
        <v>-3.4147011882069401E-6</v>
      </c>
    </row>
    <row r="20" spans="1:29">
      <c r="A20" t="s">
        <v>4</v>
      </c>
      <c r="B20" s="1">
        <v>40360</v>
      </c>
      <c r="C20">
        <v>19</v>
      </c>
      <c r="D20">
        <v>38683</v>
      </c>
      <c r="E20">
        <f t="shared" si="0"/>
        <v>2.3819155938717845E-2</v>
      </c>
      <c r="F20">
        <f t="shared" si="1"/>
        <v>-0.97618084406128214</v>
      </c>
      <c r="G20">
        <f t="shared" si="2"/>
        <v>-1.9761808440612822</v>
      </c>
      <c r="H20">
        <f t="shared" si="3"/>
        <v>0.97618084406128214</v>
      </c>
      <c r="I20">
        <f t="shared" si="4"/>
        <v>18683</v>
      </c>
      <c r="J20">
        <f t="shared" si="5"/>
        <v>1496374489</v>
      </c>
      <c r="L20">
        <f t="shared" si="6"/>
        <v>4849.0625</v>
      </c>
      <c r="M20">
        <f t="shared" si="7"/>
        <v>4849.0625</v>
      </c>
      <c r="N20">
        <f t="shared" si="8"/>
        <v>0.45011516125476453</v>
      </c>
      <c r="O20" s="3">
        <f t="shared" si="9"/>
        <v>3.5785943921440203E-2</v>
      </c>
      <c r="P20">
        <f t="shared" si="10"/>
        <v>3.5785943921440203E-2</v>
      </c>
      <c r="R20">
        <f t="shared" si="11"/>
        <v>312077072.52083325</v>
      </c>
      <c r="S20">
        <f t="shared" si="12"/>
        <v>312077072.52083325</v>
      </c>
      <c r="T20">
        <f t="shared" si="13"/>
        <v>0.47828805766467908</v>
      </c>
      <c r="U20" s="4">
        <f t="shared" si="14"/>
        <v>3.5888531317619397E-2</v>
      </c>
      <c r="V20">
        <f t="shared" si="15"/>
        <v>3.5888531317619397E-2</v>
      </c>
      <c r="W20">
        <f t="shared" si="16"/>
        <v>1.0258739617919482E-4</v>
      </c>
      <c r="X20">
        <v>2.3053605367045898E-2</v>
      </c>
      <c r="Y20">
        <f t="shared" si="17"/>
        <v>2.3053605367045898E-2</v>
      </c>
      <c r="Z20">
        <f t="shared" si="18"/>
        <v>1.2834925950573499E-2</v>
      </c>
      <c r="AA20">
        <v>2.0247260659529601E-2</v>
      </c>
      <c r="AB20">
        <v>2.1254190457787901E-2</v>
      </c>
      <c r="AC20">
        <v>2.2068580835662401E-2</v>
      </c>
    </row>
    <row r="21" spans="1:29">
      <c r="A21" t="s">
        <v>4</v>
      </c>
      <c r="B21" s="1">
        <v>40360</v>
      </c>
      <c r="C21">
        <v>20</v>
      </c>
      <c r="D21">
        <v>39062</v>
      </c>
      <c r="E21">
        <f t="shared" si="0"/>
        <v>2.4052526155628993E-2</v>
      </c>
      <c r="F21">
        <f t="shared" si="1"/>
        <v>-0.97594747384437097</v>
      </c>
      <c r="G21">
        <f t="shared" si="2"/>
        <v>-1.975947473844371</v>
      </c>
      <c r="H21">
        <f t="shared" si="3"/>
        <v>0.97594747384437097</v>
      </c>
      <c r="I21">
        <f t="shared" si="4"/>
        <v>19062</v>
      </c>
      <c r="J21">
        <f t="shared" si="5"/>
        <v>1525839844</v>
      </c>
      <c r="L21">
        <f t="shared" si="6"/>
        <v>5228.0625</v>
      </c>
      <c r="M21">
        <f t="shared" si="7"/>
        <v>5228.0625</v>
      </c>
      <c r="N21">
        <f t="shared" si="8"/>
        <v>0.48529590930978667</v>
      </c>
      <c r="O21" s="3">
        <f t="shared" si="9"/>
        <v>3.8582953187917143E-2</v>
      </c>
      <c r="P21">
        <f t="shared" si="10"/>
        <v>3.8582953187917143E-2</v>
      </c>
      <c r="R21">
        <f t="shared" si="11"/>
        <v>341542427.52083325</v>
      </c>
      <c r="S21">
        <f t="shared" si="12"/>
        <v>341542427.52083325</v>
      </c>
      <c r="T21">
        <f t="shared" si="13"/>
        <v>0.52344654142483882</v>
      </c>
      <c r="U21" s="4">
        <f t="shared" si="14"/>
        <v>3.9277015794099743E-2</v>
      </c>
      <c r="V21">
        <f t="shared" si="15"/>
        <v>3.9277015794099743E-2</v>
      </c>
      <c r="W21">
        <f t="shared" si="16"/>
        <v>6.9406260618259941E-4</v>
      </c>
      <c r="X21">
        <v>1.9811412823854999E-2</v>
      </c>
      <c r="Y21">
        <f t="shared" si="17"/>
        <v>1.9811412823854999E-2</v>
      </c>
      <c r="Z21">
        <f t="shared" si="18"/>
        <v>1.9465602970244744E-2</v>
      </c>
      <c r="AA21">
        <v>1.1063850559664501E-2</v>
      </c>
      <c r="AB21">
        <v>1.20771239555751E-2</v>
      </c>
      <c r="AC21">
        <v>1.25067285313081E-2</v>
      </c>
    </row>
    <row r="22" spans="1:29">
      <c r="A22" t="s">
        <v>4</v>
      </c>
      <c r="B22" s="1">
        <v>40360</v>
      </c>
      <c r="C22">
        <v>21</v>
      </c>
      <c r="D22">
        <v>39275</v>
      </c>
      <c r="E22">
        <f t="shared" si="0"/>
        <v>2.4183681449038163E-2</v>
      </c>
      <c r="F22">
        <f t="shared" si="1"/>
        <v>-0.97581631855096185</v>
      </c>
      <c r="G22">
        <f t="shared" si="2"/>
        <v>-1.9758163185509618</v>
      </c>
      <c r="H22">
        <f t="shared" si="3"/>
        <v>0.97581631855096185</v>
      </c>
      <c r="I22">
        <f t="shared" si="4"/>
        <v>19275</v>
      </c>
      <c r="J22">
        <f t="shared" si="5"/>
        <v>1542525625</v>
      </c>
      <c r="L22">
        <f t="shared" si="6"/>
        <v>5441.0625</v>
      </c>
      <c r="M22">
        <f t="shared" si="7"/>
        <v>5441.0625</v>
      </c>
      <c r="N22">
        <f t="shared" si="8"/>
        <v>0.50506767536709463</v>
      </c>
      <c r="O22" s="3">
        <f t="shared" si="9"/>
        <v>4.0154887155620538E-2</v>
      </c>
      <c r="P22">
        <f t="shared" si="10"/>
        <v>4.0154887155620538E-2</v>
      </c>
      <c r="R22">
        <f t="shared" si="11"/>
        <v>358228208.52083325</v>
      </c>
      <c r="S22">
        <f t="shared" si="12"/>
        <v>358228208.52083325</v>
      </c>
      <c r="T22">
        <f t="shared" si="13"/>
        <v>0.54901910182039759</v>
      </c>
      <c r="U22" s="4">
        <f t="shared" si="14"/>
        <v>4.1195862856911326E-2</v>
      </c>
      <c r="V22">
        <f t="shared" si="15"/>
        <v>4.1195862856911326E-2</v>
      </c>
      <c r="W22">
        <f t="shared" si="16"/>
        <v>1.0409757012907889E-3</v>
      </c>
      <c r="X22">
        <v>1.95206402021093E-2</v>
      </c>
      <c r="Y22">
        <f t="shared" si="17"/>
        <v>1.95206402021093E-2</v>
      </c>
      <c r="Z22">
        <f t="shared" si="18"/>
        <v>2.1675222654802026E-2</v>
      </c>
      <c r="AA22">
        <v>1.30627100728175E-2</v>
      </c>
      <c r="AB22">
        <v>1.6763205155593701E-2</v>
      </c>
      <c r="AC22">
        <v>1.74330892652764E-2</v>
      </c>
    </row>
    <row r="23" spans="1:29">
      <c r="A23" t="s">
        <v>4</v>
      </c>
      <c r="B23" s="1">
        <v>40360</v>
      </c>
      <c r="C23">
        <v>22</v>
      </c>
      <c r="D23">
        <v>39737</v>
      </c>
      <c r="E23">
        <f t="shared" si="0"/>
        <v>2.4468159127700305E-2</v>
      </c>
      <c r="F23">
        <f t="shared" si="1"/>
        <v>-0.97553184087229972</v>
      </c>
      <c r="G23">
        <f t="shared" si="2"/>
        <v>-1.9755318408722997</v>
      </c>
      <c r="H23">
        <f t="shared" si="3"/>
        <v>0.97553184087229972</v>
      </c>
      <c r="I23">
        <f t="shared" si="4"/>
        <v>19737</v>
      </c>
      <c r="J23">
        <f t="shared" si="5"/>
        <v>1579029169</v>
      </c>
      <c r="L23">
        <f t="shared" si="6"/>
        <v>5903.0625</v>
      </c>
      <c r="M23">
        <f t="shared" si="7"/>
        <v>5903.0625</v>
      </c>
      <c r="N23">
        <f t="shared" si="8"/>
        <v>0.54795291442097382</v>
      </c>
      <c r="O23" s="3">
        <f t="shared" si="9"/>
        <v>4.3564434071484248E-2</v>
      </c>
      <c r="P23">
        <f t="shared" si="10"/>
        <v>4.3564434071484248E-2</v>
      </c>
      <c r="R23">
        <f t="shared" si="11"/>
        <v>394731752.52083325</v>
      </c>
      <c r="S23">
        <f t="shared" si="12"/>
        <v>394731752.52083325</v>
      </c>
      <c r="T23">
        <f t="shared" si="13"/>
        <v>0.60496428554251047</v>
      </c>
      <c r="U23" s="4">
        <f t="shared" si="14"/>
        <v>4.5393731580383928E-2</v>
      </c>
      <c r="V23">
        <f t="shared" si="15"/>
        <v>4.5393731580383928E-2</v>
      </c>
      <c r="W23">
        <f t="shared" si="16"/>
        <v>1.8292975088996799E-3</v>
      </c>
      <c r="X23">
        <v>2.4256775093078602E-2</v>
      </c>
      <c r="Y23">
        <f t="shared" si="17"/>
        <v>2.4256775093078602E-2</v>
      </c>
      <c r="Z23">
        <f t="shared" si="18"/>
        <v>2.1136956487305326E-2</v>
      </c>
      <c r="AA23">
        <v>1.27859997829911E-2</v>
      </c>
      <c r="AB23">
        <v>1.91744185753672E-2</v>
      </c>
      <c r="AC23">
        <v>1.9732985447657201E-2</v>
      </c>
    </row>
    <row r="24" spans="1:29">
      <c r="A24" t="s">
        <v>4</v>
      </c>
      <c r="B24" s="1">
        <v>40360</v>
      </c>
      <c r="C24">
        <v>23</v>
      </c>
      <c r="D24">
        <v>39991</v>
      </c>
      <c r="E24">
        <f t="shared" si="0"/>
        <v>2.4624560275709362E-2</v>
      </c>
      <c r="F24">
        <f t="shared" si="1"/>
        <v>-0.97537543972429064</v>
      </c>
      <c r="G24">
        <f t="shared" si="2"/>
        <v>-1.9753754397242906</v>
      </c>
      <c r="H24">
        <f t="shared" si="3"/>
        <v>0.97537543972429064</v>
      </c>
      <c r="I24">
        <f t="shared" si="4"/>
        <v>19991</v>
      </c>
      <c r="J24">
        <f t="shared" si="5"/>
        <v>1599280081</v>
      </c>
      <c r="L24">
        <f t="shared" si="6"/>
        <v>6157.0625</v>
      </c>
      <c r="M24">
        <f t="shared" si="7"/>
        <v>6157.0625</v>
      </c>
      <c r="N24">
        <f t="shared" si="8"/>
        <v>0.57153051338133165</v>
      </c>
      <c r="O24" s="3">
        <f t="shared" si="9"/>
        <v>4.5438946878041356E-2</v>
      </c>
      <c r="P24">
        <f t="shared" si="10"/>
        <v>4.5438946878041356E-2</v>
      </c>
      <c r="R24">
        <f t="shared" si="11"/>
        <v>414982664.52083325</v>
      </c>
      <c r="S24">
        <f t="shared" si="12"/>
        <v>414982664.52083325</v>
      </c>
      <c r="T24">
        <f t="shared" si="13"/>
        <v>0.63600075127253219</v>
      </c>
      <c r="U24" s="4">
        <f t="shared" si="14"/>
        <v>4.7722564915212901E-2</v>
      </c>
      <c r="V24">
        <f t="shared" si="15"/>
        <v>4.7722564915212901E-2</v>
      </c>
      <c r="W24">
        <f t="shared" si="16"/>
        <v>2.2836180371715448E-3</v>
      </c>
      <c r="X24">
        <v>3.3240055578596203E-2</v>
      </c>
      <c r="Y24">
        <f t="shared" si="17"/>
        <v>3.3240055578596203E-2</v>
      </c>
      <c r="Z24">
        <f t="shared" si="18"/>
        <v>1.4482509336616697E-2</v>
      </c>
      <c r="AA24">
        <v>2.3446893955821099E-2</v>
      </c>
      <c r="AB24">
        <v>2.9546636114026401E-2</v>
      </c>
      <c r="AC24">
        <v>3.0492760203541198E-2</v>
      </c>
    </row>
    <row r="25" spans="1:29">
      <c r="A25" t="s">
        <v>4</v>
      </c>
      <c r="B25" s="1">
        <v>40360</v>
      </c>
      <c r="C25">
        <v>24</v>
      </c>
      <c r="D25">
        <v>40060</v>
      </c>
      <c r="E25">
        <f t="shared" si="0"/>
        <v>2.4667047201743317E-2</v>
      </c>
      <c r="F25">
        <f t="shared" si="1"/>
        <v>-0.97533295279825671</v>
      </c>
      <c r="G25">
        <f t="shared" si="2"/>
        <v>-1.9753329527982566</v>
      </c>
      <c r="H25">
        <f t="shared" si="3"/>
        <v>0.97533295279825671</v>
      </c>
      <c r="I25">
        <f t="shared" si="4"/>
        <v>20060</v>
      </c>
      <c r="J25">
        <f t="shared" si="5"/>
        <v>1604803600</v>
      </c>
      <c r="L25">
        <f t="shared" si="6"/>
        <v>6226.0625</v>
      </c>
      <c r="M25">
        <f t="shared" si="7"/>
        <v>6226.0625</v>
      </c>
      <c r="N25">
        <f t="shared" si="8"/>
        <v>0.57793545168158633</v>
      </c>
      <c r="O25" s="3">
        <f t="shared" si="9"/>
        <v>4.5948164923917102E-2</v>
      </c>
      <c r="P25">
        <f t="shared" si="10"/>
        <v>4.5948164923917102E-2</v>
      </c>
      <c r="R25">
        <f t="shared" si="11"/>
        <v>420506183.52083325</v>
      </c>
      <c r="S25">
        <f t="shared" si="12"/>
        <v>420506183.52083325</v>
      </c>
      <c r="T25">
        <f t="shared" si="13"/>
        <v>0.64446607412577572</v>
      </c>
      <c r="U25" s="4">
        <f t="shared" si="14"/>
        <v>4.8357763723679462E-2</v>
      </c>
      <c r="V25">
        <f t="shared" si="15"/>
        <v>4.8357763723679462E-2</v>
      </c>
      <c r="W25">
        <f t="shared" si="16"/>
        <v>2.4095987997623594E-3</v>
      </c>
      <c r="X25">
        <v>3.5749212809488999E-2</v>
      </c>
      <c r="Y25">
        <f t="shared" si="17"/>
        <v>3.5749212809488999E-2</v>
      </c>
      <c r="Z25">
        <f t="shared" si="18"/>
        <v>1.2608550914190463E-2</v>
      </c>
      <c r="AA25">
        <v>1.53733400754552E-2</v>
      </c>
      <c r="AB25">
        <v>1.9515701603544201E-2</v>
      </c>
      <c r="AC25">
        <v>2.02690491647321E-2</v>
      </c>
    </row>
    <row r="26" spans="1:29">
      <c r="A26" t="s">
        <v>4</v>
      </c>
      <c r="B26" s="1">
        <v>40360</v>
      </c>
      <c r="C26">
        <v>25</v>
      </c>
      <c r="D26">
        <v>40166</v>
      </c>
      <c r="E26">
        <f t="shared" si="0"/>
        <v>2.4732316972172295E-2</v>
      </c>
      <c r="F26">
        <f t="shared" si="1"/>
        <v>-0.97526768302782774</v>
      </c>
      <c r="G26">
        <f t="shared" si="2"/>
        <v>-1.9752676830278277</v>
      </c>
      <c r="H26">
        <f t="shared" si="3"/>
        <v>0.97526768302782774</v>
      </c>
      <c r="I26">
        <f t="shared" si="4"/>
        <v>20166</v>
      </c>
      <c r="J26">
        <f t="shared" si="5"/>
        <v>1613307556</v>
      </c>
      <c r="L26">
        <f t="shared" si="6"/>
        <v>6332.0625</v>
      </c>
      <c r="M26">
        <f t="shared" si="7"/>
        <v>6332.0625</v>
      </c>
      <c r="N26">
        <f t="shared" si="8"/>
        <v>0.58777492211386173</v>
      </c>
      <c r="O26" s="3">
        <f t="shared" si="9"/>
        <v>4.6730441921929128E-2</v>
      </c>
      <c r="P26">
        <f t="shared" si="10"/>
        <v>4.6730441921929128E-2</v>
      </c>
      <c r="R26">
        <f t="shared" si="11"/>
        <v>429010139.52083325</v>
      </c>
      <c r="S26">
        <f t="shared" si="12"/>
        <v>429010139.52083325</v>
      </c>
      <c r="T26">
        <f t="shared" si="13"/>
        <v>0.65749920265665929</v>
      </c>
      <c r="U26" s="4">
        <f t="shared" si="14"/>
        <v>4.9335709616225874E-2</v>
      </c>
      <c r="V26">
        <f t="shared" si="15"/>
        <v>4.9335709616225874E-2</v>
      </c>
      <c r="W26">
        <f t="shared" si="16"/>
        <v>2.6052676942967465E-3</v>
      </c>
      <c r="X26">
        <v>3.7968966266926397E-2</v>
      </c>
      <c r="Y26">
        <f t="shared" si="17"/>
        <v>3.7968966266926397E-2</v>
      </c>
      <c r="Z26">
        <f t="shared" si="18"/>
        <v>1.1366743349299477E-2</v>
      </c>
      <c r="AA26">
        <v>2.26064974652932E-2</v>
      </c>
      <c r="AB26">
        <v>3.1283483058794102E-2</v>
      </c>
      <c r="AC26">
        <v>3.1817487174915303E-2</v>
      </c>
    </row>
    <row r="27" spans="1:29">
      <c r="A27" t="s">
        <v>4</v>
      </c>
      <c r="B27" s="1">
        <v>40360</v>
      </c>
      <c r="C27">
        <v>26</v>
      </c>
      <c r="D27">
        <v>39966</v>
      </c>
      <c r="E27">
        <f t="shared" si="0"/>
        <v>2.4609166461928945E-2</v>
      </c>
      <c r="F27">
        <f t="shared" si="1"/>
        <v>-0.9753908335380711</v>
      </c>
      <c r="G27">
        <f t="shared" si="2"/>
        <v>-1.975390833538071</v>
      </c>
      <c r="H27">
        <f t="shared" si="3"/>
        <v>0.9753908335380711</v>
      </c>
      <c r="I27">
        <f t="shared" si="4"/>
        <v>19966</v>
      </c>
      <c r="J27">
        <f t="shared" si="5"/>
        <v>1597281156</v>
      </c>
      <c r="L27">
        <f t="shared" si="6"/>
        <v>6132.0625</v>
      </c>
      <c r="M27">
        <f t="shared" si="7"/>
        <v>6132.0625</v>
      </c>
      <c r="N27">
        <f t="shared" si="8"/>
        <v>0.56920988356239888</v>
      </c>
      <c r="O27" s="3">
        <f t="shared" si="9"/>
        <v>4.5254447586057386E-2</v>
      </c>
      <c r="P27">
        <f t="shared" si="10"/>
        <v>4.5254447586057386E-2</v>
      </c>
      <c r="R27">
        <f t="shared" si="11"/>
        <v>412983739.52083325</v>
      </c>
      <c r="S27">
        <f t="shared" si="12"/>
        <v>412983739.52083325</v>
      </c>
      <c r="T27">
        <f t="shared" si="13"/>
        <v>0.6329372069116963</v>
      </c>
      <c r="U27" s="4">
        <f t="shared" si="14"/>
        <v>4.7492690666891491E-2</v>
      </c>
      <c r="V27">
        <f t="shared" si="15"/>
        <v>4.7492690666891491E-2</v>
      </c>
      <c r="W27">
        <f t="shared" si="16"/>
        <v>2.2382430808341042E-3</v>
      </c>
      <c r="X27">
        <v>3.8543532526593802E-2</v>
      </c>
      <c r="Y27">
        <f t="shared" si="17"/>
        <v>3.8543532526593802E-2</v>
      </c>
      <c r="Z27">
        <f t="shared" si="18"/>
        <v>8.9491581402976889E-3</v>
      </c>
      <c r="AA27">
        <v>3.6585125690852503E-2</v>
      </c>
      <c r="AB27">
        <v>4.71629388298462E-2</v>
      </c>
      <c r="AC27">
        <v>4.8166394649283198E-2</v>
      </c>
    </row>
    <row r="28" spans="1:29">
      <c r="A28" t="s">
        <v>4</v>
      </c>
      <c r="B28" s="1">
        <v>40360</v>
      </c>
      <c r="C28">
        <v>27</v>
      </c>
      <c r="D28">
        <v>39979</v>
      </c>
      <c r="E28">
        <f t="shared" si="0"/>
        <v>2.4617171245094761E-2</v>
      </c>
      <c r="F28">
        <f t="shared" si="1"/>
        <v>-0.97538282875490523</v>
      </c>
      <c r="G28">
        <f t="shared" si="2"/>
        <v>-1.9753828287549053</v>
      </c>
      <c r="H28">
        <f t="shared" si="3"/>
        <v>0.97538282875490523</v>
      </c>
      <c r="I28">
        <f t="shared" si="4"/>
        <v>19979</v>
      </c>
      <c r="J28">
        <f t="shared" si="5"/>
        <v>1598320441</v>
      </c>
      <c r="L28">
        <f t="shared" si="6"/>
        <v>6145.0625</v>
      </c>
      <c r="M28">
        <f t="shared" si="7"/>
        <v>6145.0625</v>
      </c>
      <c r="N28">
        <f t="shared" si="8"/>
        <v>0.57041661106824393</v>
      </c>
      <c r="O28" s="3">
        <f t="shared" si="9"/>
        <v>4.5350387217889053E-2</v>
      </c>
      <c r="P28">
        <f t="shared" si="10"/>
        <v>4.5350387217889053E-2</v>
      </c>
      <c r="R28">
        <f t="shared" si="11"/>
        <v>414023024.52083325</v>
      </c>
      <c r="S28">
        <f t="shared" si="12"/>
        <v>414023024.52083325</v>
      </c>
      <c r="T28">
        <f t="shared" si="13"/>
        <v>0.63453001089436267</v>
      </c>
      <c r="U28" s="4">
        <f t="shared" si="14"/>
        <v>4.7612207336184598E-2</v>
      </c>
      <c r="V28">
        <f t="shared" si="15"/>
        <v>4.7612207336184598E-2</v>
      </c>
      <c r="W28">
        <f t="shared" si="16"/>
        <v>2.2618201182955447E-3</v>
      </c>
      <c r="X28">
        <v>3.3196543563946801E-2</v>
      </c>
      <c r="Y28">
        <f t="shared" si="17"/>
        <v>3.3196543563946801E-2</v>
      </c>
      <c r="Z28">
        <f t="shared" si="18"/>
        <v>1.4415663772237797E-2</v>
      </c>
      <c r="AA28">
        <v>2.91438486607788E-2</v>
      </c>
      <c r="AB28">
        <v>3.5551798240116499E-2</v>
      </c>
      <c r="AC28">
        <v>3.6714015542784001E-2</v>
      </c>
    </row>
    <row r="29" spans="1:29">
      <c r="A29" t="s">
        <v>4</v>
      </c>
      <c r="B29" s="1">
        <v>40360</v>
      </c>
      <c r="C29">
        <v>28</v>
      </c>
      <c r="D29">
        <v>39805</v>
      </c>
      <c r="E29">
        <f t="shared" si="0"/>
        <v>2.4510030301183046E-2</v>
      </c>
      <c r="F29">
        <f t="shared" si="1"/>
        <v>-0.97548996969881696</v>
      </c>
      <c r="G29">
        <f t="shared" si="2"/>
        <v>-1.9754899696988169</v>
      </c>
      <c r="H29">
        <f t="shared" si="3"/>
        <v>0.97548996969881696</v>
      </c>
      <c r="I29">
        <f t="shared" si="4"/>
        <v>19805</v>
      </c>
      <c r="J29">
        <f t="shared" si="5"/>
        <v>1584438025</v>
      </c>
      <c r="L29">
        <f t="shared" si="6"/>
        <v>5971.0625</v>
      </c>
      <c r="M29">
        <f t="shared" si="7"/>
        <v>5971.0625</v>
      </c>
      <c r="N29">
        <f t="shared" si="8"/>
        <v>0.55426502752847118</v>
      </c>
      <c r="O29" s="3">
        <f t="shared" si="9"/>
        <v>4.4066272145680638E-2</v>
      </c>
      <c r="P29">
        <f t="shared" si="10"/>
        <v>4.4066272145680638E-2</v>
      </c>
      <c r="R29">
        <f t="shared" si="11"/>
        <v>400140608.52083325</v>
      </c>
      <c r="S29">
        <f t="shared" si="12"/>
        <v>400140608.52083325</v>
      </c>
      <c r="T29">
        <f t="shared" si="13"/>
        <v>0.61325387634625417</v>
      </c>
      <c r="U29" s="4">
        <f t="shared" si="14"/>
        <v>4.6015744265841735E-2</v>
      </c>
      <c r="V29">
        <f t="shared" si="15"/>
        <v>4.6015744265841735E-2</v>
      </c>
      <c r="W29">
        <f t="shared" si="16"/>
        <v>1.9494721201610971E-3</v>
      </c>
      <c r="X29">
        <v>4.1320046874764101E-2</v>
      </c>
      <c r="Y29">
        <f t="shared" si="17"/>
        <v>4.1320046874764101E-2</v>
      </c>
      <c r="Z29">
        <f t="shared" si="18"/>
        <v>4.6956973910776342E-3</v>
      </c>
      <c r="AA29">
        <v>4.1364040928389703E-2</v>
      </c>
      <c r="AB29">
        <v>5.1381622387531099E-2</v>
      </c>
      <c r="AC29">
        <v>5.2601181795188301E-2</v>
      </c>
    </row>
    <row r="30" spans="1:29">
      <c r="A30" t="s">
        <v>4</v>
      </c>
      <c r="B30" s="1">
        <v>40360</v>
      </c>
      <c r="C30">
        <v>29</v>
      </c>
      <c r="D30">
        <v>39490</v>
      </c>
      <c r="E30">
        <f t="shared" si="0"/>
        <v>2.4316068247549765E-2</v>
      </c>
      <c r="F30">
        <f t="shared" si="1"/>
        <v>-0.97568393175245027</v>
      </c>
      <c r="G30">
        <f t="shared" si="2"/>
        <v>-1.9756839317524502</v>
      </c>
      <c r="H30">
        <f t="shared" si="3"/>
        <v>0.97568393175245027</v>
      </c>
      <c r="I30">
        <f t="shared" si="4"/>
        <v>19490</v>
      </c>
      <c r="J30">
        <f t="shared" si="5"/>
        <v>1559460100</v>
      </c>
      <c r="L30">
        <f t="shared" si="6"/>
        <v>5656.0625</v>
      </c>
      <c r="M30">
        <f t="shared" si="7"/>
        <v>5656.0625</v>
      </c>
      <c r="N30">
        <f t="shared" si="8"/>
        <v>0.52502509180991719</v>
      </c>
      <c r="O30" s="3">
        <f t="shared" si="9"/>
        <v>4.1741581066682659E-2</v>
      </c>
      <c r="P30">
        <f t="shared" si="10"/>
        <v>4.1741581066682659E-2</v>
      </c>
      <c r="R30">
        <f t="shared" si="11"/>
        <v>375162683.52083325</v>
      </c>
      <c r="S30">
        <f t="shared" si="12"/>
        <v>375162683.52083325</v>
      </c>
      <c r="T30">
        <f t="shared" si="13"/>
        <v>0.5749728096333302</v>
      </c>
      <c r="U30" s="4">
        <f t="shared" si="14"/>
        <v>4.3143309465134595E-2</v>
      </c>
      <c r="V30">
        <f t="shared" si="15"/>
        <v>4.3143309465134595E-2</v>
      </c>
      <c r="W30">
        <f t="shared" si="16"/>
        <v>1.401728398451936E-3</v>
      </c>
      <c r="X30">
        <v>3.7044336765545798E-2</v>
      </c>
      <c r="Y30">
        <f t="shared" si="17"/>
        <v>3.7044336765545798E-2</v>
      </c>
      <c r="Z30">
        <f t="shared" si="18"/>
        <v>6.0989726995887977E-3</v>
      </c>
      <c r="AA30">
        <v>3.3134171579472599E-2</v>
      </c>
      <c r="AB30">
        <v>3.5209225837677001E-2</v>
      </c>
      <c r="AC30">
        <v>3.6075036608535199E-2</v>
      </c>
    </row>
    <row r="31" spans="1:29">
      <c r="A31" t="s">
        <v>4</v>
      </c>
      <c r="B31" s="1">
        <v>40360</v>
      </c>
      <c r="C31">
        <v>30</v>
      </c>
      <c r="D31">
        <v>39344</v>
      </c>
      <c r="E31">
        <f t="shared" si="0"/>
        <v>2.4226168375072119E-2</v>
      </c>
      <c r="F31">
        <f t="shared" si="1"/>
        <v>-0.97577383162492792</v>
      </c>
      <c r="G31">
        <f t="shared" si="2"/>
        <v>-1.9757738316249278</v>
      </c>
      <c r="H31">
        <f t="shared" si="3"/>
        <v>0.97577383162492792</v>
      </c>
      <c r="I31">
        <f t="shared" si="4"/>
        <v>19344</v>
      </c>
      <c r="J31">
        <f t="shared" si="5"/>
        <v>1547950336</v>
      </c>
      <c r="L31">
        <f t="shared" si="6"/>
        <v>5510.0625</v>
      </c>
      <c r="M31">
        <f t="shared" si="7"/>
        <v>5510.0625</v>
      </c>
      <c r="N31">
        <f t="shared" si="8"/>
        <v>0.51147261366734931</v>
      </c>
      <c r="O31" s="3">
        <f t="shared" si="9"/>
        <v>4.0664105201496291E-2</v>
      </c>
      <c r="P31">
        <f t="shared" si="10"/>
        <v>4.0664105201496291E-2</v>
      </c>
      <c r="R31">
        <f t="shared" si="11"/>
        <v>363652919.52083325</v>
      </c>
      <c r="S31">
        <f t="shared" si="12"/>
        <v>363652919.52083325</v>
      </c>
      <c r="T31">
        <f t="shared" si="13"/>
        <v>0.55733299193294028</v>
      </c>
      <c r="U31" s="4">
        <f t="shared" si="14"/>
        <v>4.1819698850500818E-2</v>
      </c>
      <c r="V31">
        <f t="shared" si="15"/>
        <v>4.1819698850500818E-2</v>
      </c>
      <c r="W31">
        <f t="shared" si="16"/>
        <v>1.1555936490045271E-3</v>
      </c>
      <c r="X31">
        <v>3.5086638279778599E-2</v>
      </c>
      <c r="Y31">
        <f t="shared" si="17"/>
        <v>3.5086638279778599E-2</v>
      </c>
      <c r="Z31">
        <f t="shared" si="18"/>
        <v>6.7330605707222185E-3</v>
      </c>
      <c r="AA31">
        <v>3.5139828675889599E-2</v>
      </c>
      <c r="AB31">
        <v>3.5493745394376303E-2</v>
      </c>
      <c r="AC31">
        <v>3.6191247949414397E-2</v>
      </c>
    </row>
    <row r="32" spans="1:29">
      <c r="A32" t="s">
        <v>4</v>
      </c>
      <c r="B32" s="1">
        <v>40360</v>
      </c>
      <c r="C32">
        <v>31</v>
      </c>
      <c r="D32">
        <v>39311</v>
      </c>
      <c r="E32">
        <f t="shared" si="0"/>
        <v>2.4205848540881966E-2</v>
      </c>
      <c r="F32">
        <f t="shared" si="1"/>
        <v>-0.97579415145911808</v>
      </c>
      <c r="G32">
        <f t="shared" si="2"/>
        <v>-1.975794151459118</v>
      </c>
      <c r="H32">
        <f t="shared" si="3"/>
        <v>0.97579415145911808</v>
      </c>
      <c r="I32">
        <f t="shared" si="4"/>
        <v>19311</v>
      </c>
      <c r="J32">
        <f t="shared" si="5"/>
        <v>1545354721</v>
      </c>
      <c r="L32">
        <f t="shared" si="6"/>
        <v>5477.0625</v>
      </c>
      <c r="M32">
        <f t="shared" si="7"/>
        <v>5477.0625</v>
      </c>
      <c r="N32">
        <f t="shared" si="8"/>
        <v>0.5084093823063579</v>
      </c>
      <c r="O32" s="3">
        <f>L32/$L$54</f>
        <v>4.0420566136077453E-2</v>
      </c>
      <c r="P32">
        <f t="shared" si="10"/>
        <v>4.0420566136077453E-2</v>
      </c>
      <c r="R32">
        <f t="shared" si="11"/>
        <v>361057304.52083325</v>
      </c>
      <c r="S32">
        <f t="shared" si="12"/>
        <v>361057304.52083325</v>
      </c>
      <c r="T32">
        <f t="shared" si="13"/>
        <v>0.55335496289425645</v>
      </c>
      <c r="U32" s="4">
        <f t="shared" si="14"/>
        <v>4.1521205887004552E-2</v>
      </c>
      <c r="V32">
        <f t="shared" si="15"/>
        <v>4.1521205887004552E-2</v>
      </c>
      <c r="W32">
        <f t="shared" si="16"/>
        <v>1.1006397509270988E-3</v>
      </c>
      <c r="X32">
        <v>3.9350518600183397E-2</v>
      </c>
      <c r="Y32">
        <f t="shared" si="17"/>
        <v>3.9350518600183397E-2</v>
      </c>
      <c r="Z32">
        <f t="shared" si="18"/>
        <v>2.1706872868211546E-3</v>
      </c>
      <c r="AA32">
        <v>3.8051469451319299E-2</v>
      </c>
      <c r="AB32">
        <v>4.0122408633806103E-2</v>
      </c>
      <c r="AC32">
        <v>4.0866548208022602E-2</v>
      </c>
    </row>
    <row r="33" spans="1:29">
      <c r="A33" t="s">
        <v>4</v>
      </c>
      <c r="B33" s="1">
        <v>40360</v>
      </c>
      <c r="C33">
        <v>32</v>
      </c>
      <c r="D33">
        <v>39648</v>
      </c>
      <c r="E33">
        <f t="shared" si="0"/>
        <v>2.4413357150642013E-2</v>
      </c>
      <c r="F33">
        <f t="shared" si="1"/>
        <v>-0.97558664284935803</v>
      </c>
      <c r="G33">
        <f t="shared" si="2"/>
        <v>-1.975586642849358</v>
      </c>
      <c r="H33">
        <f t="shared" si="3"/>
        <v>0.97558664284935803</v>
      </c>
      <c r="I33">
        <f t="shared" si="4"/>
        <v>19648</v>
      </c>
      <c r="J33">
        <f t="shared" si="5"/>
        <v>1571963904</v>
      </c>
      <c r="L33">
        <f t="shared" si="6"/>
        <v>5814.0625</v>
      </c>
      <c r="M33">
        <f t="shared" si="7"/>
        <v>5814.0625</v>
      </c>
      <c r="N33">
        <f t="shared" si="8"/>
        <v>0.5396914722655729</v>
      </c>
      <c r="O33" s="3">
        <f t="shared" si="9"/>
        <v>4.290761659202133E-2</v>
      </c>
      <c r="P33">
        <f t="shared" si="10"/>
        <v>4.290761659202133E-2</v>
      </c>
      <c r="R33">
        <f t="shared" si="11"/>
        <v>387666487.52083325</v>
      </c>
      <c r="S33">
        <f t="shared" si="12"/>
        <v>387666487.52083325</v>
      </c>
      <c r="T33">
        <f t="shared" si="13"/>
        <v>0.59413608901259507</v>
      </c>
      <c r="U33" s="4">
        <f t="shared" si="14"/>
        <v>4.4581233622198124E-2</v>
      </c>
      <c r="V33">
        <f t="shared" si="15"/>
        <v>4.4581233622198124E-2</v>
      </c>
      <c r="W33">
        <f t="shared" si="16"/>
        <v>1.6736170301767939E-3</v>
      </c>
      <c r="X33">
        <v>3.5696979746962003E-2</v>
      </c>
      <c r="Y33">
        <f t="shared" si="17"/>
        <v>3.5696979746962003E-2</v>
      </c>
      <c r="Z33">
        <f t="shared" si="18"/>
        <v>8.8842538752361214E-3</v>
      </c>
      <c r="AA33">
        <v>3.9216142125010699E-2</v>
      </c>
      <c r="AB33">
        <v>4.1157845137914303E-2</v>
      </c>
      <c r="AC33">
        <v>4.1942097861650401E-2</v>
      </c>
    </row>
    <row r="34" spans="1:29">
      <c r="A34" t="s">
        <v>4</v>
      </c>
      <c r="B34" s="1">
        <v>40360</v>
      </c>
      <c r="C34">
        <v>33</v>
      </c>
      <c r="D34">
        <v>39889</v>
      </c>
      <c r="E34">
        <f t="shared" si="0"/>
        <v>2.4561753515485254E-2</v>
      </c>
      <c r="F34">
        <f t="shared" si="1"/>
        <v>-0.97543824648451471</v>
      </c>
      <c r="G34">
        <f t="shared" si="2"/>
        <v>-1.9754382464845148</v>
      </c>
      <c r="H34">
        <f t="shared" si="3"/>
        <v>0.97543824648451471</v>
      </c>
      <c r="I34">
        <f t="shared" si="4"/>
        <v>19889</v>
      </c>
      <c r="J34">
        <f t="shared" si="5"/>
        <v>1591132321</v>
      </c>
      <c r="L34">
        <f t="shared" si="6"/>
        <v>6055.0625</v>
      </c>
      <c r="M34">
        <f t="shared" si="7"/>
        <v>6055.0625</v>
      </c>
      <c r="N34">
        <f t="shared" si="8"/>
        <v>0.56206234372008568</v>
      </c>
      <c r="O34" s="3">
        <f t="shared" si="9"/>
        <v>4.4686189766746771E-2</v>
      </c>
      <c r="P34">
        <f t="shared" si="10"/>
        <v>4.4686189766746771E-2</v>
      </c>
      <c r="R34">
        <f t="shared" si="11"/>
        <v>406834904.52083325</v>
      </c>
      <c r="S34">
        <f t="shared" si="12"/>
        <v>406834904.52083325</v>
      </c>
      <c r="T34">
        <f t="shared" si="13"/>
        <v>0.62351352728891896</v>
      </c>
      <c r="U34" s="4">
        <f t="shared" si="14"/>
        <v>4.6785581183705592E-2</v>
      </c>
      <c r="V34">
        <f t="shared" si="15"/>
        <v>4.6785581183705592E-2</v>
      </c>
      <c r="W34">
        <f t="shared" si="16"/>
        <v>2.0993914169588207E-3</v>
      </c>
      <c r="X34">
        <v>3.8515283582508102E-2</v>
      </c>
      <c r="Y34">
        <f t="shared" si="17"/>
        <v>3.8515283582508102E-2</v>
      </c>
      <c r="Z34">
        <f t="shared" si="18"/>
        <v>8.2702976011974905E-3</v>
      </c>
      <c r="AA34">
        <v>5.0447921941678298E-2</v>
      </c>
      <c r="AB34">
        <v>5.4905100781229302E-2</v>
      </c>
      <c r="AC34">
        <v>5.5633422239906499E-2</v>
      </c>
    </row>
    <row r="35" spans="1:29">
      <c r="A35" t="s">
        <v>4</v>
      </c>
      <c r="B35" s="1">
        <v>40360</v>
      </c>
      <c r="C35">
        <v>34</v>
      </c>
      <c r="D35">
        <v>40208</v>
      </c>
      <c r="E35">
        <f t="shared" si="0"/>
        <v>2.47581785793234E-2</v>
      </c>
      <c r="F35">
        <f t="shared" si="1"/>
        <v>-0.97524182142067661</v>
      </c>
      <c r="G35">
        <f t="shared" si="2"/>
        <v>-1.9752418214206766</v>
      </c>
      <c r="H35">
        <f t="shared" si="3"/>
        <v>0.97524182142067661</v>
      </c>
      <c r="I35">
        <f t="shared" si="4"/>
        <v>20208</v>
      </c>
      <c r="J35">
        <f t="shared" si="5"/>
        <v>1616683264</v>
      </c>
      <c r="L35">
        <f t="shared" si="6"/>
        <v>6374.0625</v>
      </c>
      <c r="M35">
        <f t="shared" si="7"/>
        <v>6374.0625</v>
      </c>
      <c r="N35">
        <f t="shared" si="8"/>
        <v>0.59167358020966887</v>
      </c>
      <c r="O35" s="3">
        <f t="shared" si="9"/>
        <v>4.7040400732462191E-2</v>
      </c>
      <c r="P35">
        <f t="shared" si="10"/>
        <v>4.7040400732462191E-2</v>
      </c>
      <c r="R35">
        <f t="shared" si="11"/>
        <v>432385847.52083325</v>
      </c>
      <c r="S35">
        <f t="shared" si="12"/>
        <v>432385847.52083325</v>
      </c>
      <c r="T35">
        <f t="shared" si="13"/>
        <v>0.66267279906834486</v>
      </c>
      <c r="U35" s="4">
        <f t="shared" si="14"/>
        <v>4.9723912444772499E-2</v>
      </c>
      <c r="V35">
        <f t="shared" si="15"/>
        <v>4.9723912444772499E-2</v>
      </c>
      <c r="W35">
        <f t="shared" si="16"/>
        <v>2.6835117123103075E-3</v>
      </c>
      <c r="X35">
        <v>4.4588861022993802E-2</v>
      </c>
      <c r="Y35">
        <f t="shared" si="17"/>
        <v>4.4588861022993802E-2</v>
      </c>
      <c r="Z35">
        <f t="shared" si="18"/>
        <v>5.1350514217786969E-3</v>
      </c>
      <c r="AA35">
        <v>5.7949487553683399E-2</v>
      </c>
      <c r="AB35">
        <v>6.7275068628902396E-2</v>
      </c>
      <c r="AC35">
        <v>6.8064598981765201E-2</v>
      </c>
    </row>
    <row r="36" spans="1:29">
      <c r="A36" t="s">
        <v>4</v>
      </c>
      <c r="B36" s="1">
        <v>40360</v>
      </c>
      <c r="C36">
        <v>35</v>
      </c>
      <c r="D36">
        <v>40166</v>
      </c>
      <c r="E36">
        <f t="shared" si="0"/>
        <v>2.4732316972172295E-2</v>
      </c>
      <c r="F36">
        <f t="shared" si="1"/>
        <v>-0.97526768302782774</v>
      </c>
      <c r="G36">
        <f t="shared" si="2"/>
        <v>-1.9752676830278277</v>
      </c>
      <c r="H36">
        <f t="shared" si="3"/>
        <v>0.97526768302782774</v>
      </c>
      <c r="I36">
        <f t="shared" si="4"/>
        <v>20166</v>
      </c>
      <c r="J36">
        <f t="shared" si="5"/>
        <v>1613307556</v>
      </c>
      <c r="L36">
        <f t="shared" si="6"/>
        <v>6332.0625</v>
      </c>
      <c r="M36">
        <f t="shared" si="7"/>
        <v>6332.0625</v>
      </c>
      <c r="N36">
        <f t="shared" si="8"/>
        <v>0.58777492211386173</v>
      </c>
      <c r="O36" s="3">
        <f t="shared" si="9"/>
        <v>4.6730441921929128E-2</v>
      </c>
      <c r="P36">
        <f t="shared" si="10"/>
        <v>4.6730441921929128E-2</v>
      </c>
      <c r="R36">
        <f t="shared" si="11"/>
        <v>429010139.52083325</v>
      </c>
      <c r="S36">
        <f t="shared" si="12"/>
        <v>429010139.52083325</v>
      </c>
      <c r="T36">
        <f t="shared" si="13"/>
        <v>0.65749920265665929</v>
      </c>
      <c r="U36" s="4">
        <f t="shared" si="14"/>
        <v>4.9335709616225874E-2</v>
      </c>
      <c r="V36">
        <f t="shared" si="15"/>
        <v>4.9335709616225874E-2</v>
      </c>
      <c r="W36">
        <f t="shared" si="16"/>
        <v>2.6052676942967465E-3</v>
      </c>
      <c r="X36">
        <v>5.0618346029668103E-2</v>
      </c>
      <c r="Y36">
        <f t="shared" si="17"/>
        <v>5.0618346029668103E-2</v>
      </c>
      <c r="Z36">
        <f t="shared" si="18"/>
        <v>-1.2826364134422286E-3</v>
      </c>
      <c r="AA36">
        <v>6.4120028537559701E-2</v>
      </c>
      <c r="AB36">
        <v>6.5225960417659296E-2</v>
      </c>
      <c r="AC36">
        <v>6.6404303421921398E-2</v>
      </c>
    </row>
    <row r="37" spans="1:29">
      <c r="A37" t="s">
        <v>4</v>
      </c>
      <c r="B37" s="1">
        <v>40360</v>
      </c>
      <c r="C37">
        <v>36</v>
      </c>
      <c r="D37">
        <v>39495</v>
      </c>
      <c r="E37">
        <f t="shared" si="0"/>
        <v>2.4319147010305849E-2</v>
      </c>
      <c r="F37">
        <f t="shared" si="1"/>
        <v>-0.9756808529896942</v>
      </c>
      <c r="G37">
        <f t="shared" si="2"/>
        <v>-1.9756808529896941</v>
      </c>
      <c r="H37">
        <f t="shared" si="3"/>
        <v>0.9756808529896942</v>
      </c>
      <c r="I37">
        <f t="shared" si="4"/>
        <v>19495</v>
      </c>
      <c r="J37">
        <f t="shared" si="5"/>
        <v>1559855025</v>
      </c>
      <c r="L37">
        <f t="shared" si="6"/>
        <v>5661.0625</v>
      </c>
      <c r="M37">
        <f t="shared" si="7"/>
        <v>5661.0625</v>
      </c>
      <c r="N37">
        <f t="shared" si="8"/>
        <v>0.52548921777370383</v>
      </c>
      <c r="O37" s="3">
        <f t="shared" si="9"/>
        <v>4.177848092507945E-2</v>
      </c>
      <c r="P37">
        <f t="shared" si="10"/>
        <v>4.177848092507945E-2</v>
      </c>
      <c r="R37">
        <f t="shared" si="11"/>
        <v>375557608.52083325</v>
      </c>
      <c r="S37">
        <f t="shared" si="12"/>
        <v>375557608.52083325</v>
      </c>
      <c r="T37">
        <f t="shared" si="13"/>
        <v>0.57557807008917672</v>
      </c>
      <c r="U37" s="4">
        <f t="shared" si="14"/>
        <v>4.318872541996948E-2</v>
      </c>
      <c r="V37">
        <f t="shared" si="15"/>
        <v>4.318872541996948E-2</v>
      </c>
      <c r="W37">
        <f t="shared" si="16"/>
        <v>1.4102444948900297E-3</v>
      </c>
      <c r="X37">
        <v>5.4215134356893201E-2</v>
      </c>
      <c r="Y37">
        <f t="shared" si="17"/>
        <v>5.4215134356893201E-2</v>
      </c>
      <c r="Z37">
        <f t="shared" si="18"/>
        <v>-1.1026408936923721E-2</v>
      </c>
      <c r="AA37">
        <v>6.0624262794243503E-2</v>
      </c>
      <c r="AB37">
        <v>6.6543135968667802E-2</v>
      </c>
      <c r="AC37">
        <v>6.73040186036859E-2</v>
      </c>
    </row>
    <row r="38" spans="1:29">
      <c r="A38" t="s">
        <v>4</v>
      </c>
      <c r="B38" s="1">
        <v>40360</v>
      </c>
      <c r="C38">
        <v>37</v>
      </c>
      <c r="D38">
        <v>38620</v>
      </c>
      <c r="E38">
        <f t="shared" si="0"/>
        <v>2.3780363527991188E-2</v>
      </c>
      <c r="F38">
        <f t="shared" si="1"/>
        <v>-0.97621963647200882</v>
      </c>
      <c r="G38">
        <f t="shared" si="2"/>
        <v>-1.9762196364720088</v>
      </c>
      <c r="H38">
        <f t="shared" si="3"/>
        <v>0.97621963647200882</v>
      </c>
      <c r="I38">
        <f t="shared" si="4"/>
        <v>18620</v>
      </c>
      <c r="J38">
        <f t="shared" si="5"/>
        <v>1491504400</v>
      </c>
      <c r="L38">
        <f t="shared" si="6"/>
        <v>4786.0625</v>
      </c>
      <c r="M38">
        <f t="shared" si="7"/>
        <v>4786.0625</v>
      </c>
      <c r="N38">
        <f t="shared" si="8"/>
        <v>0.44426717411105376</v>
      </c>
      <c r="O38" s="3">
        <f t="shared" si="9"/>
        <v>3.5321005705640604E-2</v>
      </c>
      <c r="P38">
        <f t="shared" si="10"/>
        <v>3.5321005705640604E-2</v>
      </c>
      <c r="R38">
        <f t="shared" si="11"/>
        <v>307206983.52083325</v>
      </c>
      <c r="S38">
        <f t="shared" si="12"/>
        <v>307206983.52083325</v>
      </c>
      <c r="T38">
        <f t="shared" si="13"/>
        <v>0.47082417898352852</v>
      </c>
      <c r="U38" s="4">
        <f t="shared" si="14"/>
        <v>3.5328476263961378E-2</v>
      </c>
      <c r="V38">
        <f t="shared" si="15"/>
        <v>3.5328476263961378E-2</v>
      </c>
      <c r="W38">
        <f t="shared" si="16"/>
        <v>7.4705583207740345E-6</v>
      </c>
      <c r="X38">
        <v>5.6197180801124097E-2</v>
      </c>
      <c r="Y38">
        <f t="shared" si="17"/>
        <v>5.6197180801124097E-2</v>
      </c>
      <c r="Z38">
        <f t="shared" si="18"/>
        <v>-2.0868704537162719E-2</v>
      </c>
      <c r="AA38">
        <v>5.5379063654971902E-2</v>
      </c>
      <c r="AB38">
        <v>5.9183311201734097E-2</v>
      </c>
      <c r="AC38">
        <v>5.9328627193442098E-2</v>
      </c>
    </row>
    <row r="39" spans="1:29">
      <c r="A39" t="s">
        <v>4</v>
      </c>
      <c r="B39" s="1">
        <v>40360</v>
      </c>
      <c r="C39">
        <v>38</v>
      </c>
      <c r="D39">
        <v>37976</v>
      </c>
      <c r="E39">
        <f t="shared" si="0"/>
        <v>2.3383818885007596E-2</v>
      </c>
      <c r="F39">
        <f t="shared" si="1"/>
        <v>-0.97661618111499238</v>
      </c>
      <c r="G39">
        <f t="shared" si="2"/>
        <v>-1.9766161811149925</v>
      </c>
      <c r="H39">
        <f t="shared" si="3"/>
        <v>0.97661618111499238</v>
      </c>
      <c r="I39">
        <f t="shared" si="4"/>
        <v>17976</v>
      </c>
      <c r="J39">
        <f t="shared" si="5"/>
        <v>1442176576</v>
      </c>
      <c r="L39">
        <f t="shared" si="6"/>
        <v>4142.0625</v>
      </c>
      <c r="M39">
        <f t="shared" si="7"/>
        <v>4142.0625</v>
      </c>
      <c r="N39">
        <f t="shared" si="8"/>
        <v>0.3844877499753433</v>
      </c>
      <c r="O39" s="3">
        <f t="shared" si="9"/>
        <v>3.0568303944133613E-2</v>
      </c>
      <c r="P39">
        <f t="shared" si="10"/>
        <v>3.0568303944133613E-2</v>
      </c>
      <c r="R39">
        <f t="shared" si="11"/>
        <v>257879159.52083325</v>
      </c>
      <c r="S39">
        <f t="shared" si="12"/>
        <v>257879159.52083325</v>
      </c>
      <c r="T39">
        <f t="shared" si="13"/>
        <v>0.39522455566224096</v>
      </c>
      <c r="U39" s="4">
        <f t="shared" si="14"/>
        <v>2.9655828984383226E-2</v>
      </c>
      <c r="V39">
        <f t="shared" si="15"/>
        <v>2.9655828984383226E-2</v>
      </c>
      <c r="W39">
        <f t="shared" si="16"/>
        <v>-9.1247495975038673E-4</v>
      </c>
      <c r="X39">
        <v>4.3957892981707797E-2</v>
      </c>
      <c r="Y39">
        <f t="shared" si="17"/>
        <v>4.3957892981707797E-2</v>
      </c>
      <c r="Z39">
        <f t="shared" si="18"/>
        <v>-1.430206399732457E-2</v>
      </c>
      <c r="AA39">
        <v>3.7464710936853302E-2</v>
      </c>
      <c r="AB39">
        <v>3.2203701694852899E-2</v>
      </c>
      <c r="AC39">
        <v>3.1823750235332397E-2</v>
      </c>
    </row>
    <row r="40" spans="1:29">
      <c r="A40" t="s">
        <v>4</v>
      </c>
      <c r="B40" s="1">
        <v>40360</v>
      </c>
      <c r="C40">
        <v>39</v>
      </c>
      <c r="D40">
        <v>37126</v>
      </c>
      <c r="E40">
        <f t="shared" si="0"/>
        <v>2.2860429216473351E-2</v>
      </c>
      <c r="F40">
        <f t="shared" si="1"/>
        <v>-0.97713957078352665</v>
      </c>
      <c r="G40">
        <f t="shared" si="2"/>
        <v>-1.9771395707835266</v>
      </c>
      <c r="H40">
        <f t="shared" si="3"/>
        <v>0.97713957078352665</v>
      </c>
      <c r="I40">
        <f t="shared" si="4"/>
        <v>17126</v>
      </c>
      <c r="J40">
        <f t="shared" si="5"/>
        <v>1378339876</v>
      </c>
      <c r="L40">
        <f t="shared" si="6"/>
        <v>3292.0625</v>
      </c>
      <c r="M40">
        <f t="shared" si="7"/>
        <v>3292.0625</v>
      </c>
      <c r="N40">
        <f t="shared" si="8"/>
        <v>0.30558633613162611</v>
      </c>
      <c r="O40" s="3">
        <f t="shared" si="9"/>
        <v>2.4295328016678736E-2</v>
      </c>
      <c r="P40">
        <f t="shared" si="10"/>
        <v>2.4295328016678736E-2</v>
      </c>
      <c r="R40">
        <f t="shared" si="11"/>
        <v>194042459.52083325</v>
      </c>
      <c r="S40">
        <f t="shared" si="12"/>
        <v>194042459.52083325</v>
      </c>
      <c r="T40">
        <f t="shared" si="13"/>
        <v>0.29738868773354338</v>
      </c>
      <c r="U40" s="4">
        <f t="shared" si="14"/>
        <v>2.2314676400959996E-2</v>
      </c>
      <c r="V40">
        <f t="shared" si="15"/>
        <v>2.2314676400959996E-2</v>
      </c>
      <c r="W40">
        <f t="shared" si="16"/>
        <v>-1.9806516157187398E-3</v>
      </c>
      <c r="X40">
        <v>5.3618598568508397E-2</v>
      </c>
      <c r="Y40">
        <f t="shared" si="17"/>
        <v>5.3618598568508397E-2</v>
      </c>
      <c r="Z40">
        <f t="shared" si="18"/>
        <v>-3.1303922167548404E-2</v>
      </c>
      <c r="AA40">
        <v>3.33021444174013E-2</v>
      </c>
      <c r="AB40">
        <v>2.98899192934119E-2</v>
      </c>
      <c r="AC40">
        <v>2.8275437772263101E-2</v>
      </c>
    </row>
    <row r="41" spans="1:29">
      <c r="A41" t="s">
        <v>4</v>
      </c>
      <c r="B41" s="1">
        <v>40360</v>
      </c>
      <c r="C41">
        <v>40</v>
      </c>
      <c r="D41">
        <v>36490</v>
      </c>
      <c r="E41">
        <f t="shared" si="0"/>
        <v>2.2468810593899494E-2</v>
      </c>
      <c r="F41">
        <f t="shared" si="1"/>
        <v>-0.97753118940610051</v>
      </c>
      <c r="G41">
        <f t="shared" si="2"/>
        <v>-1.9775311894061005</v>
      </c>
      <c r="H41">
        <f t="shared" si="3"/>
        <v>0.97753118940610051</v>
      </c>
      <c r="I41">
        <f t="shared" si="4"/>
        <v>16490</v>
      </c>
      <c r="J41">
        <f t="shared" si="5"/>
        <v>1331520100</v>
      </c>
      <c r="L41">
        <f t="shared" si="6"/>
        <v>2656.0625</v>
      </c>
      <c r="M41">
        <f t="shared" si="7"/>
        <v>2656.0625</v>
      </c>
      <c r="N41">
        <f t="shared" si="8"/>
        <v>0.24654951353797422</v>
      </c>
      <c r="O41" s="3">
        <f t="shared" si="9"/>
        <v>1.9601666028606614E-2</v>
      </c>
      <c r="P41">
        <f t="shared" si="10"/>
        <v>1.9601666028606614E-2</v>
      </c>
      <c r="R41">
        <f t="shared" si="11"/>
        <v>147222683.52083325</v>
      </c>
      <c r="S41">
        <f t="shared" si="12"/>
        <v>147222683.52083325</v>
      </c>
      <c r="T41">
        <f t="shared" si="13"/>
        <v>0.22563288862132103</v>
      </c>
      <c r="U41" s="4">
        <f t="shared" si="14"/>
        <v>1.6930451973041619E-2</v>
      </c>
      <c r="V41">
        <f t="shared" si="15"/>
        <v>1.6930451973041619E-2</v>
      </c>
      <c r="W41">
        <f t="shared" si="16"/>
        <v>-2.6712140555649952E-3</v>
      </c>
      <c r="X41">
        <v>4.7577416682833197E-2</v>
      </c>
      <c r="Y41">
        <f t="shared" si="17"/>
        <v>4.7577416682833197E-2</v>
      </c>
      <c r="Z41">
        <f t="shared" si="18"/>
        <v>-3.0646964709791578E-2</v>
      </c>
      <c r="AA41">
        <v>2.8502749556332099E-2</v>
      </c>
      <c r="AB41">
        <v>1.61526386645202E-2</v>
      </c>
      <c r="AC41">
        <v>1.36878032544128E-2</v>
      </c>
    </row>
    <row r="42" spans="1:29">
      <c r="A42" t="s">
        <v>4</v>
      </c>
      <c r="B42" s="1">
        <v>40360</v>
      </c>
      <c r="C42">
        <v>41</v>
      </c>
      <c r="D42">
        <v>35853</v>
      </c>
      <c r="E42">
        <f t="shared" si="0"/>
        <v>2.2076576218774419E-2</v>
      </c>
      <c r="F42">
        <f t="shared" si="1"/>
        <v>-0.97792342378122554</v>
      </c>
      <c r="G42">
        <f t="shared" si="2"/>
        <v>-1.9779234237812255</v>
      </c>
      <c r="H42">
        <f t="shared" si="3"/>
        <v>0.97792342378122554</v>
      </c>
      <c r="I42">
        <f t="shared" si="4"/>
        <v>15853</v>
      </c>
      <c r="J42">
        <f t="shared" si="5"/>
        <v>1285437609</v>
      </c>
      <c r="L42">
        <f t="shared" si="6"/>
        <v>2019.0625</v>
      </c>
      <c r="M42">
        <f t="shared" si="7"/>
        <v>2019.0625</v>
      </c>
      <c r="N42">
        <f t="shared" si="8"/>
        <v>0.18741986575156497</v>
      </c>
      <c r="O42" s="3">
        <f t="shared" si="9"/>
        <v>1.4900624068855136E-2</v>
      </c>
      <c r="P42">
        <f t="shared" si="10"/>
        <v>1.4900624068855136E-2</v>
      </c>
      <c r="R42">
        <f t="shared" si="11"/>
        <v>101140192.52083325</v>
      </c>
      <c r="S42">
        <f t="shared" si="12"/>
        <v>101140192.52083325</v>
      </c>
      <c r="T42">
        <f t="shared" si="13"/>
        <v>0.15500704951464109</v>
      </c>
      <c r="U42" s="4">
        <f t="shared" si="14"/>
        <v>1.1631014535717512E-2</v>
      </c>
      <c r="V42">
        <f t="shared" si="15"/>
        <v>1.1631014535717512E-2</v>
      </c>
      <c r="W42">
        <f t="shared" si="16"/>
        <v>-3.269609533137624E-3</v>
      </c>
      <c r="X42">
        <v>2.7142128769135201E-2</v>
      </c>
      <c r="Y42">
        <f t="shared" si="17"/>
        <v>2.7142128769135201E-2</v>
      </c>
      <c r="Z42">
        <f t="shared" si="18"/>
        <v>-1.5511114233417689E-2</v>
      </c>
      <c r="AA42">
        <v>1.90883313228952E-2</v>
      </c>
      <c r="AB42">
        <v>-3.1868281534906202E-6</v>
      </c>
      <c r="AC42">
        <v>-2.3849194950160001E-3</v>
      </c>
    </row>
    <row r="43" spans="1:29">
      <c r="A43" t="s">
        <v>4</v>
      </c>
      <c r="B43" s="1">
        <v>40360</v>
      </c>
      <c r="C43">
        <v>42</v>
      </c>
      <c r="D43">
        <v>35266</v>
      </c>
      <c r="E43">
        <f t="shared" si="0"/>
        <v>2.1715129471210182E-2</v>
      </c>
      <c r="F43">
        <f t="shared" si="1"/>
        <v>-0.97828487052878987</v>
      </c>
      <c r="G43">
        <f t="shared" si="2"/>
        <v>-1.9782848705287899</v>
      </c>
      <c r="H43">
        <f t="shared" si="3"/>
        <v>0.97828487052878987</v>
      </c>
      <c r="I43">
        <f t="shared" si="4"/>
        <v>15266</v>
      </c>
      <c r="J43">
        <f t="shared" si="5"/>
        <v>1243690756</v>
      </c>
      <c r="L43">
        <f t="shared" si="6"/>
        <v>1432.0625</v>
      </c>
      <c r="M43">
        <f t="shared" si="7"/>
        <v>1432.0625</v>
      </c>
      <c r="N43">
        <f t="shared" si="8"/>
        <v>0.13293147760302146</v>
      </c>
      <c r="O43" s="3">
        <f t="shared" si="9"/>
        <v>1.0568580693071591E-2</v>
      </c>
      <c r="P43">
        <f t="shared" si="10"/>
        <v>1.0568580693071591E-2</v>
      </c>
      <c r="R43">
        <f t="shared" si="11"/>
        <v>59393339.520833254</v>
      </c>
      <c r="S43">
        <f t="shared" si="12"/>
        <v>59393339.520833254</v>
      </c>
      <c r="T43">
        <f t="shared" si="13"/>
        <v>9.1025991650641971E-2</v>
      </c>
      <c r="U43" s="4">
        <f t="shared" si="14"/>
        <v>6.8301708556598034E-3</v>
      </c>
      <c r="V43">
        <f t="shared" si="15"/>
        <v>6.8301708556598034E-3</v>
      </c>
      <c r="W43">
        <f t="shared" si="16"/>
        <v>-3.7384098374117873E-3</v>
      </c>
      <c r="X43">
        <v>3.2042694972674E-2</v>
      </c>
      <c r="Y43">
        <f t="shared" si="17"/>
        <v>3.2042694972674E-2</v>
      </c>
      <c r="Z43">
        <f t="shared" si="18"/>
        <v>-2.5212524117014197E-2</v>
      </c>
      <c r="AA43">
        <v>1.6555035125310799E-2</v>
      </c>
      <c r="AB43">
        <v>4.1075682385611004E-3</v>
      </c>
      <c r="AC43">
        <v>2.6168534232019701E-3</v>
      </c>
    </row>
    <row r="44" spans="1:29">
      <c r="A44" t="s">
        <v>4</v>
      </c>
      <c r="B44" s="1">
        <v>40360</v>
      </c>
      <c r="C44">
        <v>43</v>
      </c>
      <c r="D44">
        <v>35304</v>
      </c>
      <c r="E44">
        <f t="shared" si="0"/>
        <v>2.1738528068156418E-2</v>
      </c>
      <c r="F44">
        <f t="shared" si="1"/>
        <v>-0.97826147193184354</v>
      </c>
      <c r="G44">
        <f t="shared" si="2"/>
        <v>-1.9782614719318437</v>
      </c>
      <c r="H44">
        <f t="shared" si="3"/>
        <v>0.97826147193184354</v>
      </c>
      <c r="I44">
        <f t="shared" si="4"/>
        <v>15304</v>
      </c>
      <c r="J44">
        <f t="shared" si="5"/>
        <v>1246372416</v>
      </c>
      <c r="L44">
        <f t="shared" si="6"/>
        <v>1470.0625</v>
      </c>
      <c r="M44">
        <f t="shared" si="7"/>
        <v>1470.0625</v>
      </c>
      <c r="N44">
        <f t="shared" si="8"/>
        <v>0.13645883492779939</v>
      </c>
      <c r="O44" s="3">
        <f t="shared" si="9"/>
        <v>1.084901961688722E-2</v>
      </c>
      <c r="P44">
        <f t="shared" si="10"/>
        <v>1.084901961688722E-2</v>
      </c>
      <c r="R44">
        <f t="shared" si="11"/>
        <v>62074999.520833254</v>
      </c>
      <c r="S44">
        <f t="shared" si="12"/>
        <v>62074999.520833254</v>
      </c>
      <c r="T44">
        <f t="shared" si="13"/>
        <v>9.5135892907907318E-2</v>
      </c>
      <c r="U44" s="4">
        <f t="shared" si="14"/>
        <v>7.1385589026118348E-3</v>
      </c>
      <c r="V44">
        <f t="shared" si="15"/>
        <v>7.1385589026118348E-3</v>
      </c>
      <c r="W44">
        <f t="shared" si="16"/>
        <v>-3.710460714275385E-3</v>
      </c>
      <c r="X44">
        <v>1.9017125827237E-2</v>
      </c>
      <c r="Y44">
        <f t="shared" si="17"/>
        <v>1.9017125827237E-2</v>
      </c>
      <c r="Z44">
        <f t="shared" si="18"/>
        <v>-1.1878566924625165E-2</v>
      </c>
      <c r="AA44">
        <v>3.5319970957834901E-2</v>
      </c>
      <c r="AB44">
        <v>2.97669899534437E-2</v>
      </c>
      <c r="AC44">
        <v>2.7688632164707998E-2</v>
      </c>
    </row>
    <row r="45" spans="1:29">
      <c r="A45" t="s">
        <v>4</v>
      </c>
      <c r="B45" s="1">
        <v>40360</v>
      </c>
      <c r="C45">
        <v>44</v>
      </c>
      <c r="D45">
        <v>35241</v>
      </c>
      <c r="E45">
        <f t="shared" si="0"/>
        <v>2.1699735657429761E-2</v>
      </c>
      <c r="F45">
        <f t="shared" si="1"/>
        <v>-0.97830026434257022</v>
      </c>
      <c r="G45">
        <f t="shared" si="2"/>
        <v>-1.9783002643425702</v>
      </c>
      <c r="H45">
        <f t="shared" si="3"/>
        <v>0.97830026434257022</v>
      </c>
      <c r="I45">
        <f t="shared" si="4"/>
        <v>15241</v>
      </c>
      <c r="J45">
        <f t="shared" si="5"/>
        <v>1241928081</v>
      </c>
      <c r="L45">
        <f t="shared" si="6"/>
        <v>1407.0625</v>
      </c>
      <c r="M45">
        <f t="shared" si="7"/>
        <v>1407.0625</v>
      </c>
      <c r="N45">
        <f t="shared" si="8"/>
        <v>0.1306108477840886</v>
      </c>
      <c r="O45" s="3">
        <f t="shared" si="9"/>
        <v>1.0384081401087623E-2</v>
      </c>
      <c r="P45">
        <f t="shared" si="10"/>
        <v>1.0384081401087623E-2</v>
      </c>
      <c r="R45">
        <f t="shared" si="11"/>
        <v>57630664.520833254</v>
      </c>
      <c r="S45">
        <f t="shared" si="12"/>
        <v>57630664.520833254</v>
      </c>
      <c r="T45">
        <f t="shared" si="13"/>
        <v>8.8324523083168766E-2</v>
      </c>
      <c r="U45" s="4">
        <f t="shared" si="14"/>
        <v>6.6274651059893856E-3</v>
      </c>
      <c r="V45">
        <f t="shared" si="15"/>
        <v>6.6274651059893856E-3</v>
      </c>
      <c r="W45">
        <f t="shared" si="16"/>
        <v>-3.7566162950982375E-3</v>
      </c>
      <c r="X45">
        <v>3.3545156437915398E-2</v>
      </c>
      <c r="Y45">
        <f t="shared" si="17"/>
        <v>3.3545156437915398E-2</v>
      </c>
      <c r="Z45">
        <f t="shared" si="18"/>
        <v>-2.6917691331926012E-2</v>
      </c>
      <c r="AA45">
        <v>3.5249077072976497E-2</v>
      </c>
      <c r="AB45">
        <v>2.47948224587086E-2</v>
      </c>
      <c r="AC45">
        <v>2.3380295825253899E-2</v>
      </c>
    </row>
    <row r="46" spans="1:29">
      <c r="A46" t="s">
        <v>4</v>
      </c>
      <c r="B46" s="1">
        <v>40360</v>
      </c>
      <c r="C46">
        <v>45</v>
      </c>
      <c r="D46">
        <v>34610</v>
      </c>
      <c r="E46">
        <f t="shared" si="0"/>
        <v>2.1311195797611988E-2</v>
      </c>
      <c r="F46">
        <f t="shared" si="1"/>
        <v>-0.97868880420238802</v>
      </c>
      <c r="G46">
        <f t="shared" si="2"/>
        <v>-1.978688804202388</v>
      </c>
      <c r="H46">
        <f t="shared" si="3"/>
        <v>0.97868880420238802</v>
      </c>
      <c r="I46">
        <f t="shared" si="4"/>
        <v>14610</v>
      </c>
      <c r="J46">
        <f t="shared" si="5"/>
        <v>1197852100</v>
      </c>
      <c r="L46">
        <f t="shared" si="6"/>
        <v>776.0625</v>
      </c>
      <c r="M46">
        <f t="shared" si="7"/>
        <v>776.0625</v>
      </c>
      <c r="N46">
        <f t="shared" si="8"/>
        <v>7.2038151154223254E-2</v>
      </c>
      <c r="O46" s="3">
        <f t="shared" si="9"/>
        <v>5.7273192714122961E-3</v>
      </c>
      <c r="P46">
        <f t="shared" si="10"/>
        <v>5.7273192714122961E-3</v>
      </c>
      <c r="R46">
        <f t="shared" si="11"/>
        <v>13554683.520833254</v>
      </c>
      <c r="S46">
        <f t="shared" si="12"/>
        <v>13554683.520833254</v>
      </c>
      <c r="T46">
        <f t="shared" si="13"/>
        <v>2.0773853077611086E-2</v>
      </c>
      <c r="U46" s="4">
        <f t="shared" si="14"/>
        <v>1.5587741839169216E-3</v>
      </c>
      <c r="V46">
        <f t="shared" si="15"/>
        <v>1.5587741839169216E-3</v>
      </c>
      <c r="W46">
        <f t="shared" si="16"/>
        <v>-4.1685450874953747E-3</v>
      </c>
      <c r="X46">
        <v>2.86495904246943E-2</v>
      </c>
      <c r="Y46">
        <f t="shared" si="17"/>
        <v>2.86495904246943E-2</v>
      </c>
      <c r="Z46">
        <f t="shared" si="18"/>
        <v>-2.7090816240777377E-2</v>
      </c>
      <c r="AA46">
        <v>4.2888938883462298E-2</v>
      </c>
      <c r="AB46">
        <v>4.42217554093138E-2</v>
      </c>
      <c r="AC46">
        <v>4.3253037889504298E-2</v>
      </c>
    </row>
    <row r="47" spans="1:29">
      <c r="A47" t="s">
        <v>4</v>
      </c>
      <c r="B47" s="1">
        <v>40360</v>
      </c>
      <c r="C47">
        <v>46</v>
      </c>
      <c r="D47">
        <v>32588</v>
      </c>
      <c r="E47">
        <f t="shared" si="0"/>
        <v>2.0066144139051705E-2</v>
      </c>
      <c r="F47">
        <f t="shared" si="1"/>
        <v>-0.97993385586094828</v>
      </c>
      <c r="G47">
        <f t="shared" si="2"/>
        <v>-1.9799338558609483</v>
      </c>
      <c r="H47">
        <f t="shared" si="3"/>
        <v>0.97993385586094828</v>
      </c>
      <c r="I47">
        <f t="shared" si="4"/>
        <v>12588</v>
      </c>
      <c r="J47">
        <f t="shared" si="5"/>
        <v>1061977744</v>
      </c>
      <c r="L47">
        <f t="shared" si="6"/>
        <v>-1245.9375</v>
      </c>
      <c r="M47">
        <f t="shared" si="7"/>
        <v>1245.9375</v>
      </c>
      <c r="N47">
        <f t="shared" si="8"/>
        <v>-0.11565438860106633</v>
      </c>
      <c r="O47" s="3">
        <f t="shared" si="9"/>
        <v>-9.1949834642509557E-3</v>
      </c>
      <c r="P47">
        <f t="shared" si="10"/>
        <v>9.1949834642509557E-3</v>
      </c>
      <c r="R47">
        <f t="shared" si="11"/>
        <v>-122319672.47916675</v>
      </c>
      <c r="S47">
        <f t="shared" si="12"/>
        <v>122319672.47916675</v>
      </c>
      <c r="T47">
        <f t="shared" si="13"/>
        <v>-0.18746663473759298</v>
      </c>
      <c r="U47" s="4">
        <f t="shared" si="14"/>
        <v>-1.4066632197841031E-2</v>
      </c>
      <c r="V47">
        <f t="shared" si="15"/>
        <v>1.4066632197841031E-2</v>
      </c>
      <c r="W47">
        <f t="shared" si="16"/>
        <v>4.8716487335900751E-3</v>
      </c>
      <c r="X47">
        <v>6.2662192579126096E-3</v>
      </c>
      <c r="Y47">
        <f t="shared" si="17"/>
        <v>6.2662192579126096E-3</v>
      </c>
      <c r="Z47">
        <f t="shared" si="18"/>
        <v>7.8004129399284212E-3</v>
      </c>
      <c r="AA47">
        <v>6.15518083501497E-2</v>
      </c>
      <c r="AB47">
        <v>4.5666892770114903E-2</v>
      </c>
      <c r="AC47">
        <v>4.4497984160224602E-2</v>
      </c>
    </row>
    <row r="48" spans="1:29">
      <c r="A48" t="s">
        <v>4</v>
      </c>
      <c r="B48" s="1">
        <v>40360</v>
      </c>
      <c r="C48">
        <v>47</v>
      </c>
      <c r="D48">
        <v>30292</v>
      </c>
      <c r="E48">
        <f t="shared" si="0"/>
        <v>1.8652376281458029E-2</v>
      </c>
      <c r="F48">
        <f t="shared" si="1"/>
        <v>-0.98134762371854201</v>
      </c>
      <c r="G48">
        <f t="shared" si="2"/>
        <v>-1.9813476237185419</v>
      </c>
      <c r="H48">
        <f t="shared" si="3"/>
        <v>0.98134762371854201</v>
      </c>
      <c r="I48">
        <f t="shared" si="4"/>
        <v>10292</v>
      </c>
      <c r="J48">
        <f t="shared" si="5"/>
        <v>917605264</v>
      </c>
      <c r="L48">
        <f t="shared" si="6"/>
        <v>-3541.9375</v>
      </c>
      <c r="M48">
        <f t="shared" si="7"/>
        <v>3541.9375</v>
      </c>
      <c r="N48">
        <f t="shared" si="8"/>
        <v>-0.32878103117186003</v>
      </c>
      <c r="O48" s="3">
        <f t="shared" si="9"/>
        <v>-2.6139398440058487E-2</v>
      </c>
      <c r="P48">
        <f t="shared" si="10"/>
        <v>2.6139398440058487E-2</v>
      </c>
      <c r="R48">
        <f t="shared" si="11"/>
        <v>-266692152.47916675</v>
      </c>
      <c r="S48">
        <f t="shared" si="12"/>
        <v>266692152.47916675</v>
      </c>
      <c r="T48">
        <f t="shared" si="13"/>
        <v>-0.40873131298409587</v>
      </c>
      <c r="U48" s="4">
        <f t="shared" si="14"/>
        <v>-3.0669313798350126E-2</v>
      </c>
      <c r="V48">
        <f t="shared" si="15"/>
        <v>3.0669313798350126E-2</v>
      </c>
      <c r="W48">
        <f t="shared" si="16"/>
        <v>4.5299153582916384E-3</v>
      </c>
      <c r="X48">
        <v>-1.4921349675332801E-2</v>
      </c>
      <c r="Y48">
        <f t="shared" si="17"/>
        <v>1.4921349675332801E-2</v>
      </c>
      <c r="Z48">
        <f t="shared" si="18"/>
        <v>1.5747964123017325E-2</v>
      </c>
      <c r="AA48">
        <v>2.0306758618775799E-2</v>
      </c>
      <c r="AB48">
        <v>1.6117792159742E-2</v>
      </c>
      <c r="AC48">
        <v>1.5368080151410699E-2</v>
      </c>
    </row>
    <row r="49" spans="1:29">
      <c r="A49" t="s">
        <v>4</v>
      </c>
      <c r="B49" s="1">
        <v>40360</v>
      </c>
      <c r="C49">
        <v>48</v>
      </c>
      <c r="D49">
        <v>28241</v>
      </c>
      <c r="E49">
        <f t="shared" si="0"/>
        <v>1.7389467798912459E-2</v>
      </c>
      <c r="F49">
        <f t="shared" si="1"/>
        <v>-0.98261053220108752</v>
      </c>
      <c r="G49">
        <f t="shared" si="2"/>
        <v>-1.9826105322010876</v>
      </c>
      <c r="H49">
        <f t="shared" si="3"/>
        <v>0.98261053220108752</v>
      </c>
      <c r="I49">
        <f t="shared" si="4"/>
        <v>8241</v>
      </c>
      <c r="J49">
        <f t="shared" si="5"/>
        <v>797554081</v>
      </c>
      <c r="L49">
        <f t="shared" si="6"/>
        <v>-5592.9375</v>
      </c>
      <c r="M49">
        <f t="shared" si="7"/>
        <v>5592.9375</v>
      </c>
      <c r="N49">
        <f t="shared" si="8"/>
        <v>-0.51916550151711172</v>
      </c>
      <c r="O49" s="3">
        <f t="shared" si="9"/>
        <v>-4.1275720354423139E-2</v>
      </c>
      <c r="P49">
        <f t="shared" si="10"/>
        <v>4.1275720354423139E-2</v>
      </c>
      <c r="R49">
        <f t="shared" si="11"/>
        <v>-386743335.47916675</v>
      </c>
      <c r="S49">
        <f t="shared" si="12"/>
        <v>386743335.47916675</v>
      </c>
      <c r="T49">
        <f t="shared" si="13"/>
        <v>-0.59272126993161833</v>
      </c>
      <c r="U49" s="4">
        <f t="shared" si="14"/>
        <v>-4.4475072119558229E-2</v>
      </c>
      <c r="V49">
        <f t="shared" si="15"/>
        <v>4.4475072119558229E-2</v>
      </c>
      <c r="W49">
        <f t="shared" si="16"/>
        <v>3.1993517651350903E-3</v>
      </c>
      <c r="X49">
        <v>-2.83453557128477E-2</v>
      </c>
      <c r="Y49">
        <f t="shared" si="17"/>
        <v>2.83453557128477E-2</v>
      </c>
      <c r="Z49">
        <f t="shared" si="18"/>
        <v>1.6129716406710529E-2</v>
      </c>
      <c r="AA49">
        <v>1.12562787397584E-3</v>
      </c>
      <c r="AB49">
        <v>-3.5104814160497699E-3</v>
      </c>
      <c r="AC49">
        <v>-3.2067343419123198E-3</v>
      </c>
    </row>
    <row r="51" spans="1:29">
      <c r="D51">
        <f>SUM(D2:D50)</f>
        <v>1624029</v>
      </c>
      <c r="E51">
        <f>SUM(E2:E50)</f>
        <v>0.99999999999999989</v>
      </c>
      <c r="F51">
        <f>SUM(F2:F50)</f>
        <v>-47.000000000000007</v>
      </c>
      <c r="G51">
        <f>SUM(G2:G50)</f>
        <v>-95.000000000000014</v>
      </c>
      <c r="H51">
        <f>SUM(H2:H50)</f>
        <v>47.000000000000007</v>
      </c>
      <c r="I51">
        <f>AVERAGE(I2:I49)</f>
        <v>13833.9375</v>
      </c>
    </row>
    <row r="52" spans="1:29">
      <c r="M52" t="s">
        <v>6</v>
      </c>
    </row>
    <row r="53" spans="1:29">
      <c r="M53">
        <f>MAX(M2:M49)</f>
        <v>10772.9375</v>
      </c>
      <c r="S53">
        <f>MAX(S2:S49)</f>
        <v>652487695.47916675</v>
      </c>
    </row>
    <row r="54" spans="1:29">
      <c r="D54">
        <f>D51/48</f>
        <v>33833.9375</v>
      </c>
      <c r="J54">
        <f>SUM(J2:J49)/48</f>
        <v>1184297416.4791667</v>
      </c>
      <c r="K54" t="s">
        <v>7</v>
      </c>
      <c r="L54" s="2">
        <f>SUMIF(L2:L49,"&gt;0")</f>
        <v>135501.875</v>
      </c>
      <c r="R54" s="2">
        <f>SUMIF(R2:R49,"&gt;0")</f>
        <v>8695732621.6249943</v>
      </c>
    </row>
    <row r="55" spans="1:29">
      <c r="K55" t="s">
        <v>8</v>
      </c>
      <c r="L55" s="2">
        <f>SUMIF(L2:L49,"&lt;0")</f>
        <v>-135501.875</v>
      </c>
      <c r="R55" s="2">
        <f>SUMIF(R2:R49,"&lt;0")</f>
        <v>-8695732621.6250038</v>
      </c>
    </row>
    <row r="56" spans="1:29">
      <c r="D56">
        <f>AVERAGE(D2:D49)</f>
        <v>33833.9375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1"/>
  <sheetViews>
    <sheetView workbookViewId="0">
      <selection sqref="A1:AV1"/>
    </sheetView>
  </sheetViews>
  <sheetFormatPr defaultRowHeight="15"/>
  <sheetData>
    <row r="1" spans="1:48">
      <c r="A1">
        <v>-5.2141229636202588E-2</v>
      </c>
      <c r="B1">
        <v>-5.8519427588387948E-2</v>
      </c>
      <c r="C1">
        <v>-6.1637586595780822E-2</v>
      </c>
      <c r="D1">
        <v>-6.4330107285960988E-2</v>
      </c>
      <c r="E1">
        <v>-6.7603657800751379E-2</v>
      </c>
      <c r="F1">
        <v>-6.9588738155806532E-2</v>
      </c>
      <c r="G1">
        <v>-7.0240282108056204E-2</v>
      </c>
      <c r="H1">
        <v>-7.0839286611373897E-2</v>
      </c>
      <c r="I1">
        <v>-7.1402807272969895E-2</v>
      </c>
      <c r="J1">
        <v>-7.5035390791171164E-2</v>
      </c>
      <c r="K1">
        <v>-7.37772463108783E-2</v>
      </c>
      <c r="L1">
        <v>-6.9997707952227817E-2</v>
      </c>
      <c r="M1">
        <v>-5.5933952162879913E-2</v>
      </c>
      <c r="N1">
        <v>-3.7548356956972638E-2</v>
      </c>
      <c r="O1">
        <v>-1.2193204654831355E-2</v>
      </c>
      <c r="P1">
        <v>6.2386730228942396E-3</v>
      </c>
      <c r="Q1">
        <v>2.0170176240775078E-2</v>
      </c>
      <c r="R1">
        <v>2.7184534967527388E-2</v>
      </c>
      <c r="S1">
        <v>3.5888531317619397E-2</v>
      </c>
      <c r="T1">
        <v>3.9277015794099743E-2</v>
      </c>
      <c r="U1">
        <v>4.1195862856911326E-2</v>
      </c>
      <c r="V1">
        <v>4.5393731580383928E-2</v>
      </c>
      <c r="W1">
        <v>4.7722564915212901E-2</v>
      </c>
      <c r="X1">
        <v>4.8357763723679462E-2</v>
      </c>
      <c r="Y1">
        <v>4.9335709616225874E-2</v>
      </c>
      <c r="Z1">
        <v>4.7492690666891491E-2</v>
      </c>
      <c r="AA1">
        <v>4.7612207336184598E-2</v>
      </c>
      <c r="AB1">
        <v>4.6015744265841735E-2</v>
      </c>
      <c r="AC1">
        <v>4.3143309465134595E-2</v>
      </c>
      <c r="AD1">
        <v>4.1819698850500818E-2</v>
      </c>
      <c r="AE1">
        <v>4.1521205887004552E-2</v>
      </c>
      <c r="AF1">
        <v>4.4581233622198124E-2</v>
      </c>
      <c r="AG1">
        <v>4.6785581183705592E-2</v>
      </c>
      <c r="AH1">
        <v>4.9723912444772499E-2</v>
      </c>
      <c r="AI1">
        <v>4.9335709616225874E-2</v>
      </c>
      <c r="AJ1">
        <v>4.318872541996948E-2</v>
      </c>
      <c r="AK1">
        <v>3.5328476263961378E-2</v>
      </c>
      <c r="AL1">
        <v>2.9655828984383226E-2</v>
      </c>
      <c r="AM1">
        <v>2.2314676400959996E-2</v>
      </c>
      <c r="AN1">
        <v>1.6930451973041619E-2</v>
      </c>
      <c r="AO1">
        <v>1.1631014535717512E-2</v>
      </c>
      <c r="AP1">
        <v>6.8301708556598034E-3</v>
      </c>
      <c r="AQ1">
        <v>7.1385589026118348E-3</v>
      </c>
      <c r="AR1">
        <v>6.6274651059893856E-3</v>
      </c>
      <c r="AS1">
        <v>1.5587741839169216E-3</v>
      </c>
      <c r="AT1">
        <v>-1.4066632197841031E-2</v>
      </c>
      <c r="AU1">
        <v>-3.0669313798350126E-2</v>
      </c>
      <c r="AV1">
        <v>-4.4475072119558229E-2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macroDemand_1Day_Thursday - Cop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 Mahdavi</dc:creator>
  <cp:lastModifiedBy>bmahda00</cp:lastModifiedBy>
  <dcterms:created xsi:type="dcterms:W3CDTF">2012-01-09T18:25:56Z</dcterms:created>
  <dcterms:modified xsi:type="dcterms:W3CDTF">2012-01-11T09:25:43Z</dcterms:modified>
</cp:coreProperties>
</file>