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xr:revisionPtr revIDLastSave="0" documentId="13_ncr:1_{585D5A16-75E6-4960-8EE5-22379F6C5731}" xr6:coauthVersionLast="47" xr6:coauthVersionMax="47" xr10:uidLastSave="{00000000-0000-0000-0000-000000000000}"/>
  <bookViews>
    <workbookView xWindow="-120" yWindow="-120" windowWidth="29040" windowHeight="15840" tabRatio="624" firstSheet="2" activeTab="8" xr2:uid="{00000000-000D-0000-FFFF-FFFF00000000}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2021已實現損益_阿公" sheetId="8" state="hidden" r:id="rId10"/>
    <sheet name="帳號管理" sheetId="3" r:id="rId11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3" l="1"/>
  <c r="E13" i="13"/>
  <c r="E12" i="13"/>
  <c r="E5" i="13"/>
  <c r="E9" i="13"/>
  <c r="E7" i="12"/>
  <c r="E37" i="12"/>
  <c r="J16" i="12" l="1"/>
  <c r="E36" i="12" l="1"/>
  <c r="E34" i="12" l="1"/>
  <c r="C44" i="12" l="1"/>
  <c r="E33" i="12" l="1"/>
  <c r="D18" i="13" l="1"/>
  <c r="C18" i="13"/>
  <c r="E18" i="13" l="1"/>
  <c r="E32" i="12"/>
  <c r="E31" i="12" l="1"/>
  <c r="E30" i="12" l="1"/>
  <c r="E6" i="12" l="1"/>
  <c r="E29" i="12" l="1"/>
  <c r="F11" i="1" l="1"/>
  <c r="G11" i="1" s="1"/>
  <c r="E28" i="12" l="1"/>
  <c r="E27" i="12" l="1"/>
  <c r="E26" i="12" l="1"/>
  <c r="E25" i="12" l="1"/>
  <c r="E24" i="12" l="1"/>
  <c r="E23" i="12" l="1"/>
  <c r="E22" i="12" l="1"/>
  <c r="F7" i="1" l="1"/>
  <c r="G7" i="1" s="1"/>
  <c r="F9" i="1"/>
  <c r="G9" i="1" s="1"/>
  <c r="E21" i="12" l="1"/>
  <c r="E20" i="12" l="1"/>
  <c r="E19" i="12" l="1"/>
  <c r="E18" i="12" l="1"/>
  <c r="E17" i="12" l="1"/>
  <c r="E4" i="12" l="1"/>
  <c r="E10" i="12" l="1"/>
  <c r="E16" i="12" l="1"/>
  <c r="E15" i="12" l="1"/>
  <c r="E14" i="12" l="1"/>
  <c r="E5" i="12" l="1"/>
  <c r="E13" i="12" l="1"/>
  <c r="E12" i="12" l="1"/>
  <c r="E11" i="12" l="1"/>
  <c r="E44" i="12" l="1"/>
  <c r="D44" i="12"/>
  <c r="D71" i="9"/>
  <c r="E47" i="12" l="1"/>
  <c r="E62" i="9"/>
  <c r="E61" i="9" l="1"/>
  <c r="E59" i="9" l="1"/>
  <c r="E54" i="9" l="1"/>
  <c r="E52" i="9" l="1"/>
  <c r="E49" i="9" l="1"/>
  <c r="E47" i="9" l="1"/>
  <c r="E43" i="9" l="1"/>
  <c r="E42" i="9" l="1"/>
  <c r="E41" i="9" l="1"/>
  <c r="E40" i="9"/>
  <c r="E8" i="9" l="1"/>
  <c r="E39" i="9" l="1"/>
  <c r="E38" i="9"/>
  <c r="E35" i="9" l="1"/>
  <c r="E34" i="9"/>
  <c r="E33" i="9"/>
  <c r="E32" i="9"/>
  <c r="E31" i="9"/>
  <c r="E36" i="9"/>
  <c r="E30" i="9" l="1"/>
  <c r="E29" i="9" l="1"/>
  <c r="E28" i="9" l="1"/>
  <c r="E27" i="9"/>
  <c r="E26" i="9" l="1"/>
  <c r="E25" i="9" l="1"/>
  <c r="E24" i="9" l="1"/>
  <c r="E23" i="9" l="1"/>
  <c r="E22" i="9" l="1"/>
  <c r="E21" i="9" l="1"/>
  <c r="E20" i="9"/>
  <c r="E19" i="9"/>
  <c r="E18" i="9"/>
  <c r="E17" i="9" l="1"/>
  <c r="E16" i="9"/>
  <c r="E15" i="9" l="1"/>
  <c r="E14" i="9"/>
  <c r="E7" i="9" l="1"/>
  <c r="E13" i="9" l="1"/>
  <c r="E11" i="9" l="1"/>
  <c r="E12" i="9" l="1"/>
  <c r="H25" i="7" l="1"/>
  <c r="H23" i="7"/>
  <c r="H21" i="7"/>
  <c r="H20" i="7"/>
  <c r="H18" i="7"/>
  <c r="H17" i="7"/>
  <c r="H16" i="7"/>
  <c r="H15" i="7"/>
  <c r="H14" i="7"/>
  <c r="H13" i="7"/>
  <c r="H22" i="7"/>
  <c r="H24" i="7"/>
  <c r="E6" i="9" l="1"/>
  <c r="E71" i="9" s="1"/>
  <c r="E74" i="9" s="1"/>
  <c r="E112" i="7" l="1"/>
  <c r="C71" i="9" l="1"/>
  <c r="E72" i="9" l="1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l="1"/>
  <c r="H19" i="7"/>
  <c r="H26" i="7" s="1"/>
  <c r="E21" i="7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F3" i="1" s="1"/>
  <c r="G3" i="1" s="1"/>
  <c r="C4" i="1" l="1"/>
  <c r="D3" i="1"/>
  <c r="D4" i="1" l="1"/>
  <c r="F4" i="1"/>
  <c r="G4" i="1" s="1"/>
  <c r="C5" i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I8" i="1"/>
  <c r="F10" i="1" l="1"/>
  <c r="G10" i="1" s="1"/>
  <c r="C12" i="1"/>
  <c r="D10" i="1"/>
  <c r="I10" i="1"/>
  <c r="D12" i="1" l="1"/>
  <c r="C13" i="1"/>
  <c r="I12" i="1"/>
  <c r="F12" i="1"/>
  <c r="G12" i="1" s="1"/>
  <c r="C14" i="1" l="1"/>
  <c r="D13" i="1"/>
  <c r="I13" i="1"/>
  <c r="F13" i="1"/>
  <c r="G13" i="1" s="1"/>
  <c r="D14" i="1" l="1"/>
  <c r="C15" i="1"/>
  <c r="I14" i="1"/>
  <c r="F14" i="1"/>
  <c r="G14" i="1" s="1"/>
  <c r="C16" i="1" l="1"/>
  <c r="D15" i="1"/>
  <c r="I15" i="1"/>
  <c r="F15" i="1"/>
  <c r="G15" i="1" s="1"/>
  <c r="C17" i="1" l="1"/>
  <c r="D16" i="1"/>
  <c r="I16" i="1"/>
  <c r="F16" i="1"/>
  <c r="G16" i="1" s="1"/>
  <c r="C18" i="1" l="1"/>
  <c r="D17" i="1"/>
  <c r="I17" i="1"/>
  <c r="F17" i="1"/>
  <c r="G17" i="1" s="1"/>
  <c r="C19" i="1" l="1"/>
  <c r="D18" i="1"/>
  <c r="I18" i="1"/>
  <c r="F18" i="1"/>
  <c r="G18" i="1" s="1"/>
  <c r="C20" i="1" l="1"/>
  <c r="D19" i="1"/>
  <c r="I19" i="1"/>
  <c r="F19" i="1"/>
  <c r="G19" i="1" s="1"/>
  <c r="C21" i="1" l="1"/>
  <c r="D20" i="1"/>
  <c r="I20" i="1"/>
  <c r="F20" i="1"/>
  <c r="G20" i="1" s="1"/>
  <c r="C22" i="1" l="1"/>
  <c r="D21" i="1"/>
  <c r="I21" i="1"/>
  <c r="F21" i="1"/>
  <c r="G21" i="1" s="1"/>
  <c r="C23" i="1" l="1"/>
  <c r="D22" i="1"/>
  <c r="F22" i="1"/>
  <c r="G22" i="1" s="1"/>
  <c r="I22" i="1"/>
  <c r="C24" i="1" l="1"/>
  <c r="D23" i="1"/>
  <c r="I23" i="1"/>
  <c r="F23" i="1"/>
  <c r="G23" i="1" s="1"/>
  <c r="C25" i="1" l="1"/>
  <c r="D24" i="1"/>
  <c r="I24" i="1"/>
  <c r="F24" i="1"/>
  <c r="G24" i="1" s="1"/>
  <c r="C26" i="1" l="1"/>
  <c r="D25" i="1"/>
  <c r="I25" i="1"/>
  <c r="F25" i="1"/>
  <c r="G25" i="1" s="1"/>
  <c r="C27" i="1" l="1"/>
  <c r="D26" i="1"/>
  <c r="I26" i="1"/>
  <c r="F26" i="1"/>
  <c r="G26" i="1" s="1"/>
  <c r="C28" i="1" l="1"/>
  <c r="D27" i="1"/>
  <c r="I27" i="1"/>
  <c r="F27" i="1"/>
  <c r="G27" i="1" s="1"/>
  <c r="C29" i="1" l="1"/>
  <c r="D28" i="1"/>
  <c r="I28" i="1"/>
  <c r="F28" i="1"/>
  <c r="G28" i="1" s="1"/>
  <c r="C30" i="1" l="1"/>
  <c r="D29" i="1"/>
  <c r="I29" i="1"/>
  <c r="F29" i="1"/>
  <c r="G29" i="1" s="1"/>
  <c r="C31" i="1" l="1"/>
  <c r="D30" i="1"/>
  <c r="I30" i="1"/>
  <c r="F30" i="1"/>
  <c r="G30" i="1" s="1"/>
  <c r="C32" i="1" l="1"/>
  <c r="D31" i="1"/>
  <c r="I31" i="1"/>
  <c r="F31" i="1"/>
  <c r="G31" i="1" s="1"/>
  <c r="C33" i="1" l="1"/>
  <c r="D32" i="1"/>
  <c r="I32" i="1"/>
  <c r="F32" i="1"/>
  <c r="G32" i="1" s="1"/>
  <c r="C34" i="1" l="1"/>
  <c r="D33" i="1"/>
  <c r="I33" i="1"/>
  <c r="F33" i="1"/>
  <c r="G33" i="1" s="1"/>
  <c r="C35" i="1" l="1"/>
  <c r="D34" i="1"/>
  <c r="I34" i="1"/>
  <c r="F34" i="1"/>
  <c r="G34" i="1" s="1"/>
  <c r="C36" i="1" l="1"/>
  <c r="D35" i="1"/>
  <c r="I35" i="1"/>
  <c r="F35" i="1"/>
  <c r="G35" i="1" s="1"/>
  <c r="C37" i="1" l="1"/>
  <c r="D36" i="1"/>
  <c r="I36" i="1"/>
  <c r="F36" i="1"/>
  <c r="G36" i="1" s="1"/>
  <c r="C38" i="1" l="1"/>
  <c r="D37" i="1"/>
  <c r="I37" i="1"/>
  <c r="F37" i="1"/>
  <c r="G37" i="1" s="1"/>
  <c r="C39" i="1" l="1"/>
  <c r="D38" i="1"/>
  <c r="I38" i="1"/>
  <c r="F38" i="1"/>
  <c r="G38" i="1" s="1"/>
  <c r="C40" i="1" l="1"/>
  <c r="D39" i="1"/>
  <c r="I39" i="1"/>
  <c r="F39" i="1"/>
  <c r="G39" i="1" s="1"/>
  <c r="C41" i="1" l="1"/>
  <c r="D40" i="1"/>
  <c r="I40" i="1"/>
  <c r="F40" i="1"/>
  <c r="G40" i="1" s="1"/>
  <c r="C42" i="1" l="1"/>
  <c r="D41" i="1"/>
  <c r="I41" i="1"/>
  <c r="F41" i="1"/>
  <c r="G41" i="1" s="1"/>
  <c r="C43" i="1" l="1"/>
  <c r="D42" i="1"/>
  <c r="I42" i="1"/>
  <c r="F42" i="1"/>
  <c r="G42" i="1" s="1"/>
  <c r="C44" i="1" l="1"/>
  <c r="D43" i="1"/>
  <c r="I43" i="1"/>
  <c r="F43" i="1"/>
  <c r="G43" i="1" s="1"/>
  <c r="C45" i="1" l="1"/>
  <c r="D44" i="1"/>
  <c r="I44" i="1"/>
  <c r="F44" i="1"/>
  <c r="G44" i="1" s="1"/>
  <c r="C46" i="1" l="1"/>
  <c r="D45" i="1"/>
  <c r="I45" i="1"/>
  <c r="F45" i="1"/>
  <c r="G45" i="1" s="1"/>
  <c r="C47" i="1" l="1"/>
  <c r="D46" i="1"/>
  <c r="I46" i="1"/>
  <c r="F46" i="1"/>
  <c r="G46" i="1" s="1"/>
  <c r="C48" i="1" l="1"/>
  <c r="D47" i="1"/>
  <c r="I47" i="1"/>
  <c r="F47" i="1"/>
  <c r="G47" i="1" s="1"/>
  <c r="C49" i="1" l="1"/>
  <c r="D48" i="1"/>
  <c r="I48" i="1"/>
  <c r="F48" i="1"/>
  <c r="G48" i="1" s="1"/>
  <c r="C50" i="1" l="1"/>
  <c r="D49" i="1"/>
  <c r="I49" i="1"/>
  <c r="F49" i="1"/>
  <c r="G49" i="1" s="1"/>
  <c r="C51" i="1" l="1"/>
  <c r="D50" i="1"/>
  <c r="I50" i="1"/>
  <c r="F50" i="1"/>
  <c r="G50" i="1" s="1"/>
  <c r="C52" i="1" l="1"/>
  <c r="D51" i="1"/>
  <c r="I51" i="1"/>
  <c r="F51" i="1"/>
  <c r="G51" i="1" s="1"/>
  <c r="C53" i="1" l="1"/>
  <c r="D52" i="1"/>
  <c r="I52" i="1"/>
  <c r="F52" i="1"/>
  <c r="G52" i="1" s="1"/>
  <c r="C54" i="1" l="1"/>
  <c r="D53" i="1"/>
  <c r="I53" i="1"/>
  <c r="F53" i="1"/>
  <c r="G53" i="1" s="1"/>
  <c r="C55" i="1" l="1"/>
  <c r="D54" i="1"/>
  <c r="I54" i="1"/>
  <c r="F54" i="1"/>
  <c r="G54" i="1" s="1"/>
  <c r="C56" i="1" l="1"/>
  <c r="D55" i="1"/>
  <c r="I55" i="1"/>
  <c r="F55" i="1"/>
  <c r="G55" i="1" s="1"/>
  <c r="C57" i="1" l="1"/>
  <c r="D56" i="1"/>
  <c r="I56" i="1"/>
  <c r="F56" i="1"/>
  <c r="G56" i="1" s="1"/>
  <c r="C58" i="1" l="1"/>
  <c r="D57" i="1"/>
  <c r="I57" i="1"/>
  <c r="F57" i="1"/>
  <c r="G57" i="1" s="1"/>
  <c r="C59" i="1" l="1"/>
  <c r="D58" i="1"/>
  <c r="I58" i="1"/>
  <c r="F58" i="1"/>
  <c r="G58" i="1" s="1"/>
  <c r="C60" i="1" l="1"/>
  <c r="D59" i="1"/>
  <c r="I59" i="1"/>
  <c r="F59" i="1"/>
  <c r="G59" i="1" s="1"/>
  <c r="C61" i="1" l="1"/>
  <c r="D60" i="1"/>
  <c r="I60" i="1"/>
  <c r="F60" i="1"/>
  <c r="G60" i="1" s="1"/>
  <c r="C62" i="1" l="1"/>
  <c r="D61" i="1"/>
  <c r="I61" i="1"/>
  <c r="F61" i="1"/>
  <c r="G61" i="1" s="1"/>
  <c r="C63" i="1" l="1"/>
  <c r="D62" i="1"/>
  <c r="I62" i="1"/>
  <c r="F62" i="1"/>
  <c r="G62" i="1" s="1"/>
  <c r="C64" i="1" l="1"/>
  <c r="D63" i="1"/>
  <c r="I63" i="1"/>
  <c r="F63" i="1"/>
  <c r="G63" i="1" s="1"/>
  <c r="C65" i="1" l="1"/>
  <c r="D64" i="1"/>
  <c r="I64" i="1"/>
  <c r="F64" i="1"/>
  <c r="G64" i="1" s="1"/>
  <c r="F65" i="1"/>
  <c r="G65" i="1" s="1"/>
  <c r="C66" i="1" l="1"/>
  <c r="D65" i="1"/>
  <c r="F66" i="1"/>
  <c r="G66" i="1" s="1"/>
  <c r="I65" i="1"/>
  <c r="E5" i="7"/>
  <c r="H27" i="7" s="1"/>
  <c r="H28" i="7" s="1"/>
  <c r="D66" i="1" l="1"/>
  <c r="C67" i="1"/>
  <c r="I66" i="1"/>
  <c r="E119" i="7"/>
  <c r="C68" i="1" l="1"/>
  <c r="D67" i="1"/>
  <c r="F67" i="1"/>
  <c r="G67" i="1" s="1"/>
  <c r="F68" i="1"/>
  <c r="G68" i="1" s="1"/>
  <c r="I67" i="1"/>
  <c r="E122" i="7"/>
  <c r="E120" i="7" s="1"/>
  <c r="C69" i="1" l="1"/>
  <c r="D68" i="1"/>
  <c r="F69" i="1"/>
  <c r="G69" i="1" s="1"/>
  <c r="I68" i="1"/>
  <c r="D120" i="7"/>
  <c r="C121" i="7"/>
  <c r="C73" i="9"/>
  <c r="C179" i="9" s="1"/>
  <c r="C70" i="1" l="1"/>
  <c r="D70" i="1" s="1"/>
  <c r="D69" i="1"/>
  <c r="I69" i="1"/>
  <c r="F70" i="1" l="1"/>
  <c r="G70" i="1" s="1"/>
  <c r="I70" i="1"/>
  <c r="C46" i="12"/>
  <c r="D45" i="12" l="1"/>
  <c r="E45" i="12"/>
  <c r="E21" i="13"/>
  <c r="C20" i="13" s="1"/>
  <c r="D19" i="13" l="1"/>
  <c r="E19" i="13"/>
</calcChain>
</file>

<file path=xl/sharedStrings.xml><?xml version="1.0" encoding="utf-8"?>
<sst xmlns="http://schemas.openxmlformats.org/spreadsheetml/2006/main" count="486" uniqueCount="136">
  <si>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</si>
  <si>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</si>
  <si>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</si>
  <si>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</si>
  <si>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</si>
  <si>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</si>
  <si>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</si>
  <si>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</si>
  <si>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</si>
  <si>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</si>
  <si>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</si>
  <si>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</si>
  <si>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</si>
  <si>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</si>
  <si>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</si>
  <si>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</si>
  <si>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</si>
  <si>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</si>
  <si>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</si>
  <si>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</si>
  <si>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</si>
  <si>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</si>
  <si>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</si>
  <si>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</si>
  <si>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</si>
  <si>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</si>
  <si>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</si>
  <si>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</si>
  <si>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</si>
  <si>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</si>
  <si>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</si>
  <si>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</si>
  <si>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</si>
  <si>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</si>
  <si>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</si>
  <si>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</si>
  <si>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</si>
  <si>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</si>
  <si>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</si>
  <si>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</si>
  <si>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</si>
  <si>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</si>
  <si>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</si>
  <si>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</si>
  <si>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</si>
  <si>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</si>
  <si>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</si>
  <si>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</si>
  <si>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</si>
  <si>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</si>
  <si>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</si>
  <si>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</si>
  <si>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</si>
  <si>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</si>
  <si>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</si>
  <si>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</si>
  <si>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</si>
  <si>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</si>
  <si>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</si>
  <si>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</si>
  <si>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</si>
  <si>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</si>
  <si>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</si>
  <si>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</si>
  <si>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</si>
  <si>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</si>
  <si>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</si>
  <si>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</si>
  <si>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</si>
  <si>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</si>
  <si>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</si>
  <si>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</si>
  <si>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</si>
  <si>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</si>
  <si>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</si>
  <si>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</si>
  <si>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</si>
  <si>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</si>
  <si>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</si>
  <si>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</si>
  <si>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</si>
  <si>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</si>
  <si>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</si>
  <si>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</si>
  <si>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</si>
  <si>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</si>
  <si>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</si>
  <si>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</si>
  <si>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</si>
  <si>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</si>
  <si>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</si>
  <si>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</si>
  <si>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</si>
  <si>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</si>
  <si>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</si>
  <si>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</si>
  <si>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</si>
  <si>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</si>
  <si>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</si>
  <si>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</si>
  <si>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</si>
  <si>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</si>
  <si>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</si>
  <si>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</si>
  <si>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</si>
  <si>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</si>
  <si>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</si>
  <si>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</si>
  <si>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</si>
  <si>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</si>
  <si>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</si>
  <si>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</si>
  <si>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</si>
  <si>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</si>
  <si>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</si>
  <si>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</si>
  <si>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</si>
  <si>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</si>
  <si>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</si>
  <si>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</si>
  <si>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</si>
  <si>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</si>
  <si>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</si>
  <si>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</si>
  <si>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</si>
  <si>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</si>
  <si>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</si>
  <si>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</si>
  <si>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</si>
  <si>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</si>
  <si>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</si>
  <si>
    <t>香港換匯</t>
    <phoneticPr fontId="1" type="noConversion"/>
  </si>
  <si>
    <t>紅包</t>
    <phoneticPr fontId="1" type="noConversion"/>
  </si>
  <si>
    <t>中信保費</t>
    <phoneticPr fontId="1" type="noConversion"/>
  </si>
  <si>
    <t>alen40817a@gmail.com</t>
    <phoneticPr fontId="1" type="noConversion"/>
  </si>
  <si>
    <t>Alen8256!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</si>
</sst>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8" fontId="0" fillId="4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B-4A52-A078-071520C5D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38212464"/>
        <c:axId val="132732544"/>
      </c:barChart>
      <c:catAx>
        <c:axId val="3382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732544"/>
        <c:crosses val="autoZero"/>
        <c:auto val="1"/>
        <c:lblAlgn val="ctr"/>
        <c:lblOffset val="100"/>
        <c:noMultiLvlLbl val="0"/>
      </c:catAx>
      <c:valAx>
        <c:axId val="132732544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E-4D36-9A98-41CEAF94A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BE-4D36-9A98-41CEAF94A4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BE-4D36-9A98-41CEAF94A4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BE-4D36-9A98-41CEAF94A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BE-4D36-9A98-41CEAF94A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BE-4D36-9A98-41CEAF94A4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BE-4D36-9A98-41CEAF94A4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BE-4D36-9A98-41CEAF94A4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BE-4D36-9A98-41CEAF94A4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BE-4D36-9A98-41CEAF94A4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BE-4D36-9A98-41CEAF94A4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BE-4D36-9A98-41CEAF94A4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BE-4D36-9A98-41CEAF94A4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BE-4D36-9A98-41CEAF94A4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BE-4D36-9A98-41CEAF94A4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BE-4D36-9A98-41CEAF94A4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BE-4D36-9A98-41CEAF94A4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BE-4D36-9A98-41CEAF94A4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BE-4D36-9A98-41CEAF94A4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7BE-4D36-9A98-41CEAF94A4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7BE-4D36-9A98-41CEAF94A4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7BE-4D36-9A98-41CEAF94A4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7BE-4D36-9A98-41CEAF94A4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7BE-4D36-9A98-41CEAF94A4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97BE-4D36-9A98-41CEAF94A48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97BE-4D36-9A98-41CEAF94A4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BE-4D36-9A98-41CEAF94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7A-8F5D-76CB2C98A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2406208"/>
        <c:axId val="403012080"/>
      </c:barChart>
      <c:catAx>
        <c:axId val="40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12080"/>
        <c:crosses val="autoZero"/>
        <c:auto val="1"/>
        <c:lblAlgn val="ctr"/>
        <c:lblOffset val="100"/>
        <c:noMultiLvlLbl val="0"/>
      </c:catAx>
      <c:valAx>
        <c:axId val="40301208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884-88BD-0E571DEE0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0-4884-88BD-0E571DEE0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884-88BD-0E571DEE0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0-4884-88BD-0E571DEE0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50-4884-88BD-0E571DEE0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50-4884-88BD-0E571DEE0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50-4884-88BD-0E571DEE0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50-4884-88BD-0E571DEE0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50-4884-88BD-0E571DEE0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50-4884-88BD-0E571DEE0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50-4884-88BD-0E571DEE0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50-4884-88BD-0E571DEE06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50-4884-88BD-0E571DEE0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0-4884-88BD-0E571DEE0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0-4884-88BD-0E571DEE0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0-4884-88BD-0E571DEE06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0-4884-88BD-0E571DEE0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50-4884-88BD-0E571DEE0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50-4884-88BD-0E571DEE0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50-4884-88BD-0E571DEE06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50-4884-88BD-0E571DEE06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50-4884-88BD-0E571DEE06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C50-4884-88BD-0E571DEE06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C50-4884-88BD-0E571DEE06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C50-4884-88BD-0E571DEE06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C50-4884-88BD-0E571DEE06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50-4884-88BD-0E571DEE0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len40817a@gmail.com" TargetMode="External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opLeftCell="A4" workbookViewId="0">
      <selection activeCell="B11" sqref="B11"/>
    </sheetView>
  </sheetViews>
  <sheetFormatPr defaultRowHeight="16.5" x14ac:dyDescent="0.2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 x14ac:dyDescent="0.25">
      <c r="A1" t="s">
        <v>1</v>
      </c>
      <c r="B1" t="s">
        <v>2</v>
      </c>
      <c r="C1" t="s">
        <v>3</v>
      </c>
      <c r="F1" s="11">
        <v>3.5000000000000003E-2</v>
      </c>
      <c r="G1" t="s">
        <v>123</v>
      </c>
      <c r="I1" t="s">
        <v>24</v>
      </c>
    </row>
    <row r="2" spans="1:14" x14ac:dyDescent="0.25">
      <c r="A2">
        <v>200000</v>
      </c>
      <c r="B2">
        <v>0.17</v>
      </c>
      <c r="D2" t="s">
        <v>0</v>
      </c>
    </row>
    <row r="3" spans="1:14" s="4" customFormat="1" x14ac:dyDescent="0.25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 x14ac:dyDescent="0.25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 x14ac:dyDescent="0.25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 x14ac:dyDescent="0.25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 x14ac:dyDescent="0.25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 x14ac:dyDescent="0.25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 x14ac:dyDescent="0.25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 x14ac:dyDescent="0.25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 x14ac:dyDescent="0.25">
      <c r="A11">
        <v>250000</v>
      </c>
      <c r="B11">
        <v>0.25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2" customFormat="1" ht="17.25" customHeight="1" x14ac:dyDescent="0.25">
      <c r="A12" s="12">
        <v>7</v>
      </c>
      <c r="C12" s="13">
        <f>FV($B$11,1,,-SUM($A$11,C10))</f>
        <v>4209425.0918749999</v>
      </c>
      <c r="D12" s="13">
        <f>C12-C10-$A$11</f>
        <v>841885.01837499999</v>
      </c>
      <c r="F12" s="13">
        <f t="shared" si="3"/>
        <v>147329.87821562501</v>
      </c>
      <c r="G12" s="13">
        <f t="shared" si="0"/>
        <v>12277.489851302083</v>
      </c>
      <c r="I12" s="13">
        <f>C12-C10</f>
        <v>1091885.018375</v>
      </c>
      <c r="J12" s="13"/>
      <c r="K12" s="12">
        <v>2023</v>
      </c>
      <c r="L12" s="12">
        <v>29</v>
      </c>
    </row>
    <row r="13" spans="1:14" ht="17.25" customHeight="1" x14ac:dyDescent="0.25">
      <c r="A13">
        <v>8</v>
      </c>
      <c r="C13" s="1">
        <f>FV($B$11,1,,-SUM($A$11,C12))</f>
        <v>5574281.3648437504</v>
      </c>
      <c r="D13" s="1">
        <f>C13-C12-$A$11</f>
        <v>1114856.2729687504</v>
      </c>
      <c r="F13" s="6">
        <f t="shared" si="3"/>
        <v>195099.84776953128</v>
      </c>
      <c r="G13" s="6">
        <f t="shared" si="0"/>
        <v>16258.32064746094</v>
      </c>
      <c r="I13" s="1">
        <f t="shared" ref="I13:I70" si="7">C13-C12</f>
        <v>1364856.2729687504</v>
      </c>
      <c r="J13" s="1"/>
      <c r="K13">
        <v>2024</v>
      </c>
      <c r="L13">
        <v>30</v>
      </c>
    </row>
    <row r="14" spans="1:14" x14ac:dyDescent="0.25">
      <c r="A14">
        <v>9</v>
      </c>
      <c r="C14" s="1">
        <f>FV($B$11,1,,-SUM($A$11,C13))</f>
        <v>7280351.7060546875</v>
      </c>
      <c r="D14" s="1">
        <f>C14-C13-$A$11</f>
        <v>1456070.3412109371</v>
      </c>
      <c r="F14" s="6">
        <f t="shared" si="3"/>
        <v>254812.30971191407</v>
      </c>
      <c r="G14" s="6">
        <f t="shared" si="0"/>
        <v>21234.359142659505</v>
      </c>
      <c r="I14" s="1">
        <f t="shared" si="7"/>
        <v>1706070.3412109371</v>
      </c>
      <c r="J14" s="1"/>
      <c r="K14">
        <v>2025</v>
      </c>
      <c r="L14">
        <v>31</v>
      </c>
    </row>
    <row r="15" spans="1:14" ht="17.25" customHeight="1" x14ac:dyDescent="0.25">
      <c r="A15">
        <v>10</v>
      </c>
      <c r="C15" s="1">
        <f t="shared" ref="C15:C70" si="8">FV($B$11,1,,-SUM($A$11,C14))</f>
        <v>9412939.6325683594</v>
      </c>
      <c r="D15" s="1">
        <f t="shared" ref="D15:D70" si="9">C15-C14-$A$11</f>
        <v>1882587.9265136719</v>
      </c>
      <c r="F15" s="6">
        <f t="shared" si="3"/>
        <v>329452.88713989261</v>
      </c>
      <c r="G15" s="6">
        <f t="shared" si="0"/>
        <v>27454.407261657718</v>
      </c>
      <c r="I15" s="1">
        <f t="shared" si="7"/>
        <v>2132587.9265136719</v>
      </c>
      <c r="J15" s="1"/>
      <c r="K15">
        <v>2026</v>
      </c>
      <c r="L15">
        <v>32</v>
      </c>
      <c r="N15" s="1"/>
    </row>
    <row r="16" spans="1:14" x14ac:dyDescent="0.25">
      <c r="A16">
        <v>11</v>
      </c>
      <c r="C16" s="1">
        <f t="shared" si="8"/>
        <v>12078674.540710449</v>
      </c>
      <c r="D16" s="1">
        <f t="shared" si="9"/>
        <v>2415734.9081420898</v>
      </c>
      <c r="F16" s="6">
        <f t="shared" si="3"/>
        <v>422753.60892486578</v>
      </c>
      <c r="G16" s="6">
        <f t="shared" si="0"/>
        <v>35229.467410405479</v>
      </c>
      <c r="I16" s="1">
        <f t="shared" si="7"/>
        <v>2665734.9081420898</v>
      </c>
      <c r="J16" s="1"/>
      <c r="K16">
        <v>2027</v>
      </c>
      <c r="L16">
        <v>33</v>
      </c>
    </row>
    <row r="17" spans="1:12" ht="20.25" customHeight="1" x14ac:dyDescent="0.25">
      <c r="A17">
        <v>12</v>
      </c>
      <c r="C17" s="1">
        <f t="shared" si="8"/>
        <v>15410843.175888062</v>
      </c>
      <c r="D17" s="1">
        <f t="shared" si="9"/>
        <v>3082168.6351776123</v>
      </c>
      <c r="F17" s="6">
        <f t="shared" si="3"/>
        <v>539379.51115608215</v>
      </c>
      <c r="G17" s="6">
        <f t="shared" si="0"/>
        <v>44948.292596340179</v>
      </c>
      <c r="I17" s="1">
        <f t="shared" si="7"/>
        <v>3332168.6351776123</v>
      </c>
      <c r="J17" s="1"/>
      <c r="K17">
        <v>2028</v>
      </c>
      <c r="L17">
        <v>34</v>
      </c>
    </row>
    <row r="18" spans="1:12" x14ac:dyDescent="0.25">
      <c r="A18">
        <v>13</v>
      </c>
      <c r="C18" s="1">
        <f t="shared" si="8"/>
        <v>19576053.969860077</v>
      </c>
      <c r="D18" s="1">
        <f t="shared" si="9"/>
        <v>3915210.7939720154</v>
      </c>
      <c r="F18" s="6">
        <f t="shared" si="3"/>
        <v>685161.88894510281</v>
      </c>
      <c r="G18" s="6">
        <f t="shared" si="0"/>
        <v>57096.824078758567</v>
      </c>
      <c r="I18" s="1">
        <f t="shared" si="7"/>
        <v>4165210.7939720154</v>
      </c>
      <c r="J18" s="1"/>
      <c r="K18">
        <v>2029</v>
      </c>
      <c r="L18">
        <v>35</v>
      </c>
    </row>
    <row r="19" spans="1:12" x14ac:dyDescent="0.25">
      <c r="A19">
        <v>14</v>
      </c>
      <c r="C19" s="1">
        <f t="shared" si="8"/>
        <v>24782567.462325096</v>
      </c>
      <c r="D19" s="1">
        <f t="shared" si="9"/>
        <v>4956513.4924650192</v>
      </c>
      <c r="F19" s="6">
        <f t="shared" si="3"/>
        <v>867389.86118137848</v>
      </c>
      <c r="G19" s="6">
        <f t="shared" si="0"/>
        <v>72282.488431781545</v>
      </c>
      <c r="I19" s="1">
        <f t="shared" si="7"/>
        <v>5206513.4924650192</v>
      </c>
      <c r="J19" s="1"/>
      <c r="K19">
        <v>2030</v>
      </c>
      <c r="L19">
        <v>36</v>
      </c>
    </row>
    <row r="20" spans="1:12" ht="18.75" customHeight="1" x14ac:dyDescent="0.25">
      <c r="A20">
        <v>15</v>
      </c>
      <c r="C20" s="1">
        <f t="shared" si="8"/>
        <v>31290709.32790637</v>
      </c>
      <c r="D20" s="1">
        <f t="shared" si="9"/>
        <v>6258141.865581274</v>
      </c>
      <c r="F20" s="6">
        <f t="shared" si="3"/>
        <v>1095174.826476723</v>
      </c>
      <c r="G20" s="6">
        <f t="shared" si="0"/>
        <v>91264.568873060241</v>
      </c>
      <c r="I20" s="1">
        <f t="shared" si="7"/>
        <v>6508141.865581274</v>
      </c>
      <c r="J20" s="1"/>
      <c r="K20">
        <v>2031</v>
      </c>
      <c r="L20">
        <v>37</v>
      </c>
    </row>
    <row r="21" spans="1:12" ht="18" customHeight="1" x14ac:dyDescent="0.25">
      <c r="A21">
        <v>16</v>
      </c>
      <c r="C21" s="1">
        <f t="shared" si="8"/>
        <v>39425886.659882963</v>
      </c>
      <c r="D21" s="1">
        <f t="shared" si="9"/>
        <v>7885177.3319765925</v>
      </c>
      <c r="F21" s="6">
        <f t="shared" si="3"/>
        <v>1379906.0330959039</v>
      </c>
      <c r="G21" s="6">
        <f t="shared" si="0"/>
        <v>114992.16942465866</v>
      </c>
      <c r="I21" s="1">
        <f t="shared" si="7"/>
        <v>8135177.3319765925</v>
      </c>
      <c r="J21" s="1"/>
      <c r="K21">
        <v>2032</v>
      </c>
      <c r="L21">
        <v>38</v>
      </c>
    </row>
    <row r="22" spans="1:12" ht="16.5" customHeight="1" x14ac:dyDescent="0.25">
      <c r="A22">
        <v>17</v>
      </c>
      <c r="C22" s="1">
        <f t="shared" si="8"/>
        <v>49594858.324853703</v>
      </c>
      <c r="D22" s="1">
        <f t="shared" si="9"/>
        <v>9918971.6649707407</v>
      </c>
      <c r="F22" s="6">
        <f t="shared" si="3"/>
        <v>1735820.0413698799</v>
      </c>
      <c r="G22" s="6">
        <f t="shared" si="0"/>
        <v>144651.67011415664</v>
      </c>
      <c r="I22" s="1">
        <f t="shared" si="7"/>
        <v>10168971.664970741</v>
      </c>
      <c r="J22" s="1"/>
      <c r="K22">
        <v>2033</v>
      </c>
      <c r="L22">
        <v>39</v>
      </c>
    </row>
    <row r="23" spans="1:12" ht="15.75" customHeight="1" x14ac:dyDescent="0.25">
      <c r="A23">
        <v>18</v>
      </c>
      <c r="C23" s="1">
        <f t="shared" si="8"/>
        <v>62306072.906067133</v>
      </c>
      <c r="D23" s="1">
        <f t="shared" si="9"/>
        <v>12461214.58121343</v>
      </c>
      <c r="F23" s="6">
        <f t="shared" si="3"/>
        <v>2180712.55171235</v>
      </c>
      <c r="G23" s="6">
        <f t="shared" si="0"/>
        <v>181726.04597602916</v>
      </c>
      <c r="I23" s="1">
        <f t="shared" si="7"/>
        <v>12711214.58121343</v>
      </c>
      <c r="J23" s="1"/>
      <c r="K23">
        <v>2034</v>
      </c>
      <c r="L23">
        <v>40</v>
      </c>
    </row>
    <row r="24" spans="1:12" ht="17.25" customHeight="1" x14ac:dyDescent="0.25">
      <c r="A24">
        <v>19</v>
      </c>
      <c r="C24" s="1">
        <f t="shared" si="8"/>
        <v>78195091.132583916</v>
      </c>
      <c r="D24" s="1">
        <f t="shared" si="9"/>
        <v>15639018.226516783</v>
      </c>
      <c r="F24" s="6">
        <f t="shared" si="3"/>
        <v>2736828.1896404373</v>
      </c>
      <c r="G24" s="6">
        <f t="shared" si="0"/>
        <v>228069.01580336978</v>
      </c>
      <c r="I24" s="1">
        <f t="shared" si="7"/>
        <v>15889018.226516783</v>
      </c>
      <c r="J24" s="1"/>
      <c r="K24">
        <v>2035</v>
      </c>
      <c r="L24">
        <v>41</v>
      </c>
    </row>
    <row r="25" spans="1:12" x14ac:dyDescent="0.25">
      <c r="A25">
        <v>20</v>
      </c>
      <c r="C25" s="1">
        <f t="shared" si="8"/>
        <v>98056363.915729895</v>
      </c>
      <c r="D25" s="1">
        <f t="shared" si="9"/>
        <v>19611272.783145979</v>
      </c>
      <c r="F25" s="6">
        <f t="shared" si="3"/>
        <v>3431972.7370505468</v>
      </c>
      <c r="G25" s="6">
        <f t="shared" si="0"/>
        <v>285997.72808754555</v>
      </c>
      <c r="I25" s="1">
        <f t="shared" si="7"/>
        <v>19861272.783145979</v>
      </c>
      <c r="J25" s="1"/>
      <c r="K25">
        <v>2036</v>
      </c>
      <c r="L25">
        <v>42</v>
      </c>
    </row>
    <row r="26" spans="1:12" ht="19.5" customHeight="1" x14ac:dyDescent="0.25">
      <c r="A26">
        <v>21</v>
      </c>
      <c r="C26" s="1">
        <f t="shared" si="8"/>
        <v>122882954.89466237</v>
      </c>
      <c r="D26" s="1">
        <f t="shared" si="9"/>
        <v>24576590.97893247</v>
      </c>
      <c r="F26" s="6">
        <f t="shared" si="3"/>
        <v>4300903.4213131834</v>
      </c>
      <c r="G26" s="6">
        <f t="shared" si="0"/>
        <v>358408.61844276526</v>
      </c>
      <c r="I26" s="1">
        <f t="shared" si="7"/>
        <v>24826590.97893247</v>
      </c>
      <c r="J26" s="1"/>
      <c r="K26">
        <v>2037</v>
      </c>
      <c r="L26">
        <v>43</v>
      </c>
    </row>
    <row r="27" spans="1:12" x14ac:dyDescent="0.25">
      <c r="A27">
        <v>22</v>
      </c>
      <c r="C27" s="1">
        <f t="shared" si="8"/>
        <v>153916193.61832795</v>
      </c>
      <c r="D27" s="1">
        <f t="shared" si="9"/>
        <v>30783238.72366558</v>
      </c>
      <c r="F27" s="6">
        <f t="shared" si="3"/>
        <v>5387066.7766414788</v>
      </c>
      <c r="G27" s="6">
        <f t="shared" si="0"/>
        <v>448922.23138678988</v>
      </c>
      <c r="I27" s="1">
        <f t="shared" si="7"/>
        <v>31033238.72366558</v>
      </c>
      <c r="J27" s="1"/>
      <c r="K27">
        <v>2038</v>
      </c>
      <c r="L27">
        <v>44</v>
      </c>
    </row>
    <row r="28" spans="1:12" x14ac:dyDescent="0.25">
      <c r="A28">
        <v>23</v>
      </c>
      <c r="C28" s="1">
        <f t="shared" si="8"/>
        <v>192707742.02290994</v>
      </c>
      <c r="D28" s="1">
        <f t="shared" si="9"/>
        <v>38541548.404581994</v>
      </c>
      <c r="F28" s="6">
        <f t="shared" si="3"/>
        <v>6744770.9708018489</v>
      </c>
      <c r="G28" s="6">
        <f t="shared" si="0"/>
        <v>562064.2475668207</v>
      </c>
      <c r="I28" s="1">
        <f t="shared" si="7"/>
        <v>38791548.404581994</v>
      </c>
      <c r="J28" s="1"/>
      <c r="K28">
        <v>2039</v>
      </c>
      <c r="L28">
        <v>45</v>
      </c>
    </row>
    <row r="29" spans="1:12" x14ac:dyDescent="0.25">
      <c r="A29">
        <v>24</v>
      </c>
      <c r="C29" s="1">
        <f t="shared" si="8"/>
        <v>241197177.52863741</v>
      </c>
      <c r="D29" s="1">
        <f t="shared" si="9"/>
        <v>48239435.50572747</v>
      </c>
      <c r="F29" s="6">
        <f t="shared" si="3"/>
        <v>8441901.2135023102</v>
      </c>
      <c r="G29" s="6">
        <f t="shared" si="0"/>
        <v>703491.76779185922</v>
      </c>
      <c r="I29" s="1">
        <f t="shared" si="7"/>
        <v>48489435.50572747</v>
      </c>
      <c r="J29" s="1"/>
      <c r="K29">
        <v>2040</v>
      </c>
      <c r="L29">
        <v>46</v>
      </c>
    </row>
    <row r="30" spans="1:12" x14ac:dyDescent="0.25">
      <c r="A30">
        <v>25</v>
      </c>
      <c r="C30" s="1">
        <f t="shared" si="8"/>
        <v>301808971.91079676</v>
      </c>
      <c r="D30" s="1">
        <f t="shared" si="9"/>
        <v>60361794.382159352</v>
      </c>
      <c r="F30" s="6">
        <f t="shared" si="3"/>
        <v>10563314.016877888</v>
      </c>
      <c r="G30" s="6">
        <f t="shared" si="0"/>
        <v>880276.16807315731</v>
      </c>
      <c r="I30" s="1">
        <f t="shared" si="7"/>
        <v>60611794.382159352</v>
      </c>
      <c r="J30" s="1"/>
      <c r="K30">
        <v>2041</v>
      </c>
      <c r="L30">
        <v>47</v>
      </c>
    </row>
    <row r="31" spans="1:12" ht="17.25" customHeight="1" x14ac:dyDescent="0.25">
      <c r="A31">
        <v>26</v>
      </c>
      <c r="C31" s="1">
        <f t="shared" si="8"/>
        <v>377573714.88849592</v>
      </c>
      <c r="D31" s="1">
        <f t="shared" si="9"/>
        <v>75514742.977699161</v>
      </c>
      <c r="F31" s="6">
        <f t="shared" si="3"/>
        <v>13215080.021097358</v>
      </c>
      <c r="G31" s="6">
        <f t="shared" si="0"/>
        <v>1101256.6684247798</v>
      </c>
      <c r="I31" s="1">
        <f t="shared" si="7"/>
        <v>75764742.977699161</v>
      </c>
      <c r="J31" s="1"/>
      <c r="K31">
        <v>2042</v>
      </c>
      <c r="L31">
        <v>48</v>
      </c>
    </row>
    <row r="32" spans="1:12" ht="19.5" customHeight="1" x14ac:dyDescent="0.25">
      <c r="A32">
        <v>27</v>
      </c>
      <c r="C32" s="1">
        <f t="shared" si="8"/>
        <v>472279643.6106199</v>
      </c>
      <c r="D32" s="1">
        <f t="shared" si="9"/>
        <v>94455928.722123981</v>
      </c>
      <c r="F32" s="6">
        <f t="shared" si="3"/>
        <v>16529787.526371699</v>
      </c>
      <c r="G32" s="6">
        <f t="shared" si="0"/>
        <v>1377482.2938643082</v>
      </c>
      <c r="I32" s="1">
        <f t="shared" si="7"/>
        <v>94705928.722123981</v>
      </c>
      <c r="J32" s="1"/>
      <c r="K32">
        <v>2043</v>
      </c>
      <c r="L32">
        <v>49</v>
      </c>
    </row>
    <row r="33" spans="1:12" x14ac:dyDescent="0.25">
      <c r="A33">
        <v>28</v>
      </c>
      <c r="C33" s="1">
        <f t="shared" si="8"/>
        <v>590662054.51327491</v>
      </c>
      <c r="D33" s="1">
        <f t="shared" si="9"/>
        <v>118132410.90265501</v>
      </c>
      <c r="F33" s="6">
        <f t="shared" si="3"/>
        <v>20673171.907964624</v>
      </c>
      <c r="G33" s="6">
        <f t="shared" si="0"/>
        <v>1722764.3256637186</v>
      </c>
      <c r="I33" s="1">
        <f t="shared" si="7"/>
        <v>118382410.90265501</v>
      </c>
      <c r="J33" s="1"/>
      <c r="K33">
        <v>2044</v>
      </c>
      <c r="L33">
        <v>50</v>
      </c>
    </row>
    <row r="34" spans="1:12" x14ac:dyDescent="0.25">
      <c r="A34">
        <v>29</v>
      </c>
      <c r="C34" s="1">
        <f t="shared" si="8"/>
        <v>738640068.14159369</v>
      </c>
      <c r="D34" s="1">
        <f t="shared" si="9"/>
        <v>147728013.62831879</v>
      </c>
      <c r="F34" s="6">
        <f t="shared" si="3"/>
        <v>25852402.384955782</v>
      </c>
      <c r="G34" s="6">
        <f t="shared" si="0"/>
        <v>2154366.8654129817</v>
      </c>
      <c r="I34" s="1">
        <f t="shared" si="7"/>
        <v>147978013.62831879</v>
      </c>
      <c r="J34" s="1"/>
      <c r="K34">
        <v>2045</v>
      </c>
      <c r="L34">
        <v>51</v>
      </c>
    </row>
    <row r="35" spans="1:12" x14ac:dyDescent="0.25">
      <c r="A35">
        <v>30</v>
      </c>
      <c r="C35" s="1">
        <f t="shared" si="8"/>
        <v>923612585.17699218</v>
      </c>
      <c r="D35" s="1">
        <f t="shared" si="9"/>
        <v>184722517.03539848</v>
      </c>
      <c r="F35" s="6">
        <f t="shared" si="3"/>
        <v>32326440.481194731</v>
      </c>
      <c r="G35" s="6">
        <f t="shared" si="0"/>
        <v>2693870.0400995607</v>
      </c>
      <c r="I35" s="1">
        <f t="shared" si="7"/>
        <v>184972517.03539848</v>
      </c>
      <c r="J35" s="1"/>
      <c r="K35">
        <v>2046</v>
      </c>
      <c r="L35">
        <v>52</v>
      </c>
    </row>
    <row r="36" spans="1:12" x14ac:dyDescent="0.25">
      <c r="A36">
        <v>31</v>
      </c>
      <c r="C36" s="1">
        <f t="shared" si="8"/>
        <v>1154828231.4712403</v>
      </c>
      <c r="D36" s="1">
        <f t="shared" si="9"/>
        <v>230965646.2942481</v>
      </c>
      <c r="F36" s="6">
        <f t="shared" si="3"/>
        <v>40418988.101493411</v>
      </c>
      <c r="G36" s="6">
        <f t="shared" si="0"/>
        <v>3368249.0084577841</v>
      </c>
      <c r="I36" s="1">
        <f t="shared" si="7"/>
        <v>231215646.2942481</v>
      </c>
      <c r="J36" s="1"/>
      <c r="K36">
        <v>2047</v>
      </c>
      <c r="L36">
        <v>53</v>
      </c>
    </row>
    <row r="37" spans="1:12" x14ac:dyDescent="0.25">
      <c r="A37">
        <v>32</v>
      </c>
      <c r="C37" s="1">
        <f t="shared" si="8"/>
        <v>1443847789.3390503</v>
      </c>
      <c r="D37" s="1">
        <f t="shared" si="9"/>
        <v>288769557.86781001</v>
      </c>
      <c r="F37" s="6">
        <f t="shared" si="3"/>
        <v>50534672.626866765</v>
      </c>
      <c r="G37" s="6">
        <f t="shared" si="0"/>
        <v>4211222.7189055635</v>
      </c>
      <c r="I37" s="1">
        <f t="shared" si="7"/>
        <v>289019557.86781001</v>
      </c>
      <c r="J37" s="1"/>
      <c r="K37">
        <v>2048</v>
      </c>
      <c r="L37">
        <v>54</v>
      </c>
    </row>
    <row r="38" spans="1:12" x14ac:dyDescent="0.25">
      <c r="A38">
        <v>33</v>
      </c>
      <c r="C38" s="1">
        <f t="shared" si="8"/>
        <v>1805122236.6738129</v>
      </c>
      <c r="D38" s="1">
        <f t="shared" si="9"/>
        <v>361024447.33476257</v>
      </c>
      <c r="F38" s="6">
        <f t="shared" si="3"/>
        <v>63179278.283583455</v>
      </c>
      <c r="G38" s="6">
        <f t="shared" si="0"/>
        <v>5264939.8569652876</v>
      </c>
      <c r="I38" s="1">
        <f t="shared" si="7"/>
        <v>361274447.33476257</v>
      </c>
      <c r="J38" s="1"/>
      <c r="K38">
        <v>2049</v>
      </c>
      <c r="L38">
        <v>55</v>
      </c>
    </row>
    <row r="39" spans="1:12" x14ac:dyDescent="0.25">
      <c r="A39">
        <v>34</v>
      </c>
      <c r="C39" s="1">
        <f t="shared" si="8"/>
        <v>2256715295.8422661</v>
      </c>
      <c r="D39" s="1">
        <f t="shared" si="9"/>
        <v>451343059.16845322</v>
      </c>
      <c r="F39" s="6">
        <f t="shared" si="3"/>
        <v>78985035.354479328</v>
      </c>
      <c r="G39" s="6">
        <f t="shared" si="0"/>
        <v>6582086.2795399437</v>
      </c>
      <c r="I39" s="1">
        <f t="shared" si="7"/>
        <v>451593059.16845322</v>
      </c>
      <c r="J39" s="1"/>
      <c r="K39">
        <v>2050</v>
      </c>
      <c r="L39">
        <v>56</v>
      </c>
    </row>
    <row r="40" spans="1:12" x14ac:dyDescent="0.25">
      <c r="A40">
        <v>35</v>
      </c>
      <c r="C40" s="1">
        <f t="shared" si="8"/>
        <v>2821206619.8028326</v>
      </c>
      <c r="D40" s="1">
        <f t="shared" si="9"/>
        <v>564241323.96056652</v>
      </c>
      <c r="F40" s="6">
        <f t="shared" si="3"/>
        <v>98742231.693099156</v>
      </c>
      <c r="G40" s="6">
        <f t="shared" si="0"/>
        <v>8228519.3077582633</v>
      </c>
      <c r="I40" s="1">
        <f t="shared" si="7"/>
        <v>564491323.96056652</v>
      </c>
      <c r="J40" s="1"/>
      <c r="K40">
        <v>2051</v>
      </c>
      <c r="L40">
        <v>57</v>
      </c>
    </row>
    <row r="41" spans="1:12" x14ac:dyDescent="0.25">
      <c r="A41">
        <v>36</v>
      </c>
      <c r="C41" s="1">
        <f t="shared" si="8"/>
        <v>3526820774.753541</v>
      </c>
      <c r="D41" s="1">
        <f t="shared" si="9"/>
        <v>705364154.95070839</v>
      </c>
      <c r="F41" s="6">
        <f t="shared" si="3"/>
        <v>123438727.11637394</v>
      </c>
      <c r="G41" s="6">
        <f t="shared" si="0"/>
        <v>10286560.593031162</v>
      </c>
      <c r="I41" s="1">
        <f t="shared" si="7"/>
        <v>705614154.95070839</v>
      </c>
      <c r="J41" s="1"/>
      <c r="K41">
        <v>2052</v>
      </c>
      <c r="L41">
        <v>58</v>
      </c>
    </row>
    <row r="42" spans="1:12" x14ac:dyDescent="0.25">
      <c r="A42">
        <v>37</v>
      </c>
      <c r="C42" s="1">
        <f t="shared" si="8"/>
        <v>4408838468.441926</v>
      </c>
      <c r="D42" s="1">
        <f t="shared" si="9"/>
        <v>881767693.68838501</v>
      </c>
      <c r="F42" s="6">
        <f t="shared" si="3"/>
        <v>154309346.39546743</v>
      </c>
      <c r="G42" s="6">
        <f t="shared" si="0"/>
        <v>12859112.199622286</v>
      </c>
      <c r="I42" s="1">
        <f t="shared" si="7"/>
        <v>882017693.68838501</v>
      </c>
      <c r="J42" s="1"/>
      <c r="K42">
        <v>2053</v>
      </c>
      <c r="L42">
        <v>59</v>
      </c>
    </row>
    <row r="43" spans="1:12" x14ac:dyDescent="0.25">
      <c r="A43">
        <v>38</v>
      </c>
      <c r="C43" s="1">
        <f t="shared" si="8"/>
        <v>5511360585.5524073</v>
      </c>
      <c r="D43" s="1">
        <f t="shared" si="9"/>
        <v>1102272117.1104813</v>
      </c>
      <c r="F43" s="6">
        <f t="shared" si="3"/>
        <v>192897620.49433428</v>
      </c>
      <c r="G43" s="6">
        <f t="shared" si="0"/>
        <v>16074801.707861191</v>
      </c>
      <c r="I43" s="1">
        <f t="shared" si="7"/>
        <v>1102522117.1104813</v>
      </c>
      <c r="J43" s="1"/>
      <c r="K43">
        <v>2054</v>
      </c>
      <c r="L43">
        <v>60</v>
      </c>
    </row>
    <row r="44" spans="1:12" x14ac:dyDescent="0.25">
      <c r="A44">
        <v>39</v>
      </c>
      <c r="C44" s="1">
        <f t="shared" si="8"/>
        <v>6889513231.9405088</v>
      </c>
      <c r="D44" s="1">
        <f t="shared" si="9"/>
        <v>1377902646.3881016</v>
      </c>
      <c r="F44" s="6">
        <f t="shared" si="3"/>
        <v>241132963.11791784</v>
      </c>
      <c r="G44" s="6">
        <f t="shared" si="0"/>
        <v>20094413.593159821</v>
      </c>
      <c r="I44" s="1">
        <f t="shared" si="7"/>
        <v>1378152646.3881016</v>
      </c>
      <c r="J44" s="1"/>
      <c r="K44">
        <v>2055</v>
      </c>
      <c r="L44">
        <v>61</v>
      </c>
    </row>
    <row r="45" spans="1:12" x14ac:dyDescent="0.25">
      <c r="A45">
        <v>40</v>
      </c>
      <c r="C45" s="1">
        <f t="shared" si="8"/>
        <v>8612204039.9256363</v>
      </c>
      <c r="D45" s="1">
        <f t="shared" si="9"/>
        <v>1722440807.9851274</v>
      </c>
      <c r="F45" s="6">
        <f t="shared" si="3"/>
        <v>301427141.39739728</v>
      </c>
      <c r="G45" s="6">
        <f t="shared" si="0"/>
        <v>25118928.449783105</v>
      </c>
      <c r="I45" s="1">
        <f t="shared" si="7"/>
        <v>1722690807.9851274</v>
      </c>
      <c r="J45" s="1"/>
      <c r="K45">
        <v>2056</v>
      </c>
      <c r="L45">
        <v>62</v>
      </c>
    </row>
    <row r="46" spans="1:12" x14ac:dyDescent="0.25">
      <c r="A46">
        <v>41</v>
      </c>
      <c r="C46" s="1">
        <f t="shared" si="8"/>
        <v>10765567549.907045</v>
      </c>
      <c r="D46" s="1">
        <f t="shared" si="9"/>
        <v>2153113509.9814091</v>
      </c>
      <c r="F46" s="6">
        <f t="shared" si="3"/>
        <v>376794864.2467466</v>
      </c>
      <c r="G46" s="6">
        <f t="shared" si="0"/>
        <v>31399572.020562217</v>
      </c>
      <c r="I46" s="1">
        <f t="shared" si="7"/>
        <v>2153363509.9814091</v>
      </c>
      <c r="J46" s="1"/>
      <c r="K46">
        <v>2057</v>
      </c>
      <c r="L46">
        <v>63</v>
      </c>
    </row>
    <row r="47" spans="1:12" x14ac:dyDescent="0.25">
      <c r="A47">
        <v>42</v>
      </c>
      <c r="C47" s="1">
        <f t="shared" si="8"/>
        <v>13457271937.383806</v>
      </c>
      <c r="D47" s="1">
        <f t="shared" si="9"/>
        <v>2691454387.4767609</v>
      </c>
      <c r="F47" s="6">
        <f t="shared" si="3"/>
        <v>471004517.80843323</v>
      </c>
      <c r="G47" s="6">
        <f t="shared" si="0"/>
        <v>39250376.484036103</v>
      </c>
      <c r="I47" s="1">
        <f t="shared" si="7"/>
        <v>2691704387.4767609</v>
      </c>
      <c r="J47" s="1"/>
      <c r="K47">
        <v>2058</v>
      </c>
      <c r="L47">
        <v>64</v>
      </c>
    </row>
    <row r="48" spans="1:12" x14ac:dyDescent="0.25">
      <c r="A48">
        <v>43</v>
      </c>
      <c r="C48" s="1">
        <f t="shared" si="8"/>
        <v>16821902421.729757</v>
      </c>
      <c r="D48" s="1">
        <f t="shared" si="9"/>
        <v>3364380484.3459511</v>
      </c>
      <c r="F48" s="6">
        <f t="shared" si="3"/>
        <v>588766584.76054156</v>
      </c>
      <c r="G48" s="6">
        <f t="shared" si="0"/>
        <v>49063882.063378461</v>
      </c>
      <c r="I48" s="1">
        <f t="shared" si="7"/>
        <v>3364630484.3459511</v>
      </c>
      <c r="J48" s="1"/>
      <c r="K48">
        <v>2059</v>
      </c>
      <c r="L48">
        <v>65</v>
      </c>
    </row>
    <row r="49" spans="1:12" x14ac:dyDescent="0.25">
      <c r="A49">
        <v>44</v>
      </c>
      <c r="C49" s="1">
        <f t="shared" si="8"/>
        <v>21027690527.162197</v>
      </c>
      <c r="D49" s="1">
        <f t="shared" si="9"/>
        <v>4205538105.4324398</v>
      </c>
      <c r="F49" s="6">
        <f t="shared" si="3"/>
        <v>735969168.45067692</v>
      </c>
      <c r="G49" s="6">
        <f t="shared" si="0"/>
        <v>61330764.03755641</v>
      </c>
      <c r="I49" s="1">
        <f t="shared" si="7"/>
        <v>4205788105.4324398</v>
      </c>
      <c r="J49" s="1"/>
      <c r="K49">
        <v>2060</v>
      </c>
      <c r="L49">
        <v>66</v>
      </c>
    </row>
    <row r="50" spans="1:12" x14ac:dyDescent="0.25">
      <c r="A50">
        <v>45</v>
      </c>
      <c r="C50" s="1">
        <f t="shared" si="8"/>
        <v>26284925658.952747</v>
      </c>
      <c r="D50" s="1">
        <f t="shared" si="9"/>
        <v>5256985131.7905502</v>
      </c>
      <c r="F50" s="6">
        <f t="shared" si="3"/>
        <v>919972398.06334627</v>
      </c>
      <c r="G50" s="6">
        <f t="shared" si="0"/>
        <v>76664366.505278856</v>
      </c>
      <c r="I50" s="1">
        <f t="shared" si="7"/>
        <v>5257235131.7905502</v>
      </c>
      <c r="J50" s="1"/>
      <c r="K50">
        <v>2061</v>
      </c>
      <c r="L50">
        <v>67</v>
      </c>
    </row>
    <row r="51" spans="1:12" x14ac:dyDescent="0.25">
      <c r="A51">
        <v>46</v>
      </c>
      <c r="C51" s="1">
        <f t="shared" si="8"/>
        <v>32856469573.690933</v>
      </c>
      <c r="D51" s="1">
        <f t="shared" si="9"/>
        <v>6571293914.7381859</v>
      </c>
      <c r="F51" s="6">
        <f t="shared" si="3"/>
        <v>1149976435.0791829</v>
      </c>
      <c r="G51" s="6">
        <f t="shared" si="0"/>
        <v>95831369.589931905</v>
      </c>
      <c r="I51" s="1">
        <f t="shared" si="7"/>
        <v>6571543914.7381859</v>
      </c>
      <c r="J51" s="1"/>
      <c r="K51">
        <v>2062</v>
      </c>
      <c r="L51">
        <v>68</v>
      </c>
    </row>
    <row r="52" spans="1:12" x14ac:dyDescent="0.25">
      <c r="A52">
        <v>47</v>
      </c>
      <c r="C52" s="1">
        <f t="shared" si="8"/>
        <v>41070899467.113663</v>
      </c>
      <c r="D52" s="1">
        <f t="shared" si="9"/>
        <v>8214179893.4227295</v>
      </c>
      <c r="F52" s="6">
        <f t="shared" si="3"/>
        <v>1437481481.3489783</v>
      </c>
      <c r="G52" s="6">
        <f t="shared" si="0"/>
        <v>119790123.4457482</v>
      </c>
      <c r="I52" s="1">
        <f t="shared" si="7"/>
        <v>8214429893.4227295</v>
      </c>
      <c r="J52" s="1"/>
      <c r="K52">
        <v>2063</v>
      </c>
      <c r="L52">
        <v>69</v>
      </c>
    </row>
    <row r="53" spans="1:12" x14ac:dyDescent="0.25">
      <c r="A53">
        <v>48</v>
      </c>
      <c r="C53" s="1">
        <f t="shared" si="8"/>
        <v>51338936833.892075</v>
      </c>
      <c r="D53" s="1">
        <f t="shared" si="9"/>
        <v>10267787366.778412</v>
      </c>
      <c r="F53" s="6">
        <f t="shared" si="3"/>
        <v>1796862789.1862228</v>
      </c>
      <c r="G53" s="6">
        <f t="shared" si="0"/>
        <v>149738565.76551858</v>
      </c>
      <c r="I53" s="1">
        <f t="shared" si="7"/>
        <v>10268037366.778412</v>
      </c>
      <c r="J53" s="1"/>
      <c r="K53">
        <v>2064</v>
      </c>
      <c r="L53">
        <v>70</v>
      </c>
    </row>
    <row r="54" spans="1:12" x14ac:dyDescent="0.25">
      <c r="A54">
        <v>49</v>
      </c>
      <c r="C54" s="1">
        <f t="shared" si="8"/>
        <v>64173983542.365097</v>
      </c>
      <c r="D54" s="1">
        <f t="shared" si="9"/>
        <v>12834796708.473022</v>
      </c>
      <c r="F54" s="6">
        <f t="shared" si="3"/>
        <v>2246089423.9827785</v>
      </c>
      <c r="G54" s="6">
        <f t="shared" si="0"/>
        <v>187174118.66523156</v>
      </c>
      <c r="I54" s="1">
        <f t="shared" si="7"/>
        <v>12835046708.473022</v>
      </c>
      <c r="J54" s="1"/>
      <c r="K54">
        <v>2065</v>
      </c>
      <c r="L54">
        <v>71</v>
      </c>
    </row>
    <row r="55" spans="1:12" x14ac:dyDescent="0.25">
      <c r="A55">
        <v>50</v>
      </c>
      <c r="C55" s="1">
        <f t="shared" si="8"/>
        <v>80217791927.956375</v>
      </c>
      <c r="D55" s="1">
        <f t="shared" si="9"/>
        <v>16043558385.591278</v>
      </c>
      <c r="F55" s="6">
        <f t="shared" si="3"/>
        <v>2807622717.4784732</v>
      </c>
      <c r="G55" s="6">
        <f t="shared" si="0"/>
        <v>233968559.78987277</v>
      </c>
      <c r="I55" s="1">
        <f t="shared" si="7"/>
        <v>16043808385.591278</v>
      </c>
      <c r="J55" s="1"/>
      <c r="K55">
        <v>2066</v>
      </c>
      <c r="L55">
        <v>72</v>
      </c>
    </row>
    <row r="56" spans="1:12" x14ac:dyDescent="0.25">
      <c r="A56">
        <v>51</v>
      </c>
      <c r="C56" s="1">
        <f t="shared" si="8"/>
        <v>100272552409.94547</v>
      </c>
      <c r="D56" s="1">
        <f t="shared" si="9"/>
        <v>20054510481.98909</v>
      </c>
      <c r="F56" s="6">
        <f t="shared" si="3"/>
        <v>3509539334.3480916</v>
      </c>
      <c r="G56" s="6">
        <f t="shared" si="0"/>
        <v>292461611.1956743</v>
      </c>
      <c r="I56" s="1">
        <f t="shared" si="7"/>
        <v>20054760481.98909</v>
      </c>
      <c r="J56" s="1"/>
      <c r="K56">
        <v>2067</v>
      </c>
      <c r="L56">
        <v>73</v>
      </c>
    </row>
    <row r="57" spans="1:12" x14ac:dyDescent="0.25">
      <c r="A57">
        <v>52</v>
      </c>
      <c r="C57" s="1">
        <f t="shared" si="8"/>
        <v>125341003012.43182</v>
      </c>
      <c r="D57" s="1">
        <f t="shared" si="9"/>
        <v>25068200602.486359</v>
      </c>
      <c r="F57" s="6">
        <f t="shared" si="3"/>
        <v>4386935105.4351139</v>
      </c>
      <c r="G57" s="6">
        <f t="shared" si="0"/>
        <v>365577925.45292616</v>
      </c>
      <c r="I57" s="1">
        <f t="shared" si="7"/>
        <v>25068450602.486359</v>
      </c>
      <c r="J57" s="1"/>
      <c r="K57">
        <v>2068</v>
      </c>
      <c r="L57">
        <v>74</v>
      </c>
    </row>
    <row r="58" spans="1:12" x14ac:dyDescent="0.25">
      <c r="A58">
        <v>53</v>
      </c>
      <c r="C58" s="1">
        <f t="shared" si="8"/>
        <v>156676566265.53979</v>
      </c>
      <c r="D58" s="1">
        <f t="shared" si="9"/>
        <v>31335313253.107971</v>
      </c>
      <c r="F58" s="6">
        <f t="shared" si="3"/>
        <v>5483679819.2938938</v>
      </c>
      <c r="G58" s="6">
        <f t="shared" si="0"/>
        <v>456973318.27449113</v>
      </c>
      <c r="I58" s="1">
        <f t="shared" si="7"/>
        <v>31335563253.107971</v>
      </c>
      <c r="J58" s="1"/>
      <c r="K58">
        <v>2069</v>
      </c>
      <c r="L58">
        <v>75</v>
      </c>
    </row>
    <row r="59" spans="1:12" x14ac:dyDescent="0.25">
      <c r="A59">
        <v>54</v>
      </c>
      <c r="C59" s="1">
        <f t="shared" si="8"/>
        <v>195846020331.92474</v>
      </c>
      <c r="D59" s="1">
        <f t="shared" si="9"/>
        <v>39169204066.384949</v>
      </c>
      <c r="F59" s="6">
        <f t="shared" si="3"/>
        <v>6854610711.6173668</v>
      </c>
      <c r="G59" s="6">
        <f t="shared" si="0"/>
        <v>571217559.30144727</v>
      </c>
      <c r="I59" s="1">
        <f t="shared" si="7"/>
        <v>39169454066.384949</v>
      </c>
      <c r="J59" s="1"/>
      <c r="K59">
        <v>2070</v>
      </c>
      <c r="L59">
        <v>76</v>
      </c>
    </row>
    <row r="60" spans="1:12" x14ac:dyDescent="0.25">
      <c r="A60">
        <v>55</v>
      </c>
      <c r="C60" s="1">
        <f t="shared" si="8"/>
        <v>244807837914.90594</v>
      </c>
      <c r="D60" s="1">
        <f t="shared" si="9"/>
        <v>48961567582.981201</v>
      </c>
      <c r="F60" s="6">
        <f t="shared" si="3"/>
        <v>8568274327.0217085</v>
      </c>
      <c r="G60" s="6">
        <f t="shared" si="0"/>
        <v>714022860.58514237</v>
      </c>
      <c r="I60" s="1">
        <f t="shared" si="7"/>
        <v>48961817582.981201</v>
      </c>
      <c r="J60" s="1"/>
      <c r="K60">
        <v>2071</v>
      </c>
      <c r="L60">
        <v>77</v>
      </c>
    </row>
    <row r="61" spans="1:12" x14ac:dyDescent="0.25">
      <c r="A61">
        <v>56</v>
      </c>
      <c r="C61" s="1">
        <f t="shared" si="8"/>
        <v>306010109893.63245</v>
      </c>
      <c r="D61" s="1">
        <f t="shared" si="9"/>
        <v>61202021978.726501</v>
      </c>
      <c r="F61" s="6">
        <f t="shared" si="3"/>
        <v>10710353846.277136</v>
      </c>
      <c r="G61" s="6">
        <f t="shared" si="0"/>
        <v>892529487.18976128</v>
      </c>
      <c r="I61" s="1">
        <f t="shared" si="7"/>
        <v>61202271978.726501</v>
      </c>
      <c r="J61" s="1"/>
      <c r="K61">
        <v>2072</v>
      </c>
      <c r="L61">
        <v>78</v>
      </c>
    </row>
    <row r="62" spans="1:12" x14ac:dyDescent="0.25">
      <c r="A62">
        <v>57</v>
      </c>
      <c r="C62" s="1">
        <f t="shared" si="8"/>
        <v>382512949867.04053</v>
      </c>
      <c r="D62" s="1">
        <f t="shared" si="9"/>
        <v>76502589973.408081</v>
      </c>
      <c r="F62" s="6">
        <f t="shared" si="3"/>
        <v>13387953245.34642</v>
      </c>
      <c r="G62" s="6">
        <f t="shared" si="0"/>
        <v>1115662770.4455349</v>
      </c>
      <c r="I62" s="1">
        <f t="shared" si="7"/>
        <v>76502839973.408081</v>
      </c>
      <c r="J62" s="1"/>
      <c r="K62">
        <v>2073</v>
      </c>
      <c r="L62">
        <v>79</v>
      </c>
    </row>
    <row r="63" spans="1:12" x14ac:dyDescent="0.25">
      <c r="A63">
        <v>58</v>
      </c>
      <c r="C63" s="1">
        <f t="shared" si="8"/>
        <v>478141499833.80066</v>
      </c>
      <c r="D63" s="1">
        <f t="shared" si="9"/>
        <v>95628299966.760132</v>
      </c>
      <c r="F63" s="6">
        <f t="shared" si="3"/>
        <v>16734952494.183025</v>
      </c>
      <c r="G63" s="6">
        <f t="shared" si="0"/>
        <v>1394579374.5152521</v>
      </c>
      <c r="I63" s="1">
        <f t="shared" si="7"/>
        <v>95628549966.760132</v>
      </c>
      <c r="J63" s="1"/>
      <c r="K63">
        <v>2074</v>
      </c>
      <c r="L63">
        <v>80</v>
      </c>
    </row>
    <row r="64" spans="1:12" x14ac:dyDescent="0.25">
      <c r="A64">
        <v>59</v>
      </c>
      <c r="C64" s="1">
        <f t="shared" si="8"/>
        <v>597677187292.25085</v>
      </c>
      <c r="D64" s="1">
        <f t="shared" si="9"/>
        <v>119535437458.4502</v>
      </c>
      <c r="F64" s="6">
        <f t="shared" si="3"/>
        <v>20918701555.228783</v>
      </c>
      <c r="G64" s="6">
        <f t="shared" si="0"/>
        <v>1743225129.6023986</v>
      </c>
      <c r="I64" s="1">
        <f t="shared" si="7"/>
        <v>119535687458.4502</v>
      </c>
      <c r="J64" s="1"/>
      <c r="K64">
        <v>2075</v>
      </c>
      <c r="L64">
        <v>81</v>
      </c>
    </row>
    <row r="65" spans="1:12" x14ac:dyDescent="0.25">
      <c r="A65">
        <v>60</v>
      </c>
      <c r="C65" s="1">
        <f t="shared" si="8"/>
        <v>747096796615.3136</v>
      </c>
      <c r="D65" s="1">
        <f t="shared" si="9"/>
        <v>149419359323.06274</v>
      </c>
      <c r="F65" s="6">
        <f t="shared" si="3"/>
        <v>26148387881.53598</v>
      </c>
      <c r="G65" s="6">
        <f t="shared" si="0"/>
        <v>2179032323.4613318</v>
      </c>
      <c r="I65" s="1">
        <f t="shared" si="7"/>
        <v>149419609323.06274</v>
      </c>
      <c r="J65" s="1"/>
      <c r="K65">
        <v>2076</v>
      </c>
      <c r="L65">
        <v>82</v>
      </c>
    </row>
    <row r="66" spans="1:12" x14ac:dyDescent="0.25">
      <c r="A66">
        <v>61</v>
      </c>
      <c r="C66" s="1">
        <f t="shared" si="8"/>
        <v>933871308269.14197</v>
      </c>
      <c r="D66" s="1">
        <f t="shared" si="9"/>
        <v>186774261653.82837</v>
      </c>
      <c r="F66" s="6">
        <f t="shared" si="3"/>
        <v>32685495789.419971</v>
      </c>
      <c r="G66" s="6">
        <f t="shared" si="0"/>
        <v>2723791315.7849975</v>
      </c>
      <c r="I66" s="1">
        <f t="shared" si="7"/>
        <v>186774511653.82837</v>
      </c>
      <c r="K66">
        <v>2077</v>
      </c>
      <c r="L66">
        <v>83</v>
      </c>
    </row>
    <row r="67" spans="1:12" x14ac:dyDescent="0.25">
      <c r="A67">
        <v>62</v>
      </c>
      <c r="C67" s="1">
        <f t="shared" si="8"/>
        <v>1167339447836.4275</v>
      </c>
      <c r="D67" s="1">
        <f t="shared" si="9"/>
        <v>233467889567.28552</v>
      </c>
      <c r="F67" s="6">
        <f t="shared" si="3"/>
        <v>40856880674.274963</v>
      </c>
      <c r="G67" s="6">
        <f t="shared" si="0"/>
        <v>3404740056.1895804</v>
      </c>
      <c r="I67" s="1">
        <f t="shared" si="7"/>
        <v>233468139567.28552</v>
      </c>
      <c r="K67">
        <v>2078</v>
      </c>
      <c r="L67">
        <v>84</v>
      </c>
    </row>
    <row r="68" spans="1:12" x14ac:dyDescent="0.25">
      <c r="A68">
        <v>63</v>
      </c>
      <c r="C68" s="1">
        <f t="shared" si="8"/>
        <v>1459174622295.5344</v>
      </c>
      <c r="D68" s="1">
        <f t="shared" si="9"/>
        <v>291834924459.10693</v>
      </c>
      <c r="F68" s="6">
        <f t="shared" si="3"/>
        <v>51071111780.343712</v>
      </c>
      <c r="G68" s="6">
        <f t="shared" si="0"/>
        <v>4255925981.6953092</v>
      </c>
      <c r="I68" s="1">
        <f t="shared" si="7"/>
        <v>291835174459.10693</v>
      </c>
      <c r="K68">
        <v>2079</v>
      </c>
      <c r="L68">
        <v>85</v>
      </c>
    </row>
    <row r="69" spans="1:12" x14ac:dyDescent="0.25">
      <c r="A69">
        <v>64</v>
      </c>
      <c r="C69" s="1">
        <f t="shared" si="8"/>
        <v>1823968590369.418</v>
      </c>
      <c r="D69" s="1">
        <f t="shared" si="9"/>
        <v>364793718073.88354</v>
      </c>
      <c r="F69" s="6">
        <f t="shared" si="3"/>
        <v>63838900662.929634</v>
      </c>
      <c r="G69" s="6">
        <f t="shared" ref="G69:G70" si="10">F69/12</f>
        <v>5319908388.5774698</v>
      </c>
      <c r="I69" s="1">
        <f t="shared" si="7"/>
        <v>364793968073.88354</v>
      </c>
      <c r="K69">
        <v>2080</v>
      </c>
      <c r="L69">
        <v>86</v>
      </c>
    </row>
    <row r="70" spans="1:12" x14ac:dyDescent="0.25">
      <c r="A70">
        <v>65</v>
      </c>
      <c r="C70" s="1">
        <f t="shared" si="8"/>
        <v>2279961050461.7725</v>
      </c>
      <c r="D70" s="1">
        <f t="shared" si="9"/>
        <v>455992210092.35449</v>
      </c>
      <c r="F70" s="6">
        <f t="shared" ref="F70" si="11">C70*$F$1</f>
        <v>79798636766.162048</v>
      </c>
      <c r="G70" s="6">
        <f t="shared" si="10"/>
        <v>6649886397.180171</v>
      </c>
      <c r="I70" s="1">
        <f t="shared" si="7"/>
        <v>455992460092.35449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4"/>
  <sheetViews>
    <sheetView workbookViewId="0">
      <selection activeCell="K17" sqref="K17"/>
    </sheetView>
  </sheetViews>
  <sheetFormatPr defaultRowHeight="16.5" x14ac:dyDescent="0.2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 x14ac:dyDescent="0.25">
      <c r="C1" s="3" t="s">
        <v>7</v>
      </c>
      <c r="D1" t="s">
        <v>40</v>
      </c>
      <c r="E1" t="s">
        <v>41</v>
      </c>
    </row>
    <row r="3" spans="1:10" x14ac:dyDescent="0.25">
      <c r="A3" t="s">
        <v>39</v>
      </c>
      <c r="D3" s="3"/>
      <c r="E3" s="3">
        <v>1000000</v>
      </c>
    </row>
    <row r="4" spans="1:10" x14ac:dyDescent="0.25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 x14ac:dyDescent="0.25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 x14ac:dyDescent="0.25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 x14ac:dyDescent="0.25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 x14ac:dyDescent="0.25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 x14ac:dyDescent="0.25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 x14ac:dyDescent="0.25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 x14ac:dyDescent="0.25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 x14ac:dyDescent="0.25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 x14ac:dyDescent="0.25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 x14ac:dyDescent="0.25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 x14ac:dyDescent="0.25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 x14ac:dyDescent="0.25">
      <c r="A16" s="2"/>
      <c r="D16" s="3"/>
      <c r="E16" s="3"/>
    </row>
    <row r="17" spans="1:10" x14ac:dyDescent="0.25">
      <c r="A17" s="3" t="s">
        <v>37</v>
      </c>
      <c r="B17" s="3"/>
      <c r="D17" s="3"/>
      <c r="E17" s="3"/>
    </row>
    <row r="18" spans="1:10" x14ac:dyDescent="0.25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 x14ac:dyDescent="0.25">
      <c r="A19" t="s">
        <v>20</v>
      </c>
      <c r="D19" s="7">
        <f>D18/E21</f>
        <v>0</v>
      </c>
      <c r="E19" s="7">
        <f>E18/E21</f>
        <v>1</v>
      </c>
      <c r="J19" s="3"/>
    </row>
    <row r="20" spans="1:10" x14ac:dyDescent="0.25">
      <c r="A20" t="s">
        <v>12</v>
      </c>
      <c r="C20" s="7">
        <f>C18/(E21-C18)</f>
        <v>4.0756000000000001E-2</v>
      </c>
      <c r="E20" s="3" t="s">
        <v>42</v>
      </c>
    </row>
    <row r="21" spans="1:10" x14ac:dyDescent="0.25">
      <c r="E21" s="3">
        <f>SUM(D18:E18)</f>
        <v>1040756</v>
      </c>
    </row>
    <row r="22" spans="1:10" x14ac:dyDescent="0.25">
      <c r="A22" s="2"/>
      <c r="D22" s="3"/>
      <c r="E22" s="3"/>
    </row>
    <row r="23" spans="1:10" x14ac:dyDescent="0.25">
      <c r="A23" s="2"/>
      <c r="D23" s="3"/>
      <c r="E23" s="3"/>
    </row>
    <row r="24" spans="1:10" x14ac:dyDescent="0.25">
      <c r="A24" s="2"/>
      <c r="D24" s="3"/>
      <c r="E24" s="3"/>
    </row>
    <row r="25" spans="1:10" x14ac:dyDescent="0.25">
      <c r="A25" s="2"/>
      <c r="D25" s="3"/>
      <c r="E25" s="3"/>
    </row>
    <row r="26" spans="1:10" x14ac:dyDescent="0.25">
      <c r="A26" s="2"/>
      <c r="D26" s="3"/>
      <c r="E26" s="3"/>
    </row>
    <row r="27" spans="1:10" x14ac:dyDescent="0.25">
      <c r="A27" s="2"/>
      <c r="D27" s="3"/>
      <c r="E27" s="3"/>
      <c r="I27" s="8"/>
    </row>
    <row r="28" spans="1:10" x14ac:dyDescent="0.25">
      <c r="A28" s="2"/>
      <c r="D28" s="3"/>
      <c r="E28" s="3"/>
    </row>
    <row r="29" spans="1:10" x14ac:dyDescent="0.25">
      <c r="A29" s="2"/>
      <c r="D29" s="3"/>
      <c r="E29" s="3"/>
    </row>
    <row r="30" spans="1:10" x14ac:dyDescent="0.25">
      <c r="A30" s="2"/>
      <c r="D30" s="3"/>
      <c r="E30" s="3"/>
    </row>
    <row r="31" spans="1:10" x14ac:dyDescent="0.25">
      <c r="A31" s="2"/>
      <c r="D31" s="3"/>
      <c r="E31" s="3"/>
    </row>
    <row r="32" spans="1:10" x14ac:dyDescent="0.25">
      <c r="A32" s="2"/>
      <c r="E32" s="3"/>
    </row>
    <row r="33" spans="1:5" x14ac:dyDescent="0.25">
      <c r="A33" s="2"/>
      <c r="D33" s="3"/>
      <c r="E33" s="3"/>
    </row>
    <row r="34" spans="1:5" x14ac:dyDescent="0.25">
      <c r="A34" s="2"/>
      <c r="D34" s="3"/>
      <c r="E34" s="3"/>
    </row>
    <row r="35" spans="1:5" x14ac:dyDescent="0.25">
      <c r="A35" s="2"/>
      <c r="D35" s="3"/>
      <c r="E35" s="3"/>
    </row>
    <row r="36" spans="1:5" x14ac:dyDescent="0.25">
      <c r="A36" s="2"/>
      <c r="D36" s="3"/>
      <c r="E36" s="3"/>
    </row>
    <row r="37" spans="1:5" x14ac:dyDescent="0.25">
      <c r="A37" s="2"/>
      <c r="D37" s="3"/>
      <c r="E37" s="3"/>
    </row>
    <row r="38" spans="1:5" x14ac:dyDescent="0.25">
      <c r="A38" s="2"/>
      <c r="D38" s="3"/>
      <c r="E38" s="3"/>
    </row>
    <row r="39" spans="1:5" x14ac:dyDescent="0.25">
      <c r="A39" s="2"/>
      <c r="D39" s="3"/>
      <c r="E39" s="3"/>
    </row>
    <row r="40" spans="1:5" x14ac:dyDescent="0.25">
      <c r="A40" s="2"/>
      <c r="D40" s="3"/>
      <c r="E40" s="3"/>
    </row>
    <row r="41" spans="1:5" x14ac:dyDescent="0.25">
      <c r="A41" s="2"/>
      <c r="D41" s="3"/>
      <c r="E41" s="3"/>
    </row>
    <row r="42" spans="1:5" x14ac:dyDescent="0.25">
      <c r="A42" s="2"/>
      <c r="D42" s="3"/>
      <c r="E42" s="3"/>
    </row>
    <row r="43" spans="1:5" x14ac:dyDescent="0.25">
      <c r="A43" s="2"/>
      <c r="D43" s="3"/>
      <c r="E43" s="3"/>
    </row>
    <row r="44" spans="1:5" x14ac:dyDescent="0.25">
      <c r="A44" s="2"/>
      <c r="D44" s="3"/>
      <c r="E44" s="3"/>
    </row>
    <row r="45" spans="1:5" x14ac:dyDescent="0.25">
      <c r="A45" s="2"/>
      <c r="D45" s="3"/>
      <c r="E45" s="3"/>
    </row>
    <row r="46" spans="1:5" x14ac:dyDescent="0.25">
      <c r="A46" s="2"/>
      <c r="D46" s="3"/>
      <c r="E46" s="3"/>
    </row>
    <row r="47" spans="1:5" x14ac:dyDescent="0.25">
      <c r="A47" s="2"/>
      <c r="D47" s="3"/>
      <c r="E47" s="3"/>
    </row>
    <row r="48" spans="1:5" x14ac:dyDescent="0.25">
      <c r="A48" s="2"/>
      <c r="D48" s="3"/>
      <c r="E48" s="3"/>
    </row>
    <row r="49" spans="1:5" x14ac:dyDescent="0.25">
      <c r="A49" s="2"/>
      <c r="D49" s="3"/>
      <c r="E49" s="3"/>
    </row>
    <row r="50" spans="1:5" x14ac:dyDescent="0.25">
      <c r="A50" s="2"/>
      <c r="D50" s="3"/>
      <c r="E50" s="3"/>
    </row>
    <row r="51" spans="1:5" x14ac:dyDescent="0.25">
      <c r="A51" s="2"/>
      <c r="D51" s="3"/>
      <c r="E51" s="3"/>
    </row>
    <row r="52" spans="1:5" x14ac:dyDescent="0.25">
      <c r="A52" s="2"/>
      <c r="D52" s="3"/>
      <c r="E52" s="3"/>
    </row>
    <row r="53" spans="1:5" x14ac:dyDescent="0.25">
      <c r="A53" s="2"/>
      <c r="D53" s="3"/>
      <c r="E53" s="3"/>
    </row>
    <row r="54" spans="1:5" x14ac:dyDescent="0.25">
      <c r="A54" s="2"/>
      <c r="D54" s="3"/>
      <c r="E54" s="3"/>
    </row>
    <row r="55" spans="1:5" x14ac:dyDescent="0.25">
      <c r="A55" s="2"/>
      <c r="D55" s="3"/>
      <c r="E55" s="3"/>
    </row>
    <row r="56" spans="1:5" x14ac:dyDescent="0.25">
      <c r="A56" s="2"/>
      <c r="D56" s="3"/>
      <c r="E56" s="3"/>
    </row>
    <row r="57" spans="1:5" x14ac:dyDescent="0.25">
      <c r="A57" s="2"/>
      <c r="D57" s="3"/>
      <c r="E57" s="3"/>
    </row>
    <row r="58" spans="1:5" x14ac:dyDescent="0.25">
      <c r="A58" s="2"/>
      <c r="D58" s="3"/>
      <c r="E58" s="3"/>
    </row>
    <row r="59" spans="1:5" x14ac:dyDescent="0.25">
      <c r="A59" s="2"/>
      <c r="D59" s="3"/>
      <c r="E59" s="3"/>
    </row>
    <row r="60" spans="1:5" x14ac:dyDescent="0.25">
      <c r="A60" s="2"/>
      <c r="D60" s="3"/>
      <c r="E60" s="3"/>
    </row>
    <row r="61" spans="1:5" x14ac:dyDescent="0.25">
      <c r="A61" s="2"/>
      <c r="D61" s="3"/>
      <c r="E61" s="3"/>
    </row>
    <row r="62" spans="1:5" x14ac:dyDescent="0.25">
      <c r="A62" s="2"/>
      <c r="D62" s="3"/>
      <c r="E62" s="3"/>
    </row>
    <row r="63" spans="1:5" x14ac:dyDescent="0.25">
      <c r="A63" s="2"/>
      <c r="D63" s="3"/>
      <c r="E63" s="3"/>
    </row>
    <row r="64" spans="1:5" x14ac:dyDescent="0.2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5"/>
  <sheetViews>
    <sheetView topLeftCell="A7" workbookViewId="0">
      <selection activeCell="J35" sqref="J35"/>
    </sheetView>
  </sheetViews>
  <sheetFormatPr defaultRowHeight="16.5" x14ac:dyDescent="0.25"/>
  <cols>
    <col min="1" max="1" width="25.375" bestFit="1" customWidth="1"/>
    <col min="2" max="2" width="21.75" bestFit="1" customWidth="1"/>
    <col min="3" max="3" width="18.625" bestFit="1" customWidth="1"/>
  </cols>
  <sheetData>
    <row r="1" spans="1:3" x14ac:dyDescent="0.25">
      <c r="A1" t="s">
        <v>33</v>
      </c>
      <c r="B1" t="s">
        <v>31</v>
      </c>
    </row>
    <row r="2" spans="1:3" x14ac:dyDescent="0.25">
      <c r="A2" t="s">
        <v>32</v>
      </c>
      <c r="B2" t="s">
        <v>31</v>
      </c>
    </row>
    <row r="3" spans="1:3" x14ac:dyDescent="0.25">
      <c r="A3" t="s">
        <v>34</v>
      </c>
      <c r="B3" t="s">
        <v>30</v>
      </c>
    </row>
    <row r="4" spans="1:3" x14ac:dyDescent="0.25">
      <c r="A4" t="s">
        <v>34</v>
      </c>
      <c r="B4" s="10" t="s">
        <v>96</v>
      </c>
      <c r="C4" t="s">
        <v>49</v>
      </c>
    </row>
    <row r="9" spans="1:3" x14ac:dyDescent="0.25">
      <c r="A9" t="s">
        <v>84</v>
      </c>
      <c r="B9" t="s">
        <v>36</v>
      </c>
      <c r="C9" t="s">
        <v>85</v>
      </c>
    </row>
    <row r="10" spans="1:3" ht="19.5" x14ac:dyDescent="0.25">
      <c r="A10" t="s">
        <v>105</v>
      </c>
      <c r="B10" s="9" t="s">
        <v>86</v>
      </c>
      <c r="C10" t="s">
        <v>89</v>
      </c>
    </row>
    <row r="13" spans="1:3" x14ac:dyDescent="0.25">
      <c r="A13" t="s">
        <v>88</v>
      </c>
      <c r="B13" t="s">
        <v>89</v>
      </c>
    </row>
    <row r="16" spans="1:3" x14ac:dyDescent="0.25">
      <c r="B16" t="s">
        <v>103</v>
      </c>
      <c r="C16" t="s">
        <v>104</v>
      </c>
    </row>
    <row r="17" spans="1:3" x14ac:dyDescent="0.25">
      <c r="A17" t="s">
        <v>100</v>
      </c>
      <c r="B17" t="s">
        <v>101</v>
      </c>
      <c r="C17" t="s">
        <v>102</v>
      </c>
    </row>
    <row r="18" spans="1:3" x14ac:dyDescent="0.25">
      <c r="A18" t="s">
        <v>128</v>
      </c>
      <c r="B18" t="s">
        <v>36</v>
      </c>
      <c r="C18" t="s">
        <v>102</v>
      </c>
    </row>
    <row r="19" spans="1:3" x14ac:dyDescent="0.25">
      <c r="A19" t="s">
        <v>35</v>
      </c>
      <c r="B19" t="s">
        <v>126</v>
      </c>
      <c r="C19" t="s">
        <v>127</v>
      </c>
    </row>
    <row r="20" spans="1:3" x14ac:dyDescent="0.25">
      <c r="A20" t="s">
        <v>130</v>
      </c>
      <c r="C20" t="s">
        <v>129</v>
      </c>
    </row>
    <row r="22" spans="1:3" x14ac:dyDescent="0.25">
      <c r="A22" t="s">
        <v>106</v>
      </c>
    </row>
    <row r="23" spans="1:3" x14ac:dyDescent="0.25">
      <c r="A23" t="s">
        <v>107</v>
      </c>
      <c r="B23" t="s">
        <v>108</v>
      </c>
    </row>
    <row r="24" spans="1:3" x14ac:dyDescent="0.25">
      <c r="A24" t="s">
        <v>109</v>
      </c>
      <c r="B24" t="s">
        <v>110</v>
      </c>
    </row>
    <row r="26" spans="1:3" x14ac:dyDescent="0.25">
      <c r="A26" t="s">
        <v>111</v>
      </c>
    </row>
    <row r="29" spans="1:3" x14ac:dyDescent="0.25">
      <c r="A29" t="s">
        <v>112</v>
      </c>
    </row>
    <row r="30" spans="1:3" x14ac:dyDescent="0.25">
      <c r="B30" t="s">
        <v>36</v>
      </c>
      <c r="C30" t="s">
        <v>113</v>
      </c>
    </row>
    <row r="31" spans="1:3" x14ac:dyDescent="0.25">
      <c r="A31" t="s">
        <v>114</v>
      </c>
      <c r="B31" s="10" t="s">
        <v>134</v>
      </c>
      <c r="C31" t="s">
        <v>135</v>
      </c>
    </row>
    <row r="32" spans="1:3" x14ac:dyDescent="0.25">
      <c r="A32" t="s">
        <v>115</v>
      </c>
      <c r="B32" t="s">
        <v>116</v>
      </c>
      <c r="C32" t="s">
        <v>117</v>
      </c>
    </row>
    <row r="33" spans="1:3" x14ac:dyDescent="0.25">
      <c r="B33" t="s">
        <v>86</v>
      </c>
      <c r="C33" t="s">
        <v>89</v>
      </c>
    </row>
    <row r="34" spans="1:3" x14ac:dyDescent="0.25">
      <c r="A34" t="s">
        <v>118</v>
      </c>
      <c r="B34" t="s">
        <v>119</v>
      </c>
      <c r="C34" t="s">
        <v>120</v>
      </c>
    </row>
    <row r="35" spans="1:3" x14ac:dyDescent="0.25">
      <c r="B35" t="s">
        <v>121</v>
      </c>
      <c r="C35" t="s">
        <v>122</v>
      </c>
    </row>
  </sheetData>
  <phoneticPr fontId="1" type="noConversion"/>
  <hyperlinks>
    <hyperlink ref="B4" r:id="rId1" xr:uid="{00000000-0004-0000-0A00-000000000000}"/>
    <hyperlink ref="B31" r:id="rId2" xr:uid="{46B72338-4E67-4475-8F83-D3A3FB223E0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29" sqref="D29"/>
    </sheetView>
  </sheetViews>
  <sheetFormatPr defaultRowHeight="16.5" x14ac:dyDescent="0.2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 x14ac:dyDescent="0.25">
      <c r="A1" t="s">
        <v>4</v>
      </c>
      <c r="B1" t="s">
        <v>5</v>
      </c>
      <c r="C1" s="3" t="s">
        <v>7</v>
      </c>
      <c r="D1" t="s">
        <v>40</v>
      </c>
    </row>
    <row r="3" spans="1:4" x14ac:dyDescent="0.25">
      <c r="A3" t="s">
        <v>11</v>
      </c>
    </row>
    <row r="4" spans="1:4" x14ac:dyDescent="0.25">
      <c r="A4" s="2">
        <v>43004</v>
      </c>
      <c r="B4" t="s">
        <v>8</v>
      </c>
      <c r="C4" s="3">
        <v>89</v>
      </c>
    </row>
    <row r="5" spans="1:4" x14ac:dyDescent="0.25">
      <c r="A5" s="2">
        <v>43008</v>
      </c>
      <c r="B5" t="s">
        <v>6</v>
      </c>
      <c r="C5" s="3">
        <v>1378</v>
      </c>
    </row>
    <row r="7" spans="1:4" x14ac:dyDescent="0.25">
      <c r="A7" s="2">
        <v>43068</v>
      </c>
      <c r="B7" t="s">
        <v>9</v>
      </c>
      <c r="C7" s="3">
        <v>872</v>
      </c>
    </row>
    <row r="8" spans="1:4" x14ac:dyDescent="0.25">
      <c r="A8" s="2">
        <v>43068</v>
      </c>
      <c r="B8" t="s">
        <v>9</v>
      </c>
      <c r="C8" s="3">
        <v>1276</v>
      </c>
    </row>
    <row r="10" spans="1:4" x14ac:dyDescent="0.25">
      <c r="A10" s="2">
        <v>43073</v>
      </c>
      <c r="B10" t="s">
        <v>9</v>
      </c>
      <c r="C10" s="3">
        <v>2271</v>
      </c>
    </row>
    <row r="11" spans="1:4" x14ac:dyDescent="0.25">
      <c r="A11" s="2">
        <v>43082</v>
      </c>
      <c r="B11" t="s">
        <v>10</v>
      </c>
      <c r="C11" s="3">
        <v>19041</v>
      </c>
    </row>
    <row r="12" spans="1:4" x14ac:dyDescent="0.25">
      <c r="A12" s="2">
        <v>43112</v>
      </c>
      <c r="B12" t="s">
        <v>10</v>
      </c>
      <c r="C12" s="3">
        <v>45942</v>
      </c>
    </row>
    <row r="21" spans="1:4" s="3" customFormat="1" x14ac:dyDescent="0.25">
      <c r="A21" s="3" t="s">
        <v>37</v>
      </c>
      <c r="D21" s="3">
        <v>240000</v>
      </c>
    </row>
    <row r="22" spans="1:4" x14ac:dyDescent="0.25">
      <c r="A22" t="s">
        <v>38</v>
      </c>
      <c r="C22" s="3">
        <f>SUM(C4:C12)</f>
        <v>70869</v>
      </c>
    </row>
    <row r="23" spans="1:4" x14ac:dyDescent="0.25">
      <c r="A23" t="s">
        <v>20</v>
      </c>
      <c r="C23" s="3">
        <f>D21+C22</f>
        <v>310869</v>
      </c>
    </row>
    <row r="24" spans="1:4" x14ac:dyDescent="0.25">
      <c r="A24" t="s">
        <v>12</v>
      </c>
      <c r="C24" s="7">
        <f>C22/D21</f>
        <v>0.29528749999999998</v>
      </c>
    </row>
    <row r="34" spans="7:7" x14ac:dyDescent="0.25">
      <c r="G34" t="s">
        <v>28</v>
      </c>
    </row>
  </sheetData>
  <sheetProtection algorithmName="SHA-512" hashValue="+8nQz1JxMPTDcunuq6itCnRVAHey+dQvlAA12ZFXfE3Ohg/jW53J6lsqzrB1Yz5XpPeHqTtFF5TVmv7A6Zi70g==" saltValue="QbQek+1V6e/8d3IYwblxx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F30" sqref="F30"/>
    </sheetView>
  </sheetViews>
  <sheetFormatPr defaultRowHeight="16.5" x14ac:dyDescent="0.25"/>
  <cols>
    <col min="1" max="1" width="16.125" bestFit="1" customWidth="1"/>
    <col min="2" max="2" width="15.25" bestFit="1" customWidth="1"/>
    <col min="3" max="4" width="11.625" bestFit="1" customWidth="1"/>
  </cols>
  <sheetData>
    <row r="1" spans="1:4" x14ac:dyDescent="0.25">
      <c r="A1" t="s">
        <v>4</v>
      </c>
      <c r="B1" t="s">
        <v>5</v>
      </c>
      <c r="C1" t="s">
        <v>7</v>
      </c>
      <c r="D1" t="s">
        <v>40</v>
      </c>
    </row>
    <row r="3" spans="1:4" x14ac:dyDescent="0.25">
      <c r="A3" t="s">
        <v>13</v>
      </c>
    </row>
    <row r="4" spans="1:4" x14ac:dyDescent="0.25">
      <c r="A4" s="2">
        <v>43182</v>
      </c>
      <c r="B4" t="s">
        <v>14</v>
      </c>
      <c r="C4" s="3">
        <v>134</v>
      </c>
      <c r="D4" s="4" t="s">
        <v>19</v>
      </c>
    </row>
    <row r="5" spans="1:4" x14ac:dyDescent="0.25">
      <c r="A5" s="2">
        <v>43187</v>
      </c>
      <c r="B5" t="s">
        <v>15</v>
      </c>
      <c r="C5" s="3">
        <v>-112</v>
      </c>
      <c r="D5" s="4" t="s">
        <v>19</v>
      </c>
    </row>
    <row r="7" spans="1:4" x14ac:dyDescent="0.25">
      <c r="A7" s="2">
        <v>43192</v>
      </c>
      <c r="B7" t="s">
        <v>16</v>
      </c>
      <c r="C7" s="3">
        <v>5516</v>
      </c>
      <c r="D7" s="4" t="s">
        <v>19</v>
      </c>
    </row>
    <row r="8" spans="1:4" x14ac:dyDescent="0.25">
      <c r="A8" s="2">
        <v>43193</v>
      </c>
      <c r="B8" t="s">
        <v>16</v>
      </c>
      <c r="C8" s="3">
        <v>-26604</v>
      </c>
      <c r="D8" s="4" t="s">
        <v>19</v>
      </c>
    </row>
    <row r="9" spans="1:4" x14ac:dyDescent="0.25">
      <c r="A9" s="2">
        <v>43193</v>
      </c>
      <c r="B9" t="s">
        <v>14</v>
      </c>
      <c r="C9" s="3">
        <v>-69159</v>
      </c>
      <c r="D9" s="5"/>
    </row>
    <row r="10" spans="1:4" x14ac:dyDescent="0.25">
      <c r="A10" s="2">
        <v>43200</v>
      </c>
      <c r="B10" t="s">
        <v>17</v>
      </c>
      <c r="C10" s="3">
        <v>-7970</v>
      </c>
      <c r="D10" s="4" t="s">
        <v>19</v>
      </c>
    </row>
    <row r="11" spans="1:4" x14ac:dyDescent="0.25">
      <c r="A11" s="2">
        <v>43200</v>
      </c>
      <c r="B11" t="s">
        <v>18</v>
      </c>
      <c r="C11" s="3">
        <v>-154</v>
      </c>
      <c r="D11" s="4" t="s">
        <v>19</v>
      </c>
    </row>
    <row r="12" spans="1:4" x14ac:dyDescent="0.25">
      <c r="A12" s="2">
        <v>43201</v>
      </c>
      <c r="B12" t="s">
        <v>10</v>
      </c>
      <c r="C12" s="3">
        <v>126</v>
      </c>
      <c r="D12" s="4" t="s">
        <v>19</v>
      </c>
    </row>
    <row r="13" spans="1:4" x14ac:dyDescent="0.25">
      <c r="A13" s="2">
        <v>43202</v>
      </c>
      <c r="B13" t="s">
        <v>15</v>
      </c>
      <c r="C13" s="3">
        <v>485</v>
      </c>
      <c r="D13" s="4" t="s">
        <v>19</v>
      </c>
    </row>
    <row r="14" spans="1:4" x14ac:dyDescent="0.25">
      <c r="A14" s="2">
        <v>43203</v>
      </c>
      <c r="B14" t="s">
        <v>21</v>
      </c>
      <c r="C14" s="3">
        <v>-671</v>
      </c>
      <c r="D14" s="4" t="s">
        <v>19</v>
      </c>
    </row>
    <row r="15" spans="1:4" x14ac:dyDescent="0.25">
      <c r="A15" s="2">
        <v>43224</v>
      </c>
      <c r="B15" t="s">
        <v>22</v>
      </c>
      <c r="C15" s="3">
        <v>11267</v>
      </c>
    </row>
    <row r="16" spans="1:4" x14ac:dyDescent="0.25">
      <c r="A16" s="2">
        <v>43378</v>
      </c>
      <c r="B16" t="s">
        <v>23</v>
      </c>
      <c r="C16" s="3">
        <v>29515</v>
      </c>
    </row>
    <row r="21" spans="1:4" x14ac:dyDescent="0.25">
      <c r="A21" s="3" t="s">
        <v>37</v>
      </c>
      <c r="B21" s="3"/>
      <c r="C21" s="3"/>
      <c r="D21" s="3">
        <v>480000</v>
      </c>
    </row>
    <row r="22" spans="1:4" x14ac:dyDescent="0.25">
      <c r="A22" t="s">
        <v>38</v>
      </c>
      <c r="C22" s="3">
        <f>SUM(C4:C20)</f>
        <v>-57627</v>
      </c>
    </row>
    <row r="23" spans="1:4" x14ac:dyDescent="0.25">
      <c r="A23" t="s">
        <v>20</v>
      </c>
      <c r="C23" s="3">
        <f>D21+C22</f>
        <v>422373</v>
      </c>
    </row>
    <row r="24" spans="1:4" x14ac:dyDescent="0.25">
      <c r="A24" t="s">
        <v>12</v>
      </c>
      <c r="C24" s="7">
        <f>C22/D21</f>
        <v>-0.12005625</v>
      </c>
    </row>
  </sheetData>
  <sheetProtection algorithmName="SHA-512" hashValue="CO9RFgAZz30+spQFdU8xPGy5QscDEhUHJR/eBQaaSHtgBSUjYU28GOma4H75pSTGecxL/F/Rxe0LKcsGy52t/g==" saltValue="f3XYw9PmQ67bYCi6c5blg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C6" sqref="C6"/>
    </sheetView>
  </sheetViews>
  <sheetFormatPr defaultRowHeight="16.5" x14ac:dyDescent="0.2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25</v>
      </c>
    </row>
    <row r="4" spans="1:5" x14ac:dyDescent="0.25">
      <c r="A4" s="2">
        <v>43642</v>
      </c>
      <c r="B4" t="s">
        <v>26</v>
      </c>
      <c r="C4" s="3">
        <v>-19470</v>
      </c>
    </row>
    <row r="5" spans="1:5" x14ac:dyDescent="0.25">
      <c r="A5" s="2">
        <v>43697</v>
      </c>
      <c r="B5" t="s">
        <v>26</v>
      </c>
      <c r="C5" s="3">
        <v>-1011</v>
      </c>
    </row>
    <row r="6" spans="1:5" x14ac:dyDescent="0.25">
      <c r="A6" s="2">
        <v>43736</v>
      </c>
      <c r="B6" t="s">
        <v>26</v>
      </c>
      <c r="C6" s="3">
        <v>133266</v>
      </c>
    </row>
    <row r="21" spans="1:5" x14ac:dyDescent="0.25">
      <c r="A21" s="3" t="s">
        <v>37</v>
      </c>
      <c r="B21" s="3"/>
      <c r="C21" s="3"/>
      <c r="D21" s="3"/>
      <c r="E21" s="3">
        <v>720000</v>
      </c>
    </row>
    <row r="22" spans="1:5" x14ac:dyDescent="0.25">
      <c r="A22" t="s">
        <v>38</v>
      </c>
      <c r="C22" s="3">
        <f>SUM(C4:C20)</f>
        <v>112785</v>
      </c>
    </row>
    <row r="23" spans="1:5" x14ac:dyDescent="0.25">
      <c r="A23" t="s">
        <v>20</v>
      </c>
      <c r="C23" s="3">
        <f>E21+C22</f>
        <v>832785</v>
      </c>
    </row>
    <row r="24" spans="1:5" x14ac:dyDescent="0.25">
      <c r="A24" t="s">
        <v>12</v>
      </c>
      <c r="C24" s="7">
        <f>C22/E21</f>
        <v>0.15664583333333335</v>
      </c>
    </row>
  </sheetData>
  <sheetProtection algorithmName="SHA-512" hashValue="7N0YW++fnGQ0iL9u8a8er5V5sgmgXfzG61o/I9zF+ECuXFteXaSUdZgdLqBv+K84ADaa39F2qAtdtBLspL3IxA==" saltValue="6cY6aj8+d6Oy16SNPVtgM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39" sqref="E39"/>
    </sheetView>
  </sheetViews>
  <sheetFormatPr defaultRowHeight="16.5" x14ac:dyDescent="0.2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27</v>
      </c>
      <c r="D3" s="3">
        <v>1017594</v>
      </c>
    </row>
    <row r="4" spans="1:5" x14ac:dyDescent="0.25">
      <c r="A4" s="2">
        <v>43860</v>
      </c>
      <c r="B4" t="s">
        <v>26</v>
      </c>
      <c r="C4" s="3">
        <v>14130</v>
      </c>
      <c r="D4" s="3"/>
    </row>
    <row r="5" spans="1:5" x14ac:dyDescent="0.25">
      <c r="A5" s="2">
        <v>43878</v>
      </c>
      <c r="B5" t="s">
        <v>29</v>
      </c>
      <c r="C5" s="3">
        <v>-7346</v>
      </c>
      <c r="D5" s="3"/>
    </row>
    <row r="6" spans="1:5" x14ac:dyDescent="0.25">
      <c r="A6" s="2">
        <v>44099</v>
      </c>
      <c r="B6" t="s">
        <v>23</v>
      </c>
      <c r="C6" s="3">
        <v>40000</v>
      </c>
      <c r="D6" s="3"/>
    </row>
    <row r="7" spans="1:5" x14ac:dyDescent="0.25">
      <c r="A7" s="2">
        <v>44120</v>
      </c>
      <c r="B7" t="s">
        <v>26</v>
      </c>
      <c r="C7" s="3"/>
      <c r="D7" s="3">
        <v>11020</v>
      </c>
    </row>
    <row r="8" spans="1:5" x14ac:dyDescent="0.2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 x14ac:dyDescent="0.2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 x14ac:dyDescent="0.2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 x14ac:dyDescent="0.2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 x14ac:dyDescent="0.25">
      <c r="C12" s="3"/>
      <c r="D12" s="3"/>
      <c r="E12" s="3"/>
    </row>
    <row r="13" spans="1:5" x14ac:dyDescent="0.25">
      <c r="C13" s="3"/>
      <c r="D13" s="3"/>
      <c r="E13" s="3"/>
    </row>
    <row r="14" spans="1:5" x14ac:dyDescent="0.25">
      <c r="C14" s="3"/>
      <c r="D14" s="3"/>
      <c r="E14" s="3"/>
    </row>
    <row r="15" spans="1:5" x14ac:dyDescent="0.25">
      <c r="C15" s="3"/>
      <c r="D15" s="3"/>
      <c r="E15" s="3"/>
    </row>
    <row r="16" spans="1:5" x14ac:dyDescent="0.25">
      <c r="C16" s="3"/>
      <c r="D16" s="3"/>
      <c r="E16" s="3"/>
    </row>
    <row r="17" spans="1:5" x14ac:dyDescent="0.25">
      <c r="C17" s="3"/>
      <c r="D17" s="3"/>
      <c r="E17" s="3"/>
    </row>
    <row r="18" spans="1:5" ht="26.25" customHeight="1" x14ac:dyDescent="0.25">
      <c r="C18" s="3"/>
      <c r="D18" s="3"/>
      <c r="E18" s="3"/>
    </row>
    <row r="19" spans="1:5" x14ac:dyDescent="0.25">
      <c r="C19" s="3"/>
      <c r="D19" s="3"/>
      <c r="E19" s="3"/>
    </row>
    <row r="20" spans="1:5" x14ac:dyDescent="0.25">
      <c r="A20" s="3" t="s">
        <v>37</v>
      </c>
      <c r="B20" s="3"/>
      <c r="C20" s="3"/>
      <c r="D20" s="3"/>
    </row>
    <row r="21" spans="1:5" x14ac:dyDescent="0.2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 x14ac:dyDescent="0.25">
      <c r="A22" t="s">
        <v>20</v>
      </c>
      <c r="C22" s="3"/>
    </row>
    <row r="23" spans="1:5" x14ac:dyDescent="0.25">
      <c r="A23" t="s">
        <v>12</v>
      </c>
      <c r="C23" s="7">
        <f>C21/(E24-C21)</f>
        <v>0.23850361060468717</v>
      </c>
      <c r="E23" s="3" t="s">
        <v>42</v>
      </c>
    </row>
    <row r="24" spans="1:5" x14ac:dyDescent="0.25">
      <c r="E24" s="3">
        <f>SUM(D21:E21)</f>
        <v>1216000</v>
      </c>
    </row>
  </sheetData>
  <sheetProtection algorithmName="SHA-512" hashValue="iZPkVfZQTXIvkvSozs9aQC6RWhxrfz0IqqbBYi6gBMZWlBN7fpXovtXFgzWVpSAytKI20RH0Ag9gOvSc3+b3uw==" saltValue="7M5mQkrHIxY5TO/277aDy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3"/>
  <sheetViews>
    <sheetView workbookViewId="0">
      <pane ySplit="1" topLeftCell="A2" activePane="bottomLeft" state="frozen"/>
      <selection activeCell="I36" sqref="I36"/>
      <selection pane="bottomLeft" activeCell="I121" sqref="I121"/>
    </sheetView>
  </sheetViews>
  <sheetFormatPr defaultRowHeight="16.5" x14ac:dyDescent="0.2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39</v>
      </c>
      <c r="D3" s="3"/>
      <c r="E3" s="3">
        <v>1216000</v>
      </c>
    </row>
    <row r="4" spans="1:17" x14ac:dyDescent="0.25">
      <c r="B4" t="s">
        <v>50</v>
      </c>
      <c r="D4" s="3"/>
      <c r="E4" s="3">
        <v>-20000</v>
      </c>
    </row>
    <row r="5" spans="1:17" x14ac:dyDescent="0.25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 x14ac:dyDescent="0.25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 x14ac:dyDescent="0.25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 x14ac:dyDescent="0.25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 x14ac:dyDescent="0.25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 x14ac:dyDescent="0.25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 x14ac:dyDescent="0.25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 x14ac:dyDescent="0.25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 x14ac:dyDescent="0.25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 x14ac:dyDescent="0.25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 x14ac:dyDescent="0.25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8" x14ac:dyDescent="0.25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8" x14ac:dyDescent="0.25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8" x14ac:dyDescent="0.25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8" x14ac:dyDescent="0.25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8" x14ac:dyDescent="0.25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8" x14ac:dyDescent="0.25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</row>
    <row r="23" spans="1:8" x14ac:dyDescent="0.25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8" x14ac:dyDescent="0.25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8" x14ac:dyDescent="0.25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8" x14ac:dyDescent="0.25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8" x14ac:dyDescent="0.25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8" x14ac:dyDescent="0.25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8" x14ac:dyDescent="0.25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8" x14ac:dyDescent="0.25">
      <c r="A30" s="2">
        <v>44243</v>
      </c>
      <c r="B30" t="s">
        <v>51</v>
      </c>
      <c r="D30" s="3"/>
      <c r="E30" s="3">
        <v>-5624</v>
      </c>
    </row>
    <row r="31" spans="1:8" x14ac:dyDescent="0.25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8" x14ac:dyDescent="0.25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 x14ac:dyDescent="0.2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 x14ac:dyDescent="0.2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 x14ac:dyDescent="0.2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 x14ac:dyDescent="0.2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 x14ac:dyDescent="0.2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 x14ac:dyDescent="0.2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 x14ac:dyDescent="0.2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 x14ac:dyDescent="0.2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 x14ac:dyDescent="0.2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 x14ac:dyDescent="0.2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 x14ac:dyDescent="0.2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 x14ac:dyDescent="0.2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 x14ac:dyDescent="0.2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 x14ac:dyDescent="0.2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 x14ac:dyDescent="0.2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 x14ac:dyDescent="0.2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 x14ac:dyDescent="0.2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 x14ac:dyDescent="0.2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 x14ac:dyDescent="0.2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 x14ac:dyDescent="0.2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 x14ac:dyDescent="0.2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 x14ac:dyDescent="0.2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 x14ac:dyDescent="0.2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 x14ac:dyDescent="0.2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 x14ac:dyDescent="0.25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 x14ac:dyDescent="0.2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 x14ac:dyDescent="0.2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 x14ac:dyDescent="0.2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 x14ac:dyDescent="0.2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 x14ac:dyDescent="0.2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 x14ac:dyDescent="0.2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 x14ac:dyDescent="0.2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 x14ac:dyDescent="0.25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 x14ac:dyDescent="0.25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 x14ac:dyDescent="0.25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 x14ac:dyDescent="0.25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 x14ac:dyDescent="0.25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 x14ac:dyDescent="0.25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 x14ac:dyDescent="0.25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 x14ac:dyDescent="0.25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 x14ac:dyDescent="0.25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 x14ac:dyDescent="0.25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 x14ac:dyDescent="0.25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 x14ac:dyDescent="0.25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 x14ac:dyDescent="0.25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 x14ac:dyDescent="0.25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 x14ac:dyDescent="0.25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 x14ac:dyDescent="0.25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 x14ac:dyDescent="0.25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 x14ac:dyDescent="0.25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 x14ac:dyDescent="0.25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 x14ac:dyDescent="0.25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 x14ac:dyDescent="0.25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 x14ac:dyDescent="0.25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 x14ac:dyDescent="0.25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 x14ac:dyDescent="0.25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 x14ac:dyDescent="0.25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 x14ac:dyDescent="0.25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 x14ac:dyDescent="0.25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 x14ac:dyDescent="0.25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 x14ac:dyDescent="0.25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 x14ac:dyDescent="0.25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 x14ac:dyDescent="0.25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 x14ac:dyDescent="0.25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 x14ac:dyDescent="0.25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 x14ac:dyDescent="0.25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 x14ac:dyDescent="0.25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 x14ac:dyDescent="0.25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 x14ac:dyDescent="0.25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 x14ac:dyDescent="0.25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 x14ac:dyDescent="0.25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 x14ac:dyDescent="0.25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 x14ac:dyDescent="0.25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 x14ac:dyDescent="0.25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 x14ac:dyDescent="0.25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 x14ac:dyDescent="0.25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 x14ac:dyDescent="0.25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 x14ac:dyDescent="0.25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 x14ac:dyDescent="0.25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 x14ac:dyDescent="0.25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 x14ac:dyDescent="0.25">
      <c r="A113" s="2"/>
      <c r="D113" s="3"/>
      <c r="E113" s="3"/>
      <c r="I113" s="3"/>
      <c r="K113" s="3"/>
    </row>
    <row r="114" spans="1:11" x14ac:dyDescent="0.25">
      <c r="A114" s="2"/>
      <c r="D114" s="3"/>
      <c r="E114" s="3"/>
      <c r="I114" s="3"/>
      <c r="K114" s="3"/>
    </row>
    <row r="115" spans="1:11" x14ac:dyDescent="0.25">
      <c r="A115" s="2"/>
      <c r="D115" s="3"/>
      <c r="E115" s="3"/>
      <c r="I115" s="3"/>
      <c r="K115" s="3"/>
    </row>
    <row r="116" spans="1:11" x14ac:dyDescent="0.25">
      <c r="A116" s="2"/>
      <c r="D116" s="3"/>
      <c r="E116" s="3"/>
      <c r="I116" s="3"/>
      <c r="K116" s="3"/>
    </row>
    <row r="117" spans="1:11" x14ac:dyDescent="0.25">
      <c r="A117" s="2"/>
      <c r="D117" s="3"/>
      <c r="E117" s="3"/>
      <c r="I117" s="3"/>
      <c r="K117" s="3"/>
    </row>
    <row r="118" spans="1:11" x14ac:dyDescent="0.25">
      <c r="A118" s="3" t="s">
        <v>37</v>
      </c>
      <c r="B118" s="3"/>
      <c r="D118" s="3"/>
      <c r="E118" s="3"/>
    </row>
    <row r="119" spans="1:11" x14ac:dyDescent="0.25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 x14ac:dyDescent="0.25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 x14ac:dyDescent="0.25">
      <c r="A121" t="s">
        <v>12</v>
      </c>
      <c r="C121" s="7">
        <f>C119/(E122-C119)</f>
        <v>0.4040468120909661</v>
      </c>
      <c r="E121" s="3" t="s">
        <v>42</v>
      </c>
    </row>
    <row r="122" spans="1:11" x14ac:dyDescent="0.25">
      <c r="C122"/>
      <c r="E122" s="3">
        <f>SUM(D119:E119)</f>
        <v>2191067</v>
      </c>
    </row>
    <row r="123" spans="1:11" x14ac:dyDescent="0.25">
      <c r="I123" t="s">
        <v>79</v>
      </c>
    </row>
  </sheetData>
  <sheetProtection algorithmName="SHA-512" hashValue="lZ656c1VspBOd/E1D2KZdrF3viQVH3whPPKokJLKZWvbl2uG/BWiksdgT6YvdaUqSqfiSQicQtBtIZxk68ZIyA==" saltValue="w1Qpp8cDVcFQommHpbBJdg==" spinCount="100000" sheet="1" formatCells="0" formatColumns="0" formatRows="0" insertColumns="0" insertRows="0" insertHyperlinks="0" deleteColumns="0" deleteRows="0" sort="0" autoFilter="0" pivotTables="0"/>
  <autoFilter ref="A1:Q99" xr:uid="{00000000-0009-0000-0000-000005000000}"/>
  <sortState xmlns:xlrd2="http://schemas.microsoft.com/office/spreadsheetml/2017/richdata2"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zoomScaleNormal="100" workbookViewId="0">
      <selection activeCell="H70" sqref="H70"/>
    </sheetView>
  </sheetViews>
  <sheetFormatPr defaultRowHeight="16.5" x14ac:dyDescent="0.2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95</v>
      </c>
      <c r="C3" s="3"/>
      <c r="D3" s="3">
        <v>2190653</v>
      </c>
      <c r="E3" s="3">
        <v>414</v>
      </c>
    </row>
    <row r="4" spans="1:17" x14ac:dyDescent="0.25">
      <c r="B4" t="s">
        <v>50</v>
      </c>
      <c r="C4" s="3"/>
      <c r="D4" s="3"/>
      <c r="E4" s="3">
        <v>-20000</v>
      </c>
      <c r="F4" s="3"/>
    </row>
    <row r="5" spans="1:17" x14ac:dyDescent="0.25">
      <c r="B5" t="s">
        <v>92</v>
      </c>
      <c r="C5" s="3"/>
      <c r="D5" s="3"/>
      <c r="E5" s="3">
        <v>-10000</v>
      </c>
      <c r="F5" s="3"/>
    </row>
    <row r="6" spans="1:17" x14ac:dyDescent="0.25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 x14ac:dyDescent="0.25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 x14ac:dyDescent="0.25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 x14ac:dyDescent="0.25">
      <c r="A9" s="2"/>
      <c r="B9" t="s">
        <v>91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C10" s="3">
        <v>-5600</v>
      </c>
      <c r="D10" s="3"/>
      <c r="E10" s="3">
        <v>993000</v>
      </c>
      <c r="L10" s="4"/>
    </row>
    <row r="11" spans="1:17" x14ac:dyDescent="0.25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 x14ac:dyDescent="0.25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 x14ac:dyDescent="0.25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 x14ac:dyDescent="0.25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 x14ac:dyDescent="0.25">
      <c r="A15" s="2">
        <v>44600</v>
      </c>
      <c r="B15" t="s">
        <v>87</v>
      </c>
      <c r="C15" s="3"/>
      <c r="D15" s="3">
        <v>577730</v>
      </c>
      <c r="E15" s="3">
        <f t="shared" si="0"/>
        <v>-577730</v>
      </c>
      <c r="Q15" t="s">
        <v>93</v>
      </c>
    </row>
    <row r="16" spans="1:17" x14ac:dyDescent="0.25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 x14ac:dyDescent="0.25">
      <c r="A17" s="2">
        <v>44601</v>
      </c>
      <c r="B17" t="s">
        <v>87</v>
      </c>
      <c r="C17" s="3"/>
      <c r="D17" s="3">
        <v>458182</v>
      </c>
      <c r="E17" s="3">
        <f t="shared" si="0"/>
        <v>-458182</v>
      </c>
    </row>
    <row r="18" spans="1:5" x14ac:dyDescent="0.25">
      <c r="A18" s="2">
        <v>44617</v>
      </c>
      <c r="B18" t="s">
        <v>87</v>
      </c>
      <c r="C18" s="3">
        <v>4540</v>
      </c>
      <c r="D18" s="3">
        <v>-1035912</v>
      </c>
      <c r="E18" s="3">
        <f>$C18+ABS($D18)</f>
        <v>1040452</v>
      </c>
    </row>
    <row r="19" spans="1:5" x14ac:dyDescent="0.2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 x14ac:dyDescent="0.2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 x14ac:dyDescent="0.2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 x14ac:dyDescent="0.2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 x14ac:dyDescent="0.2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 x14ac:dyDescent="0.2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 x14ac:dyDescent="0.25">
      <c r="A25" s="2">
        <v>44645</v>
      </c>
      <c r="B25" t="s">
        <v>87</v>
      </c>
      <c r="C25" s="3"/>
      <c r="D25" s="3">
        <v>124049</v>
      </c>
      <c r="E25" s="3">
        <f t="shared" si="0"/>
        <v>-124049</v>
      </c>
    </row>
    <row r="26" spans="1:5" x14ac:dyDescent="0.25">
      <c r="A26" s="2">
        <v>44672</v>
      </c>
      <c r="B26" t="s">
        <v>87</v>
      </c>
      <c r="C26" s="3">
        <v>2022</v>
      </c>
      <c r="D26" s="3">
        <v>-124049</v>
      </c>
      <c r="E26" s="3">
        <f>$C26+ABS($D26)</f>
        <v>126071</v>
      </c>
    </row>
    <row r="27" spans="1:5" x14ac:dyDescent="0.2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 x14ac:dyDescent="0.25">
      <c r="A28" s="2">
        <v>44672</v>
      </c>
      <c r="B28" t="s">
        <v>98</v>
      </c>
      <c r="C28" s="3">
        <v>-1402</v>
      </c>
      <c r="D28" s="3">
        <v>-28710</v>
      </c>
      <c r="E28" s="3">
        <f>$C28+ABS($D28)</f>
        <v>27308</v>
      </c>
    </row>
    <row r="29" spans="1:5" x14ac:dyDescent="0.2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 x14ac:dyDescent="0.2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 x14ac:dyDescent="0.25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 x14ac:dyDescent="0.25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 x14ac:dyDescent="0.25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 x14ac:dyDescent="0.25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 x14ac:dyDescent="0.2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 x14ac:dyDescent="0.25">
      <c r="A36" s="2">
        <v>44740</v>
      </c>
      <c r="B36" t="s">
        <v>87</v>
      </c>
      <c r="C36" s="3"/>
      <c r="D36" s="3">
        <v>822744</v>
      </c>
      <c r="E36" s="3">
        <f t="shared" ref="E36" si="2">-D36</f>
        <v>-822744</v>
      </c>
    </row>
    <row r="37" spans="1:5" x14ac:dyDescent="0.2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 x14ac:dyDescent="0.2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 x14ac:dyDescent="0.2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 x14ac:dyDescent="0.2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 x14ac:dyDescent="0.25">
      <c r="A41" s="2">
        <v>44762</v>
      </c>
      <c r="B41" t="s">
        <v>87</v>
      </c>
      <c r="C41" s="3"/>
      <c r="D41" s="3">
        <v>173469</v>
      </c>
      <c r="E41" s="3">
        <f t="shared" si="3"/>
        <v>-173469</v>
      </c>
    </row>
    <row r="42" spans="1:5" x14ac:dyDescent="0.25">
      <c r="A42" s="2">
        <v>44783</v>
      </c>
      <c r="B42" t="s">
        <v>87</v>
      </c>
      <c r="C42" s="3">
        <v>7583</v>
      </c>
      <c r="D42" s="3">
        <v>-995497</v>
      </c>
      <c r="E42" s="3">
        <f>$C42+ABS($D42)</f>
        <v>1003080</v>
      </c>
    </row>
    <row r="43" spans="1:5" x14ac:dyDescent="0.25">
      <c r="A43" s="2">
        <v>44789</v>
      </c>
      <c r="B43" t="s">
        <v>87</v>
      </c>
      <c r="C43" s="3"/>
      <c r="D43" s="3">
        <v>1042045</v>
      </c>
      <c r="E43" s="3">
        <f t="shared" si="3"/>
        <v>-1042045</v>
      </c>
    </row>
    <row r="44" spans="1:5" x14ac:dyDescent="0.25">
      <c r="A44" s="2">
        <v>44816</v>
      </c>
      <c r="B44" t="s">
        <v>87</v>
      </c>
      <c r="C44" s="3">
        <v>1382</v>
      </c>
      <c r="D44" s="3"/>
      <c r="E44" s="3">
        <v>1382</v>
      </c>
    </row>
    <row r="45" spans="1:5" x14ac:dyDescent="0.25">
      <c r="A45" s="2">
        <v>44816</v>
      </c>
      <c r="B45" t="s">
        <v>87</v>
      </c>
      <c r="C45" s="3">
        <v>6161</v>
      </c>
      <c r="D45" s="3"/>
      <c r="E45" s="3">
        <v>6161</v>
      </c>
    </row>
    <row r="46" spans="1:5" x14ac:dyDescent="0.2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 x14ac:dyDescent="0.2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 x14ac:dyDescent="0.25">
      <c r="A48" s="2">
        <v>44820</v>
      </c>
      <c r="B48" t="s">
        <v>90</v>
      </c>
      <c r="C48" s="3">
        <v>-3301</v>
      </c>
      <c r="D48" s="3"/>
      <c r="E48" s="3">
        <v>-3301</v>
      </c>
    </row>
    <row r="49" spans="1:10" x14ac:dyDescent="0.25">
      <c r="A49" s="2">
        <v>44824</v>
      </c>
      <c r="B49" t="s">
        <v>90</v>
      </c>
      <c r="C49" s="3">
        <v>-216829</v>
      </c>
      <c r="D49" s="3">
        <v>-1042015</v>
      </c>
      <c r="E49" s="3">
        <f>$C49+ABS($D49)</f>
        <v>825186</v>
      </c>
    </row>
    <row r="50" spans="1:10" x14ac:dyDescent="0.25">
      <c r="A50" s="2">
        <v>44824</v>
      </c>
      <c r="B50" t="s">
        <v>90</v>
      </c>
      <c r="C50" s="3">
        <v>-11589</v>
      </c>
      <c r="D50" s="3"/>
      <c r="E50" s="3">
        <v>-11589</v>
      </c>
    </row>
    <row r="51" spans="1:10" ht="21.75" customHeight="1" x14ac:dyDescent="0.25">
      <c r="A51" s="2">
        <v>44825</v>
      </c>
      <c r="B51" t="s">
        <v>90</v>
      </c>
      <c r="C51" s="3">
        <v>25693</v>
      </c>
      <c r="D51" s="3"/>
      <c r="E51" s="3">
        <v>25693</v>
      </c>
    </row>
    <row r="52" spans="1:10" ht="21.75" customHeight="1" x14ac:dyDescent="0.25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 x14ac:dyDescent="0.25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 x14ac:dyDescent="0.25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 x14ac:dyDescent="0.25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 x14ac:dyDescent="0.25">
      <c r="A56" s="2">
        <v>44831</v>
      </c>
      <c r="B56" t="s">
        <v>87</v>
      </c>
      <c r="C56" s="3">
        <v>-14496</v>
      </c>
      <c r="D56" s="3"/>
      <c r="E56" s="3">
        <v>-14496</v>
      </c>
    </row>
    <row r="57" spans="1:10" ht="21.75" customHeight="1" x14ac:dyDescent="0.25">
      <c r="A57" s="2">
        <v>44831</v>
      </c>
      <c r="B57" t="s">
        <v>87</v>
      </c>
      <c r="C57" s="3">
        <v>-11187</v>
      </c>
      <c r="D57" s="3"/>
      <c r="E57" s="3">
        <v>-11187</v>
      </c>
    </row>
    <row r="58" spans="1:10" ht="21.75" customHeight="1" x14ac:dyDescent="0.25">
      <c r="A58" s="2">
        <v>44839</v>
      </c>
      <c r="B58" t="s">
        <v>90</v>
      </c>
      <c r="C58" s="3">
        <v>699</v>
      </c>
      <c r="D58" s="3"/>
      <c r="E58" s="3">
        <v>699</v>
      </c>
    </row>
    <row r="59" spans="1:10" ht="21.75" customHeight="1" x14ac:dyDescent="0.25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 x14ac:dyDescent="0.25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 x14ac:dyDescent="0.25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 x14ac:dyDescent="0.25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 x14ac:dyDescent="0.25">
      <c r="A63" s="2"/>
      <c r="C63" s="3"/>
      <c r="D63" s="3"/>
      <c r="E63" s="3"/>
      <c r="J63" s="3"/>
    </row>
    <row r="64" spans="1:10" ht="21.75" customHeight="1" x14ac:dyDescent="0.25">
      <c r="A64" s="2"/>
      <c r="C64" s="3"/>
      <c r="D64" s="3"/>
      <c r="E64" s="3"/>
    </row>
    <row r="65" spans="1:10" ht="21.75" customHeight="1" x14ac:dyDescent="0.25">
      <c r="A65" s="2"/>
      <c r="C65" s="3"/>
      <c r="D65" s="3"/>
      <c r="E65" s="3"/>
    </row>
    <row r="66" spans="1:10" ht="21.75" customHeight="1" x14ac:dyDescent="0.25">
      <c r="A66" s="2"/>
      <c r="C66" s="3"/>
      <c r="D66" s="3"/>
      <c r="E66" s="3"/>
    </row>
    <row r="67" spans="1:10" ht="21.75" customHeight="1" x14ac:dyDescent="0.25">
      <c r="A67" s="2"/>
      <c r="C67" s="3"/>
      <c r="D67" s="3"/>
      <c r="E67" s="3"/>
    </row>
    <row r="68" spans="1:10" x14ac:dyDescent="0.25">
      <c r="A68" s="2"/>
      <c r="C68" s="3"/>
      <c r="D68" s="3"/>
      <c r="E68" s="3"/>
    </row>
    <row r="69" spans="1:10" x14ac:dyDescent="0.25">
      <c r="A69" s="2"/>
      <c r="C69" s="3"/>
      <c r="D69" s="3"/>
      <c r="E69" s="3"/>
      <c r="J69" s="3"/>
    </row>
    <row r="70" spans="1:10" x14ac:dyDescent="0.25">
      <c r="A70" s="3" t="s">
        <v>37</v>
      </c>
      <c r="B70" s="3"/>
      <c r="C70" s="3"/>
      <c r="D70" s="3"/>
      <c r="E70" s="3"/>
      <c r="J70" s="3"/>
    </row>
    <row r="71" spans="1:10" x14ac:dyDescent="0.25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 x14ac:dyDescent="0.25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 x14ac:dyDescent="0.25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 x14ac:dyDescent="0.25">
      <c r="C74" s="3"/>
      <c r="E74" s="3">
        <f>SUM(D71:E71)</f>
        <v>3139607</v>
      </c>
      <c r="H74" s="3"/>
    </row>
    <row r="75" spans="1:10" x14ac:dyDescent="0.25">
      <c r="A75" s="2"/>
      <c r="C75" s="3"/>
      <c r="D75" s="3"/>
      <c r="E75" s="3"/>
      <c r="H75" s="3"/>
    </row>
    <row r="76" spans="1:10" x14ac:dyDescent="0.25">
      <c r="A76" s="2"/>
      <c r="C76" s="3"/>
      <c r="D76" s="3"/>
      <c r="E76" s="3"/>
      <c r="H76" s="3"/>
    </row>
    <row r="77" spans="1:10" x14ac:dyDescent="0.25">
      <c r="A77" s="2"/>
      <c r="C77" s="3"/>
      <c r="D77" s="3"/>
      <c r="E77" s="3"/>
      <c r="H77" s="3"/>
    </row>
    <row r="78" spans="1:10" x14ac:dyDescent="0.25">
      <c r="A78" s="2"/>
      <c r="C78" s="3"/>
      <c r="D78" s="3"/>
      <c r="E78" s="3"/>
      <c r="H78" s="3"/>
    </row>
    <row r="79" spans="1:10" x14ac:dyDescent="0.25">
      <c r="A79" s="2"/>
      <c r="C79" s="3"/>
      <c r="D79" s="3"/>
      <c r="E79" s="3"/>
      <c r="H79" s="3"/>
    </row>
    <row r="80" spans="1:10" x14ac:dyDescent="0.25">
      <c r="A80" s="2"/>
      <c r="C80" s="3"/>
      <c r="D80" s="3"/>
      <c r="E80" s="3"/>
      <c r="H80" s="3"/>
    </row>
    <row r="81" spans="1:13" x14ac:dyDescent="0.25">
      <c r="A81" s="2"/>
      <c r="C81" s="3"/>
      <c r="E81" s="3"/>
      <c r="H81" s="3"/>
    </row>
    <row r="82" spans="1:13" x14ac:dyDescent="0.25">
      <c r="A82" s="2"/>
      <c r="C82" s="3"/>
      <c r="D82" s="3"/>
      <c r="E82" s="3"/>
      <c r="H82" s="3"/>
      <c r="M82" s="3"/>
    </row>
    <row r="83" spans="1:13" x14ac:dyDescent="0.25">
      <c r="A83" s="2"/>
      <c r="C83" s="3"/>
      <c r="D83" s="3"/>
      <c r="E83" s="3"/>
      <c r="H83" s="3"/>
    </row>
    <row r="84" spans="1:13" x14ac:dyDescent="0.25">
      <c r="A84" s="2"/>
      <c r="C84" s="3"/>
      <c r="D84" s="3"/>
      <c r="E84" s="3"/>
      <c r="H84" s="3"/>
    </row>
    <row r="85" spans="1:13" x14ac:dyDescent="0.25">
      <c r="A85" s="2"/>
      <c r="C85" s="3"/>
      <c r="D85" s="3"/>
      <c r="E85" s="3"/>
      <c r="H85" s="3"/>
    </row>
    <row r="86" spans="1:13" x14ac:dyDescent="0.25">
      <c r="A86" s="2"/>
      <c r="C86" s="3"/>
      <c r="D86" s="3"/>
      <c r="E86" s="3"/>
      <c r="H86" s="3"/>
    </row>
    <row r="87" spans="1:13" x14ac:dyDescent="0.25">
      <c r="A87" s="2"/>
      <c r="C87" s="3"/>
      <c r="D87" s="3"/>
      <c r="E87" s="3"/>
    </row>
    <row r="88" spans="1:13" x14ac:dyDescent="0.25">
      <c r="A88" s="2"/>
      <c r="C88" s="3"/>
      <c r="D88" s="3"/>
      <c r="E88" s="3"/>
    </row>
    <row r="89" spans="1:13" x14ac:dyDescent="0.25">
      <c r="A89" s="2"/>
      <c r="C89" s="3"/>
      <c r="D89" s="3"/>
      <c r="E89" s="3"/>
    </row>
    <row r="90" spans="1:13" x14ac:dyDescent="0.25">
      <c r="A90" s="2"/>
      <c r="C90" s="3"/>
      <c r="D90" s="3"/>
      <c r="E90" s="3"/>
    </row>
    <row r="91" spans="1:13" x14ac:dyDescent="0.25">
      <c r="A91" s="2"/>
      <c r="C91" s="3"/>
      <c r="D91" s="3"/>
      <c r="E91" s="3"/>
    </row>
    <row r="92" spans="1:13" x14ac:dyDescent="0.25">
      <c r="A92" s="2"/>
      <c r="C92" s="3"/>
      <c r="D92" s="3"/>
      <c r="E92" s="3"/>
    </row>
    <row r="93" spans="1:13" x14ac:dyDescent="0.25">
      <c r="A93" s="2"/>
      <c r="C93" s="3"/>
      <c r="D93" s="3"/>
      <c r="E93" s="3"/>
    </row>
    <row r="94" spans="1:13" x14ac:dyDescent="0.25">
      <c r="A94" s="2"/>
      <c r="C94" s="3"/>
      <c r="D94" s="3"/>
      <c r="E94" s="3"/>
    </row>
    <row r="95" spans="1:13" x14ac:dyDescent="0.25">
      <c r="A95" s="2"/>
      <c r="C95" s="3"/>
      <c r="D95" s="3"/>
      <c r="E95" s="3"/>
    </row>
    <row r="96" spans="1:13" x14ac:dyDescent="0.25">
      <c r="A96" s="2"/>
      <c r="C96" s="3"/>
      <c r="D96" s="3"/>
      <c r="E96" s="3"/>
    </row>
    <row r="97" spans="1:5" x14ac:dyDescent="0.25">
      <c r="A97" s="2"/>
      <c r="C97" s="3"/>
      <c r="D97" s="3"/>
      <c r="E97" s="3"/>
    </row>
    <row r="98" spans="1:5" x14ac:dyDescent="0.25">
      <c r="A98" s="2"/>
      <c r="C98" s="3"/>
      <c r="D98" s="3"/>
      <c r="E98" s="3"/>
    </row>
    <row r="99" spans="1:5" x14ac:dyDescent="0.25">
      <c r="A99" s="2"/>
      <c r="C99" s="3"/>
      <c r="D99" s="3"/>
      <c r="E99" s="3"/>
    </row>
    <row r="100" spans="1:5" x14ac:dyDescent="0.25">
      <c r="A100" s="2"/>
      <c r="C100" s="3"/>
      <c r="D100" s="3"/>
      <c r="E100" s="3"/>
    </row>
    <row r="101" spans="1:5" x14ac:dyDescent="0.25">
      <c r="A101" s="2"/>
      <c r="C101" s="3"/>
      <c r="D101" s="3"/>
      <c r="E101" s="3"/>
    </row>
    <row r="102" spans="1:5" x14ac:dyDescent="0.25">
      <c r="A102" s="2"/>
      <c r="C102" s="3"/>
      <c r="D102" s="3"/>
      <c r="E102" s="3"/>
    </row>
    <row r="103" spans="1:5" x14ac:dyDescent="0.25">
      <c r="A103" s="2"/>
      <c r="C103" s="3"/>
      <c r="D103" s="3"/>
      <c r="E103" s="3"/>
    </row>
    <row r="104" spans="1:5" x14ac:dyDescent="0.25">
      <c r="A104" s="2"/>
      <c r="C104" s="3"/>
      <c r="D104" s="3"/>
      <c r="E104" s="3"/>
    </row>
    <row r="105" spans="1:5" x14ac:dyDescent="0.25">
      <c r="A105" s="2"/>
      <c r="C105" s="3"/>
      <c r="D105" s="3"/>
      <c r="E105" s="3"/>
    </row>
    <row r="106" spans="1:5" x14ac:dyDescent="0.25">
      <c r="A106" s="2"/>
      <c r="C106" s="3"/>
      <c r="D106" s="3"/>
      <c r="E106" s="3"/>
    </row>
    <row r="107" spans="1:5" x14ac:dyDescent="0.25">
      <c r="A107" s="2"/>
      <c r="C107" s="3"/>
      <c r="D107" s="3"/>
      <c r="E107" s="3"/>
    </row>
    <row r="108" spans="1:5" x14ac:dyDescent="0.25">
      <c r="A108" s="2"/>
      <c r="C108" s="3"/>
      <c r="D108" s="3"/>
      <c r="E108" s="3"/>
    </row>
    <row r="109" spans="1:5" x14ac:dyDescent="0.25">
      <c r="A109" s="2"/>
      <c r="C109" s="3"/>
      <c r="D109" s="3"/>
      <c r="E109" s="3"/>
    </row>
    <row r="110" spans="1:5" x14ac:dyDescent="0.25">
      <c r="A110" s="2"/>
      <c r="C110" s="3"/>
      <c r="D110" s="3"/>
      <c r="E110" s="3"/>
    </row>
    <row r="111" spans="1:5" x14ac:dyDescent="0.25">
      <c r="A111" s="2"/>
      <c r="C111" s="3"/>
      <c r="D111" s="3"/>
      <c r="E111" s="3"/>
    </row>
    <row r="112" spans="1:5" x14ac:dyDescent="0.25">
      <c r="A112" s="2"/>
      <c r="C112" s="3"/>
      <c r="D112" s="3"/>
      <c r="E112" s="3"/>
    </row>
    <row r="113" spans="1:5" x14ac:dyDescent="0.25">
      <c r="A113" s="2"/>
      <c r="C113" s="3"/>
      <c r="D113" s="3"/>
      <c r="E113" s="3"/>
    </row>
    <row r="114" spans="1:5" x14ac:dyDescent="0.25">
      <c r="A114" s="2"/>
      <c r="C114" s="3"/>
      <c r="D114" s="3"/>
      <c r="E114" s="3"/>
    </row>
    <row r="115" spans="1:5" x14ac:dyDescent="0.25">
      <c r="A115" s="2"/>
      <c r="C115" s="3"/>
      <c r="D115" s="3"/>
      <c r="E115" s="3"/>
    </row>
    <row r="116" spans="1:5" x14ac:dyDescent="0.25">
      <c r="A116" s="2"/>
      <c r="C116" s="3"/>
      <c r="D116" s="3"/>
      <c r="E116" s="3"/>
    </row>
    <row r="117" spans="1:5" x14ac:dyDescent="0.25">
      <c r="A117" s="2"/>
      <c r="C117" s="3"/>
      <c r="D117" s="3"/>
      <c r="E117" s="3"/>
    </row>
    <row r="118" spans="1:5" x14ac:dyDescent="0.25">
      <c r="A118" s="2"/>
      <c r="C118" s="3"/>
      <c r="D118" s="3"/>
      <c r="E118" s="3"/>
    </row>
    <row r="119" spans="1:5" x14ac:dyDescent="0.25">
      <c r="A119" s="2"/>
      <c r="C119" s="3"/>
      <c r="D119" s="3"/>
      <c r="E119" s="3"/>
    </row>
    <row r="120" spans="1:5" x14ac:dyDescent="0.25">
      <c r="A120" s="2"/>
      <c r="C120" s="3"/>
      <c r="D120" s="3"/>
      <c r="E120" s="3"/>
    </row>
    <row r="121" spans="1:5" x14ac:dyDescent="0.25">
      <c r="A121" s="2"/>
      <c r="C121" s="3"/>
      <c r="D121" s="3"/>
      <c r="E121" s="3"/>
    </row>
    <row r="122" spans="1:5" x14ac:dyDescent="0.25">
      <c r="A122" s="2"/>
      <c r="C122" s="3"/>
      <c r="D122" s="3"/>
      <c r="E122" s="3"/>
    </row>
    <row r="123" spans="1:5" x14ac:dyDescent="0.25">
      <c r="A123" s="2"/>
      <c r="C123" s="3"/>
      <c r="D123" s="3"/>
      <c r="E123" s="3"/>
    </row>
    <row r="124" spans="1:5" x14ac:dyDescent="0.25">
      <c r="A124" s="2"/>
      <c r="C124" s="3"/>
      <c r="D124" s="3"/>
      <c r="E124" s="3"/>
    </row>
    <row r="125" spans="1:5" x14ac:dyDescent="0.25">
      <c r="A125" s="2"/>
      <c r="C125" s="3"/>
      <c r="D125" s="3"/>
      <c r="E125" s="3"/>
    </row>
    <row r="126" spans="1:5" x14ac:dyDescent="0.25">
      <c r="A126" s="2"/>
      <c r="C126" s="3"/>
      <c r="D126" s="3"/>
      <c r="E126" s="3"/>
    </row>
    <row r="127" spans="1:5" x14ac:dyDescent="0.25">
      <c r="A127" s="2"/>
      <c r="C127" s="3"/>
      <c r="D127" s="3"/>
      <c r="E127" s="3"/>
    </row>
    <row r="128" spans="1:5" x14ac:dyDescent="0.25">
      <c r="A128" s="2"/>
      <c r="C128" s="3"/>
      <c r="D128" s="3"/>
      <c r="E128" s="3"/>
    </row>
    <row r="129" spans="1:14" x14ac:dyDescent="0.25">
      <c r="A129" s="2"/>
      <c r="C129" s="3"/>
      <c r="D129" s="3"/>
      <c r="E129" s="3"/>
    </row>
    <row r="130" spans="1:14" x14ac:dyDescent="0.25">
      <c r="A130" s="2"/>
      <c r="C130" s="3"/>
      <c r="D130" s="3"/>
      <c r="E130" s="3"/>
    </row>
    <row r="131" spans="1:14" x14ac:dyDescent="0.25">
      <c r="A131" s="2"/>
      <c r="C131" s="3"/>
      <c r="D131" s="3"/>
      <c r="E131" s="3"/>
    </row>
    <row r="132" spans="1:14" x14ac:dyDescent="0.25">
      <c r="A132" s="2"/>
      <c r="C132" s="3"/>
      <c r="D132" s="3"/>
      <c r="E132" s="3"/>
      <c r="J132" t="s">
        <v>78</v>
      </c>
    </row>
    <row r="133" spans="1:14" x14ac:dyDescent="0.25">
      <c r="A133" s="2"/>
      <c r="C133" s="3"/>
      <c r="D133" s="3"/>
      <c r="E133" s="3"/>
    </row>
    <row r="134" spans="1:14" x14ac:dyDescent="0.25">
      <c r="A134" s="2"/>
      <c r="C134" s="3"/>
      <c r="D134" s="3"/>
      <c r="E134" s="3"/>
      <c r="J134" s="2"/>
      <c r="L134" s="3"/>
      <c r="M134" s="3"/>
      <c r="N134" s="3"/>
    </row>
    <row r="135" spans="1:14" x14ac:dyDescent="0.25">
      <c r="A135" s="2"/>
      <c r="C135" s="3"/>
      <c r="D135" s="3"/>
      <c r="E135" s="3"/>
    </row>
    <row r="136" spans="1:14" x14ac:dyDescent="0.25">
      <c r="A136" s="2"/>
      <c r="C136" s="3"/>
      <c r="D136" s="3"/>
      <c r="E136" s="3"/>
    </row>
    <row r="137" spans="1:14" x14ac:dyDescent="0.25">
      <c r="A137" s="2"/>
      <c r="C137" s="3"/>
      <c r="D137" s="3"/>
      <c r="E137" s="3"/>
    </row>
    <row r="138" spans="1:14" x14ac:dyDescent="0.25">
      <c r="A138" s="2"/>
      <c r="C138" s="3"/>
      <c r="D138" s="3"/>
      <c r="E138" s="3"/>
      <c r="J138" s="3"/>
    </row>
    <row r="139" spans="1:14" x14ac:dyDescent="0.25">
      <c r="A139" s="2"/>
      <c r="C139" s="3"/>
      <c r="D139" s="3"/>
      <c r="E139" s="3"/>
    </row>
    <row r="140" spans="1:14" x14ac:dyDescent="0.25">
      <c r="A140" s="2"/>
      <c r="C140" s="3"/>
      <c r="D140" s="3"/>
      <c r="E140" s="3"/>
    </row>
    <row r="141" spans="1:14" x14ac:dyDescent="0.25">
      <c r="A141" s="2"/>
      <c r="C141" s="3"/>
      <c r="D141" s="3"/>
      <c r="E141" s="3"/>
    </row>
    <row r="142" spans="1:14" x14ac:dyDescent="0.25">
      <c r="A142" s="2"/>
      <c r="C142" s="3"/>
      <c r="D142" s="3"/>
      <c r="E142" s="3"/>
      <c r="M142" s="3"/>
      <c r="N142" s="3"/>
    </row>
    <row r="143" spans="1:14" x14ac:dyDescent="0.25">
      <c r="A143" s="2"/>
      <c r="C143" s="3"/>
      <c r="D143" s="3"/>
      <c r="E143" s="3"/>
    </row>
    <row r="144" spans="1:14" x14ac:dyDescent="0.25">
      <c r="A144" s="2"/>
      <c r="C144" s="3"/>
      <c r="D144" s="3"/>
      <c r="E144" s="3"/>
      <c r="H144" s="8"/>
    </row>
    <row r="145" spans="1:11" x14ac:dyDescent="0.25">
      <c r="A145" s="2"/>
      <c r="C145" s="3"/>
      <c r="D145" s="3"/>
      <c r="E145" s="3"/>
      <c r="I145" s="3"/>
    </row>
    <row r="146" spans="1:11" x14ac:dyDescent="0.25">
      <c r="A146" s="2"/>
      <c r="C146" s="3"/>
      <c r="D146" s="3"/>
      <c r="E146" s="3"/>
      <c r="I146" s="3"/>
      <c r="K146" s="3"/>
    </row>
    <row r="147" spans="1:11" x14ac:dyDescent="0.25">
      <c r="A147" s="2"/>
      <c r="C147" s="3"/>
      <c r="D147" s="3"/>
      <c r="E147" s="3"/>
      <c r="I147" s="3"/>
      <c r="K147" s="3"/>
    </row>
    <row r="148" spans="1:11" x14ac:dyDescent="0.25">
      <c r="A148" s="2"/>
      <c r="C148" s="3"/>
      <c r="D148" s="3"/>
      <c r="E148" s="3"/>
      <c r="I148" s="3"/>
      <c r="K148" s="3"/>
    </row>
    <row r="149" spans="1:11" x14ac:dyDescent="0.25">
      <c r="A149" s="2"/>
      <c r="C149" s="3"/>
      <c r="D149" s="3"/>
      <c r="E149" s="3"/>
      <c r="I149" s="3"/>
      <c r="K149" s="3"/>
    </row>
    <row r="150" spans="1:11" x14ac:dyDescent="0.25">
      <c r="A150" s="2"/>
      <c r="C150" s="3"/>
      <c r="D150" s="3"/>
      <c r="E150" s="3"/>
      <c r="I150" s="3"/>
      <c r="K150" s="3"/>
    </row>
    <row r="151" spans="1:11" x14ac:dyDescent="0.25">
      <c r="A151" s="2"/>
      <c r="C151" s="3"/>
      <c r="D151" s="3"/>
      <c r="E151" s="3"/>
      <c r="I151" s="3"/>
      <c r="K151" s="3"/>
    </row>
    <row r="152" spans="1:11" x14ac:dyDescent="0.25">
      <c r="A152" s="2"/>
      <c r="C152" s="3"/>
      <c r="D152" s="3"/>
      <c r="E152" s="3"/>
      <c r="I152" s="3"/>
      <c r="K152" s="3"/>
    </row>
    <row r="153" spans="1:11" x14ac:dyDescent="0.25">
      <c r="A153" s="2"/>
      <c r="C153" s="3"/>
      <c r="D153" s="3"/>
      <c r="E153" s="3"/>
      <c r="I153" s="3"/>
      <c r="K153" s="3"/>
    </row>
    <row r="154" spans="1:11" x14ac:dyDescent="0.25">
      <c r="A154" s="2"/>
      <c r="C154" s="3"/>
      <c r="D154" s="3"/>
      <c r="E154" s="3"/>
      <c r="I154" s="3"/>
      <c r="K154" s="3"/>
    </row>
    <row r="155" spans="1:11" x14ac:dyDescent="0.25">
      <c r="A155" s="2"/>
      <c r="C155" s="3"/>
      <c r="D155" s="3"/>
      <c r="E155" s="3"/>
      <c r="I155" s="3"/>
      <c r="K155" s="3"/>
    </row>
    <row r="156" spans="1:11" x14ac:dyDescent="0.25">
      <c r="A156" s="2"/>
      <c r="C156" s="3"/>
      <c r="D156" s="3"/>
      <c r="E156" s="3"/>
      <c r="I156" s="3"/>
      <c r="K156" s="3"/>
    </row>
    <row r="157" spans="1:11" x14ac:dyDescent="0.25">
      <c r="A157" s="2"/>
      <c r="C157" s="3"/>
      <c r="D157" s="3"/>
      <c r="E157" s="3"/>
      <c r="I157" s="3"/>
      <c r="K157" s="3"/>
    </row>
    <row r="158" spans="1:11" x14ac:dyDescent="0.25">
      <c r="A158" s="2"/>
      <c r="C158" s="3"/>
      <c r="D158" s="3"/>
      <c r="E158" s="3"/>
      <c r="I158" s="3"/>
      <c r="K158" s="3"/>
    </row>
    <row r="159" spans="1:11" x14ac:dyDescent="0.25">
      <c r="A159" s="2"/>
      <c r="C159" s="3"/>
      <c r="D159" s="3"/>
      <c r="E159" s="3"/>
      <c r="I159" s="3"/>
      <c r="K159" s="3"/>
    </row>
    <row r="160" spans="1:11" x14ac:dyDescent="0.25">
      <c r="A160" s="2"/>
      <c r="C160" s="3"/>
      <c r="D160" s="3"/>
      <c r="E160" s="3"/>
      <c r="I160" s="3"/>
      <c r="K160" s="3"/>
    </row>
    <row r="161" spans="1:11" x14ac:dyDescent="0.25">
      <c r="A161" s="2"/>
      <c r="C161" s="3"/>
      <c r="D161" s="3"/>
      <c r="E161" s="3"/>
      <c r="I161" s="3"/>
      <c r="K161" s="3"/>
    </row>
    <row r="162" spans="1:11" x14ac:dyDescent="0.25">
      <c r="A162" s="2"/>
      <c r="C162" s="3"/>
      <c r="D162" s="3"/>
      <c r="E162" s="3"/>
      <c r="I162" s="3"/>
      <c r="K162" s="3"/>
    </row>
    <row r="163" spans="1:11" x14ac:dyDescent="0.25">
      <c r="A163" s="2"/>
      <c r="C163" s="3"/>
      <c r="D163" s="3"/>
      <c r="E163" s="3"/>
      <c r="I163" s="3"/>
      <c r="K163" s="3"/>
    </row>
    <row r="164" spans="1:11" x14ac:dyDescent="0.25">
      <c r="A164" s="2"/>
      <c r="C164" s="3"/>
      <c r="D164" s="3"/>
      <c r="E164" s="3"/>
      <c r="I164" s="3"/>
      <c r="K164" s="3"/>
    </row>
    <row r="165" spans="1:11" x14ac:dyDescent="0.25">
      <c r="A165" s="2"/>
      <c r="C165" s="3"/>
      <c r="D165" s="3"/>
      <c r="E165" s="3"/>
      <c r="I165" s="3"/>
      <c r="K165" s="3"/>
    </row>
    <row r="166" spans="1:11" x14ac:dyDescent="0.25">
      <c r="A166" s="2"/>
      <c r="C166" s="3"/>
      <c r="D166" s="3"/>
      <c r="E166" s="3"/>
      <c r="I166" s="3"/>
      <c r="K166" s="3"/>
    </row>
    <row r="167" spans="1:11" x14ac:dyDescent="0.25">
      <c r="A167" s="2"/>
      <c r="C167" s="3"/>
      <c r="D167" s="3"/>
      <c r="E167" s="3"/>
      <c r="I167" s="3"/>
      <c r="K167" s="3"/>
    </row>
    <row r="168" spans="1:11" x14ac:dyDescent="0.25">
      <c r="A168" s="2"/>
      <c r="C168" s="3"/>
      <c r="D168" s="3"/>
      <c r="E168" s="3"/>
      <c r="I168" s="3"/>
      <c r="K168" s="3"/>
    </row>
    <row r="179" spans="3:3" x14ac:dyDescent="0.25">
      <c r="C179" s="7">
        <f>'2022已實現損益'!C73</f>
        <v>-8.3564830287945535E-2</v>
      </c>
    </row>
  </sheetData>
  <sheetProtection algorithmName="SHA-512" hashValue="8WqaAzlZ7qxtAhKRgMLUniAmNYMPl032Eye/WGrSk+DnHSljE8WibqEDHMn3mxiy2FKIuQK4UzVg8+Ghy9IlxQ==" saltValue="SHx2XWqhInxcY50BM3bfJg==" spinCount="100000" sheet="1" formatCells="0" formatColumns="0" formatRows="0" insertColumns="0" insertRows="0" insertHyperlinks="0" deleteColumns="0" deleteRows="0" sort="0" autoFilter="0" pivotTables="0"/>
  <autoFilter ref="A1:Q57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topLeftCell="A28" zoomScaleNormal="100" workbookViewId="0">
      <selection activeCell="C11" sqref="C11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8" width="10.5" bestFit="1" customWidth="1"/>
  </cols>
  <sheetData>
    <row r="1" spans="1:18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8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8" x14ac:dyDescent="0.25">
      <c r="A3" t="s">
        <v>94</v>
      </c>
      <c r="C3" s="3"/>
      <c r="D3" s="3">
        <v>3118594</v>
      </c>
      <c r="E3" s="3">
        <v>3559</v>
      </c>
    </row>
    <row r="4" spans="1:18" ht="17.25" customHeight="1" x14ac:dyDescent="0.25">
      <c r="B4" t="s">
        <v>45</v>
      </c>
      <c r="D4" s="3"/>
      <c r="E4" s="3">
        <f>SUM(F4:Q4)</f>
        <v>136096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14913</v>
      </c>
      <c r="P4" s="3">
        <v>15589</v>
      </c>
      <c r="Q4" s="3">
        <v>5622</v>
      </c>
    </row>
    <row r="5" spans="1:18" x14ac:dyDescent="0.25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8" x14ac:dyDescent="0.25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8" x14ac:dyDescent="0.25">
      <c r="C7" s="3"/>
      <c r="D7" s="3"/>
      <c r="E7" s="3">
        <f>SUM(F7:R7)</f>
        <v>-178262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>
        <v>-13726</v>
      </c>
      <c r="Q7" s="3">
        <v>-13726</v>
      </c>
      <c r="R7" s="3">
        <v>-13726</v>
      </c>
    </row>
    <row r="8" spans="1:18" x14ac:dyDescent="0.25">
      <c r="B8" t="s">
        <v>124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25">
      <c r="B9" t="s">
        <v>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25">
      <c r="A10" s="2"/>
      <c r="B10" t="s">
        <v>99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8" x14ac:dyDescent="0.25">
      <c r="A11" s="2">
        <v>44565</v>
      </c>
      <c r="B11" t="s">
        <v>97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8" x14ac:dyDescent="0.25">
      <c r="A12" s="2">
        <v>44567</v>
      </c>
      <c r="B12" t="s">
        <v>97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8" x14ac:dyDescent="0.25">
      <c r="A13" s="2">
        <v>44571</v>
      </c>
      <c r="B13" t="s">
        <v>97</v>
      </c>
      <c r="C13" s="3">
        <v>67301</v>
      </c>
      <c r="D13" s="3">
        <v>-649307</v>
      </c>
      <c r="E13" s="3">
        <f>$C13+ABS($D13)</f>
        <v>716608</v>
      </c>
    </row>
    <row r="14" spans="1:18" x14ac:dyDescent="0.25">
      <c r="A14" s="2">
        <v>44591</v>
      </c>
      <c r="B14" t="s">
        <v>97</v>
      </c>
      <c r="C14" s="3"/>
      <c r="D14" s="3">
        <v>586835</v>
      </c>
      <c r="E14" s="3">
        <f t="shared" ref="E14:E21" si="0">-D14</f>
        <v>-586835</v>
      </c>
    </row>
    <row r="15" spans="1:18" x14ac:dyDescent="0.25">
      <c r="A15" s="2">
        <v>44593</v>
      </c>
      <c r="B15" t="s">
        <v>97</v>
      </c>
      <c r="C15" s="3"/>
      <c r="D15" s="3">
        <v>150059</v>
      </c>
      <c r="E15" s="3">
        <f t="shared" si="0"/>
        <v>-150059</v>
      </c>
      <c r="J15" s="10"/>
    </row>
    <row r="16" spans="1:18" x14ac:dyDescent="0.25">
      <c r="A16" s="2">
        <v>44607</v>
      </c>
      <c r="B16" t="s">
        <v>97</v>
      </c>
      <c r="C16" s="3"/>
      <c r="D16" s="3">
        <v>29211</v>
      </c>
      <c r="E16" s="3">
        <f t="shared" si="0"/>
        <v>-29211</v>
      </c>
      <c r="I16" t="s">
        <v>97</v>
      </c>
      <c r="J16" s="3">
        <f>SUMIFS($C$4:$C$114,$B$4:$B$114,I16)</f>
        <v>192772</v>
      </c>
    </row>
    <row r="17" spans="1:13" x14ac:dyDescent="0.25">
      <c r="A17" s="2">
        <v>44633</v>
      </c>
      <c r="B17" t="s">
        <v>97</v>
      </c>
      <c r="C17" s="3">
        <v>-4415</v>
      </c>
      <c r="D17" s="3">
        <v>-74228</v>
      </c>
      <c r="E17" s="3">
        <f>$C17+ABS($D17)</f>
        <v>69813</v>
      </c>
    </row>
    <row r="18" spans="1:13" x14ac:dyDescent="0.25">
      <c r="A18" s="2">
        <v>44635</v>
      </c>
      <c r="B18" t="s">
        <v>97</v>
      </c>
      <c r="C18" s="3"/>
      <c r="D18" s="3">
        <v>140199</v>
      </c>
      <c r="E18" s="3">
        <f t="shared" si="0"/>
        <v>-140199</v>
      </c>
    </row>
    <row r="19" spans="1:13" x14ac:dyDescent="0.25">
      <c r="A19" s="2">
        <v>44669</v>
      </c>
      <c r="B19" t="s">
        <v>97</v>
      </c>
      <c r="C19" s="3">
        <v>7276</v>
      </c>
      <c r="D19" s="3">
        <v>-105042</v>
      </c>
      <c r="E19" s="3">
        <f>$C19+ABS($D19)</f>
        <v>112318</v>
      </c>
    </row>
    <row r="20" spans="1:13" x14ac:dyDescent="0.25">
      <c r="A20" s="2">
        <v>44670</v>
      </c>
      <c r="B20" t="s">
        <v>97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 x14ac:dyDescent="0.25">
      <c r="A21" s="2">
        <v>44672</v>
      </c>
      <c r="B21" t="s">
        <v>97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>
        <v>44677</v>
      </c>
      <c r="B22" t="s">
        <v>97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44689</v>
      </c>
      <c r="B23" t="s">
        <v>97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44728</v>
      </c>
      <c r="B24" t="s">
        <v>97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 x14ac:dyDescent="0.25">
      <c r="A25" s="2">
        <v>44731</v>
      </c>
      <c r="B25" t="s">
        <v>97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44739</v>
      </c>
      <c r="B26" t="s">
        <v>97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44752</v>
      </c>
      <c r="B27" t="s">
        <v>97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44759</v>
      </c>
      <c r="B28" t="s">
        <v>97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44763</v>
      </c>
      <c r="B29" t="s">
        <v>97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44777</v>
      </c>
      <c r="B30" t="s">
        <v>97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44789</v>
      </c>
      <c r="B31" t="s">
        <v>97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44801</v>
      </c>
      <c r="B32" t="s">
        <v>97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45188</v>
      </c>
      <c r="B33" t="s">
        <v>97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>
        <v>45190</v>
      </c>
      <c r="B34" t="s">
        <v>97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2">
        <v>45191</v>
      </c>
      <c r="B35" t="s">
        <v>97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2">
        <v>45210</v>
      </c>
      <c r="B36" t="s">
        <v>97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>
        <v>45238</v>
      </c>
      <c r="B37" t="s">
        <v>97</v>
      </c>
      <c r="C37" s="3">
        <v>125</v>
      </c>
      <c r="D37" s="3">
        <v>-7077</v>
      </c>
      <c r="E37" s="3">
        <f>$C37+ABS($D37)</f>
        <v>7202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G42" s="3"/>
    </row>
    <row r="43" spans="1:13" x14ac:dyDescent="0.25">
      <c r="A43" s="3" t="s">
        <v>37</v>
      </c>
      <c r="B43" s="3"/>
      <c r="C43" s="3"/>
      <c r="D43" s="3"/>
      <c r="E43" s="3"/>
    </row>
    <row r="44" spans="1:13" x14ac:dyDescent="0.25">
      <c r="A44" t="s">
        <v>38</v>
      </c>
      <c r="C44" s="3">
        <f>SUM(C3:C42)</f>
        <v>192772</v>
      </c>
      <c r="D44" s="3">
        <f>SUM(D3:D43)</f>
        <v>3495907</v>
      </c>
      <c r="E44" s="3">
        <f>SUM(E3:E43)</f>
        <v>2168</v>
      </c>
    </row>
    <row r="45" spans="1:13" x14ac:dyDescent="0.25">
      <c r="A45" t="s">
        <v>20</v>
      </c>
      <c r="C45" s="3"/>
      <c r="D45" s="7">
        <f>D44/E47</f>
        <v>0.99938023055537684</v>
      </c>
      <c r="E45" s="7">
        <f>E44/E47</f>
        <v>6.1976944462311409E-4</v>
      </c>
    </row>
    <row r="46" spans="1:13" x14ac:dyDescent="0.25">
      <c r="A46" t="s">
        <v>12</v>
      </c>
      <c r="C46" s="7">
        <f>C44/(E47-C44)</f>
        <v>5.8322035831510757E-2</v>
      </c>
      <c r="E46" s="3" t="s">
        <v>42</v>
      </c>
    </row>
    <row r="47" spans="1:13" x14ac:dyDescent="0.25">
      <c r="C47" s="3"/>
      <c r="E47" s="3">
        <f>SUM(D44:E44)</f>
        <v>3498075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tabSelected="1" workbookViewId="0">
      <selection activeCell="G14" sqref="G14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14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94</v>
      </c>
      <c r="C3" s="3"/>
      <c r="D3" s="3">
        <v>3495907</v>
      </c>
      <c r="E3" s="3">
        <v>1174</v>
      </c>
    </row>
    <row r="4" spans="1:17" ht="17.25" customHeight="1" x14ac:dyDescent="0.25">
      <c r="B4" t="s">
        <v>45</v>
      </c>
      <c r="D4" s="3"/>
      <c r="E4" s="3">
        <f>SUM(F4:Q4)</f>
        <v>18254</v>
      </c>
      <c r="F4" s="3"/>
      <c r="G4" s="3">
        <v>18254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B5" t="s">
        <v>46</v>
      </c>
      <c r="D5" s="3"/>
      <c r="E5" s="3">
        <f>SUM(F5:Q5)</f>
        <v>105076</v>
      </c>
      <c r="F5" s="3">
        <v>105076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5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75" customHeight="1" x14ac:dyDescent="0.25">
      <c r="B7" t="s">
        <v>131</v>
      </c>
      <c r="D7" s="3"/>
      <c r="E7" s="3">
        <v>-40580</v>
      </c>
      <c r="F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75" customHeight="1" x14ac:dyDescent="0.25">
      <c r="B8" t="s">
        <v>132</v>
      </c>
      <c r="D8" s="3"/>
      <c r="E8" s="3">
        <v>-20000</v>
      </c>
      <c r="F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C9" s="3"/>
      <c r="D9" s="3"/>
      <c r="E9" s="3">
        <f>SUM(F9:R9)</f>
        <v>-27364</v>
      </c>
      <c r="F9" s="3"/>
      <c r="G9" s="3">
        <v>-13682</v>
      </c>
      <c r="H9" s="3">
        <v>-13682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B10" t="s">
        <v>133</v>
      </c>
      <c r="C10" s="3"/>
      <c r="D10" s="3"/>
      <c r="E10" s="3">
        <v>-5624</v>
      </c>
      <c r="F10" s="3"/>
      <c r="G10" s="3"/>
      <c r="H10" s="3"/>
      <c r="I10" s="3"/>
      <c r="J10" s="3"/>
      <c r="K10" s="3"/>
      <c r="L10" s="3"/>
      <c r="M10" s="3"/>
    </row>
    <row r="11" spans="1:17" x14ac:dyDescent="0.25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7" x14ac:dyDescent="0.25">
      <c r="A12" s="2">
        <v>45337</v>
      </c>
      <c r="B12" t="s">
        <v>97</v>
      </c>
      <c r="D12" s="3">
        <v>15606</v>
      </c>
      <c r="E12" s="3">
        <f t="shared" ref="E12" si="0">-D12</f>
        <v>-15606</v>
      </c>
      <c r="F12" s="3"/>
      <c r="G12" s="3"/>
      <c r="H12" s="3"/>
      <c r="I12" s="3"/>
      <c r="J12" s="3"/>
      <c r="K12" s="3"/>
      <c r="L12" s="3"/>
      <c r="M12" s="3"/>
    </row>
    <row r="13" spans="1:17" x14ac:dyDescent="0.25">
      <c r="A13" s="2">
        <v>45338</v>
      </c>
      <c r="B13" t="s">
        <v>97</v>
      </c>
      <c r="C13" s="3">
        <v>490</v>
      </c>
      <c r="D13" s="3">
        <v>-15606</v>
      </c>
      <c r="E13" s="3">
        <f>$C13+ABS($D13)</f>
        <v>16096</v>
      </c>
      <c r="F13" s="3"/>
      <c r="G13" s="3"/>
      <c r="H13" s="3"/>
      <c r="I13" s="3"/>
      <c r="J13" s="3"/>
      <c r="K13" s="3"/>
      <c r="L13" s="3"/>
      <c r="M13" s="3"/>
    </row>
    <row r="14" spans="1:17" x14ac:dyDescent="0.25">
      <c r="A14" s="2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7" x14ac:dyDescent="0.25">
      <c r="A15" s="2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7" x14ac:dyDescent="0.25">
      <c r="G16" s="3"/>
    </row>
    <row r="17" spans="1:5" x14ac:dyDescent="0.25">
      <c r="A17" s="3" t="s">
        <v>37</v>
      </c>
      <c r="B17" s="3"/>
      <c r="C17" s="3"/>
      <c r="D17" s="3"/>
      <c r="E17" s="3"/>
    </row>
    <row r="18" spans="1:5" x14ac:dyDescent="0.25">
      <c r="A18" t="s">
        <v>38</v>
      </c>
      <c r="C18" s="3">
        <f>SUM(C3:C16)</f>
        <v>490</v>
      </c>
      <c r="D18" s="3">
        <f>SUM(D3:D17)</f>
        <v>3495907</v>
      </c>
      <c r="E18" s="3">
        <f>SUM(E3:E17)</f>
        <v>31426</v>
      </c>
    </row>
    <row r="19" spans="1:5" x14ac:dyDescent="0.25">
      <c r="A19" t="s">
        <v>20</v>
      </c>
      <c r="C19" s="3"/>
      <c r="D19" s="7">
        <f>D18/E21</f>
        <v>0.99109071924879222</v>
      </c>
      <c r="E19" s="7">
        <f>E18/E21</f>
        <v>8.9092807512077821E-3</v>
      </c>
    </row>
    <row r="20" spans="1:5" x14ac:dyDescent="0.25">
      <c r="A20" t="s">
        <v>12</v>
      </c>
      <c r="C20" s="7">
        <f>C18/(E21-C18)</f>
        <v>1.3893445214317734E-4</v>
      </c>
      <c r="E20" s="3" t="s">
        <v>42</v>
      </c>
    </row>
    <row r="21" spans="1:5" x14ac:dyDescent="0.25">
      <c r="C21" s="3"/>
      <c r="E21" s="3">
        <f>SUM(D18:E18)</f>
        <v>3527333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2021已實現損益_阿公</vt:lpstr>
      <vt:lpstr>帳號管理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2024-02-20T04:28:51Z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