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GitHub\SKU_2023\Дисциплины\Модели и методы интеллектуального анализа данных\Регрессионный анализ\"/>
    </mc:Choice>
  </mc:AlternateContent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definedNames>
    <definedName name="коэф_корр">Лист1!$G$33</definedName>
    <definedName name="сумм_кв_у">Лист1!$K$29</definedName>
    <definedName name="сумм_кв_х">Лист1!$H$29</definedName>
    <definedName name="сумм_произв">Лист1!$L$29</definedName>
    <definedName name="уср">Лист1!$I$29</definedName>
    <definedName name="хср">Лист1!$F$29</definedName>
  </definedNames>
  <calcPr calcId="152511"/>
</workbook>
</file>

<file path=xl/calcChain.xml><?xml version="1.0" encoding="utf-8"?>
<calcChain xmlns="http://schemas.openxmlformats.org/spreadsheetml/2006/main">
  <c r="I38" i="1" l="1"/>
  <c r="I45" i="1"/>
  <c r="I29" i="1" l="1"/>
  <c r="F29" i="1"/>
  <c r="G25" i="1" l="1"/>
  <c r="H25" i="1" s="1"/>
  <c r="G20" i="1"/>
  <c r="G21" i="1"/>
  <c r="G22" i="1"/>
  <c r="G23" i="1"/>
  <c r="J26" i="1"/>
  <c r="K26" i="1" s="1"/>
  <c r="J22" i="1"/>
  <c r="K22" i="1" s="1"/>
  <c r="J23" i="1"/>
  <c r="K23" i="1" s="1"/>
  <c r="J20" i="1"/>
  <c r="K20" i="1" s="1"/>
  <c r="J21" i="1"/>
  <c r="K21" i="1" s="1"/>
  <c r="J25" i="1"/>
  <c r="K25" i="1" s="1"/>
  <c r="G16" i="1"/>
  <c r="H16" i="1" s="1"/>
  <c r="J24" i="1"/>
  <c r="K24" i="1" s="1"/>
  <c r="G27" i="1"/>
  <c r="H27" i="1" s="1"/>
  <c r="G17" i="1"/>
  <c r="G26" i="1"/>
  <c r="J19" i="1"/>
  <c r="K19" i="1" s="1"/>
  <c r="G24" i="1"/>
  <c r="J16" i="1"/>
  <c r="J18" i="1"/>
  <c r="K18" i="1" s="1"/>
  <c r="G19" i="1"/>
  <c r="J27" i="1"/>
  <c r="K27" i="1" s="1"/>
  <c r="J17" i="1"/>
  <c r="K17" i="1" s="1"/>
  <c r="G18" i="1"/>
  <c r="L20" i="1" l="1"/>
  <c r="H20" i="1"/>
  <c r="L23" i="1"/>
  <c r="H23" i="1"/>
  <c r="L22" i="1"/>
  <c r="H22" i="1"/>
  <c r="L21" i="1"/>
  <c r="H21" i="1"/>
  <c r="L17" i="1"/>
  <c r="L25" i="1"/>
  <c r="H17" i="1"/>
  <c r="L27" i="1"/>
  <c r="J29" i="1"/>
  <c r="K16" i="1"/>
  <c r="K29" i="1" s="1"/>
  <c r="H24" i="1"/>
  <c r="L24" i="1"/>
  <c r="G29" i="1"/>
  <c r="H19" i="1"/>
  <c r="L19" i="1"/>
  <c r="L26" i="1"/>
  <c r="H26" i="1"/>
  <c r="L16" i="1"/>
  <c r="H18" i="1"/>
  <c r="L18" i="1"/>
  <c r="H29" i="1" l="1"/>
  <c r="L29" i="1"/>
  <c r="G45" i="1" l="1"/>
  <c r="G38" i="1"/>
  <c r="G33" i="1"/>
  <c r="V40" i="1" s="1"/>
  <c r="V45" i="1" s="1"/>
  <c r="V38" i="1" l="1"/>
  <c r="V43" i="1" s="1"/>
</calcChain>
</file>

<file path=xl/sharedStrings.xml><?xml version="1.0" encoding="utf-8"?>
<sst xmlns="http://schemas.openxmlformats.org/spreadsheetml/2006/main" count="8" uniqueCount="4">
  <si>
    <t>x ср</t>
  </si>
  <si>
    <t>у ср</t>
  </si>
  <si>
    <t>сумма</t>
  </si>
  <si>
    <t>x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</si>
</sst>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5</xdr:col>
      <xdr:colOff>123825</xdr:colOff>
      <xdr:row>14</xdr:row>
      <xdr:rowOff>190500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86075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485775</xdr:colOff>
      <xdr:row>14</xdr:row>
      <xdr:rowOff>190500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6075"/>
          <a:ext cx="485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552450</xdr:colOff>
      <xdr:row>14</xdr:row>
      <xdr:rowOff>200025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6075"/>
          <a:ext cx="552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123825</xdr:colOff>
      <xdr:row>14</xdr:row>
      <xdr:rowOff>190500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86075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495300</xdr:colOff>
      <xdr:row>14</xdr:row>
      <xdr:rowOff>190500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886075"/>
          <a:ext cx="495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561975</xdr:colOff>
      <xdr:row>14</xdr:row>
      <xdr:rowOff>200025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886075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371475</xdr:colOff>
      <xdr:row>14</xdr:row>
      <xdr:rowOff>190500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886075"/>
          <a:ext cx="981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295275</xdr:colOff>
      <xdr:row>31</xdr:row>
      <xdr:rowOff>0</xdr:rowOff>
    </xdr:from>
    <xdr:to>
      <xdr:col>5</xdr:col>
      <xdr:colOff>771525</xdr:colOff>
      <xdr:row>33</xdr:row>
      <xdr:rowOff>180975</xdr:rowOff>
    </xdr:to>
    <xdr:pic>
      <xdr:nvPicPr>
        <xdr:cNvPr id="38" name="Рисунок 4" descr="Описание: https://studbooks.net/imag_/43/228219/image009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62575"/>
          <a:ext cx="23050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356152</xdr:colOff>
      <xdr:row>36</xdr:row>
      <xdr:rowOff>74544</xdr:rowOff>
    </xdr:from>
    <xdr:to>
      <xdr:col>5</xdr:col>
      <xdr:colOff>879613</xdr:colOff>
      <xdr:row>38</xdr:row>
      <xdr:rowOff>160269</xdr:rowOff>
    </xdr:to>
    <xdr:pic>
      <xdr:nvPicPr>
        <xdr:cNvPr id="67" name="Рисунок 66"/>
        <xdr:cNvPicPr/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581978" y="7528892"/>
          <a:ext cx="2362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612912</xdr:colOff>
      <xdr:row>43</xdr:row>
      <xdr:rowOff>41413</xdr:rowOff>
    </xdr:from>
    <xdr:to>
      <xdr:col>5</xdr:col>
      <xdr:colOff>561560</xdr:colOff>
      <xdr:row>45</xdr:row>
      <xdr:rowOff>146188</xdr:rowOff>
    </xdr:to>
    <xdr:pic>
      <xdr:nvPicPr>
        <xdr:cNvPr id="68" name="Рисунок 67"/>
        <xdr:cNvPicPr/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797825" y="7495761"/>
          <a:ext cx="24003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430696</xdr:colOff>
      <xdr:row>36</xdr:row>
      <xdr:rowOff>57979</xdr:rowOff>
    </xdr:from>
    <xdr:to>
      <xdr:col>19</xdr:col>
      <xdr:colOff>560318</xdr:colOff>
      <xdr:row>40</xdr:row>
      <xdr:rowOff>162754</xdr:rowOff>
    </xdr:to>
    <xdr:pic>
      <xdr:nvPicPr>
        <xdr:cNvPr id="77" name="Рисунок 76"/>
        <xdr:cNvPicPr/>
      </xdr:nvPicPr>
      <xdr:blipFill>
        <a:blip xmlns:r="http://schemas.openxmlformats.org/officeDocument/2006/relationships" r:embed="rId11"/>
        <a:srcRect l="-1720" r="19084" b="48792"/>
        <a:stretch>
          <a:fillRect/>
        </a:stretch>
      </xdr:blipFill>
      <xdr:spPr bwMode="auto">
        <a:xfrm>
          <a:off x="9906000" y="7512327"/>
          <a:ext cx="258127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256762</xdr:colOff>
      <xdr:row>41</xdr:row>
      <xdr:rowOff>124239</xdr:rowOff>
    </xdr:from>
    <xdr:to>
      <xdr:col>20</xdr:col>
      <xdr:colOff>593035</xdr:colOff>
      <xdr:row>43</xdr:row>
      <xdr:rowOff>133764</xdr:rowOff>
    </xdr:to>
    <xdr:pic>
      <xdr:nvPicPr>
        <xdr:cNvPr id="80" name="Рисунок 79"/>
        <xdr:cNvPicPr/>
      </xdr:nvPicPr>
      <xdr:blipFill>
        <a:blip xmlns:r="http://schemas.openxmlformats.org/officeDocument/2006/relationships" r:embed="rId12"/>
        <a:srcRect r="67784" b="59483"/>
        <a:stretch>
          <a:fillRect/>
        </a:stretch>
      </xdr:blipFill>
      <xdr:spPr bwMode="auto">
        <a:xfrm>
          <a:off x="10957892" y="8531087"/>
          <a:ext cx="15621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347871</xdr:colOff>
      <xdr:row>43</xdr:row>
      <xdr:rowOff>66261</xdr:rowOff>
    </xdr:from>
    <xdr:to>
      <xdr:col>20</xdr:col>
      <xdr:colOff>569844</xdr:colOff>
      <xdr:row>45</xdr:row>
      <xdr:rowOff>161511</xdr:rowOff>
    </xdr:to>
    <xdr:pic>
      <xdr:nvPicPr>
        <xdr:cNvPr id="81" name="Рисунок 80"/>
        <xdr:cNvPicPr/>
      </xdr:nvPicPr>
      <xdr:blipFill>
        <a:blip xmlns:r="http://schemas.openxmlformats.org/officeDocument/2006/relationships" r:embed="rId12"/>
        <a:srcRect l="58691" t="-8636" r="11414" b="58546"/>
        <a:stretch>
          <a:fillRect/>
        </a:stretch>
      </xdr:blipFill>
      <xdr:spPr bwMode="auto">
        <a:xfrm>
          <a:off x="11049001" y="8854109"/>
          <a:ext cx="14478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V45"/>
  <sheetViews>
    <sheetView tabSelected="1" topLeftCell="A20" zoomScale="115" zoomScaleNormal="115" workbookViewId="0">
      <selection activeCell="H45" sqref="H45"/>
    </sheetView>
  </sheetViews>
  <sheetFormatPr defaultRowHeight="15" x14ac:dyDescent="0.25"/>
  <cols>
    <col min="6" max="6" width="13.42578125" customWidth="1"/>
    <col min="7" max="7" width="9.140625" customWidth="1"/>
    <col min="12" max="12" width="9.140625" customWidth="1"/>
  </cols>
  <sheetData>
    <row r="14" spans="6:12" ht="15.75" thickBot="1" x14ac:dyDescent="0.3"/>
    <row r="15" spans="6:12" ht="16.5" thickBot="1" x14ac:dyDescent="0.3">
      <c r="F15" s="2"/>
      <c r="G15" s="3"/>
      <c r="H15" s="3"/>
      <c r="I15" s="3"/>
      <c r="J15" s="3"/>
      <c r="K15" s="3"/>
      <c r="L15" s="3"/>
    </row>
    <row r="16" spans="6:12" ht="16.5" thickBot="1" x14ac:dyDescent="0.3">
      <c r="F16" s="9">
        <v>162</v>
      </c>
      <c r="G16" s="4">
        <f t="shared" ref="G16:G27" si="0">F16-хср</f>
        <v>-0.5</v>
      </c>
      <c r="H16" s="4">
        <f>POWER(G16,2)</f>
        <v>0.25</v>
      </c>
      <c r="I16" s="11">
        <v>72</v>
      </c>
      <c r="J16" s="4">
        <f t="shared" ref="J16:J27" si="1">I16-уср</f>
        <v>3.5</v>
      </c>
      <c r="K16" s="4">
        <f>POWER(J16,2)</f>
        <v>12.25</v>
      </c>
      <c r="L16" s="4">
        <f>G16*J16</f>
        <v>-1.75</v>
      </c>
    </row>
    <row r="17" spans="6:12" ht="16.5" thickBot="1" x14ac:dyDescent="0.3">
      <c r="F17" s="10">
        <v>174</v>
      </c>
      <c r="G17" s="4">
        <f t="shared" si="0"/>
        <v>11.5</v>
      </c>
      <c r="H17" s="4">
        <f t="shared" ref="H17:H27" si="2">POWER(G17,2)</f>
        <v>132.25</v>
      </c>
      <c r="I17" s="12">
        <v>60</v>
      </c>
      <c r="J17" s="4">
        <f t="shared" si="1"/>
        <v>-8.5</v>
      </c>
      <c r="K17" s="4">
        <f t="shared" ref="K17:K27" si="3">POWER(J17,2)</f>
        <v>72.25</v>
      </c>
      <c r="L17" s="4">
        <f t="shared" ref="L17:L27" si="4">G17*J17</f>
        <v>-97.75</v>
      </c>
    </row>
    <row r="18" spans="6:12" ht="16.5" thickBot="1" x14ac:dyDescent="0.3">
      <c r="F18" s="10">
        <v>168</v>
      </c>
      <c r="G18" s="4">
        <f t="shared" si="0"/>
        <v>5.5</v>
      </c>
      <c r="H18" s="4">
        <f t="shared" si="2"/>
        <v>30.25</v>
      </c>
      <c r="I18" s="12">
        <v>60</v>
      </c>
      <c r="J18" s="4">
        <f t="shared" si="1"/>
        <v>-8.5</v>
      </c>
      <c r="K18" s="4">
        <f t="shared" si="3"/>
        <v>72.25</v>
      </c>
      <c r="L18" s="4">
        <f t="shared" si="4"/>
        <v>-46.75</v>
      </c>
    </row>
    <row r="19" spans="6:12" ht="16.5" thickBot="1" x14ac:dyDescent="0.3">
      <c r="F19" s="10">
        <v>174</v>
      </c>
      <c r="G19" s="4">
        <f t="shared" si="0"/>
        <v>11.5</v>
      </c>
      <c r="H19" s="4">
        <f t="shared" si="2"/>
        <v>132.25</v>
      </c>
      <c r="I19" s="12">
        <v>78</v>
      </c>
      <c r="J19" s="4">
        <f t="shared" si="1"/>
        <v>9.5</v>
      </c>
      <c r="K19" s="4">
        <f t="shared" si="3"/>
        <v>90.25</v>
      </c>
      <c r="L19" s="4">
        <f t="shared" si="4"/>
        <v>109.25</v>
      </c>
    </row>
    <row r="20" spans="6:12" ht="16.5" thickBot="1" x14ac:dyDescent="0.3">
      <c r="F20" s="10">
        <v>168</v>
      </c>
      <c r="G20" s="4">
        <f t="shared" si="0"/>
        <v>5.5</v>
      </c>
      <c r="H20" s="4">
        <f t="shared" si="2"/>
        <v>30.25</v>
      </c>
      <c r="I20" s="12">
        <v>72</v>
      </c>
      <c r="J20" s="4">
        <f t="shared" si="1"/>
        <v>3.5</v>
      </c>
      <c r="K20" s="4">
        <f t="shared" si="3"/>
        <v>12.25</v>
      </c>
      <c r="L20" s="4">
        <f t="shared" si="4"/>
        <v>19.25</v>
      </c>
    </row>
    <row r="21" spans="6:12" ht="16.5" thickBot="1" x14ac:dyDescent="0.3">
      <c r="F21" s="10">
        <v>156</v>
      </c>
      <c r="G21" s="4">
        <f t="shared" si="0"/>
        <v>-6.5</v>
      </c>
      <c r="H21" s="4">
        <f t="shared" si="2"/>
        <v>42.25</v>
      </c>
      <c r="I21" s="12">
        <v>60</v>
      </c>
      <c r="J21" s="4">
        <f t="shared" si="1"/>
        <v>-8.5</v>
      </c>
      <c r="K21" s="4">
        <f t="shared" si="3"/>
        <v>72.25</v>
      </c>
      <c r="L21" s="4">
        <f t="shared" si="4"/>
        <v>55.25</v>
      </c>
    </row>
    <row r="22" spans="6:12" ht="16.5" thickBot="1" x14ac:dyDescent="0.3">
      <c r="F22" s="10">
        <v>162</v>
      </c>
      <c r="G22" s="4">
        <f t="shared" si="0"/>
        <v>-0.5</v>
      </c>
      <c r="H22" s="4">
        <f t="shared" si="2"/>
        <v>0.25</v>
      </c>
      <c r="I22" s="12">
        <v>84</v>
      </c>
      <c r="J22" s="4">
        <f t="shared" si="1"/>
        <v>15.5</v>
      </c>
      <c r="K22" s="4">
        <f t="shared" si="3"/>
        <v>240.25</v>
      </c>
      <c r="L22" s="4">
        <f t="shared" si="4"/>
        <v>-7.75</v>
      </c>
    </row>
    <row r="23" spans="6:12" ht="16.5" thickBot="1" x14ac:dyDescent="0.3">
      <c r="F23" s="10">
        <v>162</v>
      </c>
      <c r="G23" s="4">
        <f t="shared" si="0"/>
        <v>-0.5</v>
      </c>
      <c r="H23" s="4">
        <f t="shared" si="2"/>
        <v>0.25</v>
      </c>
      <c r="I23" s="12">
        <v>78</v>
      </c>
      <c r="J23" s="4">
        <f t="shared" si="1"/>
        <v>9.5</v>
      </c>
      <c r="K23" s="4">
        <f t="shared" si="3"/>
        <v>90.25</v>
      </c>
      <c r="L23" s="4">
        <f t="shared" si="4"/>
        <v>-4.75</v>
      </c>
    </row>
    <row r="24" spans="6:12" ht="15.75" customHeight="1" thickBot="1" x14ac:dyDescent="0.3">
      <c r="F24" s="10">
        <v>144</v>
      </c>
      <c r="G24" s="4">
        <f t="shared" si="0"/>
        <v>-18.5</v>
      </c>
      <c r="H24" s="4">
        <f t="shared" si="2"/>
        <v>342.25</v>
      </c>
      <c r="I24" s="12">
        <v>66</v>
      </c>
      <c r="J24" s="4">
        <f t="shared" si="1"/>
        <v>-2.5</v>
      </c>
      <c r="K24" s="4">
        <f t="shared" si="3"/>
        <v>6.25</v>
      </c>
      <c r="L24" s="4">
        <f t="shared" si="4"/>
        <v>46.25</v>
      </c>
    </row>
    <row r="25" spans="6:12" ht="15.75" customHeight="1" thickBot="1" x14ac:dyDescent="0.3">
      <c r="F25" s="10">
        <v>174</v>
      </c>
      <c r="G25" s="4">
        <f t="shared" si="0"/>
        <v>11.5</v>
      </c>
      <c r="H25" s="4">
        <f t="shared" si="2"/>
        <v>132.25</v>
      </c>
      <c r="I25" s="12">
        <v>66</v>
      </c>
      <c r="J25" s="4">
        <f t="shared" si="1"/>
        <v>-2.5</v>
      </c>
      <c r="K25" s="4">
        <f t="shared" si="3"/>
        <v>6.25</v>
      </c>
      <c r="L25" s="4">
        <f t="shared" si="4"/>
        <v>-28.75</v>
      </c>
    </row>
    <row r="26" spans="6:12" ht="15.75" customHeight="1" thickBot="1" x14ac:dyDescent="0.3">
      <c r="F26" s="10">
        <v>162</v>
      </c>
      <c r="G26" s="4">
        <f t="shared" si="0"/>
        <v>-0.5</v>
      </c>
      <c r="H26" s="4">
        <f t="shared" si="2"/>
        <v>0.25</v>
      </c>
      <c r="I26" s="12">
        <v>60</v>
      </c>
      <c r="J26" s="4">
        <f t="shared" si="1"/>
        <v>-8.5</v>
      </c>
      <c r="K26" s="4">
        <f t="shared" si="3"/>
        <v>72.25</v>
      </c>
      <c r="L26" s="4">
        <f t="shared" si="4"/>
        <v>4.25</v>
      </c>
    </row>
    <row r="27" spans="6:12" ht="15.75" customHeight="1" thickBot="1" x14ac:dyDescent="0.3">
      <c r="F27" s="10">
        <v>144</v>
      </c>
      <c r="G27" s="4">
        <f t="shared" si="0"/>
        <v>-18.5</v>
      </c>
      <c r="H27" s="4">
        <f t="shared" si="2"/>
        <v>342.25</v>
      </c>
      <c r="I27" s="12">
        <v>66</v>
      </c>
      <c r="J27" s="4">
        <f t="shared" si="1"/>
        <v>-2.5</v>
      </c>
      <c r="K27" s="4">
        <f t="shared" si="3"/>
        <v>6.25</v>
      </c>
      <c r="L27" s="4">
        <f t="shared" si="4"/>
        <v>46.25</v>
      </c>
    </row>
    <row r="28" spans="6:12" ht="33.75" customHeight="1" thickBot="1" x14ac:dyDescent="0.3">
      <c r="F28" s="5" t="s">
        <v>0</v>
      </c>
      <c r="G28" s="6" t="s">
        <v>2</v>
      </c>
      <c r="H28" s="6" t="s">
        <v>2</v>
      </c>
      <c r="I28" s="6" t="s">
        <v>1</v>
      </c>
      <c r="J28" s="6" t="s">
        <v>2</v>
      </c>
      <c r="K28" s="6" t="s">
        <v>2</v>
      </c>
      <c r="L28" s="6" t="s">
        <v>2</v>
      </c>
    </row>
    <row r="29" spans="6:12" ht="45" customHeight="1" thickBot="1" x14ac:dyDescent="0.3">
      <c r="F29" s="1">
        <f>AVERAGE(F16:F27)</f>
        <v>162.5</v>
      </c>
      <c r="G29" s="7">
        <f>SUM(G16:G27)</f>
        <v>0</v>
      </c>
      <c r="H29" s="7">
        <f>SUM(H16:H27)</f>
        <v>1185</v>
      </c>
      <c r="I29" s="1">
        <f>AVERAGE(I16:I27)</f>
        <v>68.5</v>
      </c>
      <c r="J29" s="7">
        <f>SUM(J16:J27)</f>
        <v>0</v>
      </c>
      <c r="K29" s="7">
        <f>SUM(K16:K27)</f>
        <v>753</v>
      </c>
      <c r="L29" s="7">
        <f>SUM(L16:L27)</f>
        <v>93</v>
      </c>
    </row>
    <row r="33" spans="6:22" ht="15.75" x14ac:dyDescent="0.25">
      <c r="F33" s="8"/>
      <c r="G33" s="8">
        <f>L29/SQRT(H29*K29)</f>
        <v>9.8452394959832976E-2</v>
      </c>
    </row>
    <row r="38" spans="6:22" x14ac:dyDescent="0.25">
      <c r="G38">
        <f>сумм_произв/сумм_кв_х</f>
        <v>7.848101265822785E-2</v>
      </c>
      <c r="H38" s="13" t="s">
        <v>3</v>
      </c>
      <c r="I38">
        <f>уср-(G38*хср)</f>
        <v>55.746835443037973</v>
      </c>
      <c r="V38">
        <f>SQRT(сумм_кв_х/11)*SQRT(1-POWER(коэф_корр,2))</f>
        <v>10.328750449036143</v>
      </c>
    </row>
    <row r="40" spans="6:22" x14ac:dyDescent="0.25">
      <c r="V40">
        <f>SQRT(сумм_кв_у/11)*SQRT(1-POWER(коэф_корр,2))</f>
        <v>8.2335304800375706</v>
      </c>
    </row>
    <row r="43" spans="6:22" x14ac:dyDescent="0.25">
      <c r="V43">
        <f>(V38/уср)*100</f>
        <v>15.078467808811888</v>
      </c>
    </row>
    <row r="45" spans="6:22" x14ac:dyDescent="0.25">
      <c r="G45">
        <f>сумм_произв/сумм_кв_у</f>
        <v>0.12350597609561753</v>
      </c>
      <c r="I45">
        <f>хср-(G45*уср)</f>
        <v>154.0398406374502</v>
      </c>
      <c r="V45">
        <f>(V40/хср)*100</f>
        <v>5.0667879877154283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Лист1</vt:lpstr>
      <vt:lpstr>Лист2</vt:lpstr>
      <vt:lpstr>Лист3</vt:lpstr>
      <vt:lpstr>коэф_корр</vt:lpstr>
      <vt:lpstr>сумм_кв_у</vt:lpstr>
      <vt:lpstr>сумм_кв_х</vt:lpstr>
      <vt:lpstr>сумм_произв</vt:lpstr>
      <vt:lpstr>уср</vt:lpstr>
      <vt:lpstr>хср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2023-03-04T04:13:50Z</dcterms:created>
  <dcterms:modified xsi:type="dcterms:W3CDTF">2023-03-13T02:19:51Z</dcterms:modified>
</cp:coreProperties>
</file>