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fang_a\Document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C81" i="1"/>
  <c r="D81" i="1"/>
  <c r="E81" i="1"/>
  <c r="F81" i="1"/>
  <c r="G81" i="1"/>
  <c r="H81" i="1"/>
  <c r="I81" i="1"/>
  <c r="J81" i="1"/>
  <c r="B81" i="1"/>
  <c r="A76" i="1"/>
  <c r="B93" i="1" s="1"/>
  <c r="J64" i="1"/>
  <c r="J65" i="1"/>
  <c r="J66" i="1"/>
  <c r="J67" i="1"/>
  <c r="J68" i="1"/>
  <c r="J69" i="1"/>
  <c r="J70" i="1"/>
  <c r="J71" i="1"/>
  <c r="I64" i="1"/>
  <c r="I65" i="1"/>
  <c r="I66" i="1"/>
  <c r="I67" i="1"/>
  <c r="I68" i="1"/>
  <c r="I69" i="1"/>
  <c r="I70" i="1"/>
  <c r="I71" i="1"/>
  <c r="H64" i="1"/>
  <c r="H65" i="1"/>
  <c r="H66" i="1"/>
  <c r="H67" i="1"/>
  <c r="H68" i="1"/>
  <c r="H69" i="1"/>
  <c r="H70" i="1"/>
  <c r="H71" i="1"/>
  <c r="G64" i="1"/>
  <c r="G65" i="1"/>
  <c r="G66" i="1"/>
  <c r="G67" i="1"/>
  <c r="G68" i="1"/>
  <c r="G69" i="1"/>
  <c r="G70" i="1"/>
  <c r="G71" i="1"/>
  <c r="F64" i="1"/>
  <c r="F65" i="1"/>
  <c r="F66" i="1"/>
  <c r="F67" i="1"/>
  <c r="F68" i="1"/>
  <c r="F69" i="1"/>
  <c r="F70" i="1"/>
  <c r="F71" i="1"/>
  <c r="E64" i="1"/>
  <c r="E65" i="1"/>
  <c r="E66" i="1"/>
  <c r="E67" i="1"/>
  <c r="E68" i="1"/>
  <c r="E69" i="1"/>
  <c r="E70" i="1"/>
  <c r="E71" i="1"/>
  <c r="D64" i="1"/>
  <c r="D65" i="1"/>
  <c r="D66" i="1"/>
  <c r="D67" i="1"/>
  <c r="D68" i="1"/>
  <c r="D69" i="1"/>
  <c r="D70" i="1"/>
  <c r="D71" i="1"/>
  <c r="C64" i="1"/>
  <c r="C65" i="1"/>
  <c r="C66" i="1"/>
  <c r="C67" i="1"/>
  <c r="C68" i="1"/>
  <c r="C69" i="1"/>
  <c r="C70" i="1"/>
  <c r="C71" i="1"/>
  <c r="C63" i="1"/>
  <c r="D63" i="1"/>
  <c r="E63" i="1"/>
  <c r="F63" i="1"/>
  <c r="G63" i="1"/>
  <c r="H63" i="1"/>
  <c r="I63" i="1"/>
  <c r="J63" i="1"/>
  <c r="B64" i="1"/>
  <c r="B65" i="1"/>
  <c r="B66" i="1"/>
  <c r="B67" i="1"/>
  <c r="B68" i="1"/>
  <c r="B69" i="1"/>
  <c r="B70" i="1"/>
  <c r="B71" i="1"/>
  <c r="B63" i="1"/>
  <c r="A61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J38" i="1"/>
  <c r="I38" i="1"/>
  <c r="H38" i="1"/>
  <c r="G38" i="1"/>
  <c r="F38" i="1"/>
  <c r="E38" i="1"/>
  <c r="D38" i="1"/>
  <c r="C39" i="1"/>
  <c r="C40" i="1"/>
  <c r="C41" i="1"/>
  <c r="C42" i="1"/>
  <c r="C43" i="1"/>
  <c r="C44" i="1"/>
  <c r="C45" i="1"/>
  <c r="C46" i="1"/>
  <c r="C38" i="1"/>
  <c r="B39" i="1"/>
  <c r="B40" i="1"/>
  <c r="B41" i="1"/>
  <c r="B42" i="1"/>
  <c r="B43" i="1"/>
  <c r="B44" i="1"/>
  <c r="B45" i="1"/>
  <c r="B46" i="1"/>
  <c r="B38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C27" i="1"/>
  <c r="D27" i="1"/>
  <c r="E27" i="1"/>
  <c r="F27" i="1"/>
  <c r="G27" i="1"/>
  <c r="H27" i="1"/>
  <c r="I27" i="1"/>
  <c r="J27" i="1"/>
  <c r="B27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J16" i="1"/>
  <c r="I16" i="1"/>
  <c r="H16" i="1"/>
  <c r="G16" i="1"/>
  <c r="F16" i="1"/>
  <c r="E17" i="1"/>
  <c r="E18" i="1"/>
  <c r="E19" i="1"/>
  <c r="E20" i="1"/>
  <c r="E21" i="1"/>
  <c r="E22" i="1"/>
  <c r="E23" i="1"/>
  <c r="E24" i="1"/>
  <c r="E16" i="1"/>
  <c r="D17" i="1"/>
  <c r="D18" i="1"/>
  <c r="D19" i="1"/>
  <c r="D20" i="1"/>
  <c r="D21" i="1"/>
  <c r="D22" i="1"/>
  <c r="D23" i="1"/>
  <c r="D24" i="1"/>
  <c r="D16" i="1"/>
  <c r="C17" i="1"/>
  <c r="C18" i="1"/>
  <c r="C19" i="1"/>
  <c r="C20" i="1"/>
  <c r="C21" i="1"/>
  <c r="C22" i="1"/>
  <c r="C23" i="1"/>
  <c r="C24" i="1"/>
  <c r="C16" i="1"/>
  <c r="B16" i="1"/>
  <c r="B18" i="1"/>
  <c r="B19" i="1"/>
  <c r="B20" i="1"/>
  <c r="B21" i="1"/>
  <c r="B22" i="1"/>
  <c r="B23" i="1"/>
  <c r="B24" i="1"/>
  <c r="B17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11" i="1"/>
  <c r="D2" i="1"/>
  <c r="D4" i="1"/>
  <c r="D5" i="1"/>
  <c r="D6" i="1"/>
  <c r="D7" i="1"/>
  <c r="D8" i="1"/>
  <c r="D9" i="1"/>
  <c r="D10" i="1"/>
  <c r="D3" i="1"/>
  <c r="J100" i="1" l="1"/>
  <c r="I100" i="1"/>
  <c r="G99" i="1"/>
  <c r="F99" i="1"/>
  <c r="D98" i="1"/>
  <c r="C98" i="1"/>
  <c r="J96" i="1"/>
  <c r="I96" i="1"/>
  <c r="G95" i="1"/>
  <c r="F95" i="1"/>
  <c r="D94" i="1"/>
  <c r="C94" i="1"/>
  <c r="H100" i="1"/>
  <c r="E99" i="1"/>
  <c r="B98" i="1"/>
  <c r="H96" i="1"/>
  <c r="E95" i="1"/>
  <c r="B94" i="1"/>
  <c r="D99" i="1"/>
  <c r="J97" i="1"/>
  <c r="D95" i="1"/>
  <c r="J93" i="1"/>
  <c r="B92" i="1"/>
  <c r="G100" i="1"/>
  <c r="G96" i="1"/>
  <c r="J92" i="1"/>
  <c r="F100" i="1"/>
  <c r="C99" i="1"/>
  <c r="I97" i="1"/>
  <c r="F96" i="1"/>
  <c r="C95" i="1"/>
  <c r="I93" i="1"/>
  <c r="E100" i="1"/>
  <c r="B99" i="1"/>
  <c r="H97" i="1"/>
  <c r="E96" i="1"/>
  <c r="B95" i="1"/>
  <c r="H93" i="1"/>
  <c r="H92" i="1"/>
  <c r="D100" i="1"/>
  <c r="J98" i="1"/>
  <c r="G97" i="1"/>
  <c r="D96" i="1"/>
  <c r="J94" i="1"/>
  <c r="G93" i="1"/>
  <c r="G92" i="1"/>
  <c r="C100" i="1"/>
  <c r="I98" i="1"/>
  <c r="F97" i="1"/>
  <c r="C96" i="1"/>
  <c r="I94" i="1"/>
  <c r="F93" i="1"/>
  <c r="I92" i="1"/>
  <c r="F92" i="1"/>
  <c r="B100" i="1"/>
  <c r="H98" i="1"/>
  <c r="E97" i="1"/>
  <c r="B96" i="1"/>
  <c r="H94" i="1"/>
  <c r="E93" i="1"/>
  <c r="E92" i="1"/>
  <c r="J99" i="1"/>
  <c r="G98" i="1"/>
  <c r="D97" i="1"/>
  <c r="J95" i="1"/>
  <c r="G94" i="1"/>
  <c r="D93" i="1"/>
  <c r="D92" i="1"/>
  <c r="I99" i="1"/>
  <c r="F98" i="1"/>
  <c r="C97" i="1"/>
  <c r="I95" i="1"/>
  <c r="F94" i="1"/>
  <c r="C93" i="1"/>
  <c r="C92" i="1"/>
  <c r="H99" i="1"/>
  <c r="E98" i="1"/>
  <c r="B97" i="1"/>
  <c r="H95" i="1"/>
  <c r="E94" i="1"/>
</calcChain>
</file>

<file path=xl/sharedStrings.xml><?xml version="1.0" encoding="utf-8"?>
<sst xmlns="http://schemas.openxmlformats.org/spreadsheetml/2006/main" count="143" uniqueCount="42">
  <si>
    <t>Sun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</si>
  <si>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</si>
  <si>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</si>
  <si>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</si>
  <si>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Jupiter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</si>
  <si>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</si>
  <si>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</si>
  <si>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</si>
  <si>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G</t>
    <phoneticPr fontId="1" type="noConversion"/>
  </si>
  <si>
    <t>AU</t>
    <phoneticPr fontId="1" type="noConversion"/>
  </si>
  <si>
    <t>Mass (kg)</t>
    <phoneticPr fontId="1" type="noConversion"/>
  </si>
  <si>
    <t>OrbitSMA (AU)</t>
    <phoneticPr fontId="1" type="noConversion"/>
  </si>
  <si>
    <t>OrbitPeriod (s)</t>
    <phoneticPr fontId="1" type="noConversion"/>
  </si>
  <si>
    <t>Pluto</t>
    <phoneticPr fontId="1" type="noConversion"/>
  </si>
  <si>
    <t>OrbitPeriod (earth day)</t>
    <phoneticPr fontId="1" type="noConversion"/>
  </si>
  <si>
    <t>Mercury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</si>
  <si>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</si>
  <si>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</si>
  <si>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</si>
  <si>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</si>
  <si>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</si>
  <si>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</si>
  <si>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Pluto</t>
    <phoneticPr fontId="1" type="noConversion"/>
  </si>
  <si>
    <t>MeanOmega (deg/s)</t>
    <phoneticPr fontId="1" type="noConversion"/>
  </si>
  <si>
    <t>TransferWindow (s^-1)</t>
    <phoneticPr fontId="1" type="noConversion"/>
  </si>
  <si>
    <t>TransferWindow (earth day)</t>
    <phoneticPr fontId="1" type="noConversion"/>
  </si>
  <si>
    <t>Isp(m/s)</t>
    <phoneticPr fontId="1" type="noConversion"/>
  </si>
  <si>
    <t>PayloadMass(kg)</t>
    <phoneticPr fontId="1" type="noConversion"/>
  </si>
  <si>
    <t>DryMass(kg)</t>
    <phoneticPr fontId="1" type="noConversion"/>
  </si>
  <si>
    <t>PropellantMass(kg)</t>
    <phoneticPr fontId="1" type="noConversion"/>
  </si>
  <si>
    <t>TransferDeltaV (m/s)</t>
    <phoneticPr fontId="1" type="noConversion"/>
  </si>
  <si>
    <t>DryMassPerPayloadMass</t>
    <phoneticPr fontId="1" type="noConversion"/>
  </si>
  <si>
    <t>DryMassPerPropellantMass</t>
    <phoneticPr fontId="1" type="noConversion"/>
  </si>
  <si>
    <t>DeltaV = Isp * ln((PayloadMass * 1.01 + PropellantMass * 1.03)/(PayloadMass * 1.01 + PropellantMass * 0.03))</t>
    <phoneticPr fontId="1" type="noConversion"/>
  </si>
  <si>
    <t>PropellantMass / (PayloadMass * 1.01 + PropellantMass * 0.03) = e^(DeltaV / Isp) - 1</t>
    <phoneticPr fontId="1" type="noConversion"/>
  </si>
  <si>
    <t>PayloadMass * 1.01 / PropellantMass + 0.03 = 1 / (e^(DeltaV / Isp) - 1)</t>
    <phoneticPr fontId="1" type="noConversion"/>
  </si>
  <si>
    <t>PropellantMass = PayloadMass * 1.01 / ( 1 / (e^(DeltaV / Isp) - 1) - 0.03)</t>
    <phoneticPr fontId="1" type="noConversion"/>
  </si>
  <si>
    <t>PayloadPriceDiff ($/kg)</t>
    <phoneticPr fontId="1" type="noConversion"/>
  </si>
  <si>
    <t>Profit</t>
    <phoneticPr fontId="1" type="noConversion"/>
  </si>
  <si>
    <t>PropellantCostPerMass ($/kg)</t>
    <phoneticPr fontId="1" type="noConversion"/>
  </si>
  <si>
    <t>PropellantCost ($)</t>
    <phoneticPr fontId="1" type="noConversion"/>
  </si>
  <si>
    <t>NetIncome 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</si>
</sst>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64" workbookViewId="0">
      <selection activeCell="B78" sqref="B78"/>
    </sheetView>
  </sheetViews>
  <sheetFormatPr defaultRowHeight="14.25"/>
  <cols>
    <col min="1" max="1" width="26.75" customWidth="1"/>
    <col min="2" max="2" width="18.375" customWidth="1"/>
    <col min="3" max="3" width="18.125" customWidth="1"/>
    <col min="4" max="4" width="19.5" customWidth="1"/>
    <col min="5" max="5" width="19.875" customWidth="1"/>
    <col min="6" max="6" width="18.625" customWidth="1"/>
    <col min="7" max="7" width="14.25" customWidth="1"/>
    <col min="8" max="8" width="16.25" customWidth="1"/>
    <col min="9" max="9" width="15.25" customWidth="1"/>
    <col min="10" max="10" width="13.875" customWidth="1"/>
  </cols>
  <sheetData>
    <row r="1" spans="1:10">
      <c r="B1" t="s">
        <v>10</v>
      </c>
      <c r="C1" t="s">
        <v>11</v>
      </c>
      <c r="D1" t="s">
        <v>12</v>
      </c>
      <c r="E1" t="s">
        <v>14</v>
      </c>
      <c r="F1" t="s">
        <v>23</v>
      </c>
      <c r="G1" t="s">
        <v>8</v>
      </c>
      <c r="H1" t="s">
        <v>9</v>
      </c>
    </row>
    <row r="2" spans="1:10">
      <c r="A2" t="s">
        <v>0</v>
      </c>
      <c r="B2" s="1">
        <v>1.9885E+30</v>
      </c>
      <c r="C2">
        <v>0</v>
      </c>
      <c r="D2" s="1">
        <f t="shared" ref="D2:D11" si="0">2*PI()*SQRT((C2*$H$2)^3/$G$2/$B$2)</f>
        <v>0</v>
      </c>
      <c r="E2" s="2">
        <f>D2/24/3600</f>
        <v>0</v>
      </c>
      <c r="F2" s="3" t="e">
        <f>360/D2</f>
        <v>#DIV/0!</v>
      </c>
      <c r="G2" s="1">
        <v>6.6740800000000003E-11</v>
      </c>
      <c r="H2">
        <v>149597870700</v>
      </c>
    </row>
    <row r="3" spans="1:10">
      <c r="A3" t="s">
        <v>15</v>
      </c>
      <c r="B3" s="1">
        <v>3.3011000000000001E+23</v>
      </c>
      <c r="C3">
        <v>0.387098</v>
      </c>
      <c r="D3" s="1">
        <f>2*PI()*SQRT((C3*$H$2)^3/$G$2/$B$2)</f>
        <v>7600477.469284635</v>
      </c>
      <c r="E3" s="2">
        <f t="shared" ref="E3:E11" si="1">D3/24/3600</f>
        <v>87.968489227831412</v>
      </c>
      <c r="F3" s="3">
        <f t="shared" ref="F3:F11" si="2">360/D3</f>
        <v>4.7365445322987529E-5</v>
      </c>
    </row>
    <row r="4" spans="1:10">
      <c r="A4" t="s">
        <v>1</v>
      </c>
      <c r="B4" s="1">
        <v>4.8675000000000003E+24</v>
      </c>
      <c r="C4">
        <v>0.72333199999999997</v>
      </c>
      <c r="D4" s="1">
        <f t="shared" si="0"/>
        <v>19414043.68804979</v>
      </c>
      <c r="E4" s="2">
        <f t="shared" si="1"/>
        <v>224.69957972279849</v>
      </c>
      <c r="F4" s="3">
        <f t="shared" si="2"/>
        <v>1.8543277525516028E-5</v>
      </c>
    </row>
    <row r="5" spans="1:10">
      <c r="A5" t="s">
        <v>2</v>
      </c>
      <c r="B5" s="1">
        <v>5.9723699999999995E+24</v>
      </c>
      <c r="C5">
        <v>1</v>
      </c>
      <c r="D5" s="1">
        <f t="shared" si="0"/>
        <v>31558000.936152905</v>
      </c>
      <c r="E5" s="2">
        <f t="shared" si="1"/>
        <v>365.25464046473274</v>
      </c>
      <c r="F5" s="3">
        <f t="shared" si="2"/>
        <v>1.1407566681056256E-5</v>
      </c>
    </row>
    <row r="6" spans="1:10">
      <c r="A6" t="s">
        <v>3</v>
      </c>
      <c r="B6" s="1">
        <v>6.4171000000000003E+23</v>
      </c>
      <c r="C6">
        <v>1.523679</v>
      </c>
      <c r="D6" s="1">
        <f t="shared" si="0"/>
        <v>59353961.089377776</v>
      </c>
      <c r="E6" s="2">
        <f t="shared" si="1"/>
        <v>686.96714223816878</v>
      </c>
      <c r="F6" s="3">
        <f t="shared" si="2"/>
        <v>6.0653070728994198E-6</v>
      </c>
    </row>
    <row r="7" spans="1:10">
      <c r="A7" t="s">
        <v>4</v>
      </c>
      <c r="B7" s="1">
        <v>1.8982000000000001E+27</v>
      </c>
      <c r="C7">
        <v>5.2043999999999997</v>
      </c>
      <c r="D7" s="1">
        <f t="shared" si="0"/>
        <v>374684292.5114786</v>
      </c>
      <c r="E7" s="2">
        <f t="shared" si="1"/>
        <v>4336.6237559198917</v>
      </c>
      <c r="F7" s="3">
        <f t="shared" si="2"/>
        <v>9.6080889216611951E-7</v>
      </c>
    </row>
    <row r="8" spans="1:10">
      <c r="A8" t="s">
        <v>5</v>
      </c>
      <c r="B8" s="1">
        <v>5.6834000000000003E+26</v>
      </c>
      <c r="C8">
        <v>9.5825999999999993</v>
      </c>
      <c r="D8" s="1">
        <f t="shared" si="0"/>
        <v>936126468.37943316</v>
      </c>
      <c r="E8" s="2">
        <f t="shared" si="1"/>
        <v>10834.797087724921</v>
      </c>
      <c r="F8" s="3">
        <f t="shared" si="2"/>
        <v>3.8456342402454524E-7</v>
      </c>
    </row>
    <row r="9" spans="1:10">
      <c r="A9" t="s">
        <v>6</v>
      </c>
      <c r="B9" s="1">
        <v>8.6810000000000007E+25</v>
      </c>
      <c r="C9">
        <v>19.218399999999999</v>
      </c>
      <c r="D9" s="1">
        <f t="shared" si="0"/>
        <v>2658797900.34339</v>
      </c>
      <c r="E9" s="2">
        <f t="shared" si="1"/>
        <v>30773.123846567014</v>
      </c>
      <c r="F9" s="3">
        <f t="shared" si="2"/>
        <v>1.3539953523865245E-7</v>
      </c>
    </row>
    <row r="10" spans="1:10">
      <c r="A10" t="s">
        <v>7</v>
      </c>
      <c r="B10" s="1">
        <v>1.0241300000000001E+26</v>
      </c>
      <c r="C10">
        <v>30.11</v>
      </c>
      <c r="D10" s="1">
        <f t="shared" si="0"/>
        <v>5214055120.2227697</v>
      </c>
      <c r="E10" s="2">
        <f t="shared" si="1"/>
        <v>60347.860187763537</v>
      </c>
      <c r="F10" s="3">
        <f t="shared" si="2"/>
        <v>6.904414926565238E-8</v>
      </c>
    </row>
    <row r="11" spans="1:10">
      <c r="A11" t="s">
        <v>13</v>
      </c>
      <c r="B11" s="1">
        <v>1.3030000000000001E+22</v>
      </c>
      <c r="C11">
        <v>39.479999999999997</v>
      </c>
      <c r="D11" s="1">
        <f t="shared" si="0"/>
        <v>7828439520.1731424</v>
      </c>
      <c r="E11" s="2">
        <f t="shared" si="1"/>
        <v>90606.938890892852</v>
      </c>
      <c r="F11" s="3">
        <f t="shared" si="2"/>
        <v>4.5986176309124484E-8</v>
      </c>
    </row>
    <row r="15" spans="1:10">
      <c r="A15" t="s">
        <v>24</v>
      </c>
      <c r="B15" t="s">
        <v>15</v>
      </c>
      <c r="C15" t="s">
        <v>16</v>
      </c>
      <c r="D15" t="s">
        <v>17</v>
      </c>
      <c r="E15" t="s">
        <v>18</v>
      </c>
      <c r="F15" t="s">
        <v>4</v>
      </c>
      <c r="G15" t="s">
        <v>19</v>
      </c>
      <c r="H15" t="s">
        <v>20</v>
      </c>
      <c r="I15" t="s">
        <v>21</v>
      </c>
      <c r="J15" t="s">
        <v>22</v>
      </c>
    </row>
    <row r="16" spans="1:10">
      <c r="A16" t="s">
        <v>15</v>
      </c>
      <c r="B16" t="e">
        <f t="shared" ref="B16:B24" si="3">ABS(360/($F$3-$F3))</f>
        <v>#DIV/0!</v>
      </c>
      <c r="C16">
        <f>ABS(360/($F$4-$F3))</f>
        <v>12490385.960197689</v>
      </c>
      <c r="D16">
        <f>ABS(360/($F$5-$F3))</f>
        <v>10011714.083160514</v>
      </c>
      <c r="E16">
        <f>ABS(360/($F$6-$F3))</f>
        <v>8716677.843063442</v>
      </c>
      <c r="F16">
        <f>ABS(360/($F$7-$F3))</f>
        <v>7757845.5018536085</v>
      </c>
      <c r="G16">
        <f>ABS(360/($F$8-$F3))</f>
        <v>7662691.4065643866</v>
      </c>
      <c r="H16">
        <f>ABS(360/($F$9-$F3))</f>
        <v>7622266.5888962848</v>
      </c>
      <c r="I16">
        <f>ABS(360/($F$10-$F3))</f>
        <v>7611572.784950451</v>
      </c>
      <c r="J16">
        <f>ABS(360/($F$11-$F3))</f>
        <v>7607863.7941336287</v>
      </c>
    </row>
    <row r="17" spans="1:10">
      <c r="A17" t="s">
        <v>1</v>
      </c>
      <c r="B17">
        <f>ABS(360/($F$3-$F4))</f>
        <v>12490385.960197689</v>
      </c>
      <c r="C17" t="e">
        <f t="shared" ref="C17:C24" si="4">ABS(360/($F$4-$F4))</f>
        <v>#DIV/0!</v>
      </c>
      <c r="D17">
        <f t="shared" ref="D17:E24" si="5">ABS(360/($F$5-$F4))</f>
        <v>50450474.780589961</v>
      </c>
      <c r="E17">
        <f t="shared" ref="E17:E24" si="6">ABS(360/($F$6-$F4))</f>
        <v>28850845.685766842</v>
      </c>
      <c r="F17">
        <f t="shared" ref="F17:F24" si="7">ABS(360/($F$7-$F4))</f>
        <v>20474940.550564248</v>
      </c>
      <c r="G17">
        <f t="shared" ref="G17:G24" si="8">ABS(360/($F$8-$F4))</f>
        <v>19825192.356017713</v>
      </c>
      <c r="H17">
        <f t="shared" ref="H17:H24" si="9">ABS(360/($F$9-$F4))</f>
        <v>19556844.096323531</v>
      </c>
      <c r="I17">
        <f t="shared" ref="I17:I24" si="10">ABS(360/($F$10-$F4))</f>
        <v>19486600.210582998</v>
      </c>
      <c r="J17">
        <f t="shared" ref="J17:J24" si="11">ABS(360/($F$11-$F4))</f>
        <v>19462309.005336367</v>
      </c>
    </row>
    <row r="18" spans="1:10">
      <c r="A18" t="s">
        <v>2</v>
      </c>
      <c r="B18">
        <f t="shared" si="3"/>
        <v>10011714.083160514</v>
      </c>
      <c r="C18">
        <f t="shared" si="4"/>
        <v>50450474.780589961</v>
      </c>
      <c r="D18" t="e">
        <f t="shared" si="5"/>
        <v>#DIV/0!</v>
      </c>
      <c r="E18">
        <f t="shared" si="6"/>
        <v>67387215.598870099</v>
      </c>
      <c r="F18">
        <f t="shared" si="7"/>
        <v>34460452.446102552</v>
      </c>
      <c r="G18">
        <f t="shared" si="8"/>
        <v>32658976.107110512</v>
      </c>
      <c r="H18">
        <f t="shared" si="9"/>
        <v>31937070.781777173</v>
      </c>
      <c r="I18">
        <f t="shared" si="10"/>
        <v>31750168.418384582</v>
      </c>
      <c r="J18">
        <f t="shared" si="11"/>
        <v>31685732.442733973</v>
      </c>
    </row>
    <row r="19" spans="1:10">
      <c r="A19" t="s">
        <v>3</v>
      </c>
      <c r="B19">
        <f t="shared" si="3"/>
        <v>8716677.843063442</v>
      </c>
      <c r="C19">
        <f t="shared" si="4"/>
        <v>28850845.685766842</v>
      </c>
      <c r="D19">
        <f t="shared" si="5"/>
        <v>67387215.598870099</v>
      </c>
      <c r="E19" t="e">
        <f t="shared" si="6"/>
        <v>#DIV/0!</v>
      </c>
      <c r="F19">
        <f t="shared" si="7"/>
        <v>70526031.600677982</v>
      </c>
      <c r="G19">
        <f t="shared" si="8"/>
        <v>63371984.770216033</v>
      </c>
      <c r="H19">
        <f t="shared" si="9"/>
        <v>60709209.66535221</v>
      </c>
      <c r="I19">
        <f t="shared" si="10"/>
        <v>60037394.054401815</v>
      </c>
      <c r="J19">
        <f t="shared" si="11"/>
        <v>59807411.198815733</v>
      </c>
    </row>
    <row r="20" spans="1:10">
      <c r="A20" t="s">
        <v>4</v>
      </c>
      <c r="B20">
        <f t="shared" si="3"/>
        <v>7757845.5018536085</v>
      </c>
      <c r="C20">
        <f t="shared" si="4"/>
        <v>20474940.550564248</v>
      </c>
      <c r="D20">
        <f t="shared" si="5"/>
        <v>34460452.446102552</v>
      </c>
      <c r="E20">
        <f t="shared" si="6"/>
        <v>70526031.600677982</v>
      </c>
      <c r="F20" t="e">
        <f t="shared" si="7"/>
        <v>#DIV/0!</v>
      </c>
      <c r="G20">
        <f t="shared" si="8"/>
        <v>624733763.47934043</v>
      </c>
      <c r="H20">
        <f t="shared" si="9"/>
        <v>436147224.37855166</v>
      </c>
      <c r="I20">
        <f t="shared" si="10"/>
        <v>403693914.64064735</v>
      </c>
      <c r="J20">
        <f t="shared" si="11"/>
        <v>393518868.47579676</v>
      </c>
    </row>
    <row r="21" spans="1:10">
      <c r="A21" t="s">
        <v>5</v>
      </c>
      <c r="B21">
        <f t="shared" si="3"/>
        <v>7662691.4065643866</v>
      </c>
      <c r="C21">
        <f t="shared" si="4"/>
        <v>19825192.356017713</v>
      </c>
      <c r="D21">
        <f t="shared" si="5"/>
        <v>32658976.107110512</v>
      </c>
      <c r="E21">
        <f t="shared" si="6"/>
        <v>63371984.770216033</v>
      </c>
      <c r="F21">
        <f t="shared" si="7"/>
        <v>624733763.47934043</v>
      </c>
      <c r="G21" t="e">
        <f t="shared" si="8"/>
        <v>#DIV/0!</v>
      </c>
      <c r="H21">
        <f t="shared" si="9"/>
        <v>1444832161.4909012</v>
      </c>
      <c r="I21">
        <f t="shared" si="10"/>
        <v>1140976253.4320529</v>
      </c>
      <c r="J21">
        <f t="shared" si="11"/>
        <v>1063272864.4028242</v>
      </c>
    </row>
    <row r="22" spans="1:10">
      <c r="A22" t="s">
        <v>6</v>
      </c>
      <c r="B22">
        <f t="shared" si="3"/>
        <v>7622266.5888962848</v>
      </c>
      <c r="C22">
        <f t="shared" si="4"/>
        <v>19556844.096323531</v>
      </c>
      <c r="D22">
        <f t="shared" si="5"/>
        <v>31937070.781777173</v>
      </c>
      <c r="E22">
        <f t="shared" si="6"/>
        <v>60709209.66535221</v>
      </c>
      <c r="F22">
        <f t="shared" si="7"/>
        <v>436147224.37855166</v>
      </c>
      <c r="G22">
        <f t="shared" si="8"/>
        <v>1444832161.4909012</v>
      </c>
      <c r="H22" t="e">
        <f t="shared" si="9"/>
        <v>#DIV/0!</v>
      </c>
      <c r="I22">
        <f t="shared" si="10"/>
        <v>5425332016.7029638</v>
      </c>
      <c r="J22">
        <f t="shared" si="11"/>
        <v>4026244001.0081453</v>
      </c>
    </row>
    <row r="23" spans="1:10">
      <c r="A23" t="s">
        <v>7</v>
      </c>
      <c r="B23">
        <f t="shared" si="3"/>
        <v>7611572.784950451</v>
      </c>
      <c r="C23">
        <f t="shared" si="4"/>
        <v>19486600.210582998</v>
      </c>
      <c r="D23">
        <f t="shared" si="5"/>
        <v>31750168.418384582</v>
      </c>
      <c r="E23">
        <f t="shared" si="6"/>
        <v>60037394.054401815</v>
      </c>
      <c r="F23">
        <f t="shared" si="7"/>
        <v>403693914.64064735</v>
      </c>
      <c r="G23">
        <f t="shared" si="8"/>
        <v>1140976253.4320529</v>
      </c>
      <c r="H23">
        <f t="shared" si="9"/>
        <v>5425332016.7029638</v>
      </c>
      <c r="I23" t="e">
        <f t="shared" si="10"/>
        <v>#DIV/0!</v>
      </c>
      <c r="J23">
        <f t="shared" si="11"/>
        <v>15612820809.475412</v>
      </c>
    </row>
    <row r="24" spans="1:10">
      <c r="A24" t="s">
        <v>13</v>
      </c>
      <c r="B24">
        <f t="shared" si="3"/>
        <v>7607863.7941336287</v>
      </c>
      <c r="C24">
        <f t="shared" si="4"/>
        <v>19462309.005336367</v>
      </c>
      <c r="D24">
        <f t="shared" si="5"/>
        <v>31685732.442733973</v>
      </c>
      <c r="E24">
        <f t="shared" si="6"/>
        <v>59807411.198815733</v>
      </c>
      <c r="F24">
        <f t="shared" si="7"/>
        <v>393518868.47579676</v>
      </c>
      <c r="G24">
        <f t="shared" si="8"/>
        <v>1063272864.4028242</v>
      </c>
      <c r="H24">
        <f t="shared" si="9"/>
        <v>4026244001.0081453</v>
      </c>
      <c r="I24">
        <f t="shared" si="10"/>
        <v>15612820809.475412</v>
      </c>
      <c r="J24" t="e">
        <f t="shared" si="11"/>
        <v>#DIV/0!</v>
      </c>
    </row>
    <row r="26" spans="1:10">
      <c r="A26" t="s">
        <v>25</v>
      </c>
      <c r="B26" t="s">
        <v>15</v>
      </c>
      <c r="C26" t="s">
        <v>16</v>
      </c>
      <c r="D26" t="s">
        <v>17</v>
      </c>
      <c r="E26" t="s">
        <v>18</v>
      </c>
      <c r="F26" t="s">
        <v>4</v>
      </c>
      <c r="G26" t="s">
        <v>19</v>
      </c>
      <c r="H26" t="s">
        <v>20</v>
      </c>
      <c r="I26" t="s">
        <v>21</v>
      </c>
      <c r="J26" t="s">
        <v>22</v>
      </c>
    </row>
    <row r="27" spans="1:10">
      <c r="A27" t="s">
        <v>15</v>
      </c>
      <c r="B27" t="e">
        <f>B16/24/3600</f>
        <v>#DIV/0!</v>
      </c>
      <c r="C27">
        <f t="shared" ref="C27:J27" si="12">C16/24/3600</f>
        <v>144.56465231710288</v>
      </c>
      <c r="D27">
        <f t="shared" si="12"/>
        <v>115.8763204069504</v>
      </c>
      <c r="E27">
        <f t="shared" si="12"/>
        <v>100.8874750354565</v>
      </c>
      <c r="F27">
        <f t="shared" si="12"/>
        <v>89.789878493676028</v>
      </c>
      <c r="G27">
        <f t="shared" si="12"/>
        <v>88.688557946347075</v>
      </c>
      <c r="H27">
        <f t="shared" si="12"/>
        <v>88.220678112225514</v>
      </c>
      <c r="I27">
        <f t="shared" si="12"/>
        <v>88.096907233222822</v>
      </c>
      <c r="J27">
        <f t="shared" si="12"/>
        <v>88.053979098768863</v>
      </c>
    </row>
    <row r="28" spans="1:10">
      <c r="A28" t="s">
        <v>1</v>
      </c>
      <c r="B28">
        <f t="shared" ref="B28:J28" si="13">B17/24/3600</f>
        <v>144.56465231710288</v>
      </c>
      <c r="C28" t="e">
        <f t="shared" si="13"/>
        <v>#DIV/0!</v>
      </c>
      <c r="D28">
        <f t="shared" si="13"/>
        <v>583.91753218275414</v>
      </c>
      <c r="E28">
        <f t="shared" si="13"/>
        <v>333.92182506674584</v>
      </c>
      <c r="F28">
        <f t="shared" si="13"/>
        <v>236.97847859449362</v>
      </c>
      <c r="G28">
        <f t="shared" si="13"/>
        <v>229.4582448613161</v>
      </c>
      <c r="H28">
        <f t="shared" si="13"/>
        <v>226.3523622259668</v>
      </c>
      <c r="I28">
        <f t="shared" si="13"/>
        <v>225.53935428915506</v>
      </c>
      <c r="J28">
        <f t="shared" si="13"/>
        <v>225.25820608028201</v>
      </c>
    </row>
    <row r="29" spans="1:10">
      <c r="A29" t="s">
        <v>2</v>
      </c>
      <c r="B29">
        <f t="shared" ref="B29:J29" si="14">B18/24/3600</f>
        <v>115.8763204069504</v>
      </c>
      <c r="C29">
        <f t="shared" si="14"/>
        <v>583.91753218275414</v>
      </c>
      <c r="D29" t="e">
        <f t="shared" si="14"/>
        <v>#DIV/0!</v>
      </c>
      <c r="E29">
        <f t="shared" si="14"/>
        <v>779.94462498692235</v>
      </c>
      <c r="F29">
        <f t="shared" si="14"/>
        <v>398.84782923729807</v>
      </c>
      <c r="G29">
        <f t="shared" si="14"/>
        <v>377.99740864711237</v>
      </c>
      <c r="H29">
        <f t="shared" si="14"/>
        <v>369.64202293723582</v>
      </c>
      <c r="I29">
        <f t="shared" si="14"/>
        <v>367.47880113871042</v>
      </c>
      <c r="J29">
        <f t="shared" si="14"/>
        <v>366.73301438349506</v>
      </c>
    </row>
    <row r="30" spans="1:10">
      <c r="A30" t="s">
        <v>3</v>
      </c>
      <c r="B30">
        <f t="shared" ref="B30:J30" si="15">B19/24/3600</f>
        <v>100.8874750354565</v>
      </c>
      <c r="C30">
        <f t="shared" si="15"/>
        <v>333.92182506674584</v>
      </c>
      <c r="D30">
        <f t="shared" si="15"/>
        <v>779.94462498692235</v>
      </c>
      <c r="E30" t="e">
        <f t="shared" si="15"/>
        <v>#DIV/0!</v>
      </c>
      <c r="F30">
        <f t="shared" si="15"/>
        <v>816.27351389673595</v>
      </c>
      <c r="G30">
        <f t="shared" si="15"/>
        <v>733.4720459515745</v>
      </c>
      <c r="H30">
        <f t="shared" si="15"/>
        <v>702.6528896452802</v>
      </c>
      <c r="I30">
        <f t="shared" si="15"/>
        <v>694.87724600002105</v>
      </c>
      <c r="J30">
        <f t="shared" si="15"/>
        <v>692.21540739370062</v>
      </c>
    </row>
    <row r="31" spans="1:10">
      <c r="A31" t="s">
        <v>4</v>
      </c>
      <c r="B31">
        <f t="shared" ref="B31:J31" si="16">B20/24/3600</f>
        <v>89.789878493676028</v>
      </c>
      <c r="C31">
        <f t="shared" si="16"/>
        <v>236.97847859449362</v>
      </c>
      <c r="D31">
        <f t="shared" si="16"/>
        <v>398.84782923729807</v>
      </c>
      <c r="E31">
        <f t="shared" si="16"/>
        <v>816.27351389673595</v>
      </c>
      <c r="F31" t="e">
        <f t="shared" si="16"/>
        <v>#DIV/0!</v>
      </c>
      <c r="G31">
        <f t="shared" si="16"/>
        <v>7230.7148550849588</v>
      </c>
      <c r="H31">
        <f t="shared" si="16"/>
        <v>5048.0002821591634</v>
      </c>
      <c r="I31">
        <f t="shared" si="16"/>
        <v>4672.3832713037882</v>
      </c>
      <c r="J31">
        <f t="shared" si="16"/>
        <v>4554.6165332846849</v>
      </c>
    </row>
    <row r="32" spans="1:10">
      <c r="A32" t="s">
        <v>5</v>
      </c>
      <c r="B32">
        <f t="shared" ref="B32:J32" si="17">B21/24/3600</f>
        <v>88.688557946347075</v>
      </c>
      <c r="C32">
        <f t="shared" si="17"/>
        <v>229.4582448613161</v>
      </c>
      <c r="D32">
        <f t="shared" si="17"/>
        <v>377.99740864711237</v>
      </c>
      <c r="E32">
        <f t="shared" si="17"/>
        <v>733.4720459515745</v>
      </c>
      <c r="F32">
        <f t="shared" si="17"/>
        <v>7230.7148550849588</v>
      </c>
      <c r="G32" t="e">
        <f t="shared" si="17"/>
        <v>#DIV/0!</v>
      </c>
      <c r="H32">
        <f t="shared" si="17"/>
        <v>16722.594461700246</v>
      </c>
      <c r="I32">
        <f t="shared" si="17"/>
        <v>13205.743673982093</v>
      </c>
      <c r="J32">
        <f t="shared" si="17"/>
        <v>12306.398893551206</v>
      </c>
    </row>
    <row r="33" spans="1:10">
      <c r="A33" t="s">
        <v>6</v>
      </c>
      <c r="B33">
        <f t="shared" ref="B33:J33" si="18">B22/24/3600</f>
        <v>88.220678112225514</v>
      </c>
      <c r="C33">
        <f t="shared" si="18"/>
        <v>226.3523622259668</v>
      </c>
      <c r="D33">
        <f t="shared" si="18"/>
        <v>369.64202293723582</v>
      </c>
      <c r="E33">
        <f t="shared" si="18"/>
        <v>702.6528896452802</v>
      </c>
      <c r="F33">
        <f t="shared" si="18"/>
        <v>5048.0002821591634</v>
      </c>
      <c r="G33">
        <f t="shared" si="18"/>
        <v>16722.594461700246</v>
      </c>
      <c r="H33" t="e">
        <f t="shared" si="18"/>
        <v>#DIV/0!</v>
      </c>
      <c r="I33">
        <f t="shared" si="18"/>
        <v>62793.194637765788</v>
      </c>
      <c r="J33">
        <f t="shared" si="18"/>
        <v>46600.046307964651</v>
      </c>
    </row>
    <row r="34" spans="1:10">
      <c r="A34" t="s">
        <v>7</v>
      </c>
      <c r="B34">
        <f t="shared" ref="B34:J34" si="19">B23/24/3600</f>
        <v>88.096907233222822</v>
      </c>
      <c r="C34">
        <f t="shared" si="19"/>
        <v>225.53935428915506</v>
      </c>
      <c r="D34">
        <f t="shared" si="19"/>
        <v>367.47880113871042</v>
      </c>
      <c r="E34">
        <f t="shared" si="19"/>
        <v>694.87724600002105</v>
      </c>
      <c r="F34">
        <f t="shared" si="19"/>
        <v>4672.3832713037882</v>
      </c>
      <c r="G34">
        <f t="shared" si="19"/>
        <v>13205.743673982093</v>
      </c>
      <c r="H34">
        <f t="shared" si="19"/>
        <v>62793.194637765788</v>
      </c>
      <c r="I34" t="e">
        <f t="shared" si="19"/>
        <v>#DIV/0!</v>
      </c>
      <c r="J34">
        <f t="shared" si="19"/>
        <v>180703.94455411358</v>
      </c>
    </row>
    <row r="35" spans="1:10">
      <c r="A35" t="s">
        <v>13</v>
      </c>
      <c r="B35">
        <f t="shared" ref="B35:J35" si="20">B24/24/3600</f>
        <v>88.053979098768863</v>
      </c>
      <c r="C35">
        <f t="shared" si="20"/>
        <v>225.25820608028201</v>
      </c>
      <c r="D35">
        <f t="shared" si="20"/>
        <v>366.73301438349506</v>
      </c>
      <c r="E35">
        <f t="shared" si="20"/>
        <v>692.21540739370062</v>
      </c>
      <c r="F35">
        <f t="shared" si="20"/>
        <v>4554.6165332846849</v>
      </c>
      <c r="G35">
        <f t="shared" si="20"/>
        <v>12306.398893551206</v>
      </c>
      <c r="H35">
        <f t="shared" si="20"/>
        <v>46600.046307964651</v>
      </c>
      <c r="I35">
        <f t="shared" si="20"/>
        <v>180703.94455411358</v>
      </c>
      <c r="J35" t="e">
        <f t="shared" si="20"/>
        <v>#DIV/0!</v>
      </c>
    </row>
    <row r="37" spans="1:10">
      <c r="A37" t="s">
        <v>30</v>
      </c>
      <c r="B37" t="s">
        <v>15</v>
      </c>
      <c r="C37" t="s">
        <v>16</v>
      </c>
      <c r="D37" t="s">
        <v>17</v>
      </c>
      <c r="E37" t="s">
        <v>18</v>
      </c>
      <c r="F37" t="s">
        <v>4</v>
      </c>
      <c r="G37" t="s">
        <v>19</v>
      </c>
      <c r="H37" t="s">
        <v>20</v>
      </c>
      <c r="I37" t="s">
        <v>21</v>
      </c>
      <c r="J37" t="s">
        <v>22</v>
      </c>
    </row>
    <row r="38" spans="1:10">
      <c r="A38" t="s">
        <v>15</v>
      </c>
      <c r="B38">
        <f>ABS(SQRT($G$2*$B$2/($C$3*$H$2))*(SQRT(2*($C3*$H$2)/($C$3*$H$2+$C3*$H$2))-1))+ABS(SQRT($G$2*$B$2/($C3*$H$2))*(1-SQRT(2*($C$3*$H$2)/($C$3*$H$2+$C3*$H$2))))</f>
        <v>0</v>
      </c>
      <c r="C38">
        <f>ABS(SQRT($G$2*$B$2/($C$4*$H$2))*(SQRT(2*($C3*$H$2)/($C$4*$H$2+$C3*$H$2))-1))+ABS(SQRT($G$2*$B$2/($C3*$H$2))*(1-SQRT(2*($C$4*$H$2)/($C$4*$H$2+$C3*$H$2))))</f>
        <v>12548.095442786693</v>
      </c>
      <c r="D38">
        <f>ABS(SQRT($G$2*$B$2/($C$5*$H$2))*(SQRT(2*($C3*$H$2)/($C$5*$H$2+$C3*$H$2))-1))+ABS(SQRT($G$2*$B$2/($C3*$H$2))*(1-SQRT(2*($C$5*$H$2)/($C$5*$H$2+$C3*$H$2))))</f>
        <v>17144.501896741996</v>
      </c>
      <c r="E38">
        <f>ABS(SQRT($G$2*$B$2/($C$6*$H$2))*(SQRT(2*($C3*$H$2)/($C$6*$H$2+$C3*$H$2))-1))+ABS(SQRT($G$2*$B$2/($C3*$H$2))*(1-SQRT(2*($C$6*$H$2)/($C$6*$H$2+$C3*$H$2))))</f>
        <v>21354.263871805946</v>
      </c>
      <c r="F38">
        <f>ABS(SQRT($G$2*$B$2/($C$7*$H$2))*(SQRT(2*($C3*$H$2)/($C$7*$H$2+$C3*$H$2))-1))+ABS(SQRT($G$2*$B$2/($C3*$H$2))*(1-SQRT(2*($C$7*$H$2)/($C$7*$H$2+$C3*$H$2))))</f>
        <v>25641.735176016751</v>
      </c>
      <c r="G38">
        <f>ABS(SQRT($G$2*$B$2/($C$8*$H$2))*(SQRT(2*($C3*$H$2)/($C$8*$H$2+$C3*$H$2))-1))+ABS(SQRT($G$2*$B$2/($C3*$H$2))*(1-SQRT(2*($C$8*$H$2)/($C$8*$H$2+$C3*$H$2))))</f>
        <v>25442.539898348354</v>
      </c>
      <c r="H38">
        <f>ABS(SQRT($G$2*$B$2/($C$9*$H$2))*(SQRT(2*($C3*$H$2)/($C$9*$H$2+$C3*$H$2))-1))+ABS(SQRT($G$2*$B$2/($C3*$H$2))*(1-SQRT(2*($C$9*$H$2)/($C$9*$H$2+$C3*$H$2))))</f>
        <v>24601.764676874816</v>
      </c>
      <c r="I38">
        <f>ABS(SQRT($G$2*$B$2/($C$10*$H$2))*(SQRT(2*($C3*$H$2)/($C$10*$H$2+$C3*$H$2))-1))+ABS(SQRT($G$2*$B$2/($C3*$H$2))*(1-SQRT(2*($C$10*$H$2)/($C$10*$H$2+$C3*$H$2))))</f>
        <v>23961.528976573656</v>
      </c>
      <c r="J38">
        <f>ABS(SQRT($G$2*$B$2/($C$11*$H$2))*(SQRT(2*($C3*$H$2)/($C$11*$H$2+$C3*$H$2))-1))+ABS(SQRT($G$2*$B$2/($C3*$H$2))*(1-SQRT(2*($C$11*$H$2)/($C$11*$H$2+$C3*$H$2))))</f>
        <v>23579.65435425911</v>
      </c>
    </row>
    <row r="39" spans="1:10">
      <c r="A39" t="s">
        <v>1</v>
      </c>
      <c r="B39">
        <f t="shared" ref="B39:B46" si="21">ABS(SQRT($G$2*$B$2/($C$3*$H$2))*(SQRT(2*($C4*$H$2)/($C$3*$H$2+$C4*$H$2))-1))+ABS(SQRT($G$2*$B$2/($C4*$H$2))*(1-SQRT(2*($C$3*$H$2)/($C$3*$H$2+$C4*$H$2))))</f>
        <v>12548.095442786693</v>
      </c>
      <c r="C39">
        <f t="shared" ref="C39:C46" si="22">ABS(SQRT($G$2*$B$2/($C$4*$H$2))*(SQRT(2*($C4*$H$2)/($C$4*$H$2+$C4*$H$2))-1))+ABS(SQRT($G$2*$B$2/($C4*$H$2))*(1-SQRT(2*($C$4*$H$2)/($C$4*$H$2+$C4*$H$2))))</f>
        <v>0</v>
      </c>
      <c r="D39">
        <f t="shared" ref="D39:D46" si="23">ABS(SQRT($G$2*$B$2/($C$5*$H$2))*(SQRT(2*($C4*$H$2)/($C$5*$H$2+$C4*$H$2))-1))+ABS(SQRT($G$2*$B$2/($C4*$H$2))*(1-SQRT(2*($C$5*$H$2)/($C$5*$H$2+$C4*$H$2))))</f>
        <v>5201.9826428652977</v>
      </c>
      <c r="E39">
        <f t="shared" ref="E39:E46" si="24">ABS(SQRT($G$2*$B$2/($C$6*$H$2))*(SQRT(2*($C4*$H$2)/($C$6*$H$2+$C4*$H$2))-1))+ABS(SQRT($G$2*$B$2/($C4*$H$2))*(1-SQRT(2*($C$6*$H$2)/($C$6*$H$2+$C4*$H$2))))</f>
        <v>10531.20726813548</v>
      </c>
      <c r="F39">
        <f t="shared" ref="F39:F46" si="25">ABS(SQRT($G$2*$B$2/($C$7*$H$2))*(SQRT(2*($C4*$H$2)/($C$7*$H$2+$C4*$H$2))-1))+ABS(SQRT($G$2*$B$2/($C4*$H$2))*(1-SQRT(2*($C$7*$H$2)/($C$7*$H$2+$C4*$H$2))))</f>
        <v>17992.229621812345</v>
      </c>
      <c r="G39">
        <f t="shared" ref="G39:G46" si="26">ABS(SQRT($G$2*$B$2/($C$8*$H$2))*(SQRT(2*($C4*$H$2)/($C$8*$H$2+$C4*$H$2))-1))+ABS(SQRT($G$2*$B$2/($C4*$H$2))*(1-SQRT(2*($C$8*$H$2)/($C$8*$H$2+$C4*$H$2))))</f>
        <v>18753.295442935319</v>
      </c>
      <c r="H39">
        <f t="shared" ref="H39:H46" si="27">ABS(SQRT($G$2*$B$2/($C$9*$H$2))*(SQRT(2*($C4*$H$2)/($C$9*$H$2+$C4*$H$2))-1))+ABS(SQRT($G$2*$B$2/($C4*$H$2))*(1-SQRT(2*($C$9*$H$2)/($C$9*$H$2+$C4*$H$2))))</f>
        <v>18563.826037915336</v>
      </c>
      <c r="I39">
        <f t="shared" ref="I39:I46" si="28">ABS(SQRT($G$2*$B$2/($C$10*$H$2))*(SQRT(2*($C4*$H$2)/($C$10*$H$2+$C4*$H$2))-1))+ABS(SQRT($G$2*$B$2/($C4*$H$2))*(1-SQRT(2*($C$10*$H$2)/($C$10*$H$2+$C4*$H$2))))</f>
        <v>18173.995156469129</v>
      </c>
      <c r="J39">
        <f t="shared" ref="J39:J46" si="29">ABS(SQRT($G$2*$B$2/($C$11*$H$2))*(SQRT(2*($C4*$H$2)/($C$11*$H$2+$C4*$H$2))-1))+ABS(SQRT($G$2*$B$2/($C4*$H$2))*(1-SQRT(2*($C$11*$H$2)/($C$11*$H$2+$C4*$H$2))))</f>
        <v>17899.664501645657</v>
      </c>
    </row>
    <row r="40" spans="1:10">
      <c r="A40" t="s">
        <v>2</v>
      </c>
      <c r="B40">
        <f t="shared" si="21"/>
        <v>17144.501896741996</v>
      </c>
      <c r="C40">
        <f t="shared" si="22"/>
        <v>5201.9826428652977</v>
      </c>
      <c r="D40">
        <f t="shared" si="23"/>
        <v>0</v>
      </c>
      <c r="E40">
        <f t="shared" si="24"/>
        <v>5593.6190629704688</v>
      </c>
      <c r="F40">
        <f t="shared" si="25"/>
        <v>14437.027890103431</v>
      </c>
      <c r="G40">
        <f t="shared" si="26"/>
        <v>15736.655763634115</v>
      </c>
      <c r="H40">
        <f t="shared" si="27"/>
        <v>15939.71996278872</v>
      </c>
      <c r="I40">
        <f t="shared" si="28"/>
        <v>15706.51398839624</v>
      </c>
      <c r="J40">
        <f t="shared" si="29"/>
        <v>15500.41391092248</v>
      </c>
    </row>
    <row r="41" spans="1:10">
      <c r="A41" t="s">
        <v>3</v>
      </c>
      <c r="B41">
        <f t="shared" si="21"/>
        <v>21354.263871805946</v>
      </c>
      <c r="C41">
        <f t="shared" si="22"/>
        <v>10531.20726813548</v>
      </c>
      <c r="D41">
        <f t="shared" si="23"/>
        <v>5593.6190629704688</v>
      </c>
      <c r="E41">
        <f t="shared" si="24"/>
        <v>0</v>
      </c>
      <c r="F41">
        <f t="shared" si="25"/>
        <v>10152.367125210782</v>
      </c>
      <c r="G41">
        <f t="shared" si="26"/>
        <v>12149.438063236976</v>
      </c>
      <c r="H41">
        <f t="shared" si="27"/>
        <v>12907.512323903189</v>
      </c>
      <c r="I41">
        <f t="shared" si="28"/>
        <v>12906.107953643175</v>
      </c>
      <c r="J41">
        <f t="shared" si="29"/>
        <v>12802.790866542346</v>
      </c>
    </row>
    <row r="42" spans="1:10">
      <c r="A42" t="s">
        <v>4</v>
      </c>
      <c r="B42">
        <f t="shared" si="21"/>
        <v>25641.735176016751</v>
      </c>
      <c r="C42">
        <f t="shared" si="22"/>
        <v>17992.229621812345</v>
      </c>
      <c r="D42">
        <f t="shared" si="23"/>
        <v>14437.027890103431</v>
      </c>
      <c r="E42">
        <f t="shared" si="24"/>
        <v>10152.367125210782</v>
      </c>
      <c r="F42">
        <f t="shared" si="25"/>
        <v>0</v>
      </c>
      <c r="G42">
        <f t="shared" si="26"/>
        <v>3356.8291282670125</v>
      </c>
      <c r="H42">
        <f t="shared" si="27"/>
        <v>5681.661950793663</v>
      </c>
      <c r="I42">
        <f t="shared" si="28"/>
        <v>6474.337396547251</v>
      </c>
      <c r="J42">
        <f t="shared" si="29"/>
        <v>6751.902331377345</v>
      </c>
    </row>
    <row r="43" spans="1:10">
      <c r="A43" t="s">
        <v>5</v>
      </c>
      <c r="B43">
        <f t="shared" si="21"/>
        <v>25442.539898348354</v>
      </c>
      <c r="C43">
        <f t="shared" si="22"/>
        <v>18753.295442935319</v>
      </c>
      <c r="D43">
        <f t="shared" si="23"/>
        <v>15736.655763634115</v>
      </c>
      <c r="E43">
        <f t="shared" si="24"/>
        <v>12149.438063236976</v>
      </c>
      <c r="F43">
        <f t="shared" si="25"/>
        <v>3356.8291282670125</v>
      </c>
      <c r="G43">
        <f t="shared" si="26"/>
        <v>0</v>
      </c>
      <c r="H43">
        <f t="shared" si="27"/>
        <v>2745.5009720191738</v>
      </c>
      <c r="I43">
        <f t="shared" si="28"/>
        <v>3885.9128696694452</v>
      </c>
      <c r="J43">
        <f t="shared" si="29"/>
        <v>4362.1118306349717</v>
      </c>
    </row>
    <row r="44" spans="1:10">
      <c r="A44" t="s">
        <v>6</v>
      </c>
      <c r="B44">
        <f t="shared" si="21"/>
        <v>24601.764676874816</v>
      </c>
      <c r="C44">
        <f t="shared" si="22"/>
        <v>18563.826037915336</v>
      </c>
      <c r="D44">
        <f t="shared" si="23"/>
        <v>15939.71996278872</v>
      </c>
      <c r="E44">
        <f t="shared" si="24"/>
        <v>12907.512323903189</v>
      </c>
      <c r="F44">
        <f t="shared" si="25"/>
        <v>5681.661950793663</v>
      </c>
      <c r="G44">
        <f t="shared" si="26"/>
        <v>2745.5009720191738</v>
      </c>
      <c r="H44">
        <f t="shared" si="27"/>
        <v>0</v>
      </c>
      <c r="I44">
        <f t="shared" si="28"/>
        <v>1349.2636500605818</v>
      </c>
      <c r="J44">
        <f t="shared" si="29"/>
        <v>1990.2548246337269</v>
      </c>
    </row>
    <row r="45" spans="1:10">
      <c r="A45" t="s">
        <v>7</v>
      </c>
      <c r="B45">
        <f t="shared" si="21"/>
        <v>23961.528976573656</v>
      </c>
      <c r="C45">
        <f t="shared" si="22"/>
        <v>18173.995156469129</v>
      </c>
      <c r="D45">
        <f t="shared" si="23"/>
        <v>15706.51398839624</v>
      </c>
      <c r="E45">
        <f t="shared" si="24"/>
        <v>12906.107953643175</v>
      </c>
      <c r="F45">
        <f t="shared" si="25"/>
        <v>6474.337396547251</v>
      </c>
      <c r="G45">
        <f t="shared" si="26"/>
        <v>3885.9128696694452</v>
      </c>
      <c r="H45">
        <f t="shared" si="27"/>
        <v>1349.2636500605818</v>
      </c>
      <c r="I45">
        <f t="shared" si="28"/>
        <v>0</v>
      </c>
      <c r="J45">
        <f t="shared" si="29"/>
        <v>684.5572954408882</v>
      </c>
    </row>
    <row r="46" spans="1:10">
      <c r="A46" t="s">
        <v>13</v>
      </c>
      <c r="B46">
        <f t="shared" si="21"/>
        <v>23579.65435425911</v>
      </c>
      <c r="C46">
        <f t="shared" si="22"/>
        <v>17899.664501645657</v>
      </c>
      <c r="D46">
        <f t="shared" si="23"/>
        <v>15500.41391092248</v>
      </c>
      <c r="E46">
        <f t="shared" si="24"/>
        <v>12802.790866542346</v>
      </c>
      <c r="F46">
        <f t="shared" si="25"/>
        <v>6751.902331377345</v>
      </c>
      <c r="G46">
        <f t="shared" si="26"/>
        <v>4362.1118306349717</v>
      </c>
      <c r="H46">
        <f t="shared" si="27"/>
        <v>1990.2548246337269</v>
      </c>
      <c r="I46">
        <f t="shared" si="28"/>
        <v>684.5572954408882</v>
      </c>
      <c r="J46">
        <f t="shared" si="29"/>
        <v>0</v>
      </c>
    </row>
    <row r="48" spans="1:10">
      <c r="A48" t="s">
        <v>31</v>
      </c>
      <c r="B48">
        <v>0.01</v>
      </c>
    </row>
    <row r="49" spans="1:10">
      <c r="A49" t="s">
        <v>32</v>
      </c>
      <c r="B49">
        <v>5.0000000000000001E-3</v>
      </c>
    </row>
    <row r="51" spans="1:10">
      <c r="A51" t="s">
        <v>33</v>
      </c>
    </row>
    <row r="52" spans="1:10">
      <c r="A52" t="s">
        <v>34</v>
      </c>
    </row>
    <row r="53" spans="1:10">
      <c r="A53" t="s">
        <v>35</v>
      </c>
    </row>
    <row r="54" spans="1:10">
      <c r="A54" t="s">
        <v>36</v>
      </c>
    </row>
    <row r="56" spans="1:10">
      <c r="A56" t="s">
        <v>26</v>
      </c>
    </row>
    <row r="57" spans="1:10">
      <c r="A57">
        <v>7200</v>
      </c>
    </row>
    <row r="58" spans="1:10">
      <c r="A58" t="s">
        <v>27</v>
      </c>
    </row>
    <row r="59" spans="1:10">
      <c r="A59">
        <v>50000</v>
      </c>
    </row>
    <row r="60" spans="1:10">
      <c r="A60" t="s">
        <v>28</v>
      </c>
    </row>
    <row r="61" spans="1:10">
      <c r="A61" t="e">
        <f>A59*0.01+A63*0.03</f>
        <v>#VALUE!</v>
      </c>
    </row>
    <row r="62" spans="1:10">
      <c r="A62" t="s">
        <v>29</v>
      </c>
      <c r="B62" t="s">
        <v>15</v>
      </c>
      <c r="C62" t="s">
        <v>16</v>
      </c>
      <c r="D62" t="s">
        <v>17</v>
      </c>
      <c r="E62" t="s">
        <v>18</v>
      </c>
      <c r="F62" t="s">
        <v>4</v>
      </c>
      <c r="G62" t="s">
        <v>19</v>
      </c>
      <c r="H62" t="s">
        <v>20</v>
      </c>
      <c r="I62" t="s">
        <v>21</v>
      </c>
      <c r="J62" t="s">
        <v>22</v>
      </c>
    </row>
    <row r="63" spans="1:10">
      <c r="A63" t="s">
        <v>15</v>
      </c>
      <c r="B63" t="e">
        <f>$A$59 * (1+$B$48) / ( 1 / (EXP(B38 / $A$57) - 1) - $B$49)</f>
        <v>#DIV/0!</v>
      </c>
      <c r="C63">
        <f t="shared" ref="C63:J63" si="30">$A$59 * (1+$B$48) / ( 1 / (EXP(C38 / $A$57) - 1) - $B$49)</f>
        <v>243764.6281665932</v>
      </c>
      <c r="D63">
        <f t="shared" si="30"/>
        <v>521386.27569721697</v>
      </c>
      <c r="E63">
        <f t="shared" si="30"/>
        <v>1024057.582401467</v>
      </c>
      <c r="F63">
        <f t="shared" si="30"/>
        <v>2084145.1673505814</v>
      </c>
      <c r="G63">
        <f t="shared" si="30"/>
        <v>2013941.8647301318</v>
      </c>
      <c r="H63">
        <f t="shared" si="30"/>
        <v>1745781.1804861494</v>
      </c>
      <c r="I63">
        <f t="shared" si="30"/>
        <v>1568358.393027497</v>
      </c>
      <c r="J63">
        <f t="shared" si="30"/>
        <v>1472082.0106659322</v>
      </c>
    </row>
    <row r="64" spans="1:10">
      <c r="A64" t="s">
        <v>1</v>
      </c>
      <c r="B64">
        <f t="shared" ref="B64:J71" si="31">$A$59 * (1+$B$48) / ( 1 / (EXP(B39 / $A$57) - 1) - $B$49)</f>
        <v>243764.6281665932</v>
      </c>
      <c r="C64" t="e">
        <f t="shared" si="31"/>
        <v>#DIV/0!</v>
      </c>
      <c r="D64">
        <f t="shared" si="31"/>
        <v>53793.312183188784</v>
      </c>
      <c r="E64">
        <f t="shared" si="31"/>
        <v>170357.59335473482</v>
      </c>
      <c r="F64">
        <f t="shared" si="31"/>
        <v>597416.10874703818</v>
      </c>
      <c r="G64">
        <f t="shared" si="31"/>
        <v>674835.68927546986</v>
      </c>
      <c r="H64">
        <f t="shared" si="31"/>
        <v>654682.87329512485</v>
      </c>
      <c r="I64">
        <f t="shared" si="31"/>
        <v>615070.89962131891</v>
      </c>
      <c r="J64">
        <f t="shared" si="31"/>
        <v>588616.91867980035</v>
      </c>
    </row>
    <row r="65" spans="1:10">
      <c r="A65" t="s">
        <v>2</v>
      </c>
      <c r="B65">
        <f t="shared" si="31"/>
        <v>521386.27569721697</v>
      </c>
      <c r="C65">
        <f t="shared" si="31"/>
        <v>53793.312183188784</v>
      </c>
      <c r="D65" t="e">
        <f t="shared" si="31"/>
        <v>#DIV/0!</v>
      </c>
      <c r="E65">
        <f t="shared" si="31"/>
        <v>59672.928708066633</v>
      </c>
      <c r="F65">
        <f t="shared" si="31"/>
        <v>335347.94887403568</v>
      </c>
      <c r="G65">
        <f t="shared" si="31"/>
        <v>415159.49602988188</v>
      </c>
      <c r="H65">
        <f t="shared" si="31"/>
        <v>429107.42947451596</v>
      </c>
      <c r="I65">
        <f t="shared" si="31"/>
        <v>413125.55568770255</v>
      </c>
      <c r="J65">
        <f t="shared" si="31"/>
        <v>399464.36888416781</v>
      </c>
    </row>
    <row r="66" spans="1:10">
      <c r="A66" t="s">
        <v>3</v>
      </c>
      <c r="B66">
        <f t="shared" si="31"/>
        <v>1024057.582401467</v>
      </c>
      <c r="C66">
        <f t="shared" si="31"/>
        <v>170357.59335473482</v>
      </c>
      <c r="D66">
        <f t="shared" si="31"/>
        <v>59672.928708066633</v>
      </c>
      <c r="E66" t="e">
        <f t="shared" si="31"/>
        <v>#DIV/0!</v>
      </c>
      <c r="F66">
        <f t="shared" si="31"/>
        <v>158814.87993556799</v>
      </c>
      <c r="G66">
        <f t="shared" si="31"/>
        <v>227490.18555083894</v>
      </c>
      <c r="H66">
        <f t="shared" si="31"/>
        <v>259277.49620016522</v>
      </c>
      <c r="I66">
        <f t="shared" si="31"/>
        <v>259215.26963789956</v>
      </c>
      <c r="J66">
        <f t="shared" si="31"/>
        <v>254672.52174875044</v>
      </c>
    </row>
    <row r="67" spans="1:10">
      <c r="A67" t="s">
        <v>4</v>
      </c>
      <c r="B67">
        <f t="shared" si="31"/>
        <v>2084145.1673505814</v>
      </c>
      <c r="C67">
        <f t="shared" si="31"/>
        <v>597416.10874703818</v>
      </c>
      <c r="D67">
        <f t="shared" si="31"/>
        <v>335347.94887403568</v>
      </c>
      <c r="E67">
        <f t="shared" si="31"/>
        <v>158814.87993556799</v>
      </c>
      <c r="F67" t="e">
        <f t="shared" si="31"/>
        <v>#DIV/0!</v>
      </c>
      <c r="G67">
        <f t="shared" si="31"/>
        <v>30084.711640189969</v>
      </c>
      <c r="H67">
        <f t="shared" si="31"/>
        <v>61040.298692397591</v>
      </c>
      <c r="I67">
        <f t="shared" si="31"/>
        <v>74152.75883717493</v>
      </c>
      <c r="J67">
        <f t="shared" si="31"/>
        <v>79105.095118123631</v>
      </c>
    </row>
    <row r="68" spans="1:10">
      <c r="A68" t="s">
        <v>5</v>
      </c>
      <c r="B68">
        <f t="shared" si="31"/>
        <v>2013941.8647301318</v>
      </c>
      <c r="C68">
        <f t="shared" si="31"/>
        <v>674835.68927546986</v>
      </c>
      <c r="D68">
        <f t="shared" si="31"/>
        <v>415159.49602988188</v>
      </c>
      <c r="E68">
        <f t="shared" si="31"/>
        <v>227490.18555083894</v>
      </c>
      <c r="F68">
        <f t="shared" si="31"/>
        <v>30084.711640189969</v>
      </c>
      <c r="G68" t="e">
        <f t="shared" si="31"/>
        <v>#DIV/0!</v>
      </c>
      <c r="H68">
        <f t="shared" si="31"/>
        <v>23497.420251868662</v>
      </c>
      <c r="I68">
        <f t="shared" si="31"/>
        <v>36262.962197345376</v>
      </c>
      <c r="J68">
        <f t="shared" si="31"/>
        <v>42232.629672055038</v>
      </c>
    </row>
    <row r="69" spans="1:10">
      <c r="A69" t="s">
        <v>6</v>
      </c>
      <c r="B69">
        <f t="shared" si="31"/>
        <v>1745781.1804861494</v>
      </c>
      <c r="C69">
        <f t="shared" si="31"/>
        <v>654682.87329512485</v>
      </c>
      <c r="D69">
        <f t="shared" si="31"/>
        <v>429107.42947451596</v>
      </c>
      <c r="E69">
        <f t="shared" si="31"/>
        <v>259277.49620016522</v>
      </c>
      <c r="F69">
        <f t="shared" si="31"/>
        <v>61040.298692397591</v>
      </c>
      <c r="G69">
        <f t="shared" si="31"/>
        <v>23497.420251868662</v>
      </c>
      <c r="H69" t="e">
        <f t="shared" si="31"/>
        <v>#DIV/0!</v>
      </c>
      <c r="I69">
        <f t="shared" si="31"/>
        <v>10419.135403255701</v>
      </c>
      <c r="J69">
        <f t="shared" si="31"/>
        <v>16105.199648209251</v>
      </c>
    </row>
    <row r="70" spans="1:10">
      <c r="A70" t="s">
        <v>7</v>
      </c>
      <c r="B70">
        <f t="shared" si="31"/>
        <v>1568358.393027497</v>
      </c>
      <c r="C70">
        <f t="shared" si="31"/>
        <v>615070.89962131891</v>
      </c>
      <c r="D70">
        <f t="shared" si="31"/>
        <v>413125.55568770255</v>
      </c>
      <c r="E70">
        <f t="shared" si="31"/>
        <v>259215.26963789956</v>
      </c>
      <c r="F70">
        <f t="shared" si="31"/>
        <v>74152.75883717493</v>
      </c>
      <c r="G70">
        <f t="shared" si="31"/>
        <v>36262.962197345376</v>
      </c>
      <c r="H70">
        <f t="shared" si="31"/>
        <v>10419.135403255701</v>
      </c>
      <c r="I70" t="e">
        <f t="shared" si="31"/>
        <v>#DIV/0!</v>
      </c>
      <c r="J70">
        <f t="shared" si="31"/>
        <v>5039.5840465942847</v>
      </c>
    </row>
    <row r="71" spans="1:10">
      <c r="A71" t="s">
        <v>13</v>
      </c>
      <c r="B71">
        <f t="shared" si="31"/>
        <v>1472082.0106659322</v>
      </c>
      <c r="C71">
        <f t="shared" si="31"/>
        <v>588616.91867980035</v>
      </c>
      <c r="D71">
        <f t="shared" si="31"/>
        <v>399464.36888416781</v>
      </c>
      <c r="E71">
        <f t="shared" si="31"/>
        <v>254672.52174875044</v>
      </c>
      <c r="F71">
        <f t="shared" si="31"/>
        <v>79105.095118123631</v>
      </c>
      <c r="G71">
        <f t="shared" si="31"/>
        <v>42232.629672055038</v>
      </c>
      <c r="H71">
        <f t="shared" si="31"/>
        <v>16105.199648209251</v>
      </c>
      <c r="I71">
        <f t="shared" si="31"/>
        <v>5039.5840465942847</v>
      </c>
      <c r="J71" t="e">
        <f t="shared" si="31"/>
        <v>#DIV/0!</v>
      </c>
    </row>
    <row r="73" spans="1:10">
      <c r="A73" t="s">
        <v>37</v>
      </c>
    </row>
    <row r="74" spans="1:10">
      <c r="A74">
        <v>15</v>
      </c>
    </row>
    <row r="75" spans="1:10">
      <c r="A75" t="s">
        <v>38</v>
      </c>
    </row>
    <row r="76" spans="1:10">
      <c r="A76">
        <f>A74*A59</f>
        <v>750000</v>
      </c>
    </row>
    <row r="77" spans="1:10">
      <c r="A77" t="s">
        <v>39</v>
      </c>
    </row>
    <row r="78" spans="1:10">
      <c r="A78">
        <v>3</v>
      </c>
    </row>
    <row r="80" spans="1:10">
      <c r="A80" t="s">
        <v>40</v>
      </c>
      <c r="B80" t="s">
        <v>15</v>
      </c>
      <c r="C80" t="s">
        <v>16</v>
      </c>
      <c r="D80" t="s">
        <v>17</v>
      </c>
      <c r="E80" t="s">
        <v>18</v>
      </c>
      <c r="F80" t="s">
        <v>4</v>
      </c>
      <c r="G80" t="s">
        <v>19</v>
      </c>
      <c r="H80" t="s">
        <v>20</v>
      </c>
      <c r="I80" t="s">
        <v>21</v>
      </c>
      <c r="J80" t="s">
        <v>22</v>
      </c>
    </row>
    <row r="81" spans="1:10">
      <c r="A81" t="s">
        <v>15</v>
      </c>
      <c r="B81" t="e">
        <f>B63*$A$78</f>
        <v>#DIV/0!</v>
      </c>
      <c r="C81">
        <f>C63*$A$78</f>
        <v>731293.88449977967</v>
      </c>
      <c r="D81">
        <f>D63*$A$78</f>
        <v>1564158.827091651</v>
      </c>
      <c r="E81">
        <f>E63*$A$78</f>
        <v>3072172.7472044011</v>
      </c>
      <c r="F81">
        <f>F63*$A$78</f>
        <v>6252435.5020517446</v>
      </c>
      <c r="G81">
        <f>G63*$A$78</f>
        <v>6041825.5941903954</v>
      </c>
      <c r="H81">
        <f>H63*$A$78</f>
        <v>5237343.5414584484</v>
      </c>
      <c r="I81">
        <f>I63*$A$78</f>
        <v>4705075.1790824905</v>
      </c>
      <c r="J81">
        <f>J63*$A$78</f>
        <v>4416246.0319977961</v>
      </c>
    </row>
    <row r="82" spans="1:10">
      <c r="A82" t="s">
        <v>1</v>
      </c>
      <c r="B82">
        <f>B64*$A$78</f>
        <v>731293.88449977967</v>
      </c>
      <c r="C82" t="e">
        <f>C64*$A$78</f>
        <v>#DIV/0!</v>
      </c>
      <c r="D82">
        <f>D64*$A$78</f>
        <v>161379.93654956634</v>
      </c>
      <c r="E82">
        <f>E64*$A$78</f>
        <v>511072.78006420447</v>
      </c>
      <c r="F82">
        <f>F64*$A$78</f>
        <v>1792248.3262411146</v>
      </c>
      <c r="G82">
        <f>G64*$A$78</f>
        <v>2024507.0678264096</v>
      </c>
      <c r="H82">
        <f>H64*$A$78</f>
        <v>1964048.6198853746</v>
      </c>
      <c r="I82">
        <f>I64*$A$78</f>
        <v>1845212.6988639566</v>
      </c>
      <c r="J82">
        <f>J64*$A$78</f>
        <v>1765850.7560394011</v>
      </c>
    </row>
    <row r="83" spans="1:10">
      <c r="A83" t="s">
        <v>2</v>
      </c>
      <c r="B83">
        <f>B65*$A$78</f>
        <v>1564158.827091651</v>
      </c>
      <c r="C83">
        <f>C65*$A$78</f>
        <v>161379.93654956634</v>
      </c>
      <c r="D83" t="e">
        <f>D65*$A$78</f>
        <v>#DIV/0!</v>
      </c>
      <c r="E83">
        <f>E65*$A$78</f>
        <v>179018.78612419989</v>
      </c>
      <c r="F83">
        <f>F65*$A$78</f>
        <v>1006043.8466221071</v>
      </c>
      <c r="G83">
        <f>G65*$A$78</f>
        <v>1245478.4880896457</v>
      </c>
      <c r="H83">
        <f>H65*$A$78</f>
        <v>1287322.288423548</v>
      </c>
      <c r="I83">
        <f>I65*$A$78</f>
        <v>1239376.6670631077</v>
      </c>
      <c r="J83">
        <f>J65*$A$78</f>
        <v>1198393.1066525034</v>
      </c>
    </row>
    <row r="84" spans="1:10">
      <c r="A84" t="s">
        <v>3</v>
      </c>
      <c r="B84">
        <f>B66*$A$78</f>
        <v>3072172.7472044011</v>
      </c>
      <c r="C84">
        <f>C66*$A$78</f>
        <v>511072.78006420447</v>
      </c>
      <c r="D84">
        <f>D66*$A$78</f>
        <v>179018.78612419989</v>
      </c>
      <c r="E84" t="e">
        <f>E66*$A$78</f>
        <v>#DIV/0!</v>
      </c>
      <c r="F84">
        <f>F66*$A$78</f>
        <v>476444.63980670401</v>
      </c>
      <c r="G84">
        <f>G66*$A$78</f>
        <v>682470.55665251683</v>
      </c>
      <c r="H84">
        <f>H66*$A$78</f>
        <v>777832.48860049562</v>
      </c>
      <c r="I84">
        <f>I66*$A$78</f>
        <v>777645.80891369865</v>
      </c>
      <c r="J84">
        <f>J66*$A$78</f>
        <v>764017.5652462513</v>
      </c>
    </row>
    <row r="85" spans="1:10">
      <c r="A85" t="s">
        <v>4</v>
      </c>
      <c r="B85">
        <f>B67*$A$78</f>
        <v>6252435.5020517446</v>
      </c>
      <c r="C85">
        <f>C67*$A$78</f>
        <v>1792248.3262411146</v>
      </c>
      <c r="D85">
        <f>D67*$A$78</f>
        <v>1006043.8466221071</v>
      </c>
      <c r="E85">
        <f>E67*$A$78</f>
        <v>476444.63980670401</v>
      </c>
      <c r="F85" t="e">
        <f>F67*$A$78</f>
        <v>#DIV/0!</v>
      </c>
      <c r="G85">
        <f>G67*$A$78</f>
        <v>90254.134920569908</v>
      </c>
      <c r="H85">
        <f>H67*$A$78</f>
        <v>183120.89607719277</v>
      </c>
      <c r="I85">
        <f>I67*$A$78</f>
        <v>222458.2765115248</v>
      </c>
      <c r="J85">
        <f>J67*$A$78</f>
        <v>237315.28535437089</v>
      </c>
    </row>
    <row r="86" spans="1:10">
      <c r="A86" t="s">
        <v>5</v>
      </c>
      <c r="B86">
        <f>B68*$A$78</f>
        <v>6041825.5941903954</v>
      </c>
      <c r="C86">
        <f>C68*$A$78</f>
        <v>2024507.0678264096</v>
      </c>
      <c r="D86">
        <f>D68*$A$78</f>
        <v>1245478.4880896457</v>
      </c>
      <c r="E86">
        <f>E68*$A$78</f>
        <v>682470.55665251683</v>
      </c>
      <c r="F86">
        <f>F68*$A$78</f>
        <v>90254.134920569908</v>
      </c>
      <c r="G86" t="e">
        <f>G68*$A$78</f>
        <v>#DIV/0!</v>
      </c>
      <c r="H86">
        <f>H68*$A$78</f>
        <v>70492.260755605981</v>
      </c>
      <c r="I86">
        <f>I68*$A$78</f>
        <v>108788.88659203613</v>
      </c>
      <c r="J86">
        <f>J68*$A$78</f>
        <v>126697.88901616511</v>
      </c>
    </row>
    <row r="87" spans="1:10">
      <c r="A87" t="s">
        <v>6</v>
      </c>
      <c r="B87">
        <f>B69*$A$78</f>
        <v>5237343.5414584484</v>
      </c>
      <c r="C87">
        <f>C69*$A$78</f>
        <v>1964048.6198853746</v>
      </c>
      <c r="D87">
        <f>D69*$A$78</f>
        <v>1287322.288423548</v>
      </c>
      <c r="E87">
        <f>E69*$A$78</f>
        <v>777832.48860049562</v>
      </c>
      <c r="F87">
        <f>F69*$A$78</f>
        <v>183120.89607719277</v>
      </c>
      <c r="G87">
        <f>G69*$A$78</f>
        <v>70492.260755605981</v>
      </c>
      <c r="H87" t="e">
        <f>H69*$A$78</f>
        <v>#DIV/0!</v>
      </c>
      <c r="I87">
        <f>I69*$A$78</f>
        <v>31257.406209767105</v>
      </c>
      <c r="J87">
        <f>J69*$A$78</f>
        <v>48315.598944627753</v>
      </c>
    </row>
    <row r="88" spans="1:10">
      <c r="A88" t="s">
        <v>7</v>
      </c>
      <c r="B88">
        <f>B70*$A$78</f>
        <v>4705075.1790824905</v>
      </c>
      <c r="C88">
        <f>C70*$A$78</f>
        <v>1845212.6988639566</v>
      </c>
      <c r="D88">
        <f>D70*$A$78</f>
        <v>1239376.6670631077</v>
      </c>
      <c r="E88">
        <f>E70*$A$78</f>
        <v>777645.80891369865</v>
      </c>
      <c r="F88">
        <f>F70*$A$78</f>
        <v>222458.2765115248</v>
      </c>
      <c r="G88">
        <f>G70*$A$78</f>
        <v>108788.88659203613</v>
      </c>
      <c r="H88">
        <f>H70*$A$78</f>
        <v>31257.406209767105</v>
      </c>
      <c r="I88" t="e">
        <f>I70*$A$78</f>
        <v>#DIV/0!</v>
      </c>
      <c r="J88">
        <f>J70*$A$78</f>
        <v>15118.752139782853</v>
      </c>
    </row>
    <row r="89" spans="1:10">
      <c r="A89" t="s">
        <v>13</v>
      </c>
      <c r="B89">
        <f>B71*$A$78</f>
        <v>4416246.0319977961</v>
      </c>
      <c r="C89">
        <f>C71*$A$78</f>
        <v>1765850.7560394011</v>
      </c>
      <c r="D89">
        <f>D71*$A$78</f>
        <v>1198393.1066525034</v>
      </c>
      <c r="E89">
        <f>E71*$A$78</f>
        <v>764017.5652462513</v>
      </c>
      <c r="F89">
        <f>F71*$A$78</f>
        <v>237315.28535437089</v>
      </c>
      <c r="G89">
        <f>G71*$A$78</f>
        <v>126697.88901616511</v>
      </c>
      <c r="H89">
        <f>H71*$A$78</f>
        <v>48315.598944627753</v>
      </c>
      <c r="I89">
        <f>I71*$A$78</f>
        <v>15118.752139782853</v>
      </c>
      <c r="J89" t="e">
        <f>J71*$A$78</f>
        <v>#DIV/0!</v>
      </c>
    </row>
    <row r="91" spans="1:10">
      <c r="A91" t="s">
        <v>41</v>
      </c>
      <c r="B91" t="s">
        <v>15</v>
      </c>
      <c r="C91" t="s">
        <v>16</v>
      </c>
      <c r="D91" t="s">
        <v>17</v>
      </c>
      <c r="E91" t="s">
        <v>18</v>
      </c>
      <c r="F91" t="s">
        <v>4</v>
      </c>
      <c r="G91" t="s">
        <v>19</v>
      </c>
      <c r="H91" t="s">
        <v>20</v>
      </c>
      <c r="I91" t="s">
        <v>21</v>
      </c>
      <c r="J91" t="s">
        <v>22</v>
      </c>
    </row>
    <row r="92" spans="1:10">
      <c r="A92" t="s">
        <v>15</v>
      </c>
      <c r="B92" t="e">
        <f>$A$76-B81</f>
        <v>#DIV/0!</v>
      </c>
      <c r="C92">
        <f t="shared" ref="C92:J92" si="32">$A$76-C81</f>
        <v>18706.11550022033</v>
      </c>
      <c r="D92">
        <f t="shared" si="32"/>
        <v>-814158.82709165104</v>
      </c>
      <c r="E92">
        <f t="shared" si="32"/>
        <v>-2322172.7472044011</v>
      </c>
      <c r="F92">
        <f t="shared" si="32"/>
        <v>-5502435.5020517446</v>
      </c>
      <c r="G92">
        <f t="shared" si="32"/>
        <v>-5291825.5941903954</v>
      </c>
      <c r="H92">
        <f t="shared" si="32"/>
        <v>-4487343.5414584484</v>
      </c>
      <c r="I92">
        <f t="shared" si="32"/>
        <v>-3955075.1790824905</v>
      </c>
      <c r="J92">
        <f t="shared" si="32"/>
        <v>-3666246.0319977961</v>
      </c>
    </row>
    <row r="93" spans="1:10">
      <c r="A93" t="s">
        <v>1</v>
      </c>
      <c r="B93">
        <f t="shared" ref="B93:J93" si="33">$A$76-B82</f>
        <v>18706.11550022033</v>
      </c>
      <c r="C93" t="e">
        <f t="shared" si="33"/>
        <v>#DIV/0!</v>
      </c>
      <c r="D93">
        <f t="shared" si="33"/>
        <v>588620.06345043366</v>
      </c>
      <c r="E93">
        <f t="shared" si="33"/>
        <v>238927.21993579553</v>
      </c>
      <c r="F93">
        <f t="shared" si="33"/>
        <v>-1042248.3262411146</v>
      </c>
      <c r="G93">
        <f t="shared" si="33"/>
        <v>-1274507.0678264096</v>
      </c>
      <c r="H93">
        <f t="shared" si="33"/>
        <v>-1214048.6198853746</v>
      </c>
      <c r="I93">
        <f t="shared" si="33"/>
        <v>-1095212.6988639566</v>
      </c>
      <c r="J93">
        <f t="shared" si="33"/>
        <v>-1015850.7560394011</v>
      </c>
    </row>
    <row r="94" spans="1:10">
      <c r="A94" t="s">
        <v>2</v>
      </c>
      <c r="B94">
        <f t="shared" ref="B94:J94" si="34">$A$76-B83</f>
        <v>-814158.82709165104</v>
      </c>
      <c r="C94">
        <f t="shared" si="34"/>
        <v>588620.06345043366</v>
      </c>
      <c r="D94" t="e">
        <f t="shared" si="34"/>
        <v>#DIV/0!</v>
      </c>
      <c r="E94">
        <f t="shared" si="34"/>
        <v>570981.21387580014</v>
      </c>
      <c r="F94">
        <f t="shared" si="34"/>
        <v>-256043.84662210708</v>
      </c>
      <c r="G94">
        <f t="shared" si="34"/>
        <v>-495478.48808964575</v>
      </c>
      <c r="H94">
        <f t="shared" si="34"/>
        <v>-537322.28842354799</v>
      </c>
      <c r="I94">
        <f t="shared" si="34"/>
        <v>-489376.66706310771</v>
      </c>
      <c r="J94">
        <f t="shared" si="34"/>
        <v>-448393.10665250337</v>
      </c>
    </row>
    <row r="95" spans="1:10">
      <c r="A95" t="s">
        <v>3</v>
      </c>
      <c r="B95">
        <f t="shared" ref="B95:J95" si="35">$A$76-B84</f>
        <v>-2322172.7472044011</v>
      </c>
      <c r="C95">
        <f t="shared" si="35"/>
        <v>238927.21993579553</v>
      </c>
      <c r="D95">
        <f t="shared" si="35"/>
        <v>570981.21387580014</v>
      </c>
      <c r="E95" t="e">
        <f t="shared" si="35"/>
        <v>#DIV/0!</v>
      </c>
      <c r="F95">
        <f t="shared" si="35"/>
        <v>273555.36019329599</v>
      </c>
      <c r="G95">
        <f t="shared" si="35"/>
        <v>67529.443347483175</v>
      </c>
      <c r="H95">
        <f t="shared" si="35"/>
        <v>-27832.488600495621</v>
      </c>
      <c r="I95">
        <f t="shared" si="35"/>
        <v>-27645.808913698653</v>
      </c>
      <c r="J95">
        <f t="shared" si="35"/>
        <v>-14017.565246251295</v>
      </c>
    </row>
    <row r="96" spans="1:10">
      <c r="A96" t="s">
        <v>4</v>
      </c>
      <c r="B96">
        <f t="shared" ref="B96:J96" si="36">$A$76-B85</f>
        <v>-5502435.5020517446</v>
      </c>
      <c r="C96">
        <f t="shared" si="36"/>
        <v>-1042248.3262411146</v>
      </c>
      <c r="D96">
        <f t="shared" si="36"/>
        <v>-256043.84662210708</v>
      </c>
      <c r="E96">
        <f t="shared" si="36"/>
        <v>273555.36019329599</v>
      </c>
      <c r="F96" t="e">
        <f t="shared" si="36"/>
        <v>#DIV/0!</v>
      </c>
      <c r="G96">
        <f t="shared" si="36"/>
        <v>659745.86507943005</v>
      </c>
      <c r="H96">
        <f t="shared" si="36"/>
        <v>566879.10392280726</v>
      </c>
      <c r="I96">
        <f t="shared" si="36"/>
        <v>527541.7234884752</v>
      </c>
      <c r="J96">
        <f t="shared" si="36"/>
        <v>512684.71464562911</v>
      </c>
    </row>
    <row r="97" spans="1:10">
      <c r="A97" t="s">
        <v>5</v>
      </c>
      <c r="B97">
        <f t="shared" ref="B97:J97" si="37">$A$76-B86</f>
        <v>-5291825.5941903954</v>
      </c>
      <c r="C97">
        <f t="shared" si="37"/>
        <v>-1274507.0678264096</v>
      </c>
      <c r="D97">
        <f t="shared" si="37"/>
        <v>-495478.48808964575</v>
      </c>
      <c r="E97">
        <f t="shared" si="37"/>
        <v>67529.443347483175</v>
      </c>
      <c r="F97">
        <f t="shared" si="37"/>
        <v>659745.86507943005</v>
      </c>
      <c r="G97" t="e">
        <f t="shared" si="37"/>
        <v>#DIV/0!</v>
      </c>
      <c r="H97">
        <f t="shared" si="37"/>
        <v>679507.739244394</v>
      </c>
      <c r="I97">
        <f t="shared" si="37"/>
        <v>641211.11340796389</v>
      </c>
      <c r="J97">
        <f t="shared" si="37"/>
        <v>623302.11098383483</v>
      </c>
    </row>
    <row r="98" spans="1:10">
      <c r="A98" t="s">
        <v>6</v>
      </c>
      <c r="B98">
        <f t="shared" ref="B98:J98" si="38">$A$76-B87</f>
        <v>-4487343.5414584484</v>
      </c>
      <c r="C98">
        <f t="shared" si="38"/>
        <v>-1214048.6198853746</v>
      </c>
      <c r="D98">
        <f t="shared" si="38"/>
        <v>-537322.28842354799</v>
      </c>
      <c r="E98">
        <f t="shared" si="38"/>
        <v>-27832.488600495621</v>
      </c>
      <c r="F98">
        <f t="shared" si="38"/>
        <v>566879.10392280726</v>
      </c>
      <c r="G98">
        <f t="shared" si="38"/>
        <v>679507.739244394</v>
      </c>
      <c r="H98" t="e">
        <f t="shared" si="38"/>
        <v>#DIV/0!</v>
      </c>
      <c r="I98">
        <f t="shared" si="38"/>
        <v>718742.5937902329</v>
      </c>
      <c r="J98">
        <f t="shared" si="38"/>
        <v>701684.4010553722</v>
      </c>
    </row>
    <row r="99" spans="1:10">
      <c r="A99" t="s">
        <v>7</v>
      </c>
      <c r="B99">
        <f t="shared" ref="B99:J99" si="39">$A$76-B88</f>
        <v>-3955075.1790824905</v>
      </c>
      <c r="C99">
        <f t="shared" si="39"/>
        <v>-1095212.6988639566</v>
      </c>
      <c r="D99">
        <f t="shared" si="39"/>
        <v>-489376.66706310771</v>
      </c>
      <c r="E99">
        <f t="shared" si="39"/>
        <v>-27645.808913698653</v>
      </c>
      <c r="F99">
        <f t="shared" si="39"/>
        <v>527541.7234884752</v>
      </c>
      <c r="G99">
        <f t="shared" si="39"/>
        <v>641211.11340796389</v>
      </c>
      <c r="H99">
        <f t="shared" si="39"/>
        <v>718742.5937902329</v>
      </c>
      <c r="I99" t="e">
        <f t="shared" si="39"/>
        <v>#DIV/0!</v>
      </c>
      <c r="J99">
        <f t="shared" si="39"/>
        <v>734881.24786021712</v>
      </c>
    </row>
    <row r="100" spans="1:10">
      <c r="A100" t="s">
        <v>13</v>
      </c>
      <c r="B100">
        <f t="shared" ref="B100:J100" si="40">$A$76-B89</f>
        <v>-3666246.0319977961</v>
      </c>
      <c r="C100">
        <f t="shared" si="40"/>
        <v>-1015850.7560394011</v>
      </c>
      <c r="D100">
        <f t="shared" si="40"/>
        <v>-448393.10665250337</v>
      </c>
      <c r="E100">
        <f t="shared" si="40"/>
        <v>-14017.565246251295</v>
      </c>
      <c r="F100">
        <f t="shared" si="40"/>
        <v>512684.71464562911</v>
      </c>
      <c r="G100">
        <f t="shared" si="40"/>
        <v>623302.11098383483</v>
      </c>
      <c r="H100">
        <f t="shared" si="40"/>
        <v>701684.4010553722</v>
      </c>
      <c r="I100">
        <f t="shared" si="40"/>
        <v>734881.24786021712</v>
      </c>
      <c r="J100" t="e">
        <f t="shared" si="40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Fang_a</dc:creator>
  <cp:lastModifiedBy>Yan Fang_a</cp:lastModifiedBy>
  <dcterms:created xsi:type="dcterms:W3CDTF">2019-06-26T09:01:51Z</dcterms:created>
  <dcterms:modified xsi:type="dcterms:W3CDTF">2019-06-26T10:13:13Z</dcterms:modified>
</cp:coreProperties>
</file>