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8C572107-FEA6-4344-B929-9AB876CF2D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H9" i="1"/>
  <c r="I9" i="1"/>
  <c r="J9" i="1"/>
  <c r="G16" i="1"/>
  <c r="H16" i="1"/>
  <c r="I16" i="1"/>
  <c r="J16" i="1"/>
  <c r="G32" i="1"/>
  <c r="H32" i="1"/>
  <c r="I32" i="1"/>
  <c r="J32" i="1"/>
  <c r="G30" i="1"/>
  <c r="H30" i="1"/>
  <c r="I30" i="1"/>
  <c r="J30" i="1"/>
  <c r="G29" i="1"/>
  <c r="H29" i="1"/>
  <c r="I29" i="1"/>
  <c r="J29" i="1"/>
  <c r="J24" i="1"/>
  <c r="I24" i="1"/>
  <c r="H24" i="1"/>
  <c r="G24" i="1"/>
  <c r="G31" i="1"/>
  <c r="H31" i="1"/>
  <c r="I31" i="1"/>
  <c r="J31" i="1"/>
  <c r="G28" i="1"/>
  <c r="H28" i="1"/>
  <c r="I28" i="1"/>
  <c r="J28" i="1"/>
  <c r="J23" i="1"/>
  <c r="I23" i="1"/>
  <c r="H23" i="1"/>
  <c r="G23" i="1"/>
  <c r="J26" i="1"/>
  <c r="I26" i="1"/>
  <c r="H26" i="1"/>
  <c r="G26" i="1"/>
  <c r="J22" i="1"/>
  <c r="I22" i="1"/>
  <c r="H22" i="1"/>
  <c r="G22" i="1"/>
  <c r="G27" i="1"/>
  <c r="H27" i="1"/>
  <c r="I27" i="1"/>
  <c r="J27" i="1"/>
  <c r="G21" i="1"/>
  <c r="G25" i="1"/>
  <c r="H21" i="1"/>
  <c r="I21" i="1"/>
  <c r="J21" i="1"/>
  <c r="J4" i="1"/>
  <c r="I4" i="1"/>
  <c r="H4" i="1"/>
  <c r="G4" i="1"/>
  <c r="J5" i="1"/>
  <c r="I5" i="1"/>
  <c r="H5" i="1"/>
  <c r="G5" i="1"/>
  <c r="J6" i="1"/>
  <c r="I6" i="1"/>
  <c r="H6" i="1"/>
  <c r="G6" i="1"/>
  <c r="J7" i="1"/>
  <c r="I7" i="1"/>
  <c r="H7" i="1"/>
  <c r="G7" i="1"/>
  <c r="J8" i="1"/>
  <c r="I8" i="1"/>
  <c r="H8" i="1"/>
  <c r="G8" i="1"/>
  <c r="J11" i="1"/>
  <c r="I11" i="1"/>
  <c r="H11" i="1"/>
  <c r="G11" i="1"/>
  <c r="J12" i="1"/>
  <c r="I12" i="1"/>
  <c r="H12" i="1"/>
  <c r="G12" i="1"/>
  <c r="J13" i="1"/>
  <c r="I13" i="1"/>
  <c r="H13" i="1"/>
  <c r="G13" i="1"/>
  <c r="H25" i="1" l="1"/>
  <c r="I25" i="1"/>
  <c r="J25" i="1"/>
  <c r="G19" i="1"/>
  <c r="H19" i="1"/>
  <c r="I19" i="1"/>
  <c r="J19" i="1"/>
  <c r="G20" i="1"/>
  <c r="H20" i="1"/>
  <c r="I20" i="1"/>
  <c r="J20" i="1"/>
  <c r="G15" i="1"/>
  <c r="H15" i="1"/>
  <c r="I15" i="1"/>
  <c r="J15" i="1"/>
  <c r="G18" i="1"/>
  <c r="H18" i="1"/>
  <c r="I18" i="1"/>
  <c r="J18" i="1"/>
  <c r="H17" i="1"/>
  <c r="I17" i="1"/>
  <c r="J17" i="1"/>
  <c r="G17" i="1"/>
  <c r="J14" i="1"/>
  <c r="J10" i="1"/>
  <c r="G14" i="1"/>
  <c r="G10" i="1"/>
  <c r="I14" i="1"/>
  <c r="H14" i="1"/>
  <c r="I10" i="1"/>
  <c r="H10" i="1"/>
</calcChain>
</file>

<file path=xl/sharedStrings.xml><?xml version="1.0" encoding="utf-8"?>
<sst xmlns="http://schemas.openxmlformats.org/spreadsheetml/2006/main" count="133" uniqueCount="84">
  <si>
    <t>Product Name</t>
  </si>
  <si>
    <t>Company</t>
  </si>
  <si>
    <t>Iris X_FOV</t>
  </si>
  <si>
    <t>Iris Y_FOV</t>
  </si>
  <si>
    <t>0.5X, 28.7mm F-Mount PlatinumTL™ Telecentric Lens</t>
  </si>
  <si>
    <t>Edmund</t>
  </si>
  <si>
    <t>0.9X, 28.7mm F-Mount PlatinumTL™ Telecentric Lens</t>
  </si>
  <si>
    <t>NA</t>
  </si>
  <si>
    <t>PixelSize_Iris (um)</t>
  </si>
  <si>
    <t>Lensagon T25M-12-155I</t>
  </si>
  <si>
    <t>Lensation</t>
  </si>
  <si>
    <t>Lensagon T25M-135-110I</t>
  </si>
  <si>
    <t>Lensagon TF8MHR-10-157I</t>
  </si>
  <si>
    <t>Lensagon TF8MHR-20-50</t>
  </si>
  <si>
    <t>only 8 MP</t>
  </si>
  <si>
    <t>Lensagon T25M-15-100I</t>
  </si>
  <si>
    <t>Cost</t>
  </si>
  <si>
    <t>2795 USD</t>
  </si>
  <si>
    <t>2295 USD</t>
  </si>
  <si>
    <t>6‘734.40 CHF</t>
  </si>
  <si>
    <t>5‘387.75 CHF</t>
  </si>
  <si>
    <t>Lensagon T25M-30-78</t>
  </si>
  <si>
    <t>2‘895.00 CHF</t>
  </si>
  <si>
    <t>9`387.00 CHF</t>
  </si>
  <si>
    <t>6‘734.00 CHF</t>
  </si>
  <si>
    <t>Lensagon T25M-092-170I</t>
  </si>
  <si>
    <t>?</t>
  </si>
  <si>
    <t>Lensagon T25M-082-270I</t>
  </si>
  <si>
    <t>Lensagon T25M-06-132I</t>
  </si>
  <si>
    <t>Lensagon T25M-035-213I</t>
  </si>
  <si>
    <t>Resolution (um)</t>
  </si>
  <si>
    <t>Lensagon T25M-033-347I</t>
  </si>
  <si>
    <t>Comments</t>
  </si>
  <si>
    <t>Length: 325 mm</t>
  </si>
  <si>
    <t>0.28X, 28.7mm F-Mount PlatinumTL™ Telecentric Lens</t>
  </si>
  <si>
    <t xml:space="preserve">Edmund </t>
  </si>
  <si>
    <t>4995 USD</t>
  </si>
  <si>
    <t>Length: 167 mm</t>
  </si>
  <si>
    <t>0.238X, 35mm F-Mount TitanTL™ Telecentric Lens</t>
  </si>
  <si>
    <t>6595 USD</t>
  </si>
  <si>
    <t>WD (mm)</t>
  </si>
  <si>
    <t>0.179X, 35mm F-Mount TitanTL™ Telecentric Lens</t>
  </si>
  <si>
    <t>9750 USD</t>
  </si>
  <si>
    <t>Length: 603 mm, 10 kg</t>
  </si>
  <si>
    <t>Length: 473 mm, 7 kg</t>
  </si>
  <si>
    <t>Lensagon TM42-10M-20-75</t>
  </si>
  <si>
    <t>Specially designed, low-distortion, flat FOV</t>
  </si>
  <si>
    <t>Mount</t>
  </si>
  <si>
    <t>M42</t>
  </si>
  <si>
    <t>F</t>
  </si>
  <si>
    <t>10'000 EUR</t>
  </si>
  <si>
    <t>Olympus XLFluor 4x / 340 NA 0.28</t>
  </si>
  <si>
    <t>Olympus</t>
  </si>
  <si>
    <t>M34x1</t>
  </si>
  <si>
    <t>TL2X-SAP</t>
  </si>
  <si>
    <t>Thorlabs</t>
  </si>
  <si>
    <t>1200 EUR</t>
  </si>
  <si>
    <t>TL4X-SAP</t>
  </si>
  <si>
    <t>1958 EUR</t>
  </si>
  <si>
    <t>Tested, very good</t>
  </si>
  <si>
    <t>C-Mount, M25 x 0.75</t>
  </si>
  <si>
    <t>C-mount, M25 x 0.75</t>
  </si>
  <si>
    <t>Plan Apo</t>
  </si>
  <si>
    <t>869 EUR</t>
  </si>
  <si>
    <t>M40 x 36 TPI</t>
  </si>
  <si>
    <t>797 EUR</t>
  </si>
  <si>
    <t>Nyquist sampling</t>
  </si>
  <si>
    <t>Undersampling</t>
  </si>
  <si>
    <t>1467 EUR</t>
  </si>
  <si>
    <t>882 EUR</t>
  </si>
  <si>
    <t>M26 x 36 TPI</t>
  </si>
  <si>
    <t>666 EUR</t>
  </si>
  <si>
    <t>4469 EUR</t>
  </si>
  <si>
    <t xml:space="preserve">Plan Apo Brightfield and Darkfield </t>
  </si>
  <si>
    <t>Plan Apo HR</t>
  </si>
  <si>
    <t>4000 EUR?</t>
  </si>
  <si>
    <t>1265 EUR</t>
  </si>
  <si>
    <t>Mag.</t>
  </si>
  <si>
    <t>M PL APO MACRO</t>
  </si>
  <si>
    <t>Leica</t>
  </si>
  <si>
    <t>3000? EUR</t>
  </si>
  <si>
    <t>Near-Nyquist sampling</t>
  </si>
  <si>
    <t>M32</t>
  </si>
  <si>
    <t>Mitutoyo/Edmund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</si>
</sst>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1">
    <xf numFmtId="0" fontId="0" fillId="0" borderId="0" xfId="0"/>
    <xf numFmtId="0" fontId="1" fillId="0" borderId="0" xfId="1"/>
    <xf numFmtId="2" fontId="0" fillId="0" borderId="0" xfId="0" applyNumberFormat="1"/>
    <xf numFmtId="0" fontId="1" fillId="0" borderId="0" xfId="1" applyAlignment="1">
      <alignment vertical="center"/>
    </xf>
    <xf numFmtId="0" fontId="2" fillId="2" borderId="0" xfId="2"/>
    <xf numFmtId="2" fontId="2" fillId="2" borderId="0" xfId="2" applyNumberFormat="1"/>
    <xf numFmtId="0" fontId="3" fillId="3" borderId="0" xfId="3"/>
    <xf numFmtId="2" fontId="3" fillId="3" borderId="0" xfId="3" applyNumberFormat="1"/>
    <xf numFmtId="0" fontId="4" fillId="0" borderId="0" xfId="0" applyFont="1"/>
    <xf numFmtId="2" fontId="4" fillId="0" borderId="0" xfId="0" applyNumberFormat="1" applyFont="1"/>
    <xf numFmtId="0" fontId="0" fillId="0" borderId="0" xfId="0" applyAlignment="1">
      <alignment horizontal="right"/>
    </xf>
    <xf numFmtId="0" fontId="5" fillId="0" borderId="0" xfId="3" applyFont="1" applyFill="1" applyAlignment="1">
      <alignment horizontal="right"/>
    </xf>
    <xf numFmtId="0" fontId="5" fillId="0" borderId="0" xfId="3" applyFont="1" applyFill="1"/>
    <xf numFmtId="2" fontId="5" fillId="0" borderId="0" xfId="3" applyNumberFormat="1" applyFont="1" applyFill="1"/>
    <xf numFmtId="0" fontId="1" fillId="0" borderId="0" xfId="1" applyFill="1"/>
    <xf numFmtId="2" fontId="4" fillId="4" borderId="0" xfId="0" applyNumberFormat="1" applyFont="1" applyFill="1"/>
    <xf numFmtId="2" fontId="0" fillId="4" borderId="0" xfId="0" applyNumberFormat="1" applyFill="1"/>
    <xf numFmtId="2" fontId="3" fillId="4" borderId="0" xfId="3" applyNumberFormat="1" applyFill="1"/>
    <xf numFmtId="2" fontId="2" fillId="4" borderId="0" xfId="2" applyNumberFormat="1" applyFill="1"/>
    <xf numFmtId="2" fontId="5" fillId="4" borderId="0" xfId="0" applyNumberFormat="1" applyFont="1" applyFill="1"/>
    <xf numFmtId="0" fontId="6" fillId="0" borderId="0" xfId="1" applyFont="1"/>
    <xf numFmtId="0" fontId="7" fillId="5" borderId="0" xfId="3" applyFont="1" applyFill="1" applyAlignment="1">
      <alignment horizontal="right"/>
    </xf>
    <xf numFmtId="0" fontId="6" fillId="5" borderId="0" xfId="1" applyFont="1" applyFill="1"/>
    <xf numFmtId="0" fontId="7" fillId="5" borderId="0" xfId="3" applyFont="1" applyFill="1"/>
    <xf numFmtId="2" fontId="7" fillId="5" borderId="0" xfId="3" applyNumberFormat="1" applyFont="1" applyFill="1"/>
    <xf numFmtId="0" fontId="7" fillId="0" borderId="0" xfId="3" applyFont="1" applyFill="1" applyAlignment="1">
      <alignment horizontal="right"/>
    </xf>
    <xf numFmtId="0" fontId="6" fillId="0" borderId="0" xfId="1" applyFont="1" applyFill="1"/>
    <xf numFmtId="0" fontId="7" fillId="0" borderId="0" xfId="3" applyFont="1" applyFill="1"/>
    <xf numFmtId="2" fontId="7" fillId="4" borderId="0" xfId="0" applyNumberFormat="1" applyFont="1" applyFill="1"/>
    <xf numFmtId="2" fontId="7" fillId="0" borderId="0" xfId="3" applyNumberFormat="1" applyFont="1" applyFill="1"/>
    <xf numFmtId="0" fontId="4" fillId="6" borderId="0" xfId="0" applyFont="1" applyFill="1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nsation.de/product/T25M-033-347I/" TargetMode="External"/><Relationship Id="rId13" Type="http://schemas.openxmlformats.org/officeDocument/2006/relationships/hyperlink" Target="https://www.edmundoptics.com/p/05x-287mm-f-mount-platinumtltrade-telecentric-lens/17555/" TargetMode="External"/><Relationship Id="rId18" Type="http://schemas.openxmlformats.org/officeDocument/2006/relationships/hyperlink" Target="https://www.edmundoptics.com/p/5x-mitutoyo-bd-plan-apo-objective/45426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lensation.de/product/T25M-135-110I/" TargetMode="External"/><Relationship Id="rId21" Type="http://schemas.openxmlformats.org/officeDocument/2006/relationships/hyperlink" Target="https://www.edmundoptics.com/p/5x-mitutoyo-plan-apo-infinity-corrected-long-wd-objective/6621/" TargetMode="External"/><Relationship Id="rId7" Type="http://schemas.openxmlformats.org/officeDocument/2006/relationships/hyperlink" Target="https://www.lensation.de/product/T25M-035-213I/" TargetMode="External"/><Relationship Id="rId12" Type="http://schemas.openxmlformats.org/officeDocument/2006/relationships/hyperlink" Target="https://www.edmundoptics.com/p/0179x-35mm-f-mount-titantl-telecentric-lens/38722/" TargetMode="External"/><Relationship Id="rId17" Type="http://schemas.openxmlformats.org/officeDocument/2006/relationships/hyperlink" Target="https://www.edmundoptics.com/p/2x-mitutoyo-bd-plan-apo-objective/45425/" TargetMode="External"/><Relationship Id="rId25" Type="http://schemas.openxmlformats.org/officeDocument/2006/relationships/hyperlink" Target="https://www.leica-microsystems.com/objectivefinder/detail/objective/581046/" TargetMode="External"/><Relationship Id="rId2" Type="http://schemas.openxmlformats.org/officeDocument/2006/relationships/hyperlink" Target="https://www.lensation.de/product/T25M-12-155I/" TargetMode="External"/><Relationship Id="rId16" Type="http://schemas.openxmlformats.org/officeDocument/2006/relationships/hyperlink" Target="https://www.thorlabs.de/thorproduct.cfm?partnumber=TL4X-SAP" TargetMode="External"/><Relationship Id="rId20" Type="http://schemas.openxmlformats.org/officeDocument/2006/relationships/hyperlink" Target="https://www.edmundoptics.com/p/2x-mitutoyo-plan-apo-infinity-corrected-long-wd-objective/6620/" TargetMode="External"/><Relationship Id="rId1" Type="http://schemas.openxmlformats.org/officeDocument/2006/relationships/hyperlink" Target="https://www.edmundoptics.com/p/09x-287mm-f-mount-platinumtltrade-telecentric-lens/17551/" TargetMode="External"/><Relationship Id="rId6" Type="http://schemas.openxmlformats.org/officeDocument/2006/relationships/hyperlink" Target="https://www.lensation.de/product/T25M-30-78/" TargetMode="External"/><Relationship Id="rId11" Type="http://schemas.openxmlformats.org/officeDocument/2006/relationships/hyperlink" Target="https://www.edmundoptics.com/p/028x-287mm-f-mount-platinumtltrade-telecentric-lens/17559/" TargetMode="External"/><Relationship Id="rId24" Type="http://schemas.openxmlformats.org/officeDocument/2006/relationships/hyperlink" Target="https://www.leica-microsystems.com/objectivefinder/detail/objective/581047/" TargetMode="External"/><Relationship Id="rId5" Type="http://schemas.openxmlformats.org/officeDocument/2006/relationships/hyperlink" Target="https://www.lensation.de/product/TF8MHR-20-50/" TargetMode="External"/><Relationship Id="rId15" Type="http://schemas.openxmlformats.org/officeDocument/2006/relationships/hyperlink" Target="https://www.thorlabs.de/newgrouppage9.cfm?objectgroup_id=9895&amp;pn=TL2X-SAP" TargetMode="External"/><Relationship Id="rId23" Type="http://schemas.openxmlformats.org/officeDocument/2006/relationships/hyperlink" Target="https://www.edmundoptics.com/p/75x-mitutoyo-plan-apo-infinity-corrected-long-wd-objective/20898/" TargetMode="External"/><Relationship Id="rId10" Type="http://schemas.openxmlformats.org/officeDocument/2006/relationships/hyperlink" Target="https://www.lensation.de/product/T25M-092-170I/" TargetMode="External"/><Relationship Id="rId19" Type="http://schemas.openxmlformats.org/officeDocument/2006/relationships/hyperlink" Target="https://www.edmundoptics.com/p/75x-mitutoyo-bd-plan-apo-objective/45427/" TargetMode="External"/><Relationship Id="rId4" Type="http://schemas.openxmlformats.org/officeDocument/2006/relationships/hyperlink" Target="https://www.lensation.de/product/TF8MHR-10-157I/" TargetMode="External"/><Relationship Id="rId9" Type="http://schemas.openxmlformats.org/officeDocument/2006/relationships/hyperlink" Target="https://www.edmundoptics.com/p/0238x-35mm-f-mount-titantl-telecentric-lens/38725/" TargetMode="External"/><Relationship Id="rId14" Type="http://schemas.openxmlformats.org/officeDocument/2006/relationships/hyperlink" Target="https://www.olympus-lifescience.com/en/objectives/xlfuor/" TargetMode="External"/><Relationship Id="rId22" Type="http://schemas.openxmlformats.org/officeDocument/2006/relationships/hyperlink" Target="https://www.edmundoptics.com/p/5x-mitutoyo-plan-apo-hr-infinity-corrected-objective/363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2"/>
  <sheetViews>
    <sheetView tabSelected="1" topLeftCell="A5" zoomScale="160" zoomScaleNormal="160" workbookViewId="0">
      <selection activeCell="A9" sqref="A9:XFD9"/>
    </sheetView>
  </sheetViews>
  <sheetFormatPr defaultRowHeight="14.4" x14ac:dyDescent="0.3"/>
  <cols>
    <col min="1" max="1" width="9.21875" customWidth="1"/>
    <col min="2" max="2" width="39.109375" customWidth="1"/>
    <col min="3" max="3" width="13.21875" customWidth="1"/>
    <col min="4" max="4" width="12.44140625" customWidth="1"/>
    <col min="5" max="5" width="8.77734375" customWidth="1"/>
    <col min="6" max="6" width="8.21875" customWidth="1"/>
    <col min="7" max="7" width="14" style="16" customWidth="1"/>
    <col min="8" max="8" width="9.109375" style="2"/>
    <col min="9" max="9" width="11.44140625" style="2" customWidth="1"/>
    <col min="10" max="10" width="16.33203125" style="2" customWidth="1"/>
    <col min="11" max="11" width="14.33203125" style="2" customWidth="1"/>
  </cols>
  <sheetData>
    <row r="3" spans="1:13" x14ac:dyDescent="0.3">
      <c r="A3" s="8" t="s">
        <v>77</v>
      </c>
      <c r="B3" s="8" t="s">
        <v>0</v>
      </c>
      <c r="C3" s="8" t="s">
        <v>1</v>
      </c>
      <c r="D3" s="8" t="s">
        <v>16</v>
      </c>
      <c r="E3" s="8" t="s">
        <v>40</v>
      </c>
      <c r="F3" s="8" t="s">
        <v>7</v>
      </c>
      <c r="G3" s="15" t="s">
        <v>30</v>
      </c>
      <c r="H3" s="9" t="s">
        <v>2</v>
      </c>
      <c r="I3" s="9" t="s">
        <v>3</v>
      </c>
      <c r="J3" s="9" t="s">
        <v>8</v>
      </c>
      <c r="K3" s="9" t="s">
        <v>47</v>
      </c>
      <c r="L3" s="9" t="s">
        <v>32</v>
      </c>
      <c r="M3" s="8"/>
    </row>
    <row r="4" spans="1:13" x14ac:dyDescent="0.3">
      <c r="A4">
        <v>0.17899999999999999</v>
      </c>
      <c r="B4" s="3" t="s">
        <v>41</v>
      </c>
      <c r="C4" t="s">
        <v>35</v>
      </c>
      <c r="D4" t="s">
        <v>42</v>
      </c>
      <c r="E4">
        <v>351</v>
      </c>
      <c r="F4">
        <v>7.4000000000000003E-3</v>
      </c>
      <c r="G4" s="16">
        <f t="shared" ref="G4:G32" si="0">0.5/(2*F4)</f>
        <v>33.783783783783782</v>
      </c>
      <c r="H4" s="2">
        <f t="shared" ref="H4" si="1">12.61/A4</f>
        <v>70.44692737430168</v>
      </c>
      <c r="I4" s="2">
        <f t="shared" ref="I4" si="2">21.49/A4</f>
        <v>120.0558659217877</v>
      </c>
      <c r="J4" s="2">
        <f t="shared" ref="J4" si="3">4.25/A4</f>
        <v>23.743016759776538</v>
      </c>
      <c r="L4" s="2" t="s">
        <v>43</v>
      </c>
    </row>
    <row r="5" spans="1:13" x14ac:dyDescent="0.3">
      <c r="A5">
        <v>0.23799999999999999</v>
      </c>
      <c r="B5" s="3" t="s">
        <v>38</v>
      </c>
      <c r="C5" t="s">
        <v>35</v>
      </c>
      <c r="D5" t="s">
        <v>39</v>
      </c>
      <c r="E5">
        <v>267</v>
      </c>
      <c r="F5">
        <v>7.4000000000000003E-3</v>
      </c>
      <c r="G5" s="16">
        <f t="shared" si="0"/>
        <v>33.783783783783782</v>
      </c>
      <c r="H5" s="2">
        <f t="shared" ref="H5" si="4">12.61/A5</f>
        <v>52.983193277310924</v>
      </c>
      <c r="I5" s="2">
        <f t="shared" ref="I5" si="5">21.49/A5</f>
        <v>90.294117647058826</v>
      </c>
      <c r="J5" s="2">
        <f t="shared" ref="J5" si="6">4.25/A5</f>
        <v>17.857142857142858</v>
      </c>
      <c r="L5" s="2" t="s">
        <v>44</v>
      </c>
    </row>
    <row r="6" spans="1:13" x14ac:dyDescent="0.3">
      <c r="A6">
        <v>0.28000000000000003</v>
      </c>
      <c r="B6" s="1" t="s">
        <v>34</v>
      </c>
      <c r="C6" t="s">
        <v>35</v>
      </c>
      <c r="D6" t="s">
        <v>36</v>
      </c>
      <c r="E6">
        <v>182</v>
      </c>
      <c r="F6">
        <v>2.3E-2</v>
      </c>
      <c r="G6" s="16">
        <f t="shared" si="0"/>
        <v>10.869565217391305</v>
      </c>
      <c r="H6" s="2">
        <f t="shared" ref="H6" si="7">12.61/A6</f>
        <v>45.035714285714278</v>
      </c>
      <c r="I6" s="2">
        <f t="shared" ref="I6" si="8">21.49/A6</f>
        <v>76.749999999999986</v>
      </c>
      <c r="J6" s="2">
        <f t="shared" ref="J6" si="9">4.25/A6</f>
        <v>15.178571428571427</v>
      </c>
      <c r="L6" t="s">
        <v>37</v>
      </c>
    </row>
    <row r="7" spans="1:13" x14ac:dyDescent="0.3">
      <c r="A7">
        <v>0.33</v>
      </c>
      <c r="B7" s="1" t="s">
        <v>31</v>
      </c>
      <c r="C7" t="s">
        <v>10</v>
      </c>
      <c r="D7" t="s">
        <v>26</v>
      </c>
      <c r="E7">
        <v>347</v>
      </c>
      <c r="F7">
        <v>0.02</v>
      </c>
      <c r="G7" s="16">
        <f t="shared" si="0"/>
        <v>12.5</v>
      </c>
      <c r="H7" s="2">
        <f t="shared" ref="H7" si="10">12.61/A7</f>
        <v>38.212121212121211</v>
      </c>
      <c r="I7" s="2">
        <f t="shared" ref="I7" si="11">21.49/A7</f>
        <v>65.12121212121211</v>
      </c>
      <c r="J7" s="2">
        <f t="shared" ref="J7" si="12">4.25/A7</f>
        <v>12.878787878787879</v>
      </c>
      <c r="L7" t="s">
        <v>33</v>
      </c>
    </row>
    <row r="8" spans="1:13" x14ac:dyDescent="0.3">
      <c r="A8">
        <v>0.35</v>
      </c>
      <c r="B8" s="1" t="s">
        <v>29</v>
      </c>
      <c r="C8" t="s">
        <v>10</v>
      </c>
      <c r="D8" t="s">
        <v>26</v>
      </c>
      <c r="E8">
        <v>213</v>
      </c>
      <c r="F8">
        <v>2.3E-2</v>
      </c>
      <c r="G8" s="16">
        <f t="shared" si="0"/>
        <v>10.869565217391305</v>
      </c>
      <c r="H8" s="2">
        <f t="shared" ref="H8:H9" si="13">12.61/A8</f>
        <v>36.028571428571432</v>
      </c>
      <c r="I8" s="2">
        <f t="shared" ref="I8:I9" si="14">21.49/A8</f>
        <v>61.4</v>
      </c>
      <c r="J8" s="2">
        <f t="shared" ref="J8:J9" si="15">4.25/A8</f>
        <v>12.142857142857144</v>
      </c>
    </row>
    <row r="9" spans="1:13" x14ac:dyDescent="0.3">
      <c r="A9">
        <v>0.4</v>
      </c>
      <c r="B9" s="1" t="s">
        <v>78</v>
      </c>
      <c r="C9" t="s">
        <v>79</v>
      </c>
      <c r="D9" t="s">
        <v>26</v>
      </c>
      <c r="E9">
        <v>60</v>
      </c>
      <c r="F9">
        <v>1.4E-2</v>
      </c>
      <c r="G9" s="16">
        <f t="shared" si="0"/>
        <v>17.857142857142858</v>
      </c>
      <c r="H9" s="2">
        <f t="shared" si="13"/>
        <v>31.524999999999999</v>
      </c>
      <c r="I9" s="2">
        <f t="shared" si="14"/>
        <v>53.724999999999994</v>
      </c>
      <c r="J9" s="2">
        <f t="shared" si="15"/>
        <v>10.625</v>
      </c>
      <c r="K9" s="2" t="s">
        <v>82</v>
      </c>
      <c r="L9" t="s">
        <v>81</v>
      </c>
    </row>
    <row r="10" spans="1:13" x14ac:dyDescent="0.3">
      <c r="A10" s="6">
        <v>0.5</v>
      </c>
      <c r="B10" s="6" t="s">
        <v>4</v>
      </c>
      <c r="C10" s="6" t="s">
        <v>5</v>
      </c>
      <c r="D10" s="6" t="s">
        <v>17</v>
      </c>
      <c r="E10" s="6">
        <v>175</v>
      </c>
      <c r="F10" s="6">
        <v>4.1000000000000002E-2</v>
      </c>
      <c r="G10" s="17">
        <f t="shared" si="0"/>
        <v>6.0975609756097562</v>
      </c>
      <c r="H10" s="7">
        <f t="shared" ref="H10:H32" si="16">12.61/A10</f>
        <v>25.22</v>
      </c>
      <c r="I10" s="7">
        <f t="shared" ref="I10:I32" si="17">21.49/A10</f>
        <v>42.98</v>
      </c>
      <c r="J10" s="7">
        <f t="shared" ref="J10:J32" si="18">4.25/A10</f>
        <v>8.5</v>
      </c>
      <c r="K10" s="7" t="s">
        <v>49</v>
      </c>
      <c r="L10" s="6"/>
      <c r="M10" s="6"/>
    </row>
    <row r="11" spans="1:13" x14ac:dyDescent="0.3">
      <c r="A11">
        <v>0.6</v>
      </c>
      <c r="B11" s="1" t="s">
        <v>28</v>
      </c>
      <c r="C11" t="s">
        <v>10</v>
      </c>
      <c r="D11" t="s">
        <v>26</v>
      </c>
      <c r="E11">
        <v>132</v>
      </c>
      <c r="F11">
        <v>0.08</v>
      </c>
      <c r="G11" s="16">
        <f t="shared" si="0"/>
        <v>3.125</v>
      </c>
      <c r="H11" s="2">
        <f t="shared" ref="H11" si="19">12.61/A11</f>
        <v>21.016666666666666</v>
      </c>
      <c r="I11" s="2">
        <f t="shared" ref="I11" si="20">21.49/A11</f>
        <v>35.816666666666663</v>
      </c>
      <c r="J11" s="2">
        <f t="shared" ref="J11" si="21">4.25/A11</f>
        <v>7.0833333333333339</v>
      </c>
    </row>
    <row r="12" spans="1:13" x14ac:dyDescent="0.3">
      <c r="A12">
        <v>0.82</v>
      </c>
      <c r="B12" s="1" t="s">
        <v>27</v>
      </c>
      <c r="C12" t="s">
        <v>10</v>
      </c>
      <c r="D12" t="s">
        <v>26</v>
      </c>
      <c r="E12">
        <v>270</v>
      </c>
      <c r="F12">
        <v>0.66</v>
      </c>
      <c r="G12" s="16">
        <f t="shared" si="0"/>
        <v>0.37878787878787878</v>
      </c>
      <c r="H12" s="2">
        <f t="shared" ref="H12" si="22">12.61/A12</f>
        <v>15.378048780487806</v>
      </c>
      <c r="I12" s="2">
        <f t="shared" ref="I12" si="23">21.49/A12</f>
        <v>26.207317073170731</v>
      </c>
      <c r="J12" s="2">
        <f t="shared" ref="J12" si="24">4.25/A12</f>
        <v>5.1829268292682933</v>
      </c>
    </row>
    <row r="13" spans="1:13" x14ac:dyDescent="0.3">
      <c r="A13">
        <v>0.92</v>
      </c>
      <c r="B13" s="1" t="s">
        <v>25</v>
      </c>
      <c r="C13" t="s">
        <v>10</v>
      </c>
      <c r="D13" t="s">
        <v>26</v>
      </c>
      <c r="E13">
        <v>170</v>
      </c>
      <c r="F13">
        <v>6.9000000000000006E-2</v>
      </c>
      <c r="G13" s="16">
        <f t="shared" si="0"/>
        <v>3.6231884057971011</v>
      </c>
      <c r="H13" s="2">
        <f t="shared" si="16"/>
        <v>13.706521739130434</v>
      </c>
      <c r="I13" s="2">
        <f t="shared" si="17"/>
        <v>23.35869565217391</v>
      </c>
      <c r="J13" s="2">
        <f t="shared" si="18"/>
        <v>4.6195652173913038</v>
      </c>
    </row>
    <row r="14" spans="1:13" x14ac:dyDescent="0.3">
      <c r="A14" s="4">
        <v>0.9</v>
      </c>
      <c r="B14" s="4" t="s">
        <v>6</v>
      </c>
      <c r="C14" s="4" t="s">
        <v>5</v>
      </c>
      <c r="D14" s="4" t="s">
        <v>18</v>
      </c>
      <c r="E14" s="4">
        <v>111</v>
      </c>
      <c r="F14" s="4">
        <v>4.4999999999999998E-2</v>
      </c>
      <c r="G14" s="18">
        <f t="shared" si="0"/>
        <v>5.5555555555555554</v>
      </c>
      <c r="H14" s="5">
        <f t="shared" si="16"/>
        <v>14.011111111111109</v>
      </c>
      <c r="I14" s="5">
        <f t="shared" si="17"/>
        <v>23.877777777777776</v>
      </c>
      <c r="J14" s="5">
        <f t="shared" si="18"/>
        <v>4.7222222222222223</v>
      </c>
      <c r="K14" s="5" t="s">
        <v>49</v>
      </c>
      <c r="L14" s="4"/>
      <c r="M14" s="4"/>
    </row>
    <row r="15" spans="1:13" x14ac:dyDescent="0.3">
      <c r="A15">
        <v>1</v>
      </c>
      <c r="B15" s="1" t="s">
        <v>12</v>
      </c>
      <c r="C15" t="s">
        <v>10</v>
      </c>
      <c r="D15" t="s">
        <v>22</v>
      </c>
      <c r="E15">
        <v>157</v>
      </c>
      <c r="F15">
        <v>7.0999999999999994E-2</v>
      </c>
      <c r="G15" s="16">
        <f t="shared" si="0"/>
        <v>3.5211267605633805</v>
      </c>
      <c r="H15" s="2">
        <f t="shared" si="16"/>
        <v>12.61</v>
      </c>
      <c r="I15" s="2">
        <f t="shared" si="17"/>
        <v>21.49</v>
      </c>
      <c r="J15" s="2">
        <f t="shared" si="18"/>
        <v>4.25</v>
      </c>
    </row>
    <row r="16" spans="1:13" s="8" customFormat="1" x14ac:dyDescent="0.3">
      <c r="A16" s="8">
        <v>1</v>
      </c>
      <c r="B16" s="20" t="s">
        <v>78</v>
      </c>
      <c r="C16" s="8" t="s">
        <v>79</v>
      </c>
      <c r="D16" s="8" t="s">
        <v>80</v>
      </c>
      <c r="E16" s="8">
        <v>60</v>
      </c>
      <c r="F16" s="8">
        <v>3.5000000000000003E-2</v>
      </c>
      <c r="G16" s="15">
        <f t="shared" si="0"/>
        <v>7.1428571428571423</v>
      </c>
      <c r="H16" s="9">
        <f t="shared" si="16"/>
        <v>12.61</v>
      </c>
      <c r="I16" s="9">
        <f t="shared" si="17"/>
        <v>21.49</v>
      </c>
      <c r="J16" s="9">
        <f t="shared" si="18"/>
        <v>4.25</v>
      </c>
      <c r="K16" s="9" t="s">
        <v>82</v>
      </c>
      <c r="L16" s="8" t="s">
        <v>81</v>
      </c>
    </row>
    <row r="17" spans="1:13" x14ac:dyDescent="0.3">
      <c r="A17" s="4">
        <v>1.2</v>
      </c>
      <c r="B17" s="4" t="s">
        <v>9</v>
      </c>
      <c r="C17" s="4" t="s">
        <v>10</v>
      </c>
      <c r="D17" s="4" t="s">
        <v>19</v>
      </c>
      <c r="E17" s="4">
        <v>155</v>
      </c>
      <c r="F17" s="4">
        <v>0.08</v>
      </c>
      <c r="G17" s="18">
        <f t="shared" si="0"/>
        <v>3.125</v>
      </c>
      <c r="H17" s="5">
        <f t="shared" si="16"/>
        <v>10.508333333333333</v>
      </c>
      <c r="I17" s="5">
        <f t="shared" si="17"/>
        <v>17.908333333333331</v>
      </c>
      <c r="J17" s="5">
        <f t="shared" si="18"/>
        <v>3.541666666666667</v>
      </c>
      <c r="K17" s="5" t="s">
        <v>49</v>
      </c>
      <c r="L17" s="4"/>
      <c r="M17" s="4"/>
    </row>
    <row r="18" spans="1:13" x14ac:dyDescent="0.3">
      <c r="A18">
        <v>1.3</v>
      </c>
      <c r="B18" s="1" t="s">
        <v>11</v>
      </c>
      <c r="C18" t="s">
        <v>10</v>
      </c>
      <c r="D18" t="s">
        <v>24</v>
      </c>
      <c r="E18">
        <v>110</v>
      </c>
      <c r="F18">
        <v>7.4999999999999997E-2</v>
      </c>
      <c r="G18" s="16">
        <f t="shared" si="0"/>
        <v>3.3333333333333335</v>
      </c>
      <c r="H18" s="2">
        <f t="shared" si="16"/>
        <v>9.6999999999999993</v>
      </c>
      <c r="I18" s="2">
        <f t="shared" si="17"/>
        <v>16.530769230769231</v>
      </c>
      <c r="J18" s="2">
        <f t="shared" si="18"/>
        <v>3.2692307692307692</v>
      </c>
    </row>
    <row r="19" spans="1:13" x14ac:dyDescent="0.3">
      <c r="A19">
        <v>1.5</v>
      </c>
      <c r="B19" s="1" t="s">
        <v>15</v>
      </c>
      <c r="C19" t="s">
        <v>10</v>
      </c>
      <c r="D19" t="s">
        <v>20</v>
      </c>
      <c r="E19">
        <v>100</v>
      </c>
      <c r="F19">
        <v>7.4999999999999997E-2</v>
      </c>
      <c r="G19" s="16">
        <f t="shared" si="0"/>
        <v>3.3333333333333335</v>
      </c>
      <c r="H19" s="2">
        <f t="shared" si="16"/>
        <v>8.4066666666666663</v>
      </c>
      <c r="I19" s="2">
        <f t="shared" si="17"/>
        <v>14.326666666666666</v>
      </c>
      <c r="J19" s="2">
        <f t="shared" si="18"/>
        <v>2.8333333333333335</v>
      </c>
    </row>
    <row r="20" spans="1:13" x14ac:dyDescent="0.3">
      <c r="A20" s="10">
        <v>2</v>
      </c>
      <c r="B20" s="1" t="s">
        <v>13</v>
      </c>
      <c r="C20" t="s">
        <v>10</v>
      </c>
      <c r="D20" t="s">
        <v>22</v>
      </c>
      <c r="E20">
        <v>50</v>
      </c>
      <c r="F20">
        <v>0.112</v>
      </c>
      <c r="G20" s="16">
        <f t="shared" si="0"/>
        <v>2.2321428571428572</v>
      </c>
      <c r="H20" s="2">
        <f t="shared" si="16"/>
        <v>6.3049999999999997</v>
      </c>
      <c r="I20" s="2">
        <f t="shared" si="17"/>
        <v>10.744999999999999</v>
      </c>
      <c r="J20" s="2">
        <f t="shared" si="18"/>
        <v>2.125</v>
      </c>
      <c r="L20" t="s">
        <v>14</v>
      </c>
      <c r="M20" t="s">
        <v>26</v>
      </c>
    </row>
    <row r="21" spans="1:13" s="12" customFormat="1" x14ac:dyDescent="0.3">
      <c r="A21" s="11">
        <v>2</v>
      </c>
      <c r="B21" s="12" t="s">
        <v>45</v>
      </c>
      <c r="C21" s="12" t="s">
        <v>10</v>
      </c>
      <c r="D21" s="12" t="s">
        <v>50</v>
      </c>
      <c r="E21" s="12">
        <v>75</v>
      </c>
      <c r="F21" s="12">
        <v>0.1</v>
      </c>
      <c r="G21" s="19">
        <f t="shared" si="0"/>
        <v>2.5</v>
      </c>
      <c r="H21" s="13">
        <f t="shared" si="16"/>
        <v>6.3049999999999997</v>
      </c>
      <c r="I21" s="13">
        <f t="shared" si="17"/>
        <v>10.744999999999999</v>
      </c>
      <c r="J21" s="13">
        <f t="shared" si="18"/>
        <v>2.125</v>
      </c>
      <c r="K21" s="13" t="s">
        <v>48</v>
      </c>
      <c r="L21" s="12" t="s">
        <v>46</v>
      </c>
    </row>
    <row r="22" spans="1:13" s="23" customFormat="1" x14ac:dyDescent="0.3">
      <c r="A22" s="21">
        <v>2</v>
      </c>
      <c r="B22" s="22" t="s">
        <v>54</v>
      </c>
      <c r="C22" s="23" t="s">
        <v>55</v>
      </c>
      <c r="D22" s="23" t="s">
        <v>56</v>
      </c>
      <c r="E22" s="23">
        <v>56.3</v>
      </c>
      <c r="F22" s="23">
        <v>0.1</v>
      </c>
      <c r="G22" s="28">
        <f t="shared" si="0"/>
        <v>2.5</v>
      </c>
      <c r="H22" s="24">
        <f t="shared" si="16"/>
        <v>6.3049999999999997</v>
      </c>
      <c r="I22" s="24">
        <f t="shared" si="17"/>
        <v>10.744999999999999</v>
      </c>
      <c r="J22" s="24">
        <f t="shared" si="18"/>
        <v>2.125</v>
      </c>
      <c r="K22" s="24" t="s">
        <v>61</v>
      </c>
      <c r="L22" s="23" t="s">
        <v>59</v>
      </c>
    </row>
    <row r="23" spans="1:13" s="27" customFormat="1" x14ac:dyDescent="0.3">
      <c r="A23" s="25">
        <v>2</v>
      </c>
      <c r="B23" s="26" t="s">
        <v>73</v>
      </c>
      <c r="C23" s="27" t="s">
        <v>83</v>
      </c>
      <c r="D23" s="27" t="s">
        <v>63</v>
      </c>
      <c r="E23" s="27">
        <v>34</v>
      </c>
      <c r="F23" s="27">
        <v>5.5E-2</v>
      </c>
      <c r="G23" s="28">
        <f t="shared" si="0"/>
        <v>4.5454545454545459</v>
      </c>
      <c r="H23" s="29">
        <f t="shared" si="16"/>
        <v>6.3049999999999997</v>
      </c>
      <c r="I23" s="29">
        <f t="shared" si="17"/>
        <v>10.744999999999999</v>
      </c>
      <c r="J23" s="29">
        <f t="shared" si="18"/>
        <v>2.125</v>
      </c>
      <c r="K23" s="29" t="s">
        <v>64</v>
      </c>
      <c r="M23" s="27" t="s">
        <v>66</v>
      </c>
    </row>
    <row r="24" spans="1:13" s="12" customFormat="1" x14ac:dyDescent="0.3">
      <c r="A24" s="11">
        <v>2</v>
      </c>
      <c r="B24" s="14" t="s">
        <v>62</v>
      </c>
      <c r="C24" s="12" t="s">
        <v>83</v>
      </c>
      <c r="D24" s="12" t="s">
        <v>69</v>
      </c>
      <c r="E24" s="12">
        <v>34</v>
      </c>
      <c r="F24" s="12">
        <v>5.5E-2</v>
      </c>
      <c r="G24" s="19">
        <f t="shared" si="0"/>
        <v>4.5454545454545459</v>
      </c>
      <c r="H24" s="13">
        <f t="shared" si="16"/>
        <v>6.3049999999999997</v>
      </c>
      <c r="I24" s="13">
        <f t="shared" si="17"/>
        <v>10.744999999999999</v>
      </c>
      <c r="J24" s="13">
        <f t="shared" si="18"/>
        <v>2.125</v>
      </c>
      <c r="K24" s="13" t="s">
        <v>70</v>
      </c>
      <c r="M24" s="12" t="s">
        <v>66</v>
      </c>
    </row>
    <row r="25" spans="1:13" x14ac:dyDescent="0.3">
      <c r="A25">
        <v>3</v>
      </c>
      <c r="B25" s="1" t="s">
        <v>21</v>
      </c>
      <c r="C25" t="s">
        <v>10</v>
      </c>
      <c r="D25" t="s">
        <v>23</v>
      </c>
      <c r="E25">
        <v>78</v>
      </c>
      <c r="F25">
        <v>0.1</v>
      </c>
      <c r="G25" s="16">
        <f t="shared" si="0"/>
        <v>2.5</v>
      </c>
      <c r="H25" s="2">
        <f t="shared" si="16"/>
        <v>4.2033333333333331</v>
      </c>
      <c r="I25" s="2">
        <f t="shared" si="17"/>
        <v>7.1633333333333331</v>
      </c>
      <c r="J25" s="2">
        <f t="shared" si="18"/>
        <v>1.4166666666666667</v>
      </c>
    </row>
    <row r="26" spans="1:13" s="8" customFormat="1" x14ac:dyDescent="0.3">
      <c r="A26" s="8">
        <v>4</v>
      </c>
      <c r="B26" s="20" t="s">
        <v>57</v>
      </c>
      <c r="C26" s="8" t="s">
        <v>55</v>
      </c>
      <c r="D26" s="8" t="s">
        <v>58</v>
      </c>
      <c r="E26" s="30">
        <v>17</v>
      </c>
      <c r="F26" s="8">
        <v>0.2</v>
      </c>
      <c r="G26" s="15">
        <f t="shared" si="0"/>
        <v>1.25</v>
      </c>
      <c r="H26" s="9">
        <f t="shared" si="16"/>
        <v>3.1524999999999999</v>
      </c>
      <c r="I26" s="9">
        <f t="shared" si="17"/>
        <v>5.3724999999999996</v>
      </c>
      <c r="J26" s="9">
        <f t="shared" si="18"/>
        <v>1.0625</v>
      </c>
      <c r="K26" s="9" t="s">
        <v>60</v>
      </c>
    </row>
    <row r="27" spans="1:13" s="8" customFormat="1" x14ac:dyDescent="0.3">
      <c r="A27" s="8">
        <v>4</v>
      </c>
      <c r="B27" s="20" t="s">
        <v>51</v>
      </c>
      <c r="C27" s="8" t="s">
        <v>52</v>
      </c>
      <c r="D27" s="8" t="s">
        <v>75</v>
      </c>
      <c r="E27" s="8">
        <v>30</v>
      </c>
      <c r="F27" s="8">
        <v>0.28000000000000003</v>
      </c>
      <c r="G27" s="15">
        <f t="shared" si="0"/>
        <v>0.89285714285714279</v>
      </c>
      <c r="H27" s="9">
        <f t="shared" si="16"/>
        <v>3.1524999999999999</v>
      </c>
      <c r="I27" s="9">
        <f t="shared" si="17"/>
        <v>5.3724999999999996</v>
      </c>
      <c r="J27" s="9">
        <f t="shared" si="18"/>
        <v>1.0625</v>
      </c>
      <c r="K27" s="9" t="s">
        <v>53</v>
      </c>
      <c r="M27" s="8" t="s">
        <v>67</v>
      </c>
    </row>
    <row r="28" spans="1:13" s="8" customFormat="1" x14ac:dyDescent="0.3">
      <c r="A28" s="8">
        <v>5</v>
      </c>
      <c r="B28" s="20" t="s">
        <v>73</v>
      </c>
      <c r="C28" s="8" t="s">
        <v>83</v>
      </c>
      <c r="D28" s="8" t="s">
        <v>65</v>
      </c>
      <c r="E28" s="8">
        <v>34</v>
      </c>
      <c r="F28" s="8">
        <v>0.14000000000000001</v>
      </c>
      <c r="G28" s="15">
        <f t="shared" si="0"/>
        <v>1.7857142857142856</v>
      </c>
      <c r="H28" s="9">
        <f t="shared" si="16"/>
        <v>2.5219999999999998</v>
      </c>
      <c r="I28" s="9">
        <f t="shared" si="17"/>
        <v>4.298</v>
      </c>
      <c r="J28" s="9">
        <f t="shared" si="18"/>
        <v>0.85</v>
      </c>
      <c r="K28" s="9" t="s">
        <v>64</v>
      </c>
      <c r="M28" s="8" t="s">
        <v>66</v>
      </c>
    </row>
    <row r="29" spans="1:13" x14ac:dyDescent="0.3">
      <c r="A29">
        <v>5</v>
      </c>
      <c r="B29" s="1" t="s">
        <v>62</v>
      </c>
      <c r="C29" t="s">
        <v>83</v>
      </c>
      <c r="D29" t="s">
        <v>71</v>
      </c>
      <c r="E29">
        <v>34</v>
      </c>
      <c r="F29">
        <v>0.14000000000000001</v>
      </c>
      <c r="G29" s="16">
        <f t="shared" si="0"/>
        <v>1.7857142857142856</v>
      </c>
      <c r="H29" s="2">
        <f t="shared" si="16"/>
        <v>2.5219999999999998</v>
      </c>
      <c r="I29" s="2">
        <f t="shared" si="17"/>
        <v>4.298</v>
      </c>
      <c r="J29" s="2">
        <f t="shared" si="18"/>
        <v>0.85</v>
      </c>
      <c r="K29" s="2" t="s">
        <v>70</v>
      </c>
      <c r="M29" t="s">
        <v>66</v>
      </c>
    </row>
    <row r="30" spans="1:13" x14ac:dyDescent="0.3">
      <c r="A30">
        <v>5</v>
      </c>
      <c r="B30" s="1" t="s">
        <v>74</v>
      </c>
      <c r="C30" t="s">
        <v>83</v>
      </c>
      <c r="D30" t="s">
        <v>72</v>
      </c>
      <c r="E30">
        <v>25.5</v>
      </c>
      <c r="F30">
        <v>0.21</v>
      </c>
      <c r="G30" s="16">
        <f t="shared" si="0"/>
        <v>1.1904761904761905</v>
      </c>
      <c r="H30" s="2">
        <f t="shared" si="16"/>
        <v>2.5219999999999998</v>
      </c>
      <c r="I30" s="2">
        <f t="shared" si="17"/>
        <v>4.298</v>
      </c>
      <c r="J30" s="2">
        <f t="shared" si="18"/>
        <v>0.85</v>
      </c>
      <c r="K30" s="2" t="s">
        <v>70</v>
      </c>
      <c r="M30" t="s">
        <v>67</v>
      </c>
    </row>
    <row r="31" spans="1:13" s="8" customFormat="1" x14ac:dyDescent="0.3">
      <c r="A31" s="8">
        <v>7.5</v>
      </c>
      <c r="B31" s="20" t="s">
        <v>73</v>
      </c>
      <c r="C31" s="8" t="s">
        <v>83</v>
      </c>
      <c r="D31" s="8" t="s">
        <v>68</v>
      </c>
      <c r="E31" s="8">
        <v>34</v>
      </c>
      <c r="F31" s="8">
        <v>0.21</v>
      </c>
      <c r="G31" s="15">
        <f t="shared" si="0"/>
        <v>1.1904761904761905</v>
      </c>
      <c r="H31" s="9">
        <f t="shared" si="16"/>
        <v>1.6813333333333333</v>
      </c>
      <c r="I31" s="9">
        <f t="shared" si="17"/>
        <v>2.8653333333333331</v>
      </c>
      <c r="J31" s="9">
        <f t="shared" si="18"/>
        <v>0.56666666666666665</v>
      </c>
      <c r="K31" s="9" t="s">
        <v>64</v>
      </c>
      <c r="M31" s="8" t="s">
        <v>66</v>
      </c>
    </row>
    <row r="32" spans="1:13" x14ac:dyDescent="0.3">
      <c r="A32">
        <v>7.5</v>
      </c>
      <c r="B32" s="1" t="s">
        <v>62</v>
      </c>
      <c r="C32" t="s">
        <v>83</v>
      </c>
      <c r="D32" t="s">
        <v>76</v>
      </c>
      <c r="E32">
        <v>35</v>
      </c>
      <c r="F32">
        <v>0.21</v>
      </c>
      <c r="G32" s="16">
        <f t="shared" si="0"/>
        <v>1.1904761904761905</v>
      </c>
      <c r="H32" s="2">
        <f t="shared" si="16"/>
        <v>1.6813333333333333</v>
      </c>
      <c r="I32" s="2">
        <f t="shared" si="17"/>
        <v>2.8653333333333331</v>
      </c>
      <c r="J32" s="2">
        <f t="shared" si="18"/>
        <v>0.56666666666666665</v>
      </c>
      <c r="K32" s="2" t="s">
        <v>70</v>
      </c>
      <c r="M32" t="s">
        <v>66</v>
      </c>
    </row>
  </sheetData>
  <hyperlinks>
    <hyperlink ref="B14" r:id="rId1" xr:uid="{00000000-0004-0000-0000-000000000000}"/>
    <hyperlink ref="B17" r:id="rId2" xr:uid="{00000000-0004-0000-0000-000001000000}"/>
    <hyperlink ref="B18" r:id="rId3" xr:uid="{00000000-0004-0000-0000-000002000000}"/>
    <hyperlink ref="B15" r:id="rId4" xr:uid="{00000000-0004-0000-0000-000003000000}"/>
    <hyperlink ref="B20" r:id="rId5" xr:uid="{00000000-0004-0000-0000-000004000000}"/>
    <hyperlink ref="B25" r:id="rId6" xr:uid="{00000000-0004-0000-0000-000005000000}"/>
    <hyperlink ref="B8" r:id="rId7" xr:uid="{00000000-0004-0000-0000-000006000000}"/>
    <hyperlink ref="B7" r:id="rId8" xr:uid="{00000000-0004-0000-0000-000007000000}"/>
    <hyperlink ref="B5" r:id="rId9" xr:uid="{00000000-0004-0000-0000-000008000000}"/>
    <hyperlink ref="B13" r:id="rId10" xr:uid="{00000000-0004-0000-0000-000009000000}"/>
    <hyperlink ref="B6" r:id="rId11" xr:uid="{00000000-0004-0000-0000-00000A000000}"/>
    <hyperlink ref="B4" r:id="rId12" display="https://www.edmundoptics.com/p/0179x-35mm-f-mount-titantl-telecentric-lens/38722/" xr:uid="{00000000-0004-0000-0000-00000B000000}"/>
    <hyperlink ref="B10" r:id="rId13" xr:uid="{00000000-0004-0000-0000-00000C000000}"/>
    <hyperlink ref="B27" r:id="rId14" xr:uid="{9F3CB3DB-A9D8-4F4B-82A3-F2B7FF5C7500}"/>
    <hyperlink ref="B22" r:id="rId15" xr:uid="{3E6CF2A1-EE83-4AA4-81AC-316DFC70DCB4}"/>
    <hyperlink ref="B26" r:id="rId16" xr:uid="{83C8F5F9-4F41-4B79-9200-32A2609A2B5A}"/>
    <hyperlink ref="B23" r:id="rId17" display="Plan Apo" xr:uid="{4A338276-1313-4961-8AB0-E02425183408}"/>
    <hyperlink ref="B28" r:id="rId18" display="Plan Apo" xr:uid="{91EE068A-9052-4609-A361-89B25A613CAB}"/>
    <hyperlink ref="B31" r:id="rId19" display="Plan Apo" xr:uid="{1DCE0DCD-261B-4BC5-B8A8-7141C7B15F4E}"/>
    <hyperlink ref="B24" r:id="rId20" xr:uid="{6E40E3E5-BEB2-4C03-A727-2595EFE56461}"/>
    <hyperlink ref="B29" r:id="rId21" xr:uid="{7B8B86FD-0E4D-4B40-BE08-5FB6CFC7DD2D}"/>
    <hyperlink ref="B30" r:id="rId22" display="Plan Apo" xr:uid="{8467164B-0D99-42AE-BE3B-C06EE6572BCC}"/>
    <hyperlink ref="B32" r:id="rId23" xr:uid="{A49C9EA0-00B2-45B5-B328-8BB20A36800B}"/>
    <hyperlink ref="B16" r:id="rId24" xr:uid="{6702FAF8-6190-4DF2-AC5D-679DF37144DA}"/>
    <hyperlink ref="B9" r:id="rId25" xr:uid="{1AF3E83A-4010-402B-8196-B0C7E8688B12}"/>
  </hyperlinks>
  <pageMargins left="0.7" right="0.7" top="0.75" bottom="0.75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Voigt</dc:creator>
  <cp:lastModifiedBy>Nikita</cp:lastModifiedBy>
  <dcterms:created xsi:type="dcterms:W3CDTF">2020-05-19T07:49:03Z</dcterms:created>
  <dcterms:modified xsi:type="dcterms:W3CDTF">2022-06-21T22:13:24Z</dcterms:modified>
</cp:coreProperties>
</file>