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D17" i="1"/>
  <c r="E14" i="1"/>
  <c r="D14" i="1"/>
  <c r="J3" i="1"/>
  <c r="J4" i="1"/>
  <c r="J5" i="1"/>
  <c r="J6" i="1"/>
  <c r="J7" i="1"/>
  <c r="J8" i="1"/>
  <c r="J9" i="1"/>
  <c r="J10" i="1"/>
  <c r="J2" i="1"/>
  <c r="E12" i="1"/>
  <c r="B25" i="1"/>
  <c r="B24" i="1"/>
  <c r="B23" i="1"/>
  <c r="B22" i="1"/>
  <c r="B21" i="1"/>
  <c r="B20" i="1"/>
  <c r="C3" i="1"/>
  <c r="D3" i="1"/>
  <c r="E3" i="1"/>
  <c r="F3" i="1"/>
  <c r="G3" i="1"/>
  <c r="H3" i="1"/>
  <c r="I3" i="1"/>
  <c r="C4" i="1"/>
  <c r="D4" i="1"/>
  <c r="E4" i="1"/>
  <c r="F4" i="1"/>
  <c r="G4" i="1" s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 s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 s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 s="1"/>
  <c r="H10" i="1"/>
  <c r="I10" i="1"/>
  <c r="F2" i="1"/>
  <c r="G2" i="1" s="1"/>
  <c r="I2" i="1"/>
  <c r="H2" i="1"/>
  <c r="B18" i="1"/>
  <c r="B17" i="1"/>
  <c r="B16" i="1"/>
  <c r="B15" i="1"/>
  <c r="B14" i="1"/>
  <c r="B13" i="1"/>
  <c r="B12" i="1"/>
  <c r="E2" i="1"/>
  <c r="D2" i="1"/>
  <c r="C2" i="1"/>
</calcChain>
</file>

<file path=xl/sharedStrings.xml><?xml version="1.0" encoding="utf-8"?>
<sst xmlns="http://schemas.openxmlformats.org/spreadsheetml/2006/main" count="29" uniqueCount="26">
  <si>
    <t>$ Car</t>
  </si>
  <si>
    <t>Salary</t>
  </si>
  <si>
    <t>x2</t>
  </si>
  <si>
    <t>xy</t>
  </si>
  <si>
    <t>y2</t>
  </si>
  <si>
    <t>y hat</t>
  </si>
  <si>
    <t>EV</t>
  </si>
  <si>
    <t>UV</t>
  </si>
  <si>
    <t>TV</t>
  </si>
  <si>
    <t>sy</t>
  </si>
  <si>
    <t>sx</t>
  </si>
  <si>
    <t>r</t>
  </si>
  <si>
    <t>x bar</t>
  </si>
  <si>
    <t>y bar</t>
  </si>
  <si>
    <t>m</t>
  </si>
  <si>
    <t>b</t>
  </si>
  <si>
    <t>R2</t>
  </si>
  <si>
    <t>R2 adj</t>
  </si>
  <si>
    <t>F</t>
  </si>
  <si>
    <t>s</t>
  </si>
  <si>
    <t>(x-xbar)2</t>
  </si>
  <si>
    <t>Left</t>
  </si>
  <si>
    <t>Right</t>
  </si>
  <si>
    <t>Test for correlation</t>
  </si>
  <si>
    <t>Conclusion:  Since 8.813 &gt; crit, reject the claim of zero correlation &lt;:^)</t>
  </si>
  <si>
    <t>y - y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</si>
</sst>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83320712940375"/>
                  <c:y val="-0.20631948033522837"/>
                </c:manualLayout>
              </c:layout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21.5</c:v>
                </c:pt>
                <c:pt idx="1">
                  <c:v>23</c:v>
                </c:pt>
                <c:pt idx="2">
                  <c:v>25.5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  <c:pt idx="8">
                  <c:v>32.5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45</c:v>
                </c:pt>
                <c:pt idx="1">
                  <c:v>51</c:v>
                </c:pt>
                <c:pt idx="2">
                  <c:v>51.5</c:v>
                </c:pt>
                <c:pt idx="3">
                  <c:v>53</c:v>
                </c:pt>
                <c:pt idx="4">
                  <c:v>55</c:v>
                </c:pt>
                <c:pt idx="5">
                  <c:v>60.5</c:v>
                </c:pt>
                <c:pt idx="6">
                  <c:v>61</c:v>
                </c:pt>
                <c:pt idx="7">
                  <c:v>63</c:v>
                </c:pt>
                <c:pt idx="8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6960"/>
        <c:axId val="75175424"/>
      </c:scatterChart>
      <c:valAx>
        <c:axId val="751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175424"/>
        <c:crosses val="autoZero"/>
        <c:crossBetween val="midCat"/>
      </c:valAx>
      <c:valAx>
        <c:axId val="7517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7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y - y hat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Sheet1!$A$2:$A$10</c:f>
              <c:numCache>
                <c:formatCode>General</c:formatCode>
                <c:ptCount val="9"/>
                <c:pt idx="0">
                  <c:v>21.5</c:v>
                </c:pt>
                <c:pt idx="1">
                  <c:v>23</c:v>
                </c:pt>
                <c:pt idx="2">
                  <c:v>25.5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  <c:pt idx="8">
                  <c:v>32.5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-0.80548019533368631</c:v>
                </c:pt>
                <c:pt idx="1">
                  <c:v>2.5978024959305515</c:v>
                </c:pt>
                <c:pt idx="2">
                  <c:v>-1.2300596852957142</c:v>
                </c:pt>
                <c:pt idx="3">
                  <c:v>-2.3267769940314693</c:v>
                </c:pt>
                <c:pt idx="4">
                  <c:v>-2.0579218665219727</c:v>
                </c:pt>
                <c:pt idx="5">
                  <c:v>1.7109332609875167</c:v>
                </c:pt>
                <c:pt idx="6">
                  <c:v>2.2109332609875167</c:v>
                </c:pt>
                <c:pt idx="7">
                  <c:v>0.74864351600650281</c:v>
                </c:pt>
                <c:pt idx="8">
                  <c:v>-0.84807379272925232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8592"/>
        <c:axId val="83437056"/>
      </c:scatterChart>
      <c:valAx>
        <c:axId val="8343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37056"/>
        <c:crosses val="autoZero"/>
        <c:crossBetween val="midCat"/>
      </c:valAx>
      <c:valAx>
        <c:axId val="834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3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2</xdr:row>
      <xdr:rowOff>28575</xdr:rowOff>
    </xdr:from>
    <xdr:to>
      <xdr:col>17</xdr:col>
      <xdr:colOff>576261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10</xdr:row>
      <xdr:rowOff>76200</xdr:rowOff>
    </xdr:from>
    <xdr:to>
      <xdr:col>12</xdr:col>
      <xdr:colOff>547687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12" sqref="I12"/>
    </sheetView>
  </sheetViews>
  <sheetFormatPr defaultRowHeight="21" x14ac:dyDescent="0.35"/>
  <cols>
    <col min="1" max="1" width="9.140625" style="1"/>
    <col min="2" max="2" width="12" style="1" customWidth="1"/>
    <col min="3" max="16384" width="9.140625" style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25</v>
      </c>
    </row>
    <row r="2" spans="1:11" x14ac:dyDescent="0.35">
      <c r="A2" s="1">
        <v>21.5</v>
      </c>
      <c r="B2" s="1">
        <v>45</v>
      </c>
      <c r="C2" s="1">
        <f>A2^2</f>
        <v>462.25</v>
      </c>
      <c r="D2" s="1">
        <f>A2*B2</f>
        <v>967.5</v>
      </c>
      <c r="E2" s="1">
        <f>B2^2</f>
        <v>2025</v>
      </c>
      <c r="F2" s="1">
        <f>A2*$B$17+$B$18</f>
        <v>45.805480195333686</v>
      </c>
      <c r="G2" s="1">
        <f>(F2-$B$16)^2</f>
        <v>103.9282340477337</v>
      </c>
      <c r="H2" s="1">
        <f>(B2-F2)^2</f>
        <v>0.6487983450747935</v>
      </c>
      <c r="I2" s="1">
        <f>(B2-$B$16)^2</f>
        <v>121</v>
      </c>
      <c r="J2" s="1">
        <f>(A2-$B$15)^2</f>
        <v>34.67901234567902</v>
      </c>
      <c r="K2" s="1">
        <f>B2-F2</f>
        <v>-0.80548019533368631</v>
      </c>
    </row>
    <row r="3" spans="1:11" x14ac:dyDescent="0.35">
      <c r="A3" s="1">
        <v>23</v>
      </c>
      <c r="B3" s="1">
        <v>51</v>
      </c>
      <c r="C3" s="1">
        <f t="shared" ref="C3:C10" si="0">A3^2</f>
        <v>529</v>
      </c>
      <c r="D3" s="1">
        <f t="shared" ref="D3:D10" si="1">A3*B3</f>
        <v>1173</v>
      </c>
      <c r="E3" s="1">
        <f t="shared" ref="E3:E10" si="2">B3^2</f>
        <v>2601</v>
      </c>
      <c r="F3" s="1">
        <f t="shared" ref="F3:F10" si="3">A3*$B$17+$B$18</f>
        <v>48.402197504069449</v>
      </c>
      <c r="G3" s="1">
        <f t="shared" ref="G3:G10" si="4">(F3-$B$16)^2</f>
        <v>57.726602767168515</v>
      </c>
      <c r="H3" s="1">
        <f t="shared" ref="H3:H10" si="5">(B3-F3)^2</f>
        <v>6.7485778078630032</v>
      </c>
      <c r="I3" s="1">
        <f t="shared" ref="I3:I10" si="6">(B3-$B$16)^2</f>
        <v>25</v>
      </c>
      <c r="J3" s="1">
        <f t="shared" ref="J3:J10" si="7">(A3-$B$15)^2</f>
        <v>19.262345679012348</v>
      </c>
      <c r="K3" s="1">
        <f t="shared" ref="K3:K10" si="8">B3-F3</f>
        <v>2.5978024959305515</v>
      </c>
    </row>
    <row r="4" spans="1:11" x14ac:dyDescent="0.35">
      <c r="A4" s="1">
        <v>25.5</v>
      </c>
      <c r="B4" s="1">
        <v>51.5</v>
      </c>
      <c r="C4" s="1">
        <f t="shared" si="0"/>
        <v>650.25</v>
      </c>
      <c r="D4" s="1">
        <f t="shared" si="1"/>
        <v>1313.25</v>
      </c>
      <c r="E4" s="1">
        <f t="shared" si="2"/>
        <v>2652.25</v>
      </c>
      <c r="F4" s="1">
        <f t="shared" si="3"/>
        <v>52.730059685295714</v>
      </c>
      <c r="G4" s="1">
        <f t="shared" si="4"/>
        <v>10.692509661728364</v>
      </c>
      <c r="H4" s="1">
        <f t="shared" si="5"/>
        <v>1.5130468293897914</v>
      </c>
      <c r="I4" s="1">
        <f t="shared" si="6"/>
        <v>20.25</v>
      </c>
      <c r="J4" s="1">
        <f t="shared" si="7"/>
        <v>3.5679012345679029</v>
      </c>
      <c r="K4" s="1">
        <f t="shared" si="8"/>
        <v>-1.2300596852957142</v>
      </c>
    </row>
    <row r="5" spans="1:11" x14ac:dyDescent="0.35">
      <c r="A5" s="1">
        <v>27</v>
      </c>
      <c r="B5" s="1">
        <v>53</v>
      </c>
      <c r="C5" s="1">
        <f t="shared" si="0"/>
        <v>729</v>
      </c>
      <c r="D5" s="1">
        <f t="shared" si="1"/>
        <v>1431</v>
      </c>
      <c r="E5" s="1">
        <f t="shared" si="2"/>
        <v>2809</v>
      </c>
      <c r="F5" s="1">
        <f t="shared" si="3"/>
        <v>55.326776994031469</v>
      </c>
      <c r="G5" s="1">
        <f t="shared" si="4"/>
        <v>0.45322921576530428</v>
      </c>
      <c r="H5" s="1">
        <f t="shared" si="5"/>
        <v>5.4138911799541205</v>
      </c>
      <c r="I5" s="1">
        <f t="shared" si="6"/>
        <v>9</v>
      </c>
      <c r="J5" s="1">
        <f t="shared" si="7"/>
        <v>0.15123456790123488</v>
      </c>
      <c r="K5" s="1">
        <f t="shared" si="8"/>
        <v>-2.3267769940314693</v>
      </c>
    </row>
    <row r="6" spans="1:11" x14ac:dyDescent="0.35">
      <c r="A6" s="1">
        <v>28</v>
      </c>
      <c r="B6" s="1">
        <v>55</v>
      </c>
      <c r="C6" s="1">
        <f t="shared" si="0"/>
        <v>784</v>
      </c>
      <c r="D6" s="1">
        <f t="shared" si="1"/>
        <v>1540</v>
      </c>
      <c r="E6" s="1">
        <f t="shared" si="2"/>
        <v>3025</v>
      </c>
      <c r="F6" s="1">
        <f t="shared" si="3"/>
        <v>57.057921866521973</v>
      </c>
      <c r="G6" s="1">
        <f t="shared" si="4"/>
        <v>1.1191986756653347</v>
      </c>
      <c r="H6" s="1">
        <f t="shared" si="5"/>
        <v>4.2350424087092797</v>
      </c>
      <c r="I6" s="1">
        <f t="shared" si="6"/>
        <v>1</v>
      </c>
      <c r="J6" s="1">
        <f t="shared" si="7"/>
        <v>0.37345679012345628</v>
      </c>
      <c r="K6" s="1">
        <f t="shared" si="8"/>
        <v>-2.0579218665219727</v>
      </c>
    </row>
    <row r="7" spans="1:11" x14ac:dyDescent="0.35">
      <c r="A7" s="1">
        <v>29</v>
      </c>
      <c r="B7" s="1">
        <v>60.5</v>
      </c>
      <c r="C7" s="1">
        <f t="shared" si="0"/>
        <v>841</v>
      </c>
      <c r="D7" s="1">
        <f t="shared" si="1"/>
        <v>1754.5</v>
      </c>
      <c r="E7" s="1">
        <f t="shared" si="2"/>
        <v>3660.25</v>
      </c>
      <c r="F7" s="1">
        <f t="shared" si="3"/>
        <v>58.789066739012483</v>
      </c>
      <c r="G7" s="1">
        <f t="shared" si="4"/>
        <v>7.7788932746657276</v>
      </c>
      <c r="H7" s="1">
        <f t="shared" si="5"/>
        <v>2.9272926235533783</v>
      </c>
      <c r="I7" s="1">
        <f t="shared" si="6"/>
        <v>20.25</v>
      </c>
      <c r="J7" s="1">
        <f t="shared" si="7"/>
        <v>2.5956790123456779</v>
      </c>
      <c r="K7" s="1">
        <f t="shared" si="8"/>
        <v>1.7109332609875167</v>
      </c>
    </row>
    <row r="8" spans="1:11" x14ac:dyDescent="0.35">
      <c r="A8" s="1">
        <v>29</v>
      </c>
      <c r="B8" s="1">
        <v>61</v>
      </c>
      <c r="C8" s="1">
        <f t="shared" si="0"/>
        <v>841</v>
      </c>
      <c r="D8" s="1">
        <f t="shared" si="1"/>
        <v>1769</v>
      </c>
      <c r="E8" s="1">
        <f t="shared" si="2"/>
        <v>3721</v>
      </c>
      <c r="F8" s="1">
        <f t="shared" si="3"/>
        <v>58.789066739012483</v>
      </c>
      <c r="G8" s="1">
        <f t="shared" si="4"/>
        <v>7.7788932746657276</v>
      </c>
      <c r="H8" s="1">
        <f t="shared" si="5"/>
        <v>4.888225884540895</v>
      </c>
      <c r="I8" s="1">
        <f t="shared" si="6"/>
        <v>25</v>
      </c>
      <c r="J8" s="1">
        <f t="shared" si="7"/>
        <v>2.5956790123456779</v>
      </c>
      <c r="K8" s="1">
        <f t="shared" si="8"/>
        <v>2.2109332609875167</v>
      </c>
    </row>
    <row r="9" spans="1:11" x14ac:dyDescent="0.35">
      <c r="A9" s="1">
        <v>31</v>
      </c>
      <c r="B9" s="1">
        <v>63</v>
      </c>
      <c r="C9" s="1">
        <f t="shared" si="0"/>
        <v>961</v>
      </c>
      <c r="D9" s="1">
        <f t="shared" si="1"/>
        <v>1953</v>
      </c>
      <c r="E9" s="1">
        <f t="shared" si="2"/>
        <v>3969</v>
      </c>
      <c r="F9" s="1">
        <f t="shared" si="3"/>
        <v>62.251356483993497</v>
      </c>
      <c r="G9" s="1">
        <f t="shared" si="4"/>
        <v>39.079457889967543</v>
      </c>
      <c r="H9" s="1">
        <f t="shared" si="5"/>
        <v>0.56046711405857885</v>
      </c>
      <c r="I9" s="1">
        <f t="shared" si="6"/>
        <v>49</v>
      </c>
      <c r="J9" s="1">
        <f t="shared" si="7"/>
        <v>13.04012345679012</v>
      </c>
      <c r="K9" s="1">
        <f t="shared" si="8"/>
        <v>0.74864351600650281</v>
      </c>
    </row>
    <row r="10" spans="1:11" x14ac:dyDescent="0.35">
      <c r="A10" s="1">
        <v>32.5</v>
      </c>
      <c r="B10" s="1">
        <v>64</v>
      </c>
      <c r="C10" s="1">
        <f t="shared" si="0"/>
        <v>1056.25</v>
      </c>
      <c r="D10" s="1">
        <f t="shared" si="1"/>
        <v>2080</v>
      </c>
      <c r="E10" s="1">
        <f t="shared" si="2"/>
        <v>4096</v>
      </c>
      <c r="F10" s="1">
        <f t="shared" si="3"/>
        <v>64.848073792729252</v>
      </c>
      <c r="G10" s="1">
        <f t="shared" si="4"/>
        <v>78.288409841582222</v>
      </c>
      <c r="H10" s="1">
        <f t="shared" si="5"/>
        <v>0.71922915791417885</v>
      </c>
      <c r="I10" s="1">
        <f t="shared" si="6"/>
        <v>64</v>
      </c>
      <c r="J10" s="1">
        <f t="shared" si="7"/>
        <v>26.123456790123452</v>
      </c>
      <c r="K10" s="1">
        <f t="shared" si="8"/>
        <v>-0.84807379272925232</v>
      </c>
    </row>
    <row r="12" spans="1:11" x14ac:dyDescent="0.35">
      <c r="A12" s="1" t="s">
        <v>9</v>
      </c>
      <c r="B12" s="1">
        <f>STDEV(B2:B10)</f>
        <v>6.4662585781887811</v>
      </c>
      <c r="D12" s="1" t="s">
        <v>19</v>
      </c>
      <c r="E12" s="1">
        <f>SQRT(B21/7)</f>
        <v>1.9876249772407131</v>
      </c>
    </row>
    <row r="13" spans="1:11" x14ac:dyDescent="0.35">
      <c r="A13" s="1" t="s">
        <v>10</v>
      </c>
      <c r="B13" s="1">
        <f>STDEV(A2:A10)</f>
        <v>3.5775146556109432</v>
      </c>
      <c r="D13" s="1" t="s">
        <v>21</v>
      </c>
      <c r="E13" s="1" t="s">
        <v>22</v>
      </c>
    </row>
    <row r="14" spans="1:11" x14ac:dyDescent="0.35">
      <c r="A14" s="1" t="s">
        <v>11</v>
      </c>
      <c r="B14" s="1">
        <f>CORREL(A2:A10,B2:B10)</f>
        <v>0.95777118675870454</v>
      </c>
      <c r="D14" s="1">
        <f>B17-2.365*E12/SQRT(SUM(J2:J10))</f>
        <v>1.2665876936733638</v>
      </c>
      <c r="E14" s="1">
        <f>B17+2.365*E12/SQRT(SUM(J2:J10))</f>
        <v>2.1957020513076486</v>
      </c>
    </row>
    <row r="15" spans="1:11" x14ac:dyDescent="0.35">
      <c r="A15" s="1" t="s">
        <v>12</v>
      </c>
      <c r="B15" s="1">
        <f>AVERAGE(A2:A10)</f>
        <v>27.388888888888889</v>
      </c>
    </row>
    <row r="16" spans="1:11" x14ac:dyDescent="0.35">
      <c r="A16" s="1" t="s">
        <v>13</v>
      </c>
      <c r="B16" s="1">
        <f>AVERAGE(B2:B10)</f>
        <v>56</v>
      </c>
      <c r="D16" s="1" t="s">
        <v>23</v>
      </c>
    </row>
    <row r="17" spans="1:4" x14ac:dyDescent="0.35">
      <c r="A17" s="1" t="s">
        <v>14</v>
      </c>
      <c r="B17" s="1">
        <f>B14*B12/B13</f>
        <v>1.7311448724905061</v>
      </c>
      <c r="D17" s="1">
        <f>B14/SQRT((1-B14^2)/7)</f>
        <v>8.8130327333754543</v>
      </c>
    </row>
    <row r="18" spans="1:4" x14ac:dyDescent="0.35">
      <c r="A18" s="1" t="s">
        <v>15</v>
      </c>
      <c r="B18" s="1">
        <f>B16-B17*B15</f>
        <v>8.585865436787806</v>
      </c>
      <c r="D18" s="1" t="s">
        <v>24</v>
      </c>
    </row>
    <row r="20" spans="1:4" x14ac:dyDescent="0.35">
      <c r="A20" s="1" t="s">
        <v>6</v>
      </c>
      <c r="B20" s="1">
        <f>SUM(G2:G10)</f>
        <v>306.84542864894246</v>
      </c>
    </row>
    <row r="21" spans="1:4" x14ac:dyDescent="0.35">
      <c r="A21" s="1" t="s">
        <v>7</v>
      </c>
      <c r="B21" s="1">
        <f>SUM(H2:H10)</f>
        <v>27.654571351058017</v>
      </c>
    </row>
    <row r="22" spans="1:4" x14ac:dyDescent="0.35">
      <c r="A22" s="1" t="s">
        <v>8</v>
      </c>
      <c r="B22" s="1">
        <f>SUM(I2:I10)</f>
        <v>334.5</v>
      </c>
    </row>
    <row r="23" spans="1:4" x14ac:dyDescent="0.35">
      <c r="A23" s="1" t="s">
        <v>16</v>
      </c>
      <c r="B23" s="1">
        <f>B20/B22</f>
        <v>0.9173256461851792</v>
      </c>
    </row>
    <row r="24" spans="1:4" x14ac:dyDescent="0.35">
      <c r="A24" s="1" t="s">
        <v>17</v>
      </c>
      <c r="B24" s="1">
        <f>1-(1-B23)*(8/7)</f>
        <v>0.90551502421163343</v>
      </c>
    </row>
    <row r="25" spans="1:4" x14ac:dyDescent="0.35">
      <c r="A25" s="1" t="s">
        <v>18</v>
      </c>
      <c r="B25" s="1">
        <f>B23/((1-B23)/7)</f>
        <v>77.669545959549183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2012-10-23T17:12:59Z</dcterms:created>
  <dcterms:modified xsi:type="dcterms:W3CDTF">2012-10-23T18:18:55Z</dcterms:modified>
</cp:coreProperties>
</file>