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60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8" i="1" l="1"/>
  <c r="B24" i="1"/>
  <c r="B19" i="1"/>
  <c r="B18" i="1"/>
  <c r="B15" i="1"/>
  <c r="B13" i="1" l="1"/>
  <c r="B23" i="1"/>
  <c r="B17" i="1"/>
  <c r="I4" i="1" s="1"/>
  <c r="B16" i="1"/>
  <c r="J3" i="1" s="1"/>
  <c r="B14" i="1"/>
  <c r="E3" i="1"/>
  <c r="E4" i="1"/>
  <c r="E5" i="1"/>
  <c r="E6" i="1"/>
  <c r="E7" i="1"/>
  <c r="E8" i="1"/>
  <c r="E9" i="1"/>
  <c r="E10" i="1"/>
  <c r="E11" i="1"/>
  <c r="D3" i="1"/>
  <c r="D4" i="1"/>
  <c r="D5" i="1"/>
  <c r="D6" i="1"/>
  <c r="D7" i="1"/>
  <c r="D8" i="1"/>
  <c r="D9" i="1"/>
  <c r="D10" i="1"/>
  <c r="D11" i="1"/>
  <c r="C3" i="1"/>
  <c r="C4" i="1"/>
  <c r="C5" i="1"/>
  <c r="C6" i="1"/>
  <c r="C7" i="1"/>
  <c r="C8" i="1"/>
  <c r="C9" i="1"/>
  <c r="C10" i="1"/>
  <c r="C11" i="1"/>
  <c r="I11" i="1" l="1"/>
  <c r="I9" i="1"/>
  <c r="I7" i="1"/>
  <c r="I5" i="1"/>
  <c r="I3" i="1"/>
  <c r="I10" i="1"/>
  <c r="I8" i="1"/>
  <c r="I6" i="1"/>
  <c r="J10" i="1"/>
  <c r="J8" i="1"/>
  <c r="J6" i="1"/>
  <c r="J4" i="1"/>
  <c r="J11" i="1"/>
  <c r="J9" i="1"/>
  <c r="J7" i="1"/>
  <c r="J5" i="1"/>
  <c r="E2" i="1"/>
  <c r="D2" i="1"/>
  <c r="C2" i="1"/>
  <c r="I2" i="1" l="1"/>
  <c r="D18" i="1"/>
  <c r="J2" i="1"/>
  <c r="F2" i="1"/>
  <c r="K2" i="1" s="1"/>
  <c r="F4" i="1"/>
  <c r="K4" i="1" l="1"/>
  <c r="H4" i="1"/>
  <c r="G4" i="1"/>
  <c r="G2" i="1"/>
  <c r="H2" i="1"/>
  <c r="F8" i="1"/>
  <c r="F9" i="1"/>
  <c r="F6" i="1"/>
  <c r="F11" i="1"/>
  <c r="F10" i="1"/>
  <c r="F3" i="1"/>
  <c r="F7" i="1"/>
  <c r="F5" i="1"/>
  <c r="H5" i="1" l="1"/>
  <c r="G5" i="1"/>
  <c r="K5" i="1"/>
  <c r="K3" i="1"/>
  <c r="G3" i="1"/>
  <c r="B21" i="1" s="1"/>
  <c r="H3" i="1"/>
  <c r="H9" i="1"/>
  <c r="G9" i="1"/>
  <c r="K9" i="1"/>
  <c r="H7" i="1"/>
  <c r="G7" i="1"/>
  <c r="K7" i="1"/>
  <c r="K10" i="1"/>
  <c r="H10" i="1"/>
  <c r="G10" i="1"/>
  <c r="G6" i="1"/>
  <c r="K6" i="1"/>
  <c r="H6" i="1"/>
  <c r="G8" i="1"/>
  <c r="H8" i="1"/>
  <c r="K8" i="1"/>
  <c r="H11" i="1"/>
  <c r="G11" i="1"/>
  <c r="K11" i="1"/>
  <c r="B22" i="1" l="1"/>
  <c r="E13" i="1" s="1"/>
  <c r="D15" i="1" s="1"/>
  <c r="E15" i="1"/>
  <c r="B26" i="1"/>
  <c r="B25" i="1"/>
</calcChain>
</file>

<file path=xl/sharedStrings.xml><?xml version="1.0" encoding="utf-8"?>
<sst xmlns="http://schemas.openxmlformats.org/spreadsheetml/2006/main" count="29" uniqueCount="26">
  <si>
    <t>x2</t>
  </si>
  <si>
    <t>xy</t>
  </si>
  <si>
    <t>y2</t>
  </si>
  <si>
    <t>y hat</t>
  </si>
  <si>
    <t>EV</t>
  </si>
  <si>
    <t>UV</t>
  </si>
  <si>
    <t>TV</t>
  </si>
  <si>
    <t>sy</t>
  </si>
  <si>
    <t>sx</t>
  </si>
  <si>
    <t>r</t>
  </si>
  <si>
    <t>x bar</t>
  </si>
  <si>
    <t>y bar</t>
  </si>
  <si>
    <t>m</t>
  </si>
  <si>
    <t>b</t>
  </si>
  <si>
    <t>R2</t>
  </si>
  <si>
    <t>R2 adj</t>
  </si>
  <si>
    <t>F</t>
  </si>
  <si>
    <t>s</t>
  </si>
  <si>
    <t>(x-xbar)2</t>
  </si>
  <si>
    <t>Left</t>
  </si>
  <si>
    <t>Right</t>
  </si>
  <si>
    <t>Test for correlation</t>
  </si>
  <si>
    <t>Conclusion:  Since 8.813 &gt; crit, reject the claim of zero correlation &lt;:^)</t>
  </si>
  <si>
    <t>y - y hat</t>
  </si>
  <si>
    <t>Brain Size</t>
  </si>
  <si>
    <t>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</si>
</sst>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="77" zoomScaleNormal="77" workbookViewId="0">
      <selection activeCell="B28" sqref="B28"/>
    </sheetView>
  </sheetViews>
  <sheetFormatPr defaultRowHeight="21" x14ac:dyDescent="0.35"/>
  <cols>
    <col min="1" max="1" width="9.140625" style="1"/>
    <col min="2" max="2" width="10.28515625" style="1" customWidth="1"/>
    <col min="3" max="3" width="12.7109375" style="1" customWidth="1"/>
    <col min="4" max="4" width="13.7109375" style="1" customWidth="1"/>
    <col min="5" max="5" width="11" style="1" customWidth="1"/>
    <col min="6" max="6" width="10.7109375" style="1" customWidth="1"/>
    <col min="7" max="7" width="11" style="1" customWidth="1"/>
    <col min="8" max="8" width="10.7109375" style="1" customWidth="1"/>
    <col min="9" max="9" width="9.85546875" style="1" customWidth="1"/>
    <col min="10" max="10" width="10.5703125" style="1" customWidth="1"/>
    <col min="11" max="16384" width="9.140625" style="1"/>
  </cols>
  <sheetData>
    <row r="1" spans="1:11" x14ac:dyDescent="0.35">
      <c r="A1" s="1" t="s">
        <v>24</v>
      </c>
      <c r="B1" s="1" t="s">
        <v>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18</v>
      </c>
      <c r="K1" s="1" t="s">
        <v>23</v>
      </c>
    </row>
    <row r="2" spans="1:11" x14ac:dyDescent="0.35">
      <c r="A2" s="1">
        <v>965</v>
      </c>
      <c r="B2" s="1">
        <v>90</v>
      </c>
      <c r="C2" s="1">
        <f>A2^2</f>
        <v>931225</v>
      </c>
      <c r="D2" s="1">
        <f>A2*B2</f>
        <v>86850</v>
      </c>
      <c r="E2" s="1">
        <f>B2^2</f>
        <v>8100</v>
      </c>
      <c r="F2" s="1">
        <f>A2*$B$18+$B$19</f>
        <v>99.222098318837226</v>
      </c>
      <c r="G2" s="1">
        <f>(F2-$B$17)^2</f>
        <v>12.801380440067385</v>
      </c>
      <c r="H2" s="1">
        <f>(B2-F2)^2</f>
        <v>85.047097402300381</v>
      </c>
      <c r="I2" s="1">
        <f>(B2-$B$17)^2</f>
        <v>163.83999999999992</v>
      </c>
      <c r="J2" s="1">
        <f>(A2-$B$16)^2</f>
        <v>13712.409999999978</v>
      </c>
      <c r="K2" s="1">
        <f>B2-F2</f>
        <v>-9.2220983188372259</v>
      </c>
    </row>
    <row r="3" spans="1:11" x14ac:dyDescent="0.35">
      <c r="A3" s="1">
        <v>1029</v>
      </c>
      <c r="B3" s="1">
        <v>85</v>
      </c>
      <c r="C3" s="1">
        <f t="shared" ref="C3:C11" si="0">A3^2</f>
        <v>1058841</v>
      </c>
      <c r="D3" s="1">
        <f t="shared" ref="D3:D11" si="1">A3*B3</f>
        <v>87465</v>
      </c>
      <c r="E3" s="1">
        <f t="shared" ref="E3:E11" si="2">B3^2</f>
        <v>7225</v>
      </c>
      <c r="F3" s="1">
        <f t="shared" ref="F3:F11" si="3">A3*$B$18+$B$19</f>
        <v>101.17756977566403</v>
      </c>
      <c r="G3" s="1">
        <f t="shared" ref="G3:G11" si="4">(F3-$B$17)^2</f>
        <v>2.6322798328388712</v>
      </c>
      <c r="H3" s="1">
        <f t="shared" ref="H3:H11" si="5">(B3-F3)^2</f>
        <v>261.71376384647817</v>
      </c>
      <c r="I3" s="1">
        <f t="shared" ref="I3:I11" si="6">(B3-$B$17)^2</f>
        <v>316.83999999999992</v>
      </c>
      <c r="J3" s="1">
        <f t="shared" ref="J3:J11" si="7">(A3-$B$16)^2</f>
        <v>2819.6099999999901</v>
      </c>
      <c r="K3" s="1">
        <f t="shared" ref="K3:K11" si="8">B3-F3</f>
        <v>-16.177569775664026</v>
      </c>
    </row>
    <row r="4" spans="1:11" x14ac:dyDescent="0.35">
      <c r="A4" s="1">
        <v>1030</v>
      </c>
      <c r="B4" s="1">
        <v>86</v>
      </c>
      <c r="C4" s="1">
        <f t="shared" si="0"/>
        <v>1060900</v>
      </c>
      <c r="D4" s="1">
        <f t="shared" si="1"/>
        <v>88580</v>
      </c>
      <c r="E4" s="1">
        <f t="shared" si="2"/>
        <v>7396</v>
      </c>
      <c r="F4" s="1">
        <f t="shared" si="3"/>
        <v>101.20812401717694</v>
      </c>
      <c r="G4" s="1">
        <f t="shared" si="4"/>
        <v>2.5340691446888668</v>
      </c>
      <c r="H4" s="1">
        <f t="shared" si="5"/>
        <v>231.28703612183415</v>
      </c>
      <c r="I4" s="1">
        <f t="shared" si="6"/>
        <v>282.2399999999999</v>
      </c>
      <c r="J4" s="1">
        <f t="shared" si="7"/>
        <v>2714.4099999999903</v>
      </c>
      <c r="K4" s="1">
        <f t="shared" si="8"/>
        <v>-15.208124017176942</v>
      </c>
    </row>
    <row r="5" spans="1:11" x14ac:dyDescent="0.35">
      <c r="A5" s="1">
        <v>1285</v>
      </c>
      <c r="B5" s="1">
        <v>102</v>
      </c>
      <c r="C5" s="1">
        <f t="shared" si="0"/>
        <v>1651225</v>
      </c>
      <c r="D5" s="1">
        <f t="shared" si="1"/>
        <v>131070</v>
      </c>
      <c r="E5" s="1">
        <f t="shared" si="2"/>
        <v>10404</v>
      </c>
      <c r="F5" s="1">
        <f t="shared" si="3"/>
        <v>108.99945560297121</v>
      </c>
      <c r="G5" s="1">
        <f t="shared" si="4"/>
        <v>38.433249773211166</v>
      </c>
      <c r="H5" s="1">
        <f t="shared" si="5"/>
        <v>48.992378737965069</v>
      </c>
      <c r="I5" s="1">
        <f t="shared" si="6"/>
        <v>0.63999999999999546</v>
      </c>
      <c r="J5" s="1">
        <f t="shared" si="7"/>
        <v>41168.41000000004</v>
      </c>
      <c r="K5" s="1">
        <f t="shared" si="8"/>
        <v>-6.9994556029712101</v>
      </c>
    </row>
    <row r="6" spans="1:11" x14ac:dyDescent="0.35">
      <c r="A6" s="1">
        <v>1049</v>
      </c>
      <c r="B6" s="1">
        <v>103</v>
      </c>
      <c r="C6" s="1">
        <f t="shared" si="0"/>
        <v>1100401</v>
      </c>
      <c r="D6" s="1">
        <f t="shared" si="1"/>
        <v>108047</v>
      </c>
      <c r="E6" s="1">
        <f t="shared" si="2"/>
        <v>10609</v>
      </c>
      <c r="F6" s="1">
        <f t="shared" si="3"/>
        <v>101.7886546059224</v>
      </c>
      <c r="G6" s="1">
        <f t="shared" si="4"/>
        <v>1.022819506121964</v>
      </c>
      <c r="H6" s="1">
        <f t="shared" si="5"/>
        <v>1.4673576637530086</v>
      </c>
      <c r="I6" s="1">
        <f t="shared" si="6"/>
        <v>4.0000000000001139E-2</v>
      </c>
      <c r="J6" s="1">
        <f t="shared" si="7"/>
        <v>1095.609999999994</v>
      </c>
      <c r="K6" s="1">
        <f t="shared" si="8"/>
        <v>1.2113453940775969</v>
      </c>
    </row>
    <row r="7" spans="1:11" x14ac:dyDescent="0.35">
      <c r="A7" s="1">
        <v>1077</v>
      </c>
      <c r="B7" s="1">
        <v>97</v>
      </c>
      <c r="C7" s="1">
        <f t="shared" si="0"/>
        <v>1159929</v>
      </c>
      <c r="D7" s="1">
        <f t="shared" si="1"/>
        <v>104469</v>
      </c>
      <c r="E7" s="1">
        <f t="shared" si="2"/>
        <v>9409</v>
      </c>
      <c r="F7" s="1">
        <f t="shared" si="3"/>
        <v>102.64417336828413</v>
      </c>
      <c r="G7" s="1">
        <f t="shared" si="4"/>
        <v>2.4281939151912853E-2</v>
      </c>
      <c r="H7" s="1">
        <f t="shared" si="5"/>
        <v>31.85669301124781</v>
      </c>
      <c r="I7" s="1">
        <f t="shared" si="6"/>
        <v>33.639999999999965</v>
      </c>
      <c r="J7" s="1">
        <f t="shared" si="7"/>
        <v>26.009999999999071</v>
      </c>
      <c r="K7" s="1">
        <f t="shared" si="8"/>
        <v>-5.6441733682841289</v>
      </c>
    </row>
    <row r="8" spans="1:11" x14ac:dyDescent="0.35">
      <c r="A8" s="1">
        <v>1037</v>
      </c>
      <c r="B8" s="1">
        <v>124</v>
      </c>
      <c r="C8" s="1">
        <f t="shared" si="0"/>
        <v>1075369</v>
      </c>
      <c r="D8" s="1">
        <f t="shared" si="1"/>
        <v>128588</v>
      </c>
      <c r="E8" s="1">
        <f t="shared" si="2"/>
        <v>15376</v>
      </c>
      <c r="F8" s="1">
        <f t="shared" si="3"/>
        <v>101.42200370776737</v>
      </c>
      <c r="G8" s="1">
        <f t="shared" si="4"/>
        <v>1.8988737814068577</v>
      </c>
      <c r="H8" s="1">
        <f t="shared" si="5"/>
        <v>509.76591657207024</v>
      </c>
      <c r="I8" s="1">
        <f t="shared" si="6"/>
        <v>449.44000000000011</v>
      </c>
      <c r="J8" s="1">
        <f t="shared" si="7"/>
        <v>2034.0099999999918</v>
      </c>
      <c r="K8" s="1">
        <f t="shared" si="8"/>
        <v>22.577996292232626</v>
      </c>
    </row>
    <row r="9" spans="1:11" x14ac:dyDescent="0.35">
      <c r="A9" s="1">
        <v>1068</v>
      </c>
      <c r="B9" s="1">
        <v>125</v>
      </c>
      <c r="C9" s="1">
        <f t="shared" si="0"/>
        <v>1140624</v>
      </c>
      <c r="D9" s="1">
        <f t="shared" si="1"/>
        <v>133500</v>
      </c>
      <c r="E9" s="1">
        <f t="shared" si="2"/>
        <v>15625</v>
      </c>
      <c r="F9" s="1">
        <f t="shared" si="3"/>
        <v>102.36918519466786</v>
      </c>
      <c r="G9" s="1">
        <f t="shared" si="4"/>
        <v>0.18560139649336385</v>
      </c>
      <c r="H9" s="1">
        <f t="shared" si="5"/>
        <v>512.1537787532402</v>
      </c>
      <c r="I9" s="1">
        <f t="shared" si="6"/>
        <v>492.84000000000015</v>
      </c>
      <c r="J9" s="1">
        <f t="shared" si="7"/>
        <v>198.80999999999744</v>
      </c>
      <c r="K9" s="1">
        <f t="shared" si="8"/>
        <v>22.630814805332136</v>
      </c>
    </row>
    <row r="10" spans="1:11" x14ac:dyDescent="0.35">
      <c r="A10" s="1">
        <v>1176</v>
      </c>
      <c r="B10" s="1">
        <v>102</v>
      </c>
      <c r="C10" s="1">
        <f t="shared" si="0"/>
        <v>1382976</v>
      </c>
      <c r="D10" s="1">
        <f t="shared" si="1"/>
        <v>119952</v>
      </c>
      <c r="E10" s="1">
        <f t="shared" si="2"/>
        <v>10404</v>
      </c>
      <c r="F10" s="1">
        <f t="shared" si="3"/>
        <v>105.66904327806307</v>
      </c>
      <c r="G10" s="1">
        <f t="shared" si="4"/>
        <v>8.2314093313989112</v>
      </c>
      <c r="H10" s="1">
        <f t="shared" si="5"/>
        <v>13.46187857629981</v>
      </c>
      <c r="I10" s="1">
        <f t="shared" si="6"/>
        <v>0.63999999999999546</v>
      </c>
      <c r="J10" s="1">
        <f t="shared" si="7"/>
        <v>8817.2100000000173</v>
      </c>
      <c r="K10" s="1">
        <f t="shared" si="8"/>
        <v>-3.6690432780630715</v>
      </c>
    </row>
    <row r="11" spans="1:11" x14ac:dyDescent="0.35">
      <c r="A11" s="1">
        <v>1105</v>
      </c>
      <c r="B11" s="1">
        <v>114</v>
      </c>
      <c r="C11" s="1">
        <f t="shared" si="0"/>
        <v>1221025</v>
      </c>
      <c r="D11" s="1">
        <f t="shared" si="1"/>
        <v>125970</v>
      </c>
      <c r="E11" s="1">
        <f t="shared" si="2"/>
        <v>12996</v>
      </c>
      <c r="F11" s="1">
        <f t="shared" si="3"/>
        <v>103.49969213064585</v>
      </c>
      <c r="G11" s="1">
        <f t="shared" si="4"/>
        <v>0.48956907768773966</v>
      </c>
      <c r="H11" s="1">
        <f t="shared" si="5"/>
        <v>110.2564653512206</v>
      </c>
      <c r="I11" s="1">
        <f t="shared" si="6"/>
        <v>125.44000000000007</v>
      </c>
      <c r="J11" s="1">
        <f t="shared" si="7"/>
        <v>524.41000000000417</v>
      </c>
      <c r="K11" s="1">
        <f t="shared" si="8"/>
        <v>10.500307869354145</v>
      </c>
    </row>
    <row r="12" spans="1:11" x14ac:dyDescent="0.35">
      <c r="A12"/>
      <c r="B12"/>
    </row>
    <row r="13" spans="1:11" x14ac:dyDescent="0.35">
      <c r="A13" s="1" t="s">
        <v>7</v>
      </c>
      <c r="B13" s="1">
        <f>STDEV(B3:B11)</f>
        <v>14.50670343132599</v>
      </c>
      <c r="D13" s="1" t="s">
        <v>17</v>
      </c>
      <c r="E13" s="1">
        <f>SQRT(B22/7)</f>
        <v>16.062388925847902</v>
      </c>
    </row>
    <row r="14" spans="1:11" x14ac:dyDescent="0.35">
      <c r="A14" s="1" t="s">
        <v>8</v>
      </c>
      <c r="B14" s="1">
        <f>STDEV(A3:A11)</f>
        <v>85.05504753458851</v>
      </c>
      <c r="D14" s="1" t="s">
        <v>19</v>
      </c>
      <c r="E14" s="1" t="s">
        <v>20</v>
      </c>
    </row>
    <row r="15" spans="1:11" x14ac:dyDescent="0.35">
      <c r="A15" s="1" t="s">
        <v>9</v>
      </c>
      <c r="B15" s="1">
        <f>CORREL(A2:A11,B2:B11)</f>
        <v>0.17914424711080293</v>
      </c>
      <c r="D15" s="1">
        <f>B18-2.365*E13/SQRT(SUM(J2:J10))</f>
        <v>-0.11044389876377891</v>
      </c>
      <c r="E15" s="1">
        <f>B18+2.365*E13/SQRT(SUM(J2:J10))</f>
        <v>0.17155238178961629</v>
      </c>
    </row>
    <row r="16" spans="1:11" x14ac:dyDescent="0.35">
      <c r="A16" s="1" t="s">
        <v>10</v>
      </c>
      <c r="B16" s="1">
        <f>AVERAGE(A2:A11)</f>
        <v>1082.0999999999999</v>
      </c>
    </row>
    <row r="17" spans="1:4" x14ac:dyDescent="0.35">
      <c r="A17" s="1" t="s">
        <v>11</v>
      </c>
      <c r="B17" s="1">
        <f>AVERAGE(B2:B11)</f>
        <v>102.8</v>
      </c>
      <c r="D17" s="1" t="s">
        <v>21</v>
      </c>
    </row>
    <row r="18" spans="1:4" x14ac:dyDescent="0.35">
      <c r="A18" s="1" t="s">
        <v>12</v>
      </c>
      <c r="B18" s="1">
        <f>B15*B13/B14</f>
        <v>3.0554241512918683E-2</v>
      </c>
      <c r="D18" s="1">
        <f>B15/SQRT((1-B15^2)/7)</f>
        <v>0.48176472188050029</v>
      </c>
    </row>
    <row r="19" spans="1:4" x14ac:dyDescent="0.35">
      <c r="A19" s="1" t="s">
        <v>13</v>
      </c>
      <c r="B19" s="1">
        <f>B17-B18*B16</f>
        <v>69.737255258870704</v>
      </c>
      <c r="D19" s="1" t="s">
        <v>22</v>
      </c>
    </row>
    <row r="21" spans="1:4" x14ac:dyDescent="0.35">
      <c r="A21" s="1" t="s">
        <v>4</v>
      </c>
      <c r="B21" s="1">
        <f>SUM(G2:G11)</f>
        <v>68.253534223067021</v>
      </c>
    </row>
    <row r="22" spans="1:4" x14ac:dyDescent="0.35">
      <c r="A22" s="1" t="s">
        <v>5</v>
      </c>
      <c r="B22" s="1">
        <f>SUM(H2:H11)</f>
        <v>1806.0023660364093</v>
      </c>
    </row>
    <row r="23" spans="1:4" x14ac:dyDescent="0.35">
      <c r="A23" s="1" t="s">
        <v>6</v>
      </c>
      <c r="B23" s="1">
        <f>SUM(I2:I11)</f>
        <v>1865.6000000000001</v>
      </c>
    </row>
    <row r="24" spans="1:4" x14ac:dyDescent="0.35">
      <c r="A24" s="1" t="s">
        <v>14</v>
      </c>
      <c r="B24" s="1">
        <f>B21/B23</f>
        <v>3.6585299219053929E-2</v>
      </c>
    </row>
    <row r="25" spans="1:4" x14ac:dyDescent="0.35">
      <c r="A25" s="1" t="s">
        <v>15</v>
      </c>
      <c r="B25" s="1">
        <f>1-(1-B24)*(8/7)</f>
        <v>-0.10104537232108113</v>
      </c>
    </row>
    <row r="26" spans="1:4" x14ac:dyDescent="0.35">
      <c r="A26" s="1" t="s">
        <v>16</v>
      </c>
      <c r="B26" s="1">
        <f>B24/((1-B24)/7)</f>
        <v>0.26582228226929139</v>
      </c>
    </row>
    <row r="28" spans="1:4" x14ac:dyDescent="0.35">
      <c r="B28" s="1">
        <f>B15/SQRT((1-B15^2)/8)</f>
        <v>0.51502815151750503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WIN7</cp:lastModifiedBy>
  <dcterms:created xsi:type="dcterms:W3CDTF">2012-10-23T17:12:59Z</dcterms:created>
  <dcterms:modified xsi:type="dcterms:W3CDTF">2012-10-25T19:15:57Z</dcterms:modified>
</cp:coreProperties>
</file>