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18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2" i="1" l="1"/>
  <c r="G11" i="1"/>
  <c r="G10" i="1"/>
  <c r="G9" i="1"/>
  <c r="G8" i="1"/>
  <c r="G7" i="1"/>
  <c r="G6" i="1"/>
  <c r="G5" i="1"/>
  <c r="G4" i="1"/>
  <c r="G3" i="1"/>
  <c r="J3" i="1"/>
  <c r="J4" i="1"/>
  <c r="J5" i="1"/>
  <c r="J6" i="1"/>
  <c r="J7" i="1"/>
  <c r="J8" i="1"/>
  <c r="J9" i="1"/>
  <c r="J10" i="1"/>
  <c r="J2" i="1"/>
  <c r="G2" i="1" l="1"/>
  <c r="F10" i="1"/>
  <c r="F9" i="1"/>
  <c r="F8" i="1"/>
  <c r="F7" i="1"/>
  <c r="B19" i="1"/>
  <c r="F6" i="1"/>
  <c r="F5" i="1"/>
  <c r="F4" i="1"/>
  <c r="F3" i="1"/>
  <c r="F2" i="1"/>
  <c r="B20" i="1"/>
  <c r="K10" i="1"/>
  <c r="K9" i="1"/>
  <c r="K8" i="1"/>
  <c r="K7" i="1"/>
  <c r="K6" i="1"/>
  <c r="K5" i="1"/>
  <c r="K4" i="1"/>
  <c r="K3" i="1"/>
  <c r="K2" i="1"/>
  <c r="B18" i="1"/>
  <c r="B17" i="1"/>
  <c r="B13" i="1"/>
  <c r="B12" i="1"/>
  <c r="B15" i="1"/>
  <c r="B14" i="1"/>
  <c r="L9" i="1" l="1"/>
  <c r="L4" i="1"/>
  <c r="L2" i="1"/>
  <c r="L6" i="1"/>
  <c r="L8" i="1"/>
  <c r="L10" i="1"/>
  <c r="L3" i="1"/>
  <c r="L5" i="1"/>
  <c r="L7" i="1"/>
  <c r="L11" i="1" l="1"/>
  <c r="E10" i="1"/>
  <c r="E9" i="1"/>
  <c r="E8" i="1"/>
  <c r="E7" i="1"/>
  <c r="E6" i="1"/>
  <c r="E5" i="1"/>
  <c r="E4" i="1"/>
  <c r="E3" i="1"/>
  <c r="E2" i="1"/>
  <c r="D10" i="1"/>
  <c r="D9" i="1"/>
  <c r="D8" i="1"/>
  <c r="D7" i="1"/>
  <c r="D6" i="1"/>
  <c r="D5" i="1"/>
  <c r="D4" i="1"/>
  <c r="D3" i="1"/>
  <c r="D2" i="1"/>
  <c r="C10" i="1"/>
  <c r="C9" i="1"/>
  <c r="C8" i="1"/>
  <c r="C7" i="1"/>
  <c r="C6" i="1"/>
  <c r="C5" i="1"/>
  <c r="C4" i="1"/>
  <c r="C3" i="1"/>
  <c r="C2" i="1"/>
  <c r="A11" i="1"/>
  <c r="B11" i="1"/>
  <c r="D11" i="1" l="1"/>
  <c r="C11" i="1"/>
  <c r="E11" i="1"/>
</calcChain>
</file>

<file path=xl/sharedStrings.xml><?xml version="1.0" encoding="utf-8"?>
<sst xmlns="http://schemas.openxmlformats.org/spreadsheetml/2006/main" count="30" uniqueCount="27">
  <si>
    <t>x</t>
  </si>
  <si>
    <t>y</t>
  </si>
  <si>
    <t>X^2</t>
  </si>
  <si>
    <t>y^2</t>
  </si>
  <si>
    <t>xy</t>
  </si>
  <si>
    <t>EV</t>
  </si>
  <si>
    <t>UV</t>
  </si>
  <si>
    <t>TV</t>
  </si>
  <si>
    <t>(x-/X)^2</t>
  </si>
  <si>
    <t>(x-Xbar)</t>
  </si>
  <si>
    <t>X bar</t>
  </si>
  <si>
    <t>Y hat</t>
  </si>
  <si>
    <t>b</t>
  </si>
  <si>
    <t>r</t>
  </si>
  <si>
    <t>R^2</t>
  </si>
  <si>
    <t>Y bar</t>
  </si>
  <si>
    <t>stan-x</t>
  </si>
  <si>
    <t>stan-y</t>
  </si>
  <si>
    <t>m</t>
  </si>
  <si>
    <t>R^2 adj</t>
  </si>
  <si>
    <t>F</t>
  </si>
  <si>
    <t>s</t>
  </si>
  <si>
    <t>Left</t>
  </si>
  <si>
    <t>Right</t>
  </si>
  <si>
    <t>Test for correlation</t>
  </si>
  <si>
    <t>Conclusion: Since 8.813 &gt; crit, reject the claim of zero correlation &lt;:^)</t>
  </si>
  <si>
    <t>residual(y-y hat)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</si>
</sst>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840463692038496"/>
                  <c:y val="-3.2766477107028291E-2"/>
                </c:manualLayout>
              </c:layout>
              <c:numFmt formatCode="General" sourceLinked="0"/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21.5</c:v>
                </c:pt>
                <c:pt idx="1">
                  <c:v>23</c:v>
                </c:pt>
                <c:pt idx="2">
                  <c:v>25.5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31</c:v>
                </c:pt>
                <c:pt idx="8">
                  <c:v>32.5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45</c:v>
                </c:pt>
                <c:pt idx="1">
                  <c:v>51</c:v>
                </c:pt>
                <c:pt idx="2">
                  <c:v>51.5</c:v>
                </c:pt>
                <c:pt idx="3">
                  <c:v>53</c:v>
                </c:pt>
                <c:pt idx="4">
                  <c:v>55</c:v>
                </c:pt>
                <c:pt idx="5">
                  <c:v>60.5</c:v>
                </c:pt>
                <c:pt idx="6">
                  <c:v>61</c:v>
                </c:pt>
                <c:pt idx="7">
                  <c:v>63</c:v>
                </c:pt>
                <c:pt idx="8">
                  <c:v>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50016"/>
        <c:axId val="79351808"/>
      </c:scatterChart>
      <c:valAx>
        <c:axId val="7935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351808"/>
        <c:crosses val="autoZero"/>
        <c:crossBetween val="midCat"/>
      </c:valAx>
      <c:valAx>
        <c:axId val="7935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350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residual(y-y hat)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Sheet1!$J$2:$J$10</c:f>
              <c:numCache>
                <c:formatCode>General</c:formatCode>
                <c:ptCount val="9"/>
                <c:pt idx="0">
                  <c:v>-0.80548019533368631</c:v>
                </c:pt>
                <c:pt idx="1">
                  <c:v>2.5978024959305586</c:v>
                </c:pt>
                <c:pt idx="2">
                  <c:v>-1.2300596852957071</c:v>
                </c:pt>
                <c:pt idx="3">
                  <c:v>-2.3267769940314693</c:v>
                </c:pt>
                <c:pt idx="4">
                  <c:v>-2.0579218665219727</c:v>
                </c:pt>
                <c:pt idx="5">
                  <c:v>1.7109332609875167</c:v>
                </c:pt>
                <c:pt idx="6">
                  <c:v>2.2109332609875167</c:v>
                </c:pt>
                <c:pt idx="7">
                  <c:v>0.74864351600650281</c:v>
                </c:pt>
                <c:pt idx="8">
                  <c:v>-0.84807379272925232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36576"/>
        <c:axId val="28122496"/>
      </c:scatterChart>
      <c:valAx>
        <c:axId val="2813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8122496"/>
        <c:crosses val="autoZero"/>
        <c:crossBetween val="midCat"/>
      </c:valAx>
      <c:valAx>
        <c:axId val="2812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36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466726</xdr:colOff>
      <xdr:row>13</xdr:row>
      <xdr:rowOff>114300</xdr:rowOff>
    </xdr:from>
    <xdr:to>
      <xdr:col>18</xdr:col>
      <xdr:colOff>447676</xdr:colOff>
      <xdr:row>27</xdr:row>
      <xdr:rowOff>4761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376237</xdr:colOff>
      <xdr:row>28</xdr:row>
      <xdr:rowOff>38100</xdr:rowOff>
    </xdr:from>
    <xdr:to>
      <xdr:col>17</xdr:col>
      <xdr:colOff>561975</xdr:colOff>
      <xdr:row>39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J2" sqref="J2"/>
    </sheetView>
  </sheetViews>
  <sheetFormatPr defaultRowHeight="15" x14ac:dyDescent="0.25"/>
  <cols>
    <col min="6" max="6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5</v>
      </c>
      <c r="H1" t="s">
        <v>6</v>
      </c>
      <c r="I1" t="s">
        <v>7</v>
      </c>
      <c r="J1" t="s">
        <v>26</v>
      </c>
      <c r="K1" t="s">
        <v>9</v>
      </c>
      <c r="L1" t="s">
        <v>8</v>
      </c>
    </row>
    <row r="2" spans="1:12" x14ac:dyDescent="0.25">
      <c r="A2" s="1">
        <v>21.5</v>
      </c>
      <c r="B2" s="2">
        <v>45</v>
      </c>
      <c r="C2">
        <f t="shared" ref="C2:C10" si="0">A2^2</f>
        <v>462.25</v>
      </c>
      <c r="D2">
        <f t="shared" ref="D2:D10" si="1">B2^2</f>
        <v>2025</v>
      </c>
      <c r="E2">
        <f t="shared" ref="E2:E10" si="2">A2*B2</f>
        <v>967.5</v>
      </c>
      <c r="F2">
        <f>B19*A2+B20</f>
        <v>45.805480195333686</v>
      </c>
      <c r="G2">
        <f>(F2-B13)^2</f>
        <v>103.9282340477337</v>
      </c>
      <c r="J2">
        <f>B2-F2</f>
        <v>-0.80548019533368631</v>
      </c>
      <c r="K2">
        <f>A2-B12</f>
        <v>-5.8888888888888893</v>
      </c>
      <c r="L2">
        <f t="shared" ref="L2:L10" si="3">K2^2</f>
        <v>34.67901234567902</v>
      </c>
    </row>
    <row r="3" spans="1:12" x14ac:dyDescent="0.25">
      <c r="A3" s="3">
        <v>23</v>
      </c>
      <c r="B3" s="4">
        <v>51</v>
      </c>
      <c r="C3">
        <f t="shared" si="0"/>
        <v>529</v>
      </c>
      <c r="D3">
        <f t="shared" si="1"/>
        <v>2601</v>
      </c>
      <c r="E3">
        <f t="shared" si="2"/>
        <v>1173</v>
      </c>
      <c r="F3">
        <f>B19*A3+B20</f>
        <v>48.402197504069441</v>
      </c>
      <c r="G3">
        <f>(F3-B13)^2</f>
        <v>57.726602767168629</v>
      </c>
      <c r="J3">
        <f t="shared" ref="J3:J10" si="4">B3-F3</f>
        <v>2.5978024959305586</v>
      </c>
      <c r="K3">
        <f>A3-B12</f>
        <v>-4.3888888888888893</v>
      </c>
      <c r="L3">
        <f t="shared" si="3"/>
        <v>19.262345679012348</v>
      </c>
    </row>
    <row r="4" spans="1:12" x14ac:dyDescent="0.25">
      <c r="A4" s="3">
        <v>25.5</v>
      </c>
      <c r="B4" s="4">
        <v>51.5</v>
      </c>
      <c r="C4">
        <f t="shared" si="0"/>
        <v>650.25</v>
      </c>
      <c r="D4">
        <f t="shared" si="1"/>
        <v>2652.25</v>
      </c>
      <c r="E4">
        <f t="shared" si="2"/>
        <v>1313.25</v>
      </c>
      <c r="F4">
        <f>B19*A4+B20</f>
        <v>52.730059685295707</v>
      </c>
      <c r="G4">
        <f>(F4-B13)^2</f>
        <v>10.69250966172841</v>
      </c>
      <c r="J4">
        <f t="shared" si="4"/>
        <v>-1.2300596852957071</v>
      </c>
      <c r="K4">
        <f>A4-B12</f>
        <v>-1.8888888888888893</v>
      </c>
      <c r="L4">
        <f t="shared" si="3"/>
        <v>3.5679012345679029</v>
      </c>
    </row>
    <row r="5" spans="1:12" x14ac:dyDescent="0.25">
      <c r="A5" s="3">
        <v>27</v>
      </c>
      <c r="B5" s="4">
        <v>53</v>
      </c>
      <c r="C5">
        <f t="shared" si="0"/>
        <v>729</v>
      </c>
      <c r="D5">
        <f t="shared" si="1"/>
        <v>2809</v>
      </c>
      <c r="E5">
        <f t="shared" si="2"/>
        <v>1431</v>
      </c>
      <c r="F5">
        <f>B19*A5+B20</f>
        <v>55.326776994031469</v>
      </c>
      <c r="G5">
        <f>(F5-B13)^2</f>
        <v>0.45322921576530428</v>
      </c>
      <c r="J5">
        <f t="shared" si="4"/>
        <v>-2.3267769940314693</v>
      </c>
      <c r="K5">
        <f>A5-B12</f>
        <v>-0.38888888888888928</v>
      </c>
      <c r="L5">
        <f t="shared" si="3"/>
        <v>0.15123456790123488</v>
      </c>
    </row>
    <row r="6" spans="1:12" x14ac:dyDescent="0.25">
      <c r="A6" s="3">
        <v>28</v>
      </c>
      <c r="B6" s="4">
        <v>55</v>
      </c>
      <c r="C6">
        <f t="shared" si="0"/>
        <v>784</v>
      </c>
      <c r="D6">
        <f t="shared" si="1"/>
        <v>3025</v>
      </c>
      <c r="E6">
        <f t="shared" si="2"/>
        <v>1540</v>
      </c>
      <c r="F6">
        <f>B19*A6+B20</f>
        <v>57.057921866521973</v>
      </c>
      <c r="G6">
        <f>(F6-B13)^2</f>
        <v>1.1191986756653347</v>
      </c>
      <c r="J6">
        <f t="shared" si="4"/>
        <v>-2.0579218665219727</v>
      </c>
      <c r="K6">
        <f>A6-B12</f>
        <v>0.61111111111111072</v>
      </c>
      <c r="L6">
        <f t="shared" si="3"/>
        <v>0.37345679012345628</v>
      </c>
    </row>
    <row r="7" spans="1:12" x14ac:dyDescent="0.25">
      <c r="A7" s="3">
        <v>29</v>
      </c>
      <c r="B7" s="4">
        <v>60.5</v>
      </c>
      <c r="C7">
        <f t="shared" si="0"/>
        <v>841</v>
      </c>
      <c r="D7">
        <f t="shared" si="1"/>
        <v>3660.25</v>
      </c>
      <c r="E7">
        <f t="shared" si="2"/>
        <v>1754.5</v>
      </c>
      <c r="F7">
        <f>B19*A7+B20</f>
        <v>58.789066739012483</v>
      </c>
      <c r="G7">
        <f>(F7-B13)^2</f>
        <v>7.7788932746657276</v>
      </c>
      <c r="J7">
        <f t="shared" si="4"/>
        <v>1.7109332609875167</v>
      </c>
      <c r="K7">
        <f>A7-B12</f>
        <v>1.6111111111111107</v>
      </c>
      <c r="L7">
        <f t="shared" si="3"/>
        <v>2.5956790123456779</v>
      </c>
    </row>
    <row r="8" spans="1:12" x14ac:dyDescent="0.25">
      <c r="A8" s="3">
        <v>29</v>
      </c>
      <c r="B8" s="4">
        <v>61</v>
      </c>
      <c r="C8">
        <f t="shared" si="0"/>
        <v>841</v>
      </c>
      <c r="D8">
        <f t="shared" si="1"/>
        <v>3721</v>
      </c>
      <c r="E8">
        <f t="shared" si="2"/>
        <v>1769</v>
      </c>
      <c r="F8">
        <f>B19*A8+B20</f>
        <v>58.789066739012483</v>
      </c>
      <c r="G8">
        <f>(F8-B13)^2</f>
        <v>7.7788932746657276</v>
      </c>
      <c r="J8">
        <f t="shared" si="4"/>
        <v>2.2109332609875167</v>
      </c>
      <c r="K8">
        <f>A8-B12</f>
        <v>1.6111111111111107</v>
      </c>
      <c r="L8">
        <f t="shared" si="3"/>
        <v>2.5956790123456779</v>
      </c>
    </row>
    <row r="9" spans="1:12" x14ac:dyDescent="0.25">
      <c r="A9" s="3">
        <v>31</v>
      </c>
      <c r="B9" s="4">
        <v>63</v>
      </c>
      <c r="C9">
        <f t="shared" si="0"/>
        <v>961</v>
      </c>
      <c r="D9">
        <f t="shared" si="1"/>
        <v>3969</v>
      </c>
      <c r="E9">
        <f t="shared" si="2"/>
        <v>1953</v>
      </c>
      <c r="F9">
        <f>B19*A9+B20</f>
        <v>62.251356483993497</v>
      </c>
      <c r="G9">
        <f>(F9-B13)^2</f>
        <v>39.079457889967543</v>
      </c>
      <c r="J9">
        <f t="shared" si="4"/>
        <v>0.74864351600650281</v>
      </c>
      <c r="K9">
        <f>A9-B12</f>
        <v>3.6111111111111107</v>
      </c>
      <c r="L9">
        <f t="shared" si="3"/>
        <v>13.04012345679012</v>
      </c>
    </row>
    <row r="10" spans="1:12" x14ac:dyDescent="0.25">
      <c r="A10" s="3">
        <v>32.5</v>
      </c>
      <c r="B10" s="4">
        <v>64</v>
      </c>
      <c r="C10">
        <f t="shared" si="0"/>
        <v>1056.25</v>
      </c>
      <c r="D10">
        <f t="shared" si="1"/>
        <v>4096</v>
      </c>
      <c r="E10">
        <f t="shared" si="2"/>
        <v>2080</v>
      </c>
      <c r="F10">
        <f>B19*A10+B20</f>
        <v>64.848073792729252</v>
      </c>
      <c r="G10">
        <f>(F10-B13)^2</f>
        <v>78.288409841582222</v>
      </c>
      <c r="J10">
        <f t="shared" si="4"/>
        <v>-0.84807379272925232</v>
      </c>
      <c r="K10">
        <f>A10-B12</f>
        <v>5.1111111111111107</v>
      </c>
      <c r="L10">
        <f t="shared" si="3"/>
        <v>26.123456790123452</v>
      </c>
    </row>
    <row r="11" spans="1:12" ht="15.75" thickBot="1" x14ac:dyDescent="0.3">
      <c r="A11" s="5">
        <f>SUM(A2:A10)</f>
        <v>246.5</v>
      </c>
      <c r="B11" s="6">
        <f t="shared" ref="B11" si="5">SUM(B2:B10)</f>
        <v>504</v>
      </c>
      <c r="C11" s="6">
        <f>SUM(C2:C10)</f>
        <v>6853.75</v>
      </c>
      <c r="D11" s="6">
        <f>SUM(D2:D10)</f>
        <v>28558.5</v>
      </c>
      <c r="E11" s="7">
        <f>SUM(E2:E10)</f>
        <v>13981.25</v>
      </c>
      <c r="F11" s="6"/>
      <c r="G11" s="6">
        <f>SUM(G2:G10)</f>
        <v>306.84542864894263</v>
      </c>
      <c r="H11" s="6"/>
      <c r="I11" s="6"/>
      <c r="J11" s="6"/>
      <c r="K11" s="6"/>
      <c r="L11" s="6">
        <f>SUM(L2:L10)</f>
        <v>102.3888888888889</v>
      </c>
    </row>
    <row r="12" spans="1:12" ht="15.75" thickTop="1" x14ac:dyDescent="0.25">
      <c r="A12" t="s">
        <v>10</v>
      </c>
      <c r="B12">
        <f>AVERAGE(A2:A10)</f>
        <v>27.388888888888889</v>
      </c>
      <c r="D12" t="s">
        <v>21</v>
      </c>
    </row>
    <row r="13" spans="1:12" x14ac:dyDescent="0.25">
      <c r="A13" t="s">
        <v>15</v>
      </c>
      <c r="B13">
        <f>AVERAGE(B2:B10)</f>
        <v>56</v>
      </c>
      <c r="D13" t="s">
        <v>22</v>
      </c>
      <c r="E13" t="s">
        <v>23</v>
      </c>
    </row>
    <row r="14" spans="1:12" x14ac:dyDescent="0.25">
      <c r="A14" t="s">
        <v>13</v>
      </c>
      <c r="B14">
        <f>(9*E11-A11*B11)/SQRT((9*C11-A11^2)*(9*D11-B11^2))</f>
        <v>0.95777118675870476</v>
      </c>
    </row>
    <row r="15" spans="1:12" x14ac:dyDescent="0.25">
      <c r="A15" t="s">
        <v>14</v>
      </c>
      <c r="B15">
        <f>B14^2</f>
        <v>0.91732564618517776</v>
      </c>
      <c r="D15" t="s">
        <v>24</v>
      </c>
    </row>
    <row r="16" spans="1:12" x14ac:dyDescent="0.25">
      <c r="A16" t="s">
        <v>19</v>
      </c>
      <c r="D16">
        <v>8.8130000000000006</v>
      </c>
    </row>
    <row r="17" spans="1:4" x14ac:dyDescent="0.25">
      <c r="A17" t="s">
        <v>16</v>
      </c>
      <c r="B17">
        <f>STDEV(A2:A10)</f>
        <v>3.5775146556109432</v>
      </c>
      <c r="D17" t="s">
        <v>25</v>
      </c>
    </row>
    <row r="18" spans="1:4" x14ac:dyDescent="0.25">
      <c r="A18" t="s">
        <v>17</v>
      </c>
      <c r="B18">
        <f>STDEV(B2:B10)</f>
        <v>6.4662585781887811</v>
      </c>
    </row>
    <row r="19" spans="1:4" x14ac:dyDescent="0.25">
      <c r="A19" t="s">
        <v>18</v>
      </c>
      <c r="B19">
        <f>B14*B18/B17</f>
        <v>1.7311448724905063</v>
      </c>
    </row>
    <row r="20" spans="1:4" x14ac:dyDescent="0.25">
      <c r="A20" t="s">
        <v>12</v>
      </c>
      <c r="B20">
        <f>B13-B19*B12</f>
        <v>8.5858654367877989</v>
      </c>
    </row>
    <row r="22" spans="1:4" x14ac:dyDescent="0.25">
      <c r="A22" t="s">
        <v>5</v>
      </c>
      <c r="B22">
        <f>G11</f>
        <v>306.84542864894263</v>
      </c>
    </row>
    <row r="23" spans="1:4" x14ac:dyDescent="0.25">
      <c r="A23" t="s">
        <v>7</v>
      </c>
    </row>
    <row r="24" spans="1:4" x14ac:dyDescent="0.25">
      <c r="A24" t="s">
        <v>7</v>
      </c>
    </row>
    <row r="25" spans="1:4" x14ac:dyDescent="0.25">
      <c r="A25" t="s">
        <v>20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2012-10-18T17:38:15Z</cp:lastPrinted>
  <dcterms:created xsi:type="dcterms:W3CDTF">2012-10-11T16:51:00Z</dcterms:created>
  <dcterms:modified xsi:type="dcterms:W3CDTF">2012-10-23T18:18:11Z</dcterms:modified>
</cp:coreProperties>
</file>