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18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H13" i="1"/>
  <c r="H12" i="1"/>
  <c r="A18" i="1"/>
  <c r="B15" i="1"/>
  <c r="A17" i="1"/>
  <c r="B16" i="1"/>
  <c r="A16" i="1"/>
  <c r="A12" i="1"/>
  <c r="B12" i="1"/>
  <c r="A13" i="1"/>
  <c r="E10" i="1" l="1"/>
  <c r="E9" i="1"/>
  <c r="E8" i="1"/>
  <c r="E7" i="1"/>
  <c r="E6" i="1"/>
  <c r="E5" i="1"/>
  <c r="E4" i="1"/>
  <c r="E3" i="1"/>
  <c r="E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  <c r="A11" i="1"/>
  <c r="B11" i="1"/>
  <c r="D11" i="1" l="1"/>
  <c r="C11" i="1"/>
  <c r="E11" i="1"/>
  <c r="A15" i="1" l="1"/>
  <c r="A14" i="1" l="1"/>
  <c r="F7" i="1" s="1"/>
  <c r="I7" i="1" s="1"/>
  <c r="F6" i="1" l="1"/>
  <c r="I6" i="1" s="1"/>
  <c r="F3" i="1"/>
  <c r="H3" i="1" s="1"/>
  <c r="F8" i="1"/>
  <c r="I8" i="1" s="1"/>
  <c r="F10" i="1"/>
  <c r="H7" i="1"/>
  <c r="H10" i="1"/>
  <c r="F4" i="1"/>
  <c r="G4" i="1" s="1"/>
  <c r="F2" i="1"/>
  <c r="G2" i="1" s="1"/>
  <c r="G7" i="1"/>
  <c r="F5" i="1"/>
  <c r="H5" i="1" s="1"/>
  <c r="F9" i="1"/>
  <c r="I9" i="1" s="1"/>
  <c r="G5" i="1"/>
  <c r="H4" i="1"/>
  <c r="I3" i="1"/>
  <c r="G3" i="1"/>
  <c r="H2" i="1"/>
  <c r="G8" i="1" l="1"/>
  <c r="H6" i="1"/>
  <c r="H8" i="1"/>
  <c r="G6" i="1"/>
  <c r="I4" i="1"/>
  <c r="G9" i="1"/>
  <c r="H9" i="1"/>
  <c r="I10" i="1"/>
  <c r="G10" i="1"/>
  <c r="I2" i="1"/>
  <c r="I5" i="1"/>
  <c r="H11" i="1" l="1"/>
  <c r="G11" i="1"/>
  <c r="G12" i="1" l="1"/>
  <c r="G13" i="1" s="1"/>
</calcChain>
</file>

<file path=xl/sharedStrings.xml><?xml version="1.0" encoding="utf-8"?>
<sst xmlns="http://schemas.openxmlformats.org/spreadsheetml/2006/main" count="9" uniqueCount="9">
  <si>
    <t>x</t>
  </si>
  <si>
    <t>y</t>
  </si>
  <si>
    <t>X^2</t>
  </si>
  <si>
    <t>y^2</t>
  </si>
  <si>
    <t>xy</t>
  </si>
  <si>
    <t>cupY</t>
  </si>
  <si>
    <t>EV</t>
  </si>
  <si>
    <t>UV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</si>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</sst>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840463692038496"/>
                  <c:y val="-3.2766477107028291E-2"/>
                </c:manualLayout>
              </c:layout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19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35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21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59.5</c:v>
                </c:pt>
                <c:pt idx="7">
                  <c:v>61</c:v>
                </c:pt>
                <c:pt idx="8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168"/>
        <c:axId val="93800704"/>
      </c:scatterChart>
      <c:valAx>
        <c:axId val="937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800704"/>
        <c:crosses val="autoZero"/>
        <c:crossBetween val="midCat"/>
      </c:valAx>
      <c:valAx>
        <c:axId val="938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9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1</xdr:row>
      <xdr:rowOff>166687</xdr:rowOff>
    </xdr:from>
    <xdr:to>
      <xdr:col>17</xdr:col>
      <xdr:colOff>423862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3" sqref="H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19</v>
      </c>
      <c r="B2" s="2">
        <v>21</v>
      </c>
      <c r="C2">
        <f t="shared" ref="C2:C10" si="0">A2^2</f>
        <v>361</v>
      </c>
      <c r="D2">
        <f t="shared" ref="D2:D10" si="1">B2^2</f>
        <v>441</v>
      </c>
      <c r="E2">
        <f t="shared" ref="E2:E10" si="2">A2*B2</f>
        <v>399</v>
      </c>
      <c r="F2">
        <f>A13*A2+A14</f>
        <v>18.030813953488373</v>
      </c>
      <c r="G2">
        <f>(F2-B12)^2</f>
        <v>631.81109161859251</v>
      </c>
      <c r="H2">
        <f t="shared" ref="H2:H10" si="3">(B2-F2)^2</f>
        <v>8.8160657787993468</v>
      </c>
      <c r="I2">
        <f t="shared" ref="I2:I10" si="4">B2-F2</f>
        <v>2.9691860465116271</v>
      </c>
    </row>
    <row r="3" spans="1:9" x14ac:dyDescent="0.25">
      <c r="A3" s="3">
        <v>28</v>
      </c>
      <c r="B3" s="4">
        <v>32</v>
      </c>
      <c r="C3">
        <f t="shared" si="0"/>
        <v>784</v>
      </c>
      <c r="D3">
        <f t="shared" si="1"/>
        <v>1024</v>
      </c>
      <c r="E3">
        <f t="shared" si="2"/>
        <v>896</v>
      </c>
      <c r="F3">
        <f>A13*A3+A14</f>
        <v>32.268604651162789</v>
      </c>
      <c r="G3">
        <f>(F3-B12)^2</f>
        <v>118.76775569376838</v>
      </c>
      <c r="H3">
        <f t="shared" si="3"/>
        <v>7.2148458626283732E-2</v>
      </c>
      <c r="I3">
        <f t="shared" si="4"/>
        <v>-0.26860465116278931</v>
      </c>
    </row>
    <row r="4" spans="1:9" x14ac:dyDescent="0.25">
      <c r="A4" s="3">
        <v>29</v>
      </c>
      <c r="B4" s="4">
        <v>32</v>
      </c>
      <c r="C4">
        <f t="shared" si="0"/>
        <v>841</v>
      </c>
      <c r="D4">
        <f t="shared" si="1"/>
        <v>1024</v>
      </c>
      <c r="E4">
        <f t="shared" si="2"/>
        <v>928</v>
      </c>
      <c r="F4">
        <f>A13*A4+A14</f>
        <v>33.85058139534884</v>
      </c>
      <c r="G4">
        <f>(F4-B12)^2</f>
        <v>86.789444782464898</v>
      </c>
      <c r="H4">
        <f t="shared" si="3"/>
        <v>3.4246515008112595</v>
      </c>
      <c r="I4">
        <f t="shared" si="4"/>
        <v>-1.8505813953488399</v>
      </c>
    </row>
    <row r="5" spans="1:9" x14ac:dyDescent="0.25">
      <c r="A5" s="3">
        <v>31</v>
      </c>
      <c r="B5" s="4">
        <v>35</v>
      </c>
      <c r="C5">
        <f t="shared" si="0"/>
        <v>961</v>
      </c>
      <c r="D5">
        <f t="shared" si="1"/>
        <v>1225</v>
      </c>
      <c r="E5">
        <f t="shared" si="2"/>
        <v>1085</v>
      </c>
      <c r="F5">
        <f>A13*A5+A14</f>
        <v>37.014534883720934</v>
      </c>
      <c r="G5">
        <f>(F5-B12)^2</f>
        <v>37.848725474731012</v>
      </c>
      <c r="H5">
        <f t="shared" si="3"/>
        <v>4.0583507977285169</v>
      </c>
      <c r="I5">
        <f t="shared" si="4"/>
        <v>-2.014534883720934</v>
      </c>
    </row>
    <row r="6" spans="1:9" x14ac:dyDescent="0.25">
      <c r="A6" s="3">
        <v>35</v>
      </c>
      <c r="B6" s="4">
        <v>40</v>
      </c>
      <c r="C6">
        <f t="shared" si="0"/>
        <v>1225</v>
      </c>
      <c r="D6">
        <f t="shared" si="1"/>
        <v>1600</v>
      </c>
      <c r="E6">
        <f t="shared" si="2"/>
        <v>1400</v>
      </c>
      <c r="F6">
        <f>A13*A6+A14</f>
        <v>43.342441860465115</v>
      </c>
      <c r="G6">
        <f>(F6-B12)^2</f>
        <v>3.0896918754882957E-2</v>
      </c>
      <c r="H6">
        <f t="shared" si="3"/>
        <v>11.1719175905895</v>
      </c>
      <c r="I6">
        <f t="shared" si="4"/>
        <v>-3.3424418604651152</v>
      </c>
    </row>
    <row r="7" spans="1:9" x14ac:dyDescent="0.25">
      <c r="A7" s="3">
        <v>39</v>
      </c>
      <c r="B7" s="4">
        <v>45</v>
      </c>
      <c r="C7">
        <f t="shared" si="0"/>
        <v>1521</v>
      </c>
      <c r="D7">
        <f t="shared" si="1"/>
        <v>2025</v>
      </c>
      <c r="E7">
        <f t="shared" si="2"/>
        <v>1755</v>
      </c>
      <c r="F7">
        <f>A13*A7+A14</f>
        <v>49.670348837209303</v>
      </c>
      <c r="G7">
        <f>(F7-B12)^2</f>
        <v>42.297881775434213</v>
      </c>
      <c r="H7">
        <f t="shared" si="3"/>
        <v>21.812158261222294</v>
      </c>
      <c r="I7">
        <f t="shared" si="4"/>
        <v>-4.6703488372093034</v>
      </c>
    </row>
    <row r="8" spans="1:9" x14ac:dyDescent="0.25">
      <c r="A8" s="3">
        <v>41</v>
      </c>
      <c r="B8" s="4">
        <v>59.5</v>
      </c>
      <c r="C8">
        <f t="shared" si="0"/>
        <v>1681</v>
      </c>
      <c r="D8">
        <f t="shared" si="1"/>
        <v>3540.25</v>
      </c>
      <c r="E8">
        <f t="shared" si="2"/>
        <v>2439.5</v>
      </c>
      <c r="F8">
        <f>A13*A8+A14</f>
        <v>52.83430232558139</v>
      </c>
      <c r="G8">
        <f>(F8-B12)^2</f>
        <v>93.463179233519568</v>
      </c>
      <c r="H8">
        <f t="shared" si="3"/>
        <v>44.431525486749663</v>
      </c>
      <c r="I8">
        <f t="shared" si="4"/>
        <v>6.6656976744186096</v>
      </c>
    </row>
    <row r="9" spans="1:9" x14ac:dyDescent="0.25">
      <c r="A9" s="3">
        <v>43</v>
      </c>
      <c r="B9" s="4">
        <v>61</v>
      </c>
      <c r="C9">
        <f t="shared" si="0"/>
        <v>1849</v>
      </c>
      <c r="D9">
        <f t="shared" si="1"/>
        <v>3721</v>
      </c>
      <c r="E9">
        <f t="shared" si="2"/>
        <v>2623</v>
      </c>
      <c r="F9">
        <f>A13*A9+A14</f>
        <v>55.998255813953492</v>
      </c>
      <c r="G9">
        <f>(F9-B12)^2</f>
        <v>164.6496800447691</v>
      </c>
      <c r="H9">
        <f t="shared" si="3"/>
        <v>25.017444902650048</v>
      </c>
      <c r="I9">
        <f t="shared" si="4"/>
        <v>5.0017441860465084</v>
      </c>
    </row>
    <row r="10" spans="1:9" x14ac:dyDescent="0.25">
      <c r="A10" s="3">
        <v>49</v>
      </c>
      <c r="B10" s="4">
        <v>63</v>
      </c>
      <c r="C10">
        <f t="shared" si="0"/>
        <v>2401</v>
      </c>
      <c r="D10">
        <f t="shared" si="1"/>
        <v>3969</v>
      </c>
      <c r="E10">
        <f t="shared" si="2"/>
        <v>3087</v>
      </c>
      <c r="F10">
        <f>A13*A10+A14</f>
        <v>65.490116279069767</v>
      </c>
      <c r="G10">
        <f>(F10-B12)^2</f>
        <v>498.33640259750024</v>
      </c>
      <c r="H10">
        <f t="shared" si="3"/>
        <v>6.2006790832882608</v>
      </c>
      <c r="I10">
        <f t="shared" si="4"/>
        <v>-2.4901162790697668</v>
      </c>
    </row>
    <row r="11" spans="1:9" x14ac:dyDescent="0.25">
      <c r="A11" s="5">
        <f>SUM(A2:A10)</f>
        <v>314</v>
      </c>
      <c r="B11" s="6">
        <f t="shared" ref="B11" si="5">SUM(B2:B10)</f>
        <v>388.5</v>
      </c>
      <c r="C11" s="6">
        <f>SUM(C2:C10)</f>
        <v>11624</v>
      </c>
      <c r="D11" s="6">
        <f>SUM(D2:D10)</f>
        <v>18569.25</v>
      </c>
      <c r="E11" s="7">
        <f>SUM(E2:E10)</f>
        <v>14612.5</v>
      </c>
      <c r="G11">
        <f>SUM(G2:G10)</f>
        <v>1673.9950581395349</v>
      </c>
      <c r="H11">
        <f>SUM(H2:H10)</f>
        <v>125.00494186046518</v>
      </c>
    </row>
    <row r="12" spans="1:9" x14ac:dyDescent="0.25">
      <c r="A12">
        <f>AVERAGE(A2:A10)</f>
        <v>34.888888888888886</v>
      </c>
      <c r="B12">
        <f>AVERAGE(B2:B10)</f>
        <v>43.166666666666664</v>
      </c>
      <c r="G12">
        <f>G11+H11</f>
        <v>1799</v>
      </c>
      <c r="H12">
        <f>H11/7</f>
        <v>17.85784883720931</v>
      </c>
    </row>
    <row r="13" spans="1:9" x14ac:dyDescent="0.25">
      <c r="A13">
        <f>(9*E11-A11*B11)/(9*C11-A11^2)</f>
        <v>1.5819767441860466</v>
      </c>
      <c r="G13">
        <f>G11/G12</f>
        <v>0.9305142068591078</v>
      </c>
      <c r="H13">
        <f>G11/H12</f>
        <v>93.740017255131733</v>
      </c>
    </row>
    <row r="14" spans="1:9" x14ac:dyDescent="0.25">
      <c r="A14">
        <f>B12-A13*A12</f>
        <v>-12.026744186046514</v>
      </c>
      <c r="G14">
        <f>G13/(1-G13)/7</f>
        <v>1.9130615766353429</v>
      </c>
    </row>
    <row r="15" spans="1:9" x14ac:dyDescent="0.25">
      <c r="A15">
        <f>(9*E11-A11*B11)/SQRT((9*C11-A11^2)*(9*D11-B11^2))</f>
        <v>0.96463164309445482</v>
      </c>
      <c r="B15">
        <f>A15^2</f>
        <v>0.93051420685910768</v>
      </c>
    </row>
    <row r="16" spans="1:9" x14ac:dyDescent="0.25">
      <c r="A16">
        <f>STDEV(A2:A10)</f>
        <v>9.1439111495634666</v>
      </c>
      <c r="B16">
        <f>STDEV(B2:B10)</f>
        <v>14.995832754468823</v>
      </c>
    </row>
    <row r="17" spans="1:1" x14ac:dyDescent="0.25">
      <c r="A17">
        <f>A15*B16/A16</f>
        <v>1.5819767441860468</v>
      </c>
    </row>
    <row r="18" spans="1:1" x14ac:dyDescent="0.25">
      <c r="A18">
        <f>1-(1-B15^2)*8/7</f>
        <v>0.84669335904758203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2012-10-18T17:38:15Z</cp:lastPrinted>
  <dcterms:created xsi:type="dcterms:W3CDTF">2012-10-11T16:51:00Z</dcterms:created>
  <dcterms:modified xsi:type="dcterms:W3CDTF">2012-10-18T18:11:01Z</dcterms:modified>
</cp:coreProperties>
</file>