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360" yWindow="80" windowWidth="20620" windowHeight="10060"/>
  </bookViews>
  <sheets>
    <sheet name="Mahalanobis Distance" sheetId="1" r:id="rId1"/>
  </sheets>
  <definedNames>
    <definedName name="G_1">'Mahalanobis Distance'!$B$8:$C$17</definedName>
    <definedName name="G_2">'Mahalanobis Distance'!$D$8:$E$12</definedName>
    <definedName name="G1_center">'Mahalanobis Distance'!$G$8:$H$17</definedName>
    <definedName name="G2_center">'Mahalanobis Distance'!$I$8:$J$12</definedName>
    <definedName name="m">'Mahalanobis Distance'!$N$12</definedName>
    <definedName name="mean_diff">'Mahalanobis Distance'!$L$22:$L$23</definedName>
    <definedName name="n">'Mahalanobis Distance'!$N$13</definedName>
    <definedName name="q">'Mahalanobis Distance'!$N$14</definedName>
    <definedName name="S">'Mahalanobis Distance'!$M$18:$N$19</definedName>
    <definedName name="S_inv">'Mahalanobis Distance'!$Q$18:$R$19</definedName>
    <definedName name="x1_">'Mahalanobis Distance'!$B$8:$B$17</definedName>
    <definedName name="x2_">'Mahalanobis Distance'!$D$8:$D$12</definedName>
    <definedName name="y1_">'Mahalanobis Distance'!$C$8:$C$17</definedName>
    <definedName name="y2_">'Mahalanobis Distance'!$E$8:$E$12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1" l="1"/>
  <c r="N12" i="1"/>
  <c r="A9" i="1"/>
  <c r="A10" i="1"/>
  <c r="A11" i="1"/>
  <c r="A12" i="1"/>
  <c r="A13" i="1"/>
  <c r="A14" i="1"/>
  <c r="A15" i="1"/>
  <c r="A16" i="1"/>
  <c r="A17" i="1"/>
  <c r="N14" i="1"/>
  <c r="D19" i="1"/>
  <c r="B19" i="1"/>
  <c r="L22" i="1"/>
  <c r="G8" i="1"/>
  <c r="G17" i="1"/>
  <c r="G16" i="1"/>
  <c r="G15" i="1"/>
  <c r="G14" i="1"/>
  <c r="G13" i="1"/>
  <c r="G12" i="1"/>
  <c r="G11" i="1"/>
  <c r="G10" i="1"/>
  <c r="G9" i="1"/>
  <c r="I12" i="1"/>
  <c r="I11" i="1"/>
  <c r="I10" i="1"/>
  <c r="I9" i="1"/>
  <c r="I8" i="1"/>
  <c r="E19" i="1"/>
  <c r="C19" i="1"/>
  <c r="L23" i="1"/>
  <c r="H17" i="1"/>
  <c r="H16" i="1"/>
  <c r="H15" i="1"/>
  <c r="H14" i="1"/>
  <c r="H13" i="1"/>
  <c r="H12" i="1"/>
  <c r="H11" i="1"/>
  <c r="H10" i="1"/>
  <c r="H9" i="1"/>
  <c r="H8" i="1"/>
  <c r="M4" i="1" a="1"/>
  <c r="J12" i="1"/>
  <c r="J11" i="1"/>
  <c r="J10" i="1"/>
  <c r="J9" i="1"/>
  <c r="J8" i="1"/>
  <c r="M9" i="1" a="1"/>
  <c r="M4" i="1"/>
  <c r="M5" i="1"/>
  <c r="N4" i="1"/>
  <c r="N5" i="1"/>
  <c r="M10" i="1"/>
  <c r="M19" i="1"/>
  <c r="N9" i="1"/>
  <c r="N18" i="1"/>
  <c r="M9" i="1"/>
  <c r="M18" i="1"/>
  <c r="N10" i="1"/>
  <c r="N19" i="1"/>
  <c r="Q18" i="1" a="1"/>
  <c r="Q18" i="1"/>
  <c r="R18" i="1"/>
  <c r="Q19" i="1"/>
  <c r="R19" i="1"/>
  <c r="N26" i="1" a="1"/>
  <c r="N26" i="1"/>
</calcChain>
</file>

<file path=xl/sharedStrings.xml><?xml version="1.0" encoding="utf-8"?>
<sst xmlns="http://schemas.openxmlformats.org/spreadsheetml/2006/main" count="47" uniqueCount="27">
  <si>
    <t>Group 1</t>
  </si>
  <si>
    <t>Group 2</t>
  </si>
  <si>
    <t>x</t>
  </si>
  <si>
    <t>y</t>
  </si>
  <si>
    <t>x1</t>
  </si>
  <si>
    <t>y1</t>
  </si>
  <si>
    <t>x2</t>
  </si>
  <si>
    <t>y2</t>
  </si>
  <si>
    <t>No</t>
  </si>
  <si>
    <t>Mean</t>
  </si>
  <si>
    <t>Total data of group 1</t>
  </si>
  <si>
    <t>Total data of group 2</t>
  </si>
  <si>
    <t>Pooled Covariance Matrix</t>
  </si>
  <si>
    <t>mean difference (G1-G2)</t>
  </si>
  <si>
    <t>Inverse Pooled Covariance matrix</t>
  </si>
  <si>
    <t>Mahalanobis (G1, G2)</t>
  </si>
  <si>
    <t>Total data</t>
  </si>
  <si>
    <t>Covariance of Group 2</t>
  </si>
  <si>
    <t>Covariance of Group 1</t>
  </si>
  <si>
    <t>Mahalanobis distance between two groups of data</t>
  </si>
  <si>
    <t>Each group contain 2 variables</t>
  </si>
  <si>
    <t>Kardi Teknomo's Tutorial on</t>
  </si>
  <si>
    <t>Centered data</t>
  </si>
  <si>
    <r>
      <t xml:space="preserve">This worksheet is provided to accompany </t>
    </r>
    <r>
      <rPr>
        <b/>
        <sz val="10"/>
        <rFont val="Arial"/>
        <family val="2"/>
      </rPr>
      <t>Similarity Measurement tutorial</t>
    </r>
  </si>
  <si>
    <t xml:space="preserve">visit more complete tutorial in </t>
  </si>
  <si>
    <t>http://people.revoledu.com/kardi/tutorial/Similarity/</t>
  </si>
  <si>
    <t>copyright © Kardi Teknomo 2005-2010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</si>
</sst>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indexed="19"/>
      <name val="Arial"/>
      <family val="2"/>
    </font>
    <font>
      <u/>
      <sz val="10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4" borderId="0" xfId="3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4" fillId="4" borderId="0" xfId="3" applyAlignment="1">
      <alignment horizontal="center"/>
    </xf>
    <xf numFmtId="0" fontId="5" fillId="8" borderId="0" xfId="7" applyAlignment="1">
      <alignment horizontal="center"/>
    </xf>
    <xf numFmtId="0" fontId="1" fillId="7" borderId="0" xfId="6" applyAlignment="1">
      <alignment horizontal="center"/>
    </xf>
    <xf numFmtId="0" fontId="5" fillId="10" borderId="0" xfId="9" applyAlignment="1">
      <alignment horizontal="center"/>
    </xf>
    <xf numFmtId="0" fontId="1" fillId="9" borderId="0" xfId="8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4" fillId="4" borderId="0" xfId="3" applyNumberFormat="1"/>
    <xf numFmtId="1" fontId="1" fillId="6" borderId="0" xfId="5" applyNumberFormat="1"/>
    <xf numFmtId="0" fontId="1" fillId="5" borderId="0" xfId="4"/>
    <xf numFmtId="164" fontId="4" fillId="4" borderId="0" xfId="3" applyNumberFormat="1"/>
    <xf numFmtId="0" fontId="7" fillId="0" borderId="0" xfId="0" applyFont="1"/>
    <xf numFmtId="0" fontId="8" fillId="0" borderId="0" xfId="10" applyAlignment="1" applyProtection="1"/>
    <xf numFmtId="0" fontId="3" fillId="3" borderId="0" xfId="2" applyAlignment="1" applyProtection="1">
      <alignment horizontal="center"/>
      <protection locked="0"/>
    </xf>
    <xf numFmtId="0" fontId="2" fillId="2" borderId="0" xfId="1" applyAlignment="1" applyProtection="1">
      <alignment horizontal="center"/>
      <protection locked="0"/>
    </xf>
    <xf numFmtId="2" fontId="3" fillId="3" borderId="0" xfId="2" applyNumberFormat="1" applyAlignment="1" applyProtection="1">
      <alignment horizontal="center"/>
      <protection locked="0"/>
    </xf>
    <xf numFmtId="2" fontId="2" fillId="2" borderId="0" xfId="1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1">
    <cellStyle name="20% - Accent1" xfId="4" builtinId="30"/>
    <cellStyle name="20% - Accent2" xfId="6" builtinId="34"/>
    <cellStyle name="20% - Accent3" xfId="8" builtinId="38"/>
    <cellStyle name="40% - Accent1" xfId="5" builtinId="31"/>
    <cellStyle name="60% - Accent2" xfId="7" builtinId="36"/>
    <cellStyle name="60% - Accent3" xfId="9" builtinId="40"/>
    <cellStyle name="Bad" xfId="2" builtinId="27"/>
    <cellStyle name="Good" xfId="1" builtinId="26"/>
    <cellStyle name="Hyperlink" xfId="10" builtin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8575">
              <a:noFill/>
            </a:ln>
          </c:spPr>
          <c:xVal>
            <c:numRef>
              <c:f>'Mahalanobis Distance'!$B$8:$B$27</c:f>
              <c:numCache>
                <c:formatCode>General</c:formatCode>
                <c:ptCount val="20"/>
                <c:pt idx="0">
                  <c:v>2.0</c:v>
                </c:pt>
                <c:pt idx="1">
                  <c:v>2.0</c:v>
                </c:pt>
                <c:pt idx="2">
                  <c:v>6.0</c:v>
                </c:pt>
                <c:pt idx="3">
                  <c:v>7.0</c:v>
                </c:pt>
                <c:pt idx="4">
                  <c:v>4.0</c:v>
                </c:pt>
                <c:pt idx="5">
                  <c:v>6.0</c:v>
                </c:pt>
                <c:pt idx="6">
                  <c:v>5.0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1">
                  <c:v>3.9</c:v>
                </c:pt>
              </c:numCache>
            </c:numRef>
          </c:xVal>
          <c:yVal>
            <c:numRef>
              <c:f>'Mahalanobis Distance'!$C$8:$C$27</c:f>
              <c:numCache>
                <c:formatCode>General</c:formatCode>
                <c:ptCount val="20"/>
                <c:pt idx="0">
                  <c:v>2.0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6.0</c:v>
                </c:pt>
                <c:pt idx="8">
                  <c:v>5.0</c:v>
                </c:pt>
                <c:pt idx="9">
                  <c:v>3.0</c:v>
                </c:pt>
                <c:pt idx="11">
                  <c:v>4.3</c:v>
                </c:pt>
              </c:numCache>
            </c:numRef>
          </c:yVal>
          <c:smooth val="0"/>
        </c:ser>
        <c:ser>
          <c:idx val="1"/>
          <c:order val="1"/>
          <c:tx>
            <c:v>Group2</c:v>
          </c:tx>
          <c:spPr>
            <a:ln w="28575">
              <a:noFill/>
            </a:ln>
          </c:spPr>
          <c:xVal>
            <c:numRef>
              <c:f>'Mahalanobis Distance'!$D$8:$D$17</c:f>
              <c:numCache>
                <c:formatCode>General</c:formatCode>
                <c:ptCount val="10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</c:numCache>
            </c:numRef>
          </c:xVal>
          <c:yVal>
            <c:numRef>
              <c:f>'Mahalanobis Distance'!$E$8:$E$17</c:f>
              <c:numCache>
                <c:formatCode>General</c:formatCode>
                <c:ptCount val="10"/>
                <c:pt idx="0">
                  <c:v>5.0</c:v>
                </c:pt>
                <c:pt idx="1">
                  <c:v>4.0</c:v>
                </c:pt>
                <c:pt idx="2">
                  <c:v>7.0</c:v>
                </c:pt>
                <c:pt idx="3">
                  <c:v>6.0</c:v>
                </c:pt>
                <c:pt idx="4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951800"/>
        <c:axId val="2140543768"/>
      </c:scatterChart>
      <c:valAx>
        <c:axId val="2139951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543768"/>
        <c:crosses val="autoZero"/>
        <c:crossBetween val="midCat"/>
      </c:valAx>
      <c:valAx>
        <c:axId val="2140543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399518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19</xdr:row>
      <xdr:rowOff>180975</xdr:rowOff>
    </xdr:from>
    <xdr:to>
      <xdr:col>5</xdr:col>
      <xdr:colOff>190500</xdr:colOff>
      <xdr:row>37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revoledu.com/kardi/tutorial/Similar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M33" sqref="M33"/>
    </sheetView>
  </sheetViews>
  <sheetFormatPr baseColWidth="10" defaultColWidth="8.83203125" defaultRowHeight="14" x14ac:dyDescent="0"/>
  <cols>
    <col min="7" max="7" width="12.83203125" bestFit="1" customWidth="1"/>
    <col min="8" max="9" width="10.33203125" bestFit="1" customWidth="1"/>
    <col min="10" max="10" width="11" bestFit="1" customWidth="1"/>
    <col min="12" max="12" width="10.5" customWidth="1"/>
  </cols>
  <sheetData>
    <row r="1" spans="1:16">
      <c r="A1" t="s">
        <v>21</v>
      </c>
    </row>
    <row r="2" spans="1:16">
      <c r="A2" t="s">
        <v>19</v>
      </c>
      <c r="L2" t="s">
        <v>18</v>
      </c>
    </row>
    <row r="3" spans="1:16">
      <c r="A3" t="s">
        <v>20</v>
      </c>
      <c r="M3" s="2" t="s">
        <v>4</v>
      </c>
      <c r="N3" s="2" t="s">
        <v>5</v>
      </c>
    </row>
    <row r="4" spans="1:16">
      <c r="L4" s="2" t="s">
        <v>4</v>
      </c>
      <c r="M4" s="12">
        <f t="array" ref="M4:N5">MMULT(TRANSPOSE(G1_center),G1_center)/(m)</f>
        <v>3.8900000000000006</v>
      </c>
      <c r="N4" s="12">
        <v>0.13000000000000006</v>
      </c>
    </row>
    <row r="5" spans="1:16">
      <c r="G5" t="s">
        <v>22</v>
      </c>
      <c r="L5" s="2" t="s">
        <v>5</v>
      </c>
      <c r="M5" s="12">
        <v>0.13000000000000006</v>
      </c>
      <c r="N5" s="12">
        <v>2.21</v>
      </c>
    </row>
    <row r="6" spans="1:16">
      <c r="B6" s="22" t="s">
        <v>0</v>
      </c>
      <c r="C6" s="22"/>
      <c r="D6" s="22" t="s">
        <v>1</v>
      </c>
      <c r="E6" s="22"/>
      <c r="G6" s="22" t="s">
        <v>0</v>
      </c>
      <c r="H6" s="22"/>
      <c r="I6" s="22" t="s">
        <v>1</v>
      </c>
      <c r="J6" s="22"/>
    </row>
    <row r="7" spans="1:16">
      <c r="A7" t="s">
        <v>8</v>
      </c>
      <c r="B7" s="6" t="s">
        <v>4</v>
      </c>
      <c r="C7" s="6" t="s">
        <v>5</v>
      </c>
      <c r="D7" s="8" t="s">
        <v>6</v>
      </c>
      <c r="E7" s="8" t="s">
        <v>7</v>
      </c>
      <c r="G7" s="6" t="s">
        <v>4</v>
      </c>
      <c r="H7" s="6" t="s">
        <v>5</v>
      </c>
      <c r="I7" s="8" t="s">
        <v>6</v>
      </c>
      <c r="J7" s="8" t="s">
        <v>7</v>
      </c>
      <c r="L7" t="s">
        <v>17</v>
      </c>
    </row>
    <row r="8" spans="1:16">
      <c r="A8">
        <v>1</v>
      </c>
      <c r="B8" s="18">
        <v>2</v>
      </c>
      <c r="C8" s="18">
        <v>2</v>
      </c>
      <c r="D8" s="19">
        <v>6</v>
      </c>
      <c r="E8" s="19">
        <v>5</v>
      </c>
      <c r="G8" s="20">
        <f>+B8-B$19</f>
        <v>-1.9</v>
      </c>
      <c r="H8" s="20">
        <f t="shared" ref="H8:H17" si="0">+C8-C$19</f>
        <v>-2.2999999999999998</v>
      </c>
      <c r="I8" s="21">
        <f t="shared" ref="I8:I12" si="1">+D8-D$19</f>
        <v>-0.20000000000000018</v>
      </c>
      <c r="J8" s="21">
        <f t="shared" ref="J8:J12" si="2">+E8-E$19</f>
        <v>-0.20000000000000018</v>
      </c>
      <c r="M8" s="2" t="s">
        <v>6</v>
      </c>
      <c r="N8" s="2" t="s">
        <v>7</v>
      </c>
    </row>
    <row r="9" spans="1:16">
      <c r="A9">
        <f>+A8+1</f>
        <v>2</v>
      </c>
      <c r="B9" s="18">
        <v>2</v>
      </c>
      <c r="C9" s="18">
        <v>5</v>
      </c>
      <c r="D9" s="19">
        <v>7</v>
      </c>
      <c r="E9" s="19">
        <v>4</v>
      </c>
      <c r="G9" s="20">
        <f t="shared" ref="G9:G17" si="3">+B9-B$19</f>
        <v>-1.9</v>
      </c>
      <c r="H9" s="20">
        <f t="shared" si="0"/>
        <v>0.70000000000000018</v>
      </c>
      <c r="I9" s="21">
        <f t="shared" si="1"/>
        <v>0.79999999999999982</v>
      </c>
      <c r="J9" s="21">
        <f t="shared" si="2"/>
        <v>-1.2000000000000002</v>
      </c>
      <c r="L9" s="2" t="s">
        <v>6</v>
      </c>
      <c r="M9" s="1">
        <f t="array" ref="M9:N10">MMULT(TRANSPOSE(G2_center),G2_center)/(n)</f>
        <v>1.3599999999999999</v>
      </c>
      <c r="N9" s="1">
        <v>0.55999999999999994</v>
      </c>
      <c r="O9" s="2"/>
      <c r="P9" s="2"/>
    </row>
    <row r="10" spans="1:16">
      <c r="A10">
        <f t="shared" ref="A10:A17" si="4">+A9+1</f>
        <v>3</v>
      </c>
      <c r="B10" s="18">
        <v>6</v>
      </c>
      <c r="C10" s="18">
        <v>5</v>
      </c>
      <c r="D10" s="19">
        <v>8</v>
      </c>
      <c r="E10" s="19">
        <v>7</v>
      </c>
      <c r="G10" s="20">
        <f t="shared" si="3"/>
        <v>2.1</v>
      </c>
      <c r="H10" s="20">
        <f t="shared" si="0"/>
        <v>0.70000000000000018</v>
      </c>
      <c r="I10" s="21">
        <f t="shared" si="1"/>
        <v>1.7999999999999998</v>
      </c>
      <c r="J10" s="21">
        <f t="shared" si="2"/>
        <v>1.7999999999999998</v>
      </c>
      <c r="L10" s="2" t="s">
        <v>7</v>
      </c>
      <c r="M10" s="1">
        <v>0.55999999999999994</v>
      </c>
      <c r="N10" s="1">
        <v>1.3599999999999999</v>
      </c>
      <c r="O10" s="4"/>
      <c r="P10" s="4"/>
    </row>
    <row r="11" spans="1:16">
      <c r="A11">
        <f t="shared" si="4"/>
        <v>4</v>
      </c>
      <c r="B11" s="18">
        <v>7</v>
      </c>
      <c r="C11" s="18">
        <v>3</v>
      </c>
      <c r="D11" s="19">
        <v>5</v>
      </c>
      <c r="E11" s="19">
        <v>6</v>
      </c>
      <c r="G11" s="20">
        <f t="shared" si="3"/>
        <v>3.1</v>
      </c>
      <c r="H11" s="20">
        <f t="shared" si="0"/>
        <v>-1.2999999999999998</v>
      </c>
      <c r="I11" s="21">
        <f t="shared" si="1"/>
        <v>-1.2000000000000002</v>
      </c>
      <c r="J11" s="21">
        <f t="shared" si="2"/>
        <v>0.79999999999999982</v>
      </c>
      <c r="L11" s="2"/>
      <c r="M11" s="4"/>
      <c r="N11" s="4"/>
      <c r="O11" s="4"/>
      <c r="P11" s="4"/>
    </row>
    <row r="12" spans="1:16">
      <c r="A12">
        <f t="shared" si="4"/>
        <v>5</v>
      </c>
      <c r="B12" s="18">
        <v>4</v>
      </c>
      <c r="C12" s="18">
        <v>7</v>
      </c>
      <c r="D12" s="19">
        <v>5</v>
      </c>
      <c r="E12" s="19">
        <v>4</v>
      </c>
      <c r="G12" s="20">
        <f t="shared" si="3"/>
        <v>0.10000000000000009</v>
      </c>
      <c r="H12" s="20">
        <f t="shared" si="0"/>
        <v>2.7</v>
      </c>
      <c r="I12" s="21">
        <f t="shared" si="1"/>
        <v>-1.2000000000000002</v>
      </c>
      <c r="J12" s="21">
        <f t="shared" si="2"/>
        <v>-1.2000000000000002</v>
      </c>
      <c r="L12" s="10" t="s">
        <v>10</v>
      </c>
      <c r="M12" s="4"/>
      <c r="N12" s="13">
        <f>COUNT(x1_)</f>
        <v>10</v>
      </c>
      <c r="O12" s="4"/>
      <c r="P12" s="4"/>
    </row>
    <row r="13" spans="1:16">
      <c r="A13">
        <f t="shared" si="4"/>
        <v>6</v>
      </c>
      <c r="B13" s="18">
        <v>6</v>
      </c>
      <c r="C13" s="18">
        <v>4</v>
      </c>
      <c r="D13" s="2"/>
      <c r="E13" s="2"/>
      <c r="G13" s="20">
        <f t="shared" si="3"/>
        <v>2.1</v>
      </c>
      <c r="H13" s="20">
        <f t="shared" si="0"/>
        <v>-0.29999999999999982</v>
      </c>
      <c r="I13" s="3"/>
      <c r="J13" s="3"/>
      <c r="L13" s="10" t="s">
        <v>11</v>
      </c>
      <c r="M13" s="4"/>
      <c r="N13" s="13">
        <f>COUNT(x2_)</f>
        <v>5</v>
      </c>
      <c r="O13" s="4"/>
      <c r="P13" s="4"/>
    </row>
    <row r="14" spans="1:16">
      <c r="A14">
        <f t="shared" si="4"/>
        <v>7</v>
      </c>
      <c r="B14" s="18">
        <v>5</v>
      </c>
      <c r="C14" s="18">
        <v>3</v>
      </c>
      <c r="D14" s="2"/>
      <c r="E14" s="2"/>
      <c r="G14" s="20">
        <f t="shared" si="3"/>
        <v>1.1000000000000001</v>
      </c>
      <c r="H14" s="20">
        <f t="shared" si="0"/>
        <v>-1.2999999999999998</v>
      </c>
      <c r="I14" s="3"/>
      <c r="J14" s="3"/>
      <c r="L14" s="2" t="s">
        <v>16</v>
      </c>
      <c r="N14" s="14">
        <f>+n+m</f>
        <v>15</v>
      </c>
    </row>
    <row r="15" spans="1:16">
      <c r="A15">
        <f t="shared" si="4"/>
        <v>8</v>
      </c>
      <c r="B15" s="18">
        <v>4</v>
      </c>
      <c r="C15" s="18">
        <v>6</v>
      </c>
      <c r="D15" s="2"/>
      <c r="E15" s="2"/>
      <c r="G15" s="20">
        <f t="shared" si="3"/>
        <v>0.10000000000000009</v>
      </c>
      <c r="H15" s="20">
        <f t="shared" si="0"/>
        <v>1.7000000000000002</v>
      </c>
      <c r="I15" s="3"/>
      <c r="J15" s="3"/>
    </row>
    <row r="16" spans="1:16">
      <c r="A16">
        <f t="shared" si="4"/>
        <v>9</v>
      </c>
      <c r="B16" s="18">
        <v>2</v>
      </c>
      <c r="C16" s="18">
        <v>5</v>
      </c>
      <c r="D16" s="2"/>
      <c r="E16" s="2"/>
      <c r="G16" s="20">
        <f t="shared" si="3"/>
        <v>-1.9</v>
      </c>
      <c r="H16" s="20">
        <f t="shared" si="0"/>
        <v>0.70000000000000018</v>
      </c>
      <c r="I16" s="3"/>
      <c r="J16" s="3"/>
      <c r="L16" s="10" t="s">
        <v>12</v>
      </c>
      <c r="M16" s="2"/>
      <c r="N16" s="2"/>
      <c r="O16" s="2"/>
      <c r="P16" s="10" t="s">
        <v>14</v>
      </c>
    </row>
    <row r="17" spans="1:18">
      <c r="A17">
        <f t="shared" si="4"/>
        <v>10</v>
      </c>
      <c r="B17" s="18">
        <v>1</v>
      </c>
      <c r="C17" s="18">
        <v>3</v>
      </c>
      <c r="D17" s="2"/>
      <c r="E17" s="2"/>
      <c r="G17" s="20">
        <f t="shared" si="3"/>
        <v>-2.9</v>
      </c>
      <c r="H17" s="20">
        <f t="shared" si="0"/>
        <v>-1.2999999999999998</v>
      </c>
      <c r="I17" s="3"/>
      <c r="J17" s="3"/>
      <c r="L17" s="2"/>
      <c r="M17" s="4" t="s">
        <v>2</v>
      </c>
      <c r="N17" s="4" t="s">
        <v>3</v>
      </c>
      <c r="O17" s="4"/>
      <c r="P17" s="4"/>
      <c r="Q17" s="4" t="s">
        <v>2</v>
      </c>
      <c r="R17" s="4" t="s">
        <v>3</v>
      </c>
    </row>
    <row r="18" spans="1:18">
      <c r="B18" s="2"/>
      <c r="C18" s="2"/>
      <c r="D18" s="2"/>
      <c r="E18" s="2"/>
      <c r="G18" s="3"/>
      <c r="H18" s="3"/>
      <c r="I18" s="3"/>
      <c r="J18" s="3"/>
      <c r="L18" s="2" t="s">
        <v>2</v>
      </c>
      <c r="M18" s="12">
        <f>m/q*M4+n/q*M9</f>
        <v>3.0466666666666669</v>
      </c>
      <c r="N18" s="12">
        <f>m/q*N4+n/q*N9</f>
        <v>0.27333333333333332</v>
      </c>
      <c r="O18" s="4"/>
      <c r="P18" s="2" t="s">
        <v>2</v>
      </c>
      <c r="Q18" s="15">
        <f t="array" ref="Q18:R19">MINVERSE(S)</f>
        <v>0.33245904656727404</v>
      </c>
      <c r="R18" s="15">
        <v>-4.7165470274249957E-2</v>
      </c>
    </row>
    <row r="19" spans="1:18">
      <c r="A19" t="s">
        <v>9</v>
      </c>
      <c r="B19" s="7">
        <f>AVERAGE(x1_)</f>
        <v>3.9</v>
      </c>
      <c r="C19" s="7">
        <f>AVERAGE(y1_)</f>
        <v>4.3</v>
      </c>
      <c r="D19" s="9">
        <f>AVERAGE(x2_)</f>
        <v>6.2</v>
      </c>
      <c r="E19" s="9">
        <f>AVERAGE(y2_)</f>
        <v>5.2</v>
      </c>
      <c r="G19" s="3"/>
      <c r="H19" s="3"/>
      <c r="I19" s="3"/>
      <c r="J19" s="3"/>
      <c r="L19" s="2" t="s">
        <v>3</v>
      </c>
      <c r="M19" s="12">
        <f>m/q*M5+n/q*M10</f>
        <v>0.27333333333333332</v>
      </c>
      <c r="N19" s="12">
        <f>m/q*N5+n/q*N10</f>
        <v>1.9266666666666663</v>
      </c>
      <c r="O19" s="4"/>
      <c r="P19" s="2" t="s">
        <v>3</v>
      </c>
      <c r="Q19" s="15">
        <v>-4.7165470274249957E-2</v>
      </c>
      <c r="R19" s="15">
        <v>0.52572243695932275</v>
      </c>
    </row>
    <row r="20" spans="1:18">
      <c r="B20" s="2"/>
      <c r="C20" s="2"/>
      <c r="D20" s="2"/>
      <c r="E20" s="2"/>
      <c r="G20" s="3"/>
      <c r="H20" s="3"/>
      <c r="I20" s="3"/>
      <c r="J20" s="3"/>
      <c r="M20" s="4"/>
      <c r="N20" s="4"/>
      <c r="O20" s="4"/>
      <c r="P20" s="4"/>
    </row>
    <row r="21" spans="1:18">
      <c r="B21" s="2"/>
      <c r="C21" s="2"/>
      <c r="D21" s="2"/>
      <c r="E21" s="2"/>
      <c r="G21" s="3"/>
      <c r="H21" s="3"/>
      <c r="I21" s="3"/>
      <c r="J21" s="3"/>
      <c r="L21" s="10" t="s">
        <v>13</v>
      </c>
    </row>
    <row r="22" spans="1:18">
      <c r="B22" s="2"/>
      <c r="C22" s="2"/>
      <c r="D22" s="2"/>
      <c r="E22" s="2"/>
      <c r="G22" s="3"/>
      <c r="H22" s="3"/>
      <c r="I22" s="3"/>
      <c r="J22" s="3"/>
      <c r="L22" s="5">
        <f>B19-D19</f>
        <v>-2.3000000000000003</v>
      </c>
      <c r="N22" s="2"/>
    </row>
    <row r="23" spans="1:18">
      <c r="B23" s="2"/>
      <c r="C23" s="2"/>
      <c r="D23" s="2"/>
      <c r="E23" s="2"/>
      <c r="G23" s="3"/>
      <c r="H23" s="3"/>
      <c r="I23" s="3"/>
      <c r="J23" s="3"/>
      <c r="L23" s="5">
        <f>C19-E19</f>
        <v>-0.90000000000000036</v>
      </c>
      <c r="P23" s="4"/>
    </row>
    <row r="24" spans="1:18">
      <c r="B24" s="2"/>
      <c r="C24" s="2"/>
      <c r="D24" s="2"/>
      <c r="E24" s="2"/>
      <c r="G24" s="3"/>
      <c r="H24" s="3"/>
      <c r="I24" s="3"/>
      <c r="J24" s="3"/>
      <c r="P24" s="4"/>
    </row>
    <row r="25" spans="1:18">
      <c r="B25" s="2"/>
      <c r="C25" s="2"/>
      <c r="D25" s="2"/>
      <c r="E25" s="2"/>
      <c r="G25" s="3"/>
      <c r="H25" s="3"/>
      <c r="I25" s="3"/>
      <c r="J25" s="3"/>
    </row>
    <row r="26" spans="1:18">
      <c r="B26" s="2"/>
      <c r="C26" s="2"/>
      <c r="D26" s="2"/>
      <c r="E26" s="2"/>
      <c r="G26" s="3"/>
      <c r="H26" s="3"/>
      <c r="I26" s="3"/>
      <c r="J26" s="3"/>
      <c r="L26" s="11" t="s">
        <v>15</v>
      </c>
      <c r="N26" s="12">
        <f t="array" ref="N26">SQRT(MMULT(MMULT(TRANSPOSE(mean_diff),S_inv),mean_diff))</f>
        <v>1.41041783998308</v>
      </c>
    </row>
    <row r="27" spans="1:18">
      <c r="B27" s="2"/>
      <c r="C27" s="2"/>
      <c r="D27" s="2"/>
      <c r="E27" s="2"/>
      <c r="G27" s="3"/>
      <c r="H27" s="3"/>
      <c r="I27" s="3"/>
      <c r="J27" s="3"/>
    </row>
    <row r="28" spans="1:18">
      <c r="I28" t="s">
        <v>23</v>
      </c>
    </row>
    <row r="29" spans="1:18">
      <c r="G29" s="3"/>
      <c r="H29" s="3"/>
      <c r="I29" s="16" t="s">
        <v>26</v>
      </c>
    </row>
    <row r="30" spans="1:18">
      <c r="I30" t="s">
        <v>24</v>
      </c>
      <c r="L30" s="17" t="s">
        <v>25</v>
      </c>
    </row>
  </sheetData>
  <sheetProtection password="CAD8" sheet="1" formatCells="0" formatColumns="0" formatRows="0" insertColumns="0" insertRows="0" insertHyperlinks="0" deleteColumns="0" deleteRows="0" sort="0" autoFilter="0" pivotTables="0"/>
  <mergeCells count="4">
    <mergeCell ref="B6:C6"/>
    <mergeCell ref="D6:E6"/>
    <mergeCell ref="G6:H6"/>
    <mergeCell ref="I6:J6"/>
  </mergeCells>
  <hyperlinks>
    <hyperlink ref="L30" r:id="rId1"/>
  </hyperlinks>
  <pageMargins left="0.7" right="0.7" top="0.75" bottom="0.75" header="0.3" footer="0.3"/>
  <pageSetup orientation="portrait" horizontalDpi="4294967293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Mahalanobis Distance</vt:lpstr>
    </vt:vector>
  </TitlesOfParts>
  <Company>Teknomo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</dc:creator>
  <cp:lastModifiedBy>HongGou_x000d_HongGou Yang_x000d_Yang</cp:lastModifiedBy>
  <dcterms:created xsi:type="dcterms:W3CDTF">2008-07-07T08:17:13Z</dcterms:created>
  <dcterms:modified xsi:type="dcterms:W3CDTF">2016-01-13T10:59:04Z</dcterms:modified>
</cp:coreProperties>
</file>