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iposfacturador\archivos\"/>
    </mc:Choice>
  </mc:AlternateContent>
  <xr:revisionPtr revIDLastSave="0" documentId="13_ncr:1_{96089445-1609-40EC-ACDD-639F068991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" sheetId="1" r:id="rId1"/>
    <sheet name="Categorias" sheetId="7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Productos!$A$1:$P$43</definedName>
    <definedName name="categorias">#REF!</definedName>
    <definedName name="TIPO_AFECTACION">Tipo_Afectacion!#REF!</definedName>
    <definedName name="UNIDAD_MEDIDA">Tipo_Afectacion!$A$2:$A$4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M24" i="1"/>
  <c r="P24" i="1" s="1"/>
  <c r="A2" i="6"/>
  <c r="P43" i="1"/>
  <c r="L43" i="1"/>
  <c r="J43" i="1"/>
  <c r="E43" i="1"/>
  <c r="P42" i="1"/>
  <c r="L42" i="1"/>
  <c r="J42" i="1"/>
  <c r="E42" i="1"/>
  <c r="P41" i="1"/>
  <c r="L41" i="1"/>
  <c r="J41" i="1"/>
  <c r="E41" i="1"/>
  <c r="P40" i="1"/>
  <c r="L40" i="1"/>
  <c r="J40" i="1"/>
  <c r="E40" i="1"/>
  <c r="P39" i="1"/>
  <c r="L39" i="1"/>
  <c r="J39" i="1"/>
  <c r="E39" i="1"/>
  <c r="P38" i="1"/>
  <c r="L38" i="1"/>
  <c r="J38" i="1"/>
  <c r="E38" i="1"/>
  <c r="P37" i="1"/>
  <c r="L37" i="1"/>
  <c r="J37" i="1"/>
  <c r="E37" i="1"/>
  <c r="P36" i="1"/>
  <c r="L36" i="1"/>
  <c r="J36" i="1"/>
  <c r="E36" i="1"/>
  <c r="P35" i="1"/>
  <c r="L35" i="1"/>
  <c r="J35" i="1"/>
  <c r="E35" i="1"/>
  <c r="P34" i="1"/>
  <c r="L34" i="1"/>
  <c r="J34" i="1"/>
  <c r="E34" i="1"/>
  <c r="P33" i="1"/>
  <c r="L33" i="1"/>
  <c r="J33" i="1"/>
  <c r="E33" i="1"/>
  <c r="P32" i="1"/>
  <c r="L32" i="1"/>
  <c r="J32" i="1"/>
  <c r="E32" i="1"/>
  <c r="P31" i="1"/>
  <c r="L31" i="1"/>
  <c r="J31" i="1"/>
  <c r="E31" i="1"/>
  <c r="P30" i="1"/>
  <c r="L30" i="1"/>
  <c r="J30" i="1"/>
  <c r="E30" i="1"/>
  <c r="P29" i="1"/>
  <c r="L29" i="1"/>
  <c r="J29" i="1"/>
  <c r="E29" i="1"/>
  <c r="P28" i="1"/>
  <c r="L28" i="1"/>
  <c r="J28" i="1"/>
  <c r="E28" i="1"/>
  <c r="P27" i="1"/>
  <c r="L27" i="1"/>
  <c r="J27" i="1"/>
  <c r="E27" i="1"/>
  <c r="P26" i="1"/>
  <c r="L26" i="1"/>
  <c r="J26" i="1"/>
  <c r="E26" i="1"/>
  <c r="P25" i="1"/>
  <c r="L25" i="1"/>
  <c r="J25" i="1"/>
  <c r="E25" i="1"/>
  <c r="L24" i="1"/>
  <c r="J24" i="1"/>
  <c r="E24" i="1"/>
  <c r="P23" i="1"/>
  <c r="L23" i="1"/>
  <c r="J23" i="1"/>
  <c r="E23" i="1"/>
  <c r="P22" i="1"/>
  <c r="L22" i="1"/>
  <c r="J22" i="1"/>
  <c r="E22" i="1"/>
  <c r="P21" i="1"/>
  <c r="L21" i="1"/>
  <c r="J21" i="1"/>
  <c r="E21" i="1"/>
  <c r="P20" i="1"/>
  <c r="L20" i="1"/>
  <c r="J20" i="1"/>
  <c r="E20" i="1"/>
  <c r="P19" i="1"/>
  <c r="L19" i="1"/>
  <c r="J19" i="1"/>
  <c r="E19" i="1"/>
  <c r="P18" i="1"/>
  <c r="L18" i="1"/>
  <c r="J18" i="1"/>
  <c r="E18" i="1"/>
  <c r="P17" i="1"/>
  <c r="L17" i="1"/>
  <c r="J17" i="1"/>
  <c r="E17" i="1"/>
  <c r="P16" i="1"/>
  <c r="L16" i="1"/>
  <c r="J16" i="1"/>
  <c r="E16" i="1"/>
  <c r="P15" i="1"/>
  <c r="L15" i="1"/>
  <c r="J15" i="1"/>
  <c r="E15" i="1"/>
  <c r="P14" i="1"/>
  <c r="L14" i="1"/>
  <c r="J14" i="1"/>
  <c r="E14" i="1"/>
  <c r="P13" i="1"/>
  <c r="L13" i="1"/>
  <c r="J13" i="1"/>
  <c r="E13" i="1"/>
  <c r="P12" i="1"/>
  <c r="L12" i="1"/>
  <c r="J12" i="1"/>
  <c r="E12" i="1"/>
  <c r="P11" i="1"/>
  <c r="L11" i="1"/>
  <c r="J11" i="1"/>
  <c r="E11" i="1"/>
  <c r="P10" i="1"/>
  <c r="L10" i="1"/>
  <c r="J10" i="1"/>
  <c r="E10" i="1"/>
  <c r="P9" i="1"/>
  <c r="L9" i="1"/>
  <c r="J9" i="1"/>
  <c r="E9" i="1"/>
  <c r="P8" i="1"/>
  <c r="L8" i="1"/>
  <c r="J8" i="1"/>
  <c r="E8" i="1"/>
  <c r="P7" i="1"/>
  <c r="L7" i="1"/>
  <c r="J7" i="1"/>
  <c r="E7" i="1"/>
  <c r="P6" i="1"/>
  <c r="L6" i="1"/>
  <c r="J6" i="1"/>
  <c r="E6" i="1"/>
  <c r="P5" i="1"/>
  <c r="L5" i="1"/>
  <c r="J5" i="1"/>
  <c r="E5" i="1"/>
  <c r="P4" i="1"/>
  <c r="L4" i="1"/>
  <c r="J4" i="1"/>
  <c r="E4" i="1"/>
  <c r="P3" i="1"/>
  <c r="L3" i="1"/>
  <c r="J3" i="1"/>
  <c r="E3" i="1"/>
  <c r="P2" i="1"/>
  <c r="L2" i="1"/>
  <c r="J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DDCOORDMARK1</author>
  </authors>
  <commentList>
    <comment ref="A30" authorId="0" shapeId="0" xr:uid="{21C17920-A3F4-4770-BE70-7A9F71B3168F}">
      <text>
        <r>
          <rPr>
            <b/>
            <sz val="9"/>
            <color indexed="81"/>
            <rFont val="Tahoma"/>
            <family val="2"/>
          </rPr>
          <t>DDCOORDMARK1:</t>
        </r>
        <r>
          <rPr>
            <sz val="9"/>
            <color indexed="81"/>
            <rFont val="Tahoma"/>
            <family val="2"/>
          </rPr>
          <t xml:space="preserve">
INactivo</t>
        </r>
      </text>
    </comment>
  </commentList>
</comments>
</file>

<file path=xl/sharedStrings.xml><?xml version="1.0" encoding="utf-8"?>
<sst xmlns="http://schemas.openxmlformats.org/spreadsheetml/2006/main" count="181" uniqueCount="97">
  <si>
    <t>codigo_producto</t>
  </si>
  <si>
    <t>categoria</t>
  </si>
  <si>
    <t>descripcion_producto</t>
  </si>
  <si>
    <t>id_tipo_afectacion_igv</t>
  </si>
  <si>
    <t>id_unidad_medida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</si>
  <si>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</si>
  <si>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</si>
  <si>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</si>
  <si>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</si>
  <si>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</si>
  <si>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</si>
  <si>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</si>
  <si>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</si>
  <si>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</si>
  <si>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</si>
  <si>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</si>
  <si>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Gravado - Operación Onerosa</t>
  </si>
  <si>
    <t>CATEGORIA</t>
  </si>
  <si>
    <t>CODIGO</t>
  </si>
  <si>
    <t>TIPO AFECTACION</t>
  </si>
  <si>
    <t>LETRA_TRIBUTO</t>
  </si>
  <si>
    <t>CODIGO_TRIBUTO</t>
  </si>
  <si>
    <t>NOMBRE_TRIBUTO</t>
  </si>
  <si>
    <t>TIPO_TRIBUTO</t>
  </si>
  <si>
    <t>PORCENTAJE</t>
  </si>
  <si>
    <t>S</t>
  </si>
  <si>
    <t>IGV</t>
  </si>
  <si>
    <t>VAT</t>
  </si>
  <si>
    <t>Exonerado - Operación Onerosa</t>
  </si>
  <si>
    <t>E</t>
  </si>
  <si>
    <t>EXO</t>
  </si>
  <si>
    <t>Inafecto - Operación Onerosa</t>
  </si>
  <si>
    <t>O</t>
  </si>
  <si>
    <t>INA</t>
  </si>
  <si>
    <t>FRE</t>
  </si>
  <si>
    <t>COD. UNIDAD MEDIDA</t>
  </si>
  <si>
    <t>UNIDAD MEDIDA</t>
  </si>
  <si>
    <t>BO</t>
  </si>
  <si>
    <t>BOTELLAS</t>
  </si>
  <si>
    <t>BX</t>
  </si>
  <si>
    <t>CAJA</t>
  </si>
  <si>
    <t>DZN</t>
  </si>
  <si>
    <t>DOCENA</t>
  </si>
  <si>
    <t>KGM</t>
  </si>
  <si>
    <t>KILOGRAMO</t>
  </si>
  <si>
    <t>LTR</t>
  </si>
  <si>
    <t>LITRO</t>
  </si>
  <si>
    <t>MIL</t>
  </si>
  <si>
    <t>MILLARES</t>
  </si>
  <si>
    <t>NIU</t>
  </si>
  <si>
    <t>UNIDAD</t>
  </si>
  <si>
    <t>PK</t>
  </si>
  <si>
    <t>PAQUETE</t>
  </si>
  <si>
    <t>Limpieza Personal</t>
  </si>
  <si>
    <t xml:space="preserve">Liss Control Shampoo x 1000ml           </t>
  </si>
  <si>
    <t xml:space="preserve">Liss Control Acondicionador 1000ml      </t>
  </si>
  <si>
    <t xml:space="preserve">Keratin Ultra Force Shampoo 1000ml      </t>
  </si>
  <si>
    <t xml:space="preserve">Keratin Ultra Force Conditioner 1000ml  </t>
  </si>
  <si>
    <t xml:space="preserve">Hydra Repair Shampoo 1000ml             </t>
  </si>
  <si>
    <t xml:space="preserve">Hydra Repair Conditioner 1000ml         </t>
  </si>
  <si>
    <t xml:space="preserve">Color Guard Shampoo 1000ml              </t>
  </si>
  <si>
    <t xml:space="preserve">Color Guard Conditioner 1000ml          </t>
  </si>
  <si>
    <t xml:space="preserve">Curls &amp; Waves Shampoo x1000mL           </t>
  </si>
  <si>
    <t xml:space="preserve">Curls &amp; Waves Acondicionador x1000mL    </t>
  </si>
  <si>
    <t xml:space="preserve">Salon In Green Forest Shampoo X1000     </t>
  </si>
  <si>
    <t>Salon In Green Forest Acondicionax1000ml</t>
  </si>
  <si>
    <t xml:space="preserve">SalonIn Bleach Powder Keratin Pote 500g </t>
  </si>
  <si>
    <t>Saloon In Whith Bleach Powder Arganx500g</t>
  </si>
  <si>
    <t xml:space="preserve">Salon In Keratin Hair Shampoo x1000ml   </t>
  </si>
  <si>
    <t>Salon In Keratin Hair Acondicion x1000ml</t>
  </si>
  <si>
    <t xml:space="preserve">Secador Prof SalonIn- Relax Pow X5 Turq </t>
  </si>
  <si>
    <t xml:space="preserve">Plancha Prof. SalonIn - Donna+Keratin   </t>
  </si>
  <si>
    <t xml:space="preserve">SalonIn Extra Hold Hair Lac x 280ml     </t>
  </si>
  <si>
    <t xml:space="preserve">SaloonIn Medium Hair Spray 280ml        </t>
  </si>
  <si>
    <t xml:space="preserve">Salon In Adapta Foam Mousse 280ml       </t>
  </si>
  <si>
    <t xml:space="preserve">SaloonIn Hair Gloss Spray 280ml         </t>
  </si>
  <si>
    <t>Salon In Keratin Recharge IntensMask500g</t>
  </si>
  <si>
    <t>Salon In Keratin Ultra Active Treatx500m</t>
  </si>
  <si>
    <t xml:space="preserve">Color Intensifier Treatment Plat x250   </t>
  </si>
  <si>
    <t xml:space="preserve">Color Intensifier Treatment Black x250  </t>
  </si>
  <si>
    <t>Color intensif Tto Violeta Intensox250ml</t>
  </si>
  <si>
    <t>Color Intensifier Tto Beige Perla Tubo C</t>
  </si>
  <si>
    <t>Pack Cursl &amp; wavest Sh+Ac+UltraActive - PE</t>
  </si>
  <si>
    <t>Pack Green Forest(Sh+Ac)1L UltraAct - PE</t>
  </si>
  <si>
    <t>7.1 Rubio Mediano Cenizo</t>
  </si>
  <si>
    <t>8.12 Rubio Claro Cenizo Irizado</t>
  </si>
  <si>
    <t>8.35 Rubio Claro Dorado Caoba</t>
  </si>
  <si>
    <t>6.00 GreenForest</t>
  </si>
  <si>
    <t>7.00 GreenForest</t>
  </si>
  <si>
    <t>8.00 GreenForest</t>
  </si>
  <si>
    <t>Green Forest Developer 20 Vol 900mL</t>
  </si>
  <si>
    <t>Green Forest Developer 9% 30 vol 900ml</t>
  </si>
  <si>
    <t>Creme Developer 10 Vol. 900 mL/cm3</t>
  </si>
  <si>
    <t xml:space="preserve">Creme Developer 20 Vol. 900 mL/cm3      </t>
  </si>
  <si>
    <t>Creme Developer 30 Vol. 900 mL/cm3</t>
  </si>
  <si>
    <t>Creme Developer 40 Vol. 900mL/cm3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</si>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</sst>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6">
    <font>
      <sz val="11"/>
      <color theme="1"/>
      <name val="Calibri"/>
      <charset val="134"/>
      <scheme val="minor"/>
    </font>
    <font>
      <b/>
      <sz val="8.5"/>
      <color theme="0"/>
      <name val="Tahoma"/>
      <charset val="134"/>
    </font>
    <font>
      <sz val="8.5"/>
      <color theme="1"/>
      <name val="Tahoma"/>
      <charset val="134"/>
    </font>
    <font>
      <sz val="11"/>
      <color theme="1"/>
      <name val="Calibri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4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5" borderId="0" xfId="0" applyFont="1" applyFill="1"/>
    <xf numFmtId="0" fontId="2" fillId="0" borderId="0" xfId="0" applyFont="1"/>
    <xf numFmtId="2" fontId="2" fillId="0" borderId="0" xfId="0" applyNumberFormat="1" applyFont="1"/>
    <xf numFmtId="0" fontId="0" fillId="6" borderId="0" xfId="0" applyFill="1"/>
    <xf numFmtId="0" fontId="0" fillId="4" borderId="0" xfId="0" applyFill="1" applyAlignment="1">
      <alignment vertical="center" wrapText="1"/>
    </xf>
    <xf numFmtId="43" fontId="0" fillId="0" borderId="0" xfId="1" applyFont="1"/>
    <xf numFmtId="43" fontId="0" fillId="6" borderId="0" xfId="1" applyFont="1" applyFill="1"/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5" borderId="0" xfId="0" applyFill="1"/>
    <xf numFmtId="43" fontId="0" fillId="5" borderId="0" xfId="1" applyFont="1" applyFill="1"/>
    <xf numFmtId="2" fontId="2" fillId="5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1" defaultTableStyle="Table Style 1" defaultPivotStyle="PivotStyleLight16">
    <tableStyle name="Table Style 1" pivot="0" count="0" xr9:uid="{4D6FC8F0-8C3A-4166-814F-189C15A1F5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2" displayName="Tabla132" ref="A1:A2" totalsRowShown="0">
  <autoFilter ref="A1:A2" xr:uid="{00000000-0009-0000-0100-000001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A2" totalsRowShown="0">
  <autoFilter ref="A1:A2" xr:uid="{00000000-0009-0000-0100-000005000000}"/>
  <tableColumns count="1">
    <tableColumn id="1" xr3:uid="{00000000-0010-0000-0100-000001000000}" name="IGV">
      <calculatedColumnFormula>1+(18/100)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43"/>
  <sheetViews>
    <sheetView tabSelected="1" topLeftCell="F1" workbookViewId="0">
      <selection activeCell="H2" sqref="H2"/>
    </sheetView>
  </sheetViews>
  <sheetFormatPr baseColWidth="10" defaultColWidth="11.42578125" defaultRowHeight="10.5"/>
  <cols>
    <col min="1" max="1" width="17" style="11" customWidth="1"/>
    <col min="2" max="2" width="17.140625" style="11" bestFit="1" customWidth="1"/>
    <col min="3" max="3" width="39.85546875" style="11" bestFit="1" customWidth="1"/>
    <col min="4" max="4" width="30.28515625" style="12" customWidth="1"/>
    <col min="5" max="5" width="18.28515625" style="12" customWidth="1"/>
    <col min="6" max="6" width="15.5703125" style="12" customWidth="1"/>
    <col min="7" max="7" width="23.7109375" style="22" customWidth="1"/>
    <col min="8" max="8" width="23" style="12" customWidth="1"/>
    <col min="9" max="9" width="30.140625" style="22" customWidth="1"/>
    <col min="10" max="10" width="29.5703125" style="11" customWidth="1"/>
    <col min="11" max="11" width="29.85546875" style="10" customWidth="1"/>
    <col min="12" max="12" width="28.140625" style="11" customWidth="1"/>
    <col min="13" max="13" width="13.85546875" style="11" customWidth="1"/>
    <col min="14" max="14" width="21" style="11" customWidth="1"/>
    <col min="15" max="15" width="15" style="11" customWidth="1"/>
    <col min="16" max="16" width="18.85546875" style="11" customWidth="1"/>
    <col min="17" max="17" width="15.28515625" style="11" customWidth="1"/>
    <col min="18" max="18" width="6.140625" style="11" customWidth="1"/>
    <col min="19" max="16384" width="11.42578125" style="11"/>
  </cols>
  <sheetData>
    <row r="1" spans="1:16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0" t="s">
        <v>6</v>
      </c>
      <c r="H1" s="13" t="s">
        <v>7</v>
      </c>
      <c r="I1" s="20" t="s">
        <v>8</v>
      </c>
      <c r="J1" t="s">
        <v>9</v>
      </c>
      <c r="K1" s="2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">
      <c r="A2" s="17">
        <v>34127</v>
      </c>
      <c r="B2" t="s">
        <v>53</v>
      </c>
      <c r="C2" s="17" t="s">
        <v>54</v>
      </c>
      <c r="D2" s="14" t="s">
        <v>16</v>
      </c>
      <c r="E2" s="13" t="str">
        <f>Unidad_Medida!$B$8</f>
        <v>UNIDAD</v>
      </c>
      <c r="F2" s="15">
        <v>1</v>
      </c>
      <c r="G2" s="21">
        <v>57.06</v>
      </c>
      <c r="H2" s="16">
        <f>G2/1.12</f>
        <v>50.946428571428569</v>
      </c>
      <c r="I2" s="21">
        <v>45</v>
      </c>
      <c r="J2" s="16">
        <f>I2/1.18</f>
        <v>38.135593220338983</v>
      </c>
      <c r="K2" s="21">
        <v>6.9029998779296902</v>
      </c>
      <c r="L2" s="16">
        <f>K2/1.18</f>
        <v>5.8499998965505853</v>
      </c>
      <c r="M2" s="19">
        <v>280</v>
      </c>
      <c r="N2">
        <v>14</v>
      </c>
      <c r="O2">
        <v>0</v>
      </c>
      <c r="P2" s="16">
        <f>M2*F2</f>
        <v>280</v>
      </c>
    </row>
    <row r="3" spans="1:16" ht="15">
      <c r="A3" s="17">
        <v>34141</v>
      </c>
      <c r="B3" t="s">
        <v>53</v>
      </c>
      <c r="C3" s="17" t="s">
        <v>55</v>
      </c>
      <c r="D3" s="14" t="s">
        <v>16</v>
      </c>
      <c r="E3" s="13" t="str">
        <f>Unidad_Medida!$B$8</f>
        <v>UNIDAD</v>
      </c>
      <c r="F3" s="15">
        <v>1</v>
      </c>
      <c r="G3" s="21">
        <v>57.06</v>
      </c>
      <c r="H3" s="16">
        <f t="shared" ref="H3:H43" si="0">G3/1.12</f>
        <v>50.946428571428569</v>
      </c>
      <c r="I3" s="21">
        <v>14.5200004577637</v>
      </c>
      <c r="J3" s="16">
        <f t="shared" ref="J3:J43" si="1">I3/1.18</f>
        <v>12.305085133698052</v>
      </c>
      <c r="K3" s="21">
        <v>14.156999588012701</v>
      </c>
      <c r="L3" s="16">
        <f t="shared" ref="L3:L43" si="2">K3/1.18</f>
        <v>11.997457277976865</v>
      </c>
      <c r="M3" s="19">
        <v>280</v>
      </c>
      <c r="N3">
        <v>13</v>
      </c>
      <c r="O3">
        <v>0</v>
      </c>
      <c r="P3" s="16">
        <f t="shared" ref="P3:P43" si="3">M3*F3</f>
        <v>280</v>
      </c>
    </row>
    <row r="4" spans="1:16" ht="15">
      <c r="A4" s="17">
        <v>34332</v>
      </c>
      <c r="B4" t="s">
        <v>53</v>
      </c>
      <c r="C4" s="17" t="s">
        <v>56</v>
      </c>
      <c r="D4" s="14" t="s">
        <v>16</v>
      </c>
      <c r="E4" s="13" t="str">
        <f>Unidad_Medida!$B$8</f>
        <v>UNIDAD</v>
      </c>
      <c r="F4" s="15">
        <v>1</v>
      </c>
      <c r="G4" s="21">
        <v>57.06</v>
      </c>
      <c r="H4" s="16">
        <f t="shared" si="0"/>
        <v>50.946428571428569</v>
      </c>
      <c r="I4" s="21">
        <v>14.8800001144409</v>
      </c>
      <c r="J4" s="16">
        <f t="shared" si="1"/>
        <v>12.610169588509239</v>
      </c>
      <c r="K4" s="21">
        <v>14.5080003738403</v>
      </c>
      <c r="L4" s="16">
        <f t="shared" si="2"/>
        <v>12.294915571051103</v>
      </c>
      <c r="M4" s="19">
        <v>80</v>
      </c>
      <c r="N4">
        <v>19</v>
      </c>
      <c r="O4">
        <v>0</v>
      </c>
      <c r="P4" s="16">
        <f t="shared" si="3"/>
        <v>80</v>
      </c>
    </row>
    <row r="5" spans="1:16" ht="15">
      <c r="A5" s="17">
        <v>34363</v>
      </c>
      <c r="B5" t="s">
        <v>53</v>
      </c>
      <c r="C5" s="17" t="s">
        <v>57</v>
      </c>
      <c r="D5" s="14" t="s">
        <v>16</v>
      </c>
      <c r="E5" s="13" t="str">
        <f>Unidad_Medida!$B$8</f>
        <v>UNIDAD</v>
      </c>
      <c r="F5" s="15">
        <v>1</v>
      </c>
      <c r="G5" s="21">
        <v>57.06</v>
      </c>
      <c r="H5" s="16">
        <f t="shared" si="0"/>
        <v>50.946428571428569</v>
      </c>
      <c r="I5" s="21">
        <v>3.9000000953674299</v>
      </c>
      <c r="J5" s="16">
        <f t="shared" si="1"/>
        <v>3.3050848265825676</v>
      </c>
      <c r="K5" s="21">
        <v>3.8025000095367401</v>
      </c>
      <c r="L5" s="16">
        <f t="shared" si="2"/>
        <v>3.2224576352006276</v>
      </c>
      <c r="M5" s="19">
        <v>80</v>
      </c>
      <c r="N5">
        <v>16</v>
      </c>
      <c r="O5">
        <v>0</v>
      </c>
      <c r="P5" s="16">
        <f t="shared" si="3"/>
        <v>80</v>
      </c>
    </row>
    <row r="6" spans="1:16" ht="15">
      <c r="A6" s="17">
        <v>34035</v>
      </c>
      <c r="B6" t="s">
        <v>53</v>
      </c>
      <c r="C6" s="17" t="s">
        <v>58</v>
      </c>
      <c r="D6" s="14" t="s">
        <v>16</v>
      </c>
      <c r="E6" s="13" t="str">
        <f>Unidad_Medida!$B$8</f>
        <v>UNIDAD</v>
      </c>
      <c r="F6" s="15">
        <v>1</v>
      </c>
      <c r="G6" s="21">
        <v>57.06</v>
      </c>
      <c r="H6" s="16">
        <f t="shared" si="0"/>
        <v>50.946428571428569</v>
      </c>
      <c r="I6" s="21">
        <v>6.1799998283386204</v>
      </c>
      <c r="J6" s="16">
        <f t="shared" si="1"/>
        <v>5.2372879901174754</v>
      </c>
      <c r="K6" s="21">
        <v>6.0254998207092303</v>
      </c>
      <c r="L6" s="16">
        <f t="shared" si="2"/>
        <v>5.1063557802620601</v>
      </c>
      <c r="M6" s="19">
        <v>120</v>
      </c>
      <c r="N6">
        <v>13</v>
      </c>
      <c r="O6">
        <v>0</v>
      </c>
      <c r="P6" s="16">
        <f t="shared" si="3"/>
        <v>120</v>
      </c>
    </row>
    <row r="7" spans="1:16" ht="15">
      <c r="A7" s="17">
        <v>34059</v>
      </c>
      <c r="B7" t="s">
        <v>53</v>
      </c>
      <c r="C7" s="17" t="s">
        <v>59</v>
      </c>
      <c r="D7" s="14" t="s">
        <v>16</v>
      </c>
      <c r="E7" s="13" t="str">
        <f>Unidad_Medida!$B$8</f>
        <v>UNIDAD</v>
      </c>
      <c r="F7" s="15">
        <v>1</v>
      </c>
      <c r="G7" s="21">
        <v>57.06</v>
      </c>
      <c r="H7" s="16">
        <f t="shared" si="0"/>
        <v>50.946428571428569</v>
      </c>
      <c r="I7" s="21">
        <v>11.7600002288818</v>
      </c>
      <c r="J7" s="16">
        <f t="shared" si="1"/>
        <v>9.9661018888828821</v>
      </c>
      <c r="K7" s="21">
        <v>11.4659996032715</v>
      </c>
      <c r="L7" s="16">
        <f t="shared" si="2"/>
        <v>9.7169488163317812</v>
      </c>
      <c r="M7" s="19">
        <v>120</v>
      </c>
      <c r="N7">
        <v>19</v>
      </c>
      <c r="O7">
        <v>0</v>
      </c>
      <c r="P7" s="16">
        <f t="shared" si="3"/>
        <v>120</v>
      </c>
    </row>
    <row r="8" spans="1:16" ht="15">
      <c r="A8" s="17">
        <v>34523</v>
      </c>
      <c r="B8" t="s">
        <v>53</v>
      </c>
      <c r="C8" s="17" t="s">
        <v>60</v>
      </c>
      <c r="D8" s="14" t="s">
        <v>16</v>
      </c>
      <c r="E8" s="13" t="str">
        <f>Unidad_Medida!$B$8</f>
        <v>UNIDAD</v>
      </c>
      <c r="F8" s="15">
        <v>1</v>
      </c>
      <c r="G8" s="21">
        <v>57.06</v>
      </c>
      <c r="H8" s="16">
        <f t="shared" si="0"/>
        <v>50.946428571428569</v>
      </c>
      <c r="I8" s="21">
        <v>8.9879999160766602</v>
      </c>
      <c r="J8" s="16">
        <f t="shared" si="1"/>
        <v>7.6169490814208984</v>
      </c>
      <c r="K8" s="21">
        <v>8.7632999420165998</v>
      </c>
      <c r="L8" s="16">
        <f t="shared" si="2"/>
        <v>7.426525374590339</v>
      </c>
      <c r="M8" s="19">
        <v>100</v>
      </c>
      <c r="N8">
        <v>17</v>
      </c>
      <c r="O8">
        <v>0</v>
      </c>
      <c r="P8" s="16">
        <f t="shared" si="3"/>
        <v>100</v>
      </c>
    </row>
    <row r="9" spans="1:16" s="10" customFormat="1" ht="15">
      <c r="A9" s="17">
        <v>34554</v>
      </c>
      <c r="B9" t="s">
        <v>53</v>
      </c>
      <c r="C9" s="17" t="s">
        <v>61</v>
      </c>
      <c r="D9" s="14" t="s">
        <v>16</v>
      </c>
      <c r="E9" s="13" t="str">
        <f>Unidad_Medida!$B$8</f>
        <v>UNIDAD</v>
      </c>
      <c r="F9" s="15">
        <v>1</v>
      </c>
      <c r="G9" s="21">
        <v>57.06</v>
      </c>
      <c r="H9" s="16">
        <f t="shared" si="0"/>
        <v>50.946428571428569</v>
      </c>
      <c r="I9" s="21">
        <v>9.6000003814697301</v>
      </c>
      <c r="J9" s="16">
        <f t="shared" si="1"/>
        <v>8.1355935436184161</v>
      </c>
      <c r="K9" s="21">
        <v>9.3599996566772496</v>
      </c>
      <c r="L9" s="16">
        <f t="shared" si="2"/>
        <v>7.9322030988790253</v>
      </c>
      <c r="M9" s="19">
        <v>100</v>
      </c>
      <c r="N9">
        <v>16</v>
      </c>
      <c r="O9">
        <v>0</v>
      </c>
      <c r="P9" s="16">
        <f t="shared" si="3"/>
        <v>100</v>
      </c>
    </row>
    <row r="10" spans="1:16" ht="15">
      <c r="A10" s="17">
        <v>43808</v>
      </c>
      <c r="B10" t="s">
        <v>53</v>
      </c>
      <c r="C10" s="17" t="s">
        <v>62</v>
      </c>
      <c r="D10" s="14" t="s">
        <v>16</v>
      </c>
      <c r="E10" s="13" t="str">
        <f>Unidad_Medida!$B$8</f>
        <v>UNIDAD</v>
      </c>
      <c r="F10" s="15">
        <v>1</v>
      </c>
      <c r="G10" s="21">
        <v>57.06</v>
      </c>
      <c r="H10" s="16">
        <f t="shared" si="0"/>
        <v>50.946428571428569</v>
      </c>
      <c r="I10" s="21">
        <v>11.0279998779297</v>
      </c>
      <c r="J10" s="16">
        <f t="shared" si="1"/>
        <v>9.3457626084150007</v>
      </c>
      <c r="K10" s="21">
        <v>10.7523002624512</v>
      </c>
      <c r="L10" s="16">
        <f t="shared" si="2"/>
        <v>9.1121188664840691</v>
      </c>
      <c r="M10" s="19">
        <v>40</v>
      </c>
      <c r="N10">
        <v>16</v>
      </c>
      <c r="O10">
        <v>0</v>
      </c>
      <c r="P10" s="16">
        <f t="shared" si="3"/>
        <v>40</v>
      </c>
    </row>
    <row r="11" spans="1:16" ht="15">
      <c r="A11" s="17">
        <v>43815</v>
      </c>
      <c r="B11" t="s">
        <v>53</v>
      </c>
      <c r="C11" s="17" t="s">
        <v>63</v>
      </c>
      <c r="D11" s="14" t="s">
        <v>16</v>
      </c>
      <c r="E11" s="13" t="str">
        <f>Unidad_Medida!$B$8</f>
        <v>UNIDAD</v>
      </c>
      <c r="F11" s="15">
        <v>1</v>
      </c>
      <c r="G11" s="21">
        <v>57.06</v>
      </c>
      <c r="H11" s="16">
        <f t="shared" si="0"/>
        <v>50.946428571428569</v>
      </c>
      <c r="I11" s="21">
        <v>4.5479998588562003</v>
      </c>
      <c r="J11" s="16">
        <f t="shared" si="1"/>
        <v>3.8542371685222037</v>
      </c>
      <c r="K11" s="21">
        <v>4.4342999458312997</v>
      </c>
      <c r="L11" s="16">
        <f t="shared" si="2"/>
        <v>3.7578813100265256</v>
      </c>
      <c r="M11" s="19">
        <v>40</v>
      </c>
      <c r="N11">
        <v>11</v>
      </c>
      <c r="O11">
        <v>0</v>
      </c>
      <c r="P11" s="16">
        <f t="shared" si="3"/>
        <v>40</v>
      </c>
    </row>
    <row r="12" spans="1:16" ht="15">
      <c r="A12" s="17">
        <v>41255</v>
      </c>
      <c r="B12" t="s">
        <v>53</v>
      </c>
      <c r="C12" s="17" t="s">
        <v>64</v>
      </c>
      <c r="D12" s="14" t="s">
        <v>16</v>
      </c>
      <c r="E12" s="13" t="str">
        <f>Unidad_Medida!$B$8</f>
        <v>UNIDAD</v>
      </c>
      <c r="F12" s="15">
        <v>1</v>
      </c>
      <c r="G12" s="21">
        <v>57.06</v>
      </c>
      <c r="H12" s="16">
        <f t="shared" si="0"/>
        <v>50.946428571428569</v>
      </c>
      <c r="I12" s="21">
        <v>4.7880001068115199</v>
      </c>
      <c r="J12" s="16">
        <f t="shared" si="1"/>
        <v>4.0576272091623053</v>
      </c>
      <c r="K12" s="21">
        <v>4.6683001518249503</v>
      </c>
      <c r="L12" s="16">
        <f t="shared" si="2"/>
        <v>3.9561865693431786</v>
      </c>
      <c r="M12" s="19">
        <v>40</v>
      </c>
      <c r="N12">
        <v>15</v>
      </c>
      <c r="O12">
        <v>0</v>
      </c>
      <c r="P12" s="16">
        <f t="shared" si="3"/>
        <v>40</v>
      </c>
    </row>
    <row r="13" spans="1:16" ht="15">
      <c r="A13" s="17">
        <v>39979</v>
      </c>
      <c r="B13" t="s">
        <v>53</v>
      </c>
      <c r="C13" s="17" t="s">
        <v>65</v>
      </c>
      <c r="D13" s="14" t="s">
        <v>16</v>
      </c>
      <c r="E13" s="13" t="str">
        <f>Unidad_Medida!$B$8</f>
        <v>UNIDAD</v>
      </c>
      <c r="F13" s="15">
        <v>1</v>
      </c>
      <c r="G13" s="21">
        <v>57.06</v>
      </c>
      <c r="H13" s="16">
        <f t="shared" si="0"/>
        <v>50.946428571428569</v>
      </c>
      <c r="I13" s="21">
        <v>1.5479999780654901</v>
      </c>
      <c r="J13" s="16">
        <f t="shared" si="1"/>
        <v>1.3118643881910934</v>
      </c>
      <c r="K13" s="21">
        <v>1.50929999351501</v>
      </c>
      <c r="L13" s="16">
        <f t="shared" si="2"/>
        <v>1.2790677911144153</v>
      </c>
      <c r="M13" s="19">
        <v>40</v>
      </c>
      <c r="N13">
        <v>17</v>
      </c>
      <c r="O13">
        <v>0</v>
      </c>
      <c r="P13" s="16">
        <f t="shared" si="3"/>
        <v>40</v>
      </c>
    </row>
    <row r="14" spans="1:16" ht="15">
      <c r="A14" s="17">
        <v>44126</v>
      </c>
      <c r="B14" t="s">
        <v>53</v>
      </c>
      <c r="C14" s="17" t="s">
        <v>66</v>
      </c>
      <c r="D14" s="14" t="s">
        <v>16</v>
      </c>
      <c r="E14" s="13" t="str">
        <f>Unidad_Medida!$B$8</f>
        <v>UNIDAD</v>
      </c>
      <c r="F14" s="15">
        <v>1</v>
      </c>
      <c r="G14" s="21">
        <v>57.06</v>
      </c>
      <c r="H14" s="16">
        <f t="shared" si="0"/>
        <v>50.946428571428569</v>
      </c>
      <c r="I14" s="21">
        <v>1.20000004768372</v>
      </c>
      <c r="J14" s="16">
        <f t="shared" si="1"/>
        <v>1.0169491929523051</v>
      </c>
      <c r="K14" s="21">
        <v>1.16999995708466</v>
      </c>
      <c r="L14" s="16">
        <f t="shared" si="2"/>
        <v>0.99152538735988138</v>
      </c>
      <c r="M14" s="19">
        <v>240</v>
      </c>
      <c r="N14">
        <v>17</v>
      </c>
      <c r="O14">
        <v>0</v>
      </c>
      <c r="P14" s="16">
        <f t="shared" si="3"/>
        <v>240</v>
      </c>
    </row>
    <row r="15" spans="1:16" ht="15">
      <c r="A15" s="17">
        <v>36282</v>
      </c>
      <c r="B15" t="s">
        <v>53</v>
      </c>
      <c r="C15" s="17" t="s">
        <v>67</v>
      </c>
      <c r="D15" s="14" t="s">
        <v>16</v>
      </c>
      <c r="E15" s="13" t="str">
        <f>Unidad_Medida!$B$8</f>
        <v>UNIDAD</v>
      </c>
      <c r="F15" s="15">
        <v>1</v>
      </c>
      <c r="G15" s="21">
        <v>57.06</v>
      </c>
      <c r="H15" s="16">
        <f t="shared" si="0"/>
        <v>50.946428571428569</v>
      </c>
      <c r="I15" s="21">
        <v>2.2799999713897701</v>
      </c>
      <c r="J15" s="16">
        <f t="shared" si="1"/>
        <v>1.932203365584551</v>
      </c>
      <c r="K15" s="21">
        <v>2.22300004959106</v>
      </c>
      <c r="L15" s="16">
        <f t="shared" si="2"/>
        <v>1.883898347111068</v>
      </c>
      <c r="M15" s="19">
        <v>240</v>
      </c>
      <c r="N15">
        <v>15</v>
      </c>
      <c r="O15">
        <v>0</v>
      </c>
      <c r="P15" s="16">
        <f t="shared" si="3"/>
        <v>240</v>
      </c>
    </row>
    <row r="16" spans="1:16" ht="15">
      <c r="A16" s="17">
        <v>43426</v>
      </c>
      <c r="B16" t="s">
        <v>53</v>
      </c>
      <c r="C16" s="17" t="s">
        <v>68</v>
      </c>
      <c r="D16" s="14" t="s">
        <v>16</v>
      </c>
      <c r="E16" s="13" t="str">
        <f>Unidad_Medida!$B$8</f>
        <v>UNIDAD</v>
      </c>
      <c r="F16" s="15">
        <v>1</v>
      </c>
      <c r="G16" s="21">
        <v>57.06</v>
      </c>
      <c r="H16" s="16">
        <f t="shared" si="0"/>
        <v>50.946428571428569</v>
      </c>
      <c r="I16" s="21">
        <v>3.3599998950958301</v>
      </c>
      <c r="J16" s="16">
        <f t="shared" si="1"/>
        <v>2.8474575382168053</v>
      </c>
      <c r="K16" s="21">
        <v>3.27600002288818</v>
      </c>
      <c r="L16" s="16">
        <f t="shared" si="2"/>
        <v>2.7762712058374408</v>
      </c>
      <c r="M16" s="19">
        <v>80</v>
      </c>
      <c r="N16">
        <v>17</v>
      </c>
      <c r="O16">
        <v>0</v>
      </c>
      <c r="P16" s="16">
        <f t="shared" si="3"/>
        <v>80</v>
      </c>
    </row>
    <row r="17" spans="1:16" ht="15">
      <c r="A17" s="17">
        <v>43433</v>
      </c>
      <c r="B17" t="s">
        <v>53</v>
      </c>
      <c r="C17" s="17" t="s">
        <v>69</v>
      </c>
      <c r="D17" s="14" t="s">
        <v>16</v>
      </c>
      <c r="E17" s="13" t="str">
        <f>Unidad_Medida!$B$8</f>
        <v>UNIDAD</v>
      </c>
      <c r="F17" s="15">
        <v>1</v>
      </c>
      <c r="G17" s="21">
        <v>57.06</v>
      </c>
      <c r="H17" s="16">
        <f t="shared" si="0"/>
        <v>50.946428571428569</v>
      </c>
      <c r="I17" s="21">
        <v>5.2800002098083496</v>
      </c>
      <c r="J17" s="16">
        <f t="shared" si="1"/>
        <v>4.4745764489901267</v>
      </c>
      <c r="K17" s="21">
        <v>5.1479997634887704</v>
      </c>
      <c r="L17" s="16">
        <f t="shared" si="2"/>
        <v>4.3627116639735348</v>
      </c>
      <c r="M17" s="19">
        <v>80</v>
      </c>
      <c r="N17">
        <v>10</v>
      </c>
      <c r="O17">
        <v>0</v>
      </c>
      <c r="P17" s="16">
        <f t="shared" si="3"/>
        <v>80</v>
      </c>
    </row>
    <row r="18" spans="1:16" ht="15">
      <c r="A18" s="18">
        <v>8021660017506</v>
      </c>
      <c r="B18" t="s">
        <v>53</v>
      </c>
      <c r="C18" s="17" t="s">
        <v>70</v>
      </c>
      <c r="D18" s="14" t="s">
        <v>16</v>
      </c>
      <c r="E18" s="13" t="str">
        <f>Unidad_Medida!$B$8</f>
        <v>UNIDAD</v>
      </c>
      <c r="F18" s="15">
        <v>1</v>
      </c>
      <c r="G18" s="21">
        <v>57.06</v>
      </c>
      <c r="H18" s="16">
        <f t="shared" si="0"/>
        <v>50.946428571428569</v>
      </c>
      <c r="I18" s="21">
        <v>4.5479998588562003</v>
      </c>
      <c r="J18" s="16">
        <f t="shared" si="1"/>
        <v>3.8542371685222037</v>
      </c>
      <c r="K18" s="21">
        <v>4.4342999458312997</v>
      </c>
      <c r="L18" s="16">
        <f t="shared" si="2"/>
        <v>3.7578813100265256</v>
      </c>
      <c r="M18" s="19">
        <v>12</v>
      </c>
      <c r="N18">
        <v>13</v>
      </c>
      <c r="O18">
        <v>0</v>
      </c>
      <c r="P18" s="16">
        <f t="shared" si="3"/>
        <v>12</v>
      </c>
    </row>
    <row r="19" spans="1:16" ht="15">
      <c r="A19" s="18">
        <v>8021660017476</v>
      </c>
      <c r="B19" t="s">
        <v>53</v>
      </c>
      <c r="C19" s="17" t="s">
        <v>71</v>
      </c>
      <c r="D19" s="14" t="s">
        <v>16</v>
      </c>
      <c r="E19" s="13" t="str">
        <f>Unidad_Medida!$B$8</f>
        <v>UNIDAD</v>
      </c>
      <c r="F19" s="15">
        <v>1</v>
      </c>
      <c r="G19" s="21">
        <v>57.06</v>
      </c>
      <c r="H19" s="16">
        <f t="shared" si="0"/>
        <v>50.946428571428569</v>
      </c>
      <c r="I19" s="21">
        <v>4.5479998588562003</v>
      </c>
      <c r="J19" s="16">
        <f t="shared" si="1"/>
        <v>3.8542371685222037</v>
      </c>
      <c r="K19" s="21">
        <v>4.4342999458312997</v>
      </c>
      <c r="L19" s="16">
        <f t="shared" si="2"/>
        <v>3.7578813100265256</v>
      </c>
      <c r="M19" s="19">
        <v>12</v>
      </c>
      <c r="N19">
        <v>16</v>
      </c>
      <c r="O19">
        <v>0</v>
      </c>
      <c r="P19" s="16">
        <f t="shared" si="3"/>
        <v>12</v>
      </c>
    </row>
    <row r="20" spans="1:16" ht="15">
      <c r="A20" s="17">
        <v>37791</v>
      </c>
      <c r="B20" t="s">
        <v>53</v>
      </c>
      <c r="C20" s="17" t="s">
        <v>72</v>
      </c>
      <c r="D20" s="14" t="s">
        <v>16</v>
      </c>
      <c r="E20" s="13" t="str">
        <f>Unidad_Medida!$B$8</f>
        <v>UNIDAD</v>
      </c>
      <c r="F20" s="15">
        <v>1</v>
      </c>
      <c r="G20" s="21">
        <v>57.06</v>
      </c>
      <c r="H20" s="16">
        <f t="shared" si="0"/>
        <v>50.946428571428569</v>
      </c>
      <c r="I20" s="21">
        <v>4.3800001144409197</v>
      </c>
      <c r="J20" s="16">
        <f t="shared" si="1"/>
        <v>3.7118645037634916</v>
      </c>
      <c r="K20" s="21">
        <v>4.2705001831054696</v>
      </c>
      <c r="L20" s="16">
        <f t="shared" si="2"/>
        <v>3.6190679517842965</v>
      </c>
      <c r="M20" s="19">
        <v>126</v>
      </c>
      <c r="N20">
        <v>14</v>
      </c>
      <c r="O20">
        <v>0</v>
      </c>
      <c r="P20" s="16">
        <f t="shared" si="3"/>
        <v>126</v>
      </c>
    </row>
    <row r="21" spans="1:16" ht="15">
      <c r="A21" s="17">
        <v>35940</v>
      </c>
      <c r="B21" t="s">
        <v>53</v>
      </c>
      <c r="C21" s="17" t="s">
        <v>73</v>
      </c>
      <c r="D21" s="14" t="s">
        <v>16</v>
      </c>
      <c r="E21" s="13" t="str">
        <f>Unidad_Medida!$B$8</f>
        <v>UNIDAD</v>
      </c>
      <c r="F21" s="15">
        <v>1</v>
      </c>
      <c r="G21" s="21">
        <v>57.06</v>
      </c>
      <c r="H21" s="16">
        <f t="shared" si="0"/>
        <v>50.946428571428569</v>
      </c>
      <c r="I21" s="21">
        <v>4.1999998092651403</v>
      </c>
      <c r="J21" s="16">
        <f t="shared" si="1"/>
        <v>3.5593218722585935</v>
      </c>
      <c r="K21" s="21">
        <v>4.0949997901916504</v>
      </c>
      <c r="L21" s="16">
        <f t="shared" si="2"/>
        <v>3.4703388052471613</v>
      </c>
      <c r="M21" s="19">
        <v>126</v>
      </c>
      <c r="N21">
        <v>10</v>
      </c>
      <c r="O21">
        <v>0</v>
      </c>
      <c r="P21" s="16">
        <f t="shared" si="3"/>
        <v>126</v>
      </c>
    </row>
    <row r="22" spans="1:16" ht="15">
      <c r="A22" s="17">
        <v>35971</v>
      </c>
      <c r="B22" t="s">
        <v>53</v>
      </c>
      <c r="C22" s="17" t="s">
        <v>74</v>
      </c>
      <c r="D22" s="14" t="s">
        <v>16</v>
      </c>
      <c r="E22" s="13" t="str">
        <f>Unidad_Medida!$B$8</f>
        <v>UNIDAD</v>
      </c>
      <c r="F22" s="15">
        <v>1</v>
      </c>
      <c r="G22" s="21">
        <v>57.06</v>
      </c>
      <c r="H22" s="16">
        <f t="shared" si="0"/>
        <v>50.946428571428569</v>
      </c>
      <c r="I22" s="21">
        <v>3.8039999008178702</v>
      </c>
      <c r="J22" s="16">
        <f t="shared" si="1"/>
        <v>3.2237287295066697</v>
      </c>
      <c r="K22" s="21">
        <v>3.7088999748229998</v>
      </c>
      <c r="L22" s="16">
        <f t="shared" si="2"/>
        <v>3.1431355718838985</v>
      </c>
      <c r="M22" s="19">
        <v>126</v>
      </c>
      <c r="N22">
        <v>17</v>
      </c>
      <c r="O22">
        <v>0</v>
      </c>
      <c r="P22" s="16">
        <f t="shared" si="3"/>
        <v>126</v>
      </c>
    </row>
    <row r="23" spans="1:16" ht="15">
      <c r="A23" s="17">
        <v>35957</v>
      </c>
      <c r="B23" t="s">
        <v>53</v>
      </c>
      <c r="C23" s="17" t="s">
        <v>75</v>
      </c>
      <c r="D23" s="14" t="s">
        <v>16</v>
      </c>
      <c r="E23" s="13" t="str">
        <f>Unidad_Medida!$B$8</f>
        <v>UNIDAD</v>
      </c>
      <c r="F23" s="15">
        <v>1</v>
      </c>
      <c r="G23" s="21">
        <v>57.06</v>
      </c>
      <c r="H23" s="16">
        <f t="shared" si="0"/>
        <v>50.946428571428569</v>
      </c>
      <c r="I23" s="21">
        <v>6.2039999961853001</v>
      </c>
      <c r="J23" s="16">
        <f t="shared" si="1"/>
        <v>5.2576271154112719</v>
      </c>
      <c r="K23" s="21">
        <v>6.0489001274108896</v>
      </c>
      <c r="L23" s="16">
        <f t="shared" si="2"/>
        <v>5.1261865486532967</v>
      </c>
      <c r="M23" s="19">
        <v>84</v>
      </c>
      <c r="N23">
        <v>20</v>
      </c>
      <c r="O23">
        <v>0</v>
      </c>
      <c r="P23" s="16">
        <f t="shared" si="3"/>
        <v>84</v>
      </c>
    </row>
    <row r="24" spans="1:16" ht="15">
      <c r="A24" s="17">
        <v>43495</v>
      </c>
      <c r="B24" t="s">
        <v>53</v>
      </c>
      <c r="C24" s="17" t="s">
        <v>76</v>
      </c>
      <c r="D24" s="14" t="s">
        <v>16</v>
      </c>
      <c r="E24" s="13" t="str">
        <f>Unidad_Medida!$B$8</f>
        <v>UNIDAD</v>
      </c>
      <c r="F24" s="15">
        <v>1</v>
      </c>
      <c r="G24" s="21">
        <v>0.88</v>
      </c>
      <c r="H24" s="16">
        <f t="shared" si="0"/>
        <v>0.7857142857142857</v>
      </c>
      <c r="I24" s="21">
        <v>44.38</v>
      </c>
      <c r="J24" s="16">
        <f t="shared" si="1"/>
        <v>37.610169491525426</v>
      </c>
      <c r="K24" s="21">
        <v>44.38</v>
      </c>
      <c r="L24" s="16">
        <f t="shared" si="2"/>
        <v>37.610169491525426</v>
      </c>
      <c r="M24" s="19">
        <f>30*12</f>
        <v>360</v>
      </c>
      <c r="N24">
        <v>18</v>
      </c>
      <c r="O24">
        <v>0</v>
      </c>
      <c r="P24" s="16">
        <f t="shared" si="3"/>
        <v>360</v>
      </c>
    </row>
    <row r="25" spans="1:16" ht="15">
      <c r="A25" s="17">
        <v>43440</v>
      </c>
      <c r="B25" t="s">
        <v>53</v>
      </c>
      <c r="C25" s="17" t="s">
        <v>77</v>
      </c>
      <c r="D25" s="14" t="s">
        <v>16</v>
      </c>
      <c r="E25" s="13" t="str">
        <f>Unidad_Medida!$B$8</f>
        <v>UNIDAD</v>
      </c>
      <c r="F25" s="15">
        <v>1</v>
      </c>
      <c r="G25" s="21">
        <v>0.88</v>
      </c>
      <c r="H25" s="16">
        <f t="shared" si="0"/>
        <v>0.7857142857142857</v>
      </c>
      <c r="I25" s="21">
        <v>44.38</v>
      </c>
      <c r="J25" s="16">
        <f t="shared" si="1"/>
        <v>37.610169491525426</v>
      </c>
      <c r="K25" s="21">
        <v>44.38</v>
      </c>
      <c r="L25" s="16">
        <f t="shared" si="2"/>
        <v>37.610169491525426</v>
      </c>
      <c r="M25" s="19">
        <v>336</v>
      </c>
      <c r="N25">
        <v>12</v>
      </c>
      <c r="O25">
        <v>0</v>
      </c>
      <c r="P25" s="16">
        <f t="shared" si="3"/>
        <v>336</v>
      </c>
    </row>
    <row r="26" spans="1:16" ht="15">
      <c r="A26" s="17">
        <v>42979</v>
      </c>
      <c r="B26" t="s">
        <v>53</v>
      </c>
      <c r="C26" s="17" t="s">
        <v>78</v>
      </c>
      <c r="D26" s="14" t="s">
        <v>16</v>
      </c>
      <c r="E26" s="13" t="str">
        <f>Unidad_Medida!$B$8</f>
        <v>UNIDAD</v>
      </c>
      <c r="F26" s="15">
        <v>1</v>
      </c>
      <c r="G26" s="21">
        <v>57.06</v>
      </c>
      <c r="H26" s="16">
        <f t="shared" si="0"/>
        <v>50.946428571428569</v>
      </c>
      <c r="I26" s="21">
        <v>5.5920000076293901</v>
      </c>
      <c r="J26" s="16">
        <f t="shared" si="1"/>
        <v>4.7389830573130425</v>
      </c>
      <c r="K26" s="21">
        <v>5.4521999359130904</v>
      </c>
      <c r="L26" s="16">
        <f t="shared" si="2"/>
        <v>4.620508420265331</v>
      </c>
      <c r="M26" s="19">
        <v>42</v>
      </c>
      <c r="N26">
        <v>17</v>
      </c>
      <c r="O26">
        <v>0</v>
      </c>
      <c r="P26" s="16">
        <f t="shared" si="3"/>
        <v>42</v>
      </c>
    </row>
    <row r="27" spans="1:16" ht="15">
      <c r="A27" s="17">
        <v>43006</v>
      </c>
      <c r="B27" t="s">
        <v>53</v>
      </c>
      <c r="C27" s="17" t="s">
        <v>79</v>
      </c>
      <c r="D27" s="14" t="s">
        <v>16</v>
      </c>
      <c r="E27" s="13" t="str">
        <f>Unidad_Medida!$B$8</f>
        <v>UNIDAD</v>
      </c>
      <c r="F27" s="15">
        <v>1</v>
      </c>
      <c r="G27" s="21">
        <v>57.06</v>
      </c>
      <c r="H27" s="16">
        <f t="shared" si="0"/>
        <v>50.946428571428569</v>
      </c>
      <c r="I27" s="21">
        <v>5.5799999237060502</v>
      </c>
      <c r="J27" s="16">
        <f t="shared" si="1"/>
        <v>4.7288134946661442</v>
      </c>
      <c r="K27" s="21">
        <v>5.4404997825622603</v>
      </c>
      <c r="L27" s="16">
        <f t="shared" si="2"/>
        <v>4.6105930360697123</v>
      </c>
      <c r="M27" s="19">
        <v>42</v>
      </c>
      <c r="N27">
        <v>13</v>
      </c>
      <c r="O27">
        <v>0</v>
      </c>
      <c r="P27" s="16">
        <f t="shared" si="3"/>
        <v>42</v>
      </c>
    </row>
    <row r="28" spans="1:16" ht="15">
      <c r="A28" s="17">
        <v>41514</v>
      </c>
      <c r="B28" t="s">
        <v>53</v>
      </c>
      <c r="C28" s="17" t="s">
        <v>80</v>
      </c>
      <c r="D28" s="14" t="s">
        <v>16</v>
      </c>
      <c r="E28" s="13" t="str">
        <f>Unidad_Medida!$B$8</f>
        <v>UNIDAD</v>
      </c>
      <c r="F28" s="15">
        <v>1</v>
      </c>
      <c r="G28" s="21">
        <v>57.06</v>
      </c>
      <c r="H28" s="16">
        <f t="shared" si="0"/>
        <v>50.946428571428569</v>
      </c>
      <c r="I28" s="21">
        <v>5.5560002326965297</v>
      </c>
      <c r="J28" s="16">
        <f t="shared" si="1"/>
        <v>4.7084747734716359</v>
      </c>
      <c r="K28" s="21">
        <v>5.4170999526977504</v>
      </c>
      <c r="L28" s="16">
        <f t="shared" si="2"/>
        <v>4.590762671777755</v>
      </c>
      <c r="M28" s="19">
        <v>42</v>
      </c>
      <c r="N28">
        <v>11</v>
      </c>
      <c r="O28">
        <v>0</v>
      </c>
      <c r="P28" s="16">
        <f t="shared" si="3"/>
        <v>42</v>
      </c>
    </row>
    <row r="29" spans="1:16" ht="15">
      <c r="A29" s="17">
        <v>41521</v>
      </c>
      <c r="B29" t="s">
        <v>53</v>
      </c>
      <c r="C29" s="17" t="s">
        <v>81</v>
      </c>
      <c r="D29" s="14" t="s">
        <v>16</v>
      </c>
      <c r="E29" s="13" t="str">
        <f>Unidad_Medida!$B$8</f>
        <v>UNIDAD</v>
      </c>
      <c r="F29" s="15">
        <v>1</v>
      </c>
      <c r="G29" s="21">
        <v>57.06</v>
      </c>
      <c r="H29" s="16">
        <f t="shared" si="0"/>
        <v>50.946428571428569</v>
      </c>
      <c r="I29" s="21">
        <v>6.8400001525878897</v>
      </c>
      <c r="J29" s="16">
        <f t="shared" si="1"/>
        <v>5.796610298803297</v>
      </c>
      <c r="K29" s="21">
        <v>6.6690001487731898</v>
      </c>
      <c r="L29" s="16">
        <f t="shared" si="2"/>
        <v>5.6516950413332117</v>
      </c>
      <c r="M29" s="19">
        <v>42</v>
      </c>
      <c r="N29">
        <v>17</v>
      </c>
      <c r="O29">
        <v>0</v>
      </c>
      <c r="P29" s="16">
        <f t="shared" si="3"/>
        <v>42</v>
      </c>
    </row>
    <row r="30" spans="1:16" ht="15">
      <c r="A30" s="17">
        <v>644784</v>
      </c>
      <c r="B30" t="s">
        <v>53</v>
      </c>
      <c r="C30" s="17" t="s">
        <v>82</v>
      </c>
      <c r="D30" s="14" t="s">
        <v>16</v>
      </c>
      <c r="E30" s="13" t="str">
        <f>Unidad_Medida!$B$8</f>
        <v>UNIDAD</v>
      </c>
      <c r="F30" s="15">
        <v>1</v>
      </c>
      <c r="G30" s="21">
        <v>57.06</v>
      </c>
      <c r="H30" s="16">
        <f t="shared" si="0"/>
        <v>50.946428571428569</v>
      </c>
      <c r="I30" s="21">
        <v>7.2960000038146999</v>
      </c>
      <c r="J30" s="16">
        <f t="shared" si="1"/>
        <v>6.1830508506904236</v>
      </c>
      <c r="K30" s="21">
        <v>7.1135997772216797</v>
      </c>
      <c r="L30" s="16">
        <f t="shared" si="2"/>
        <v>6.0284743874759998</v>
      </c>
      <c r="M30" s="19">
        <v>95</v>
      </c>
      <c r="N30">
        <v>17</v>
      </c>
      <c r="O30">
        <v>0</v>
      </c>
      <c r="P30" s="16">
        <f t="shared" si="3"/>
        <v>95</v>
      </c>
    </row>
    <row r="31" spans="1:16" ht="15">
      <c r="A31" s="17">
        <v>643596</v>
      </c>
      <c r="B31" t="s">
        <v>53</v>
      </c>
      <c r="C31" s="17" t="s">
        <v>83</v>
      </c>
      <c r="D31" s="14" t="s">
        <v>16</v>
      </c>
      <c r="E31" s="13" t="str">
        <f>Unidad_Medida!$B$8</f>
        <v>UNIDAD</v>
      </c>
      <c r="F31" s="15">
        <v>1</v>
      </c>
      <c r="G31" s="21">
        <v>57.06</v>
      </c>
      <c r="H31" s="16">
        <f t="shared" si="0"/>
        <v>50.946428571428569</v>
      </c>
      <c r="I31" s="21">
        <v>7.0799999237060502</v>
      </c>
      <c r="J31" s="16">
        <f t="shared" si="1"/>
        <v>5.9999999353441105</v>
      </c>
      <c r="K31" s="21">
        <v>6.9029998779296902</v>
      </c>
      <c r="L31" s="16">
        <f t="shared" si="2"/>
        <v>5.8499998965505853</v>
      </c>
      <c r="M31" s="19">
        <v>50</v>
      </c>
      <c r="N31">
        <v>12</v>
      </c>
      <c r="O31">
        <v>0</v>
      </c>
      <c r="P31" s="16">
        <f t="shared" si="3"/>
        <v>50</v>
      </c>
    </row>
    <row r="32" spans="1:16" ht="15">
      <c r="A32" s="17">
        <v>6612</v>
      </c>
      <c r="B32" t="s">
        <v>53</v>
      </c>
      <c r="C32" s="17" t="s">
        <v>84</v>
      </c>
      <c r="D32" s="14" t="s">
        <v>16</v>
      </c>
      <c r="E32" s="13" t="str">
        <f>Unidad_Medida!$B$8</f>
        <v>UNIDAD</v>
      </c>
      <c r="F32" s="15">
        <v>1</v>
      </c>
      <c r="G32" s="21">
        <v>57.06</v>
      </c>
      <c r="H32" s="16">
        <f t="shared" si="0"/>
        <v>50.946428571428569</v>
      </c>
      <c r="I32" s="21">
        <v>7.0799999237060502</v>
      </c>
      <c r="J32" s="16">
        <f t="shared" si="1"/>
        <v>5.9999999353441105</v>
      </c>
      <c r="K32" s="21">
        <v>6.9029998779296902</v>
      </c>
      <c r="L32" s="16">
        <f t="shared" si="2"/>
        <v>5.8499998965505853</v>
      </c>
      <c r="M32" s="19">
        <v>90</v>
      </c>
      <c r="N32">
        <v>18</v>
      </c>
      <c r="O32">
        <v>0</v>
      </c>
      <c r="P32" s="16">
        <f t="shared" si="3"/>
        <v>90</v>
      </c>
    </row>
    <row r="33" spans="1:16" ht="15">
      <c r="A33" s="17">
        <v>19940</v>
      </c>
      <c r="B33" t="s">
        <v>53</v>
      </c>
      <c r="C33" s="17" t="s">
        <v>85</v>
      </c>
      <c r="D33" s="14" t="s">
        <v>16</v>
      </c>
      <c r="E33" s="13" t="str">
        <f>Unidad_Medida!$B$8</f>
        <v>UNIDAD</v>
      </c>
      <c r="F33" s="15">
        <v>1</v>
      </c>
      <c r="G33" s="21">
        <v>57.06</v>
      </c>
      <c r="H33" s="16">
        <f t="shared" si="0"/>
        <v>50.946428571428569</v>
      </c>
      <c r="I33" s="21">
        <v>7.0799999237060502</v>
      </c>
      <c r="J33" s="16">
        <f t="shared" si="1"/>
        <v>5.9999999353441105</v>
      </c>
      <c r="K33" s="21">
        <v>6.9029998779296902</v>
      </c>
      <c r="L33" s="16">
        <f t="shared" si="2"/>
        <v>5.8499998965505853</v>
      </c>
      <c r="M33" s="19">
        <v>90</v>
      </c>
      <c r="N33">
        <v>19</v>
      </c>
      <c r="O33">
        <v>0</v>
      </c>
      <c r="P33" s="16">
        <f t="shared" si="3"/>
        <v>90</v>
      </c>
    </row>
    <row r="34" spans="1:16" ht="15">
      <c r="A34" s="17">
        <v>35445</v>
      </c>
      <c r="B34" t="s">
        <v>53</v>
      </c>
      <c r="C34" s="17" t="s">
        <v>86</v>
      </c>
      <c r="D34" s="14" t="s">
        <v>16</v>
      </c>
      <c r="E34" s="13" t="str">
        <f>Unidad_Medida!$B$8</f>
        <v>UNIDAD</v>
      </c>
      <c r="F34" s="15">
        <v>1</v>
      </c>
      <c r="G34" s="21">
        <v>57.06</v>
      </c>
      <c r="H34" s="16">
        <f t="shared" si="0"/>
        <v>50.946428571428569</v>
      </c>
      <c r="I34" s="21">
        <v>6.0960001945495597</v>
      </c>
      <c r="J34" s="16">
        <f t="shared" si="1"/>
        <v>5.166101859787763</v>
      </c>
      <c r="K34" s="21">
        <v>5.9436001777648899</v>
      </c>
      <c r="L34" s="16">
        <f t="shared" si="2"/>
        <v>5.0369493031905845</v>
      </c>
      <c r="M34" s="19">
        <v>90</v>
      </c>
      <c r="N34">
        <v>11</v>
      </c>
      <c r="O34">
        <v>0</v>
      </c>
      <c r="P34" s="16">
        <f t="shared" si="3"/>
        <v>90</v>
      </c>
    </row>
    <row r="35" spans="1:16" ht="15">
      <c r="A35" s="17">
        <v>43952</v>
      </c>
      <c r="B35" t="s">
        <v>53</v>
      </c>
      <c r="C35" s="17" t="s">
        <v>87</v>
      </c>
      <c r="D35" s="14" t="s">
        <v>16</v>
      </c>
      <c r="E35" s="13" t="str">
        <f>Unidad_Medida!$B$8</f>
        <v>UNIDAD</v>
      </c>
      <c r="F35" s="15">
        <v>1</v>
      </c>
      <c r="G35" s="21">
        <v>57.06</v>
      </c>
      <c r="H35" s="16">
        <f t="shared" si="0"/>
        <v>50.946428571428569</v>
      </c>
      <c r="I35" s="21">
        <v>6.7560000419616699</v>
      </c>
      <c r="J35" s="16">
        <f t="shared" si="1"/>
        <v>5.7254237643742965</v>
      </c>
      <c r="K35" s="21">
        <v>6.5871000289917001</v>
      </c>
      <c r="L35" s="16">
        <f t="shared" si="2"/>
        <v>5.5822881601624577</v>
      </c>
      <c r="M35" s="19">
        <v>90</v>
      </c>
      <c r="N35">
        <v>19</v>
      </c>
      <c r="O35">
        <v>0</v>
      </c>
      <c r="P35" s="16">
        <f t="shared" si="3"/>
        <v>90</v>
      </c>
    </row>
    <row r="36" spans="1:16" ht="15">
      <c r="A36" s="17">
        <v>43969</v>
      </c>
      <c r="B36" t="s">
        <v>53</v>
      </c>
      <c r="C36" s="17" t="s">
        <v>88</v>
      </c>
      <c r="D36" s="14" t="s">
        <v>16</v>
      </c>
      <c r="E36" s="13" t="str">
        <f>Unidad_Medida!$B$8</f>
        <v>UNIDAD</v>
      </c>
      <c r="F36" s="15">
        <v>1</v>
      </c>
      <c r="G36" s="21">
        <v>57.06</v>
      </c>
      <c r="H36" s="16">
        <f t="shared" si="0"/>
        <v>50.946428571428569</v>
      </c>
      <c r="I36" s="21">
        <v>7.0799999237060502</v>
      </c>
      <c r="J36" s="16">
        <f t="shared" si="1"/>
        <v>5.9999999353441105</v>
      </c>
      <c r="K36" s="21">
        <v>6.9029998779296902</v>
      </c>
      <c r="L36" s="16">
        <f t="shared" si="2"/>
        <v>5.8499998965505853</v>
      </c>
      <c r="M36" s="19">
        <v>90</v>
      </c>
      <c r="N36">
        <v>19</v>
      </c>
      <c r="O36">
        <v>0</v>
      </c>
      <c r="P36" s="16">
        <f t="shared" si="3"/>
        <v>90</v>
      </c>
    </row>
    <row r="37" spans="1:16" ht="15">
      <c r="A37" s="17">
        <v>43976</v>
      </c>
      <c r="B37" t="s">
        <v>53</v>
      </c>
      <c r="C37" s="17" t="s">
        <v>89</v>
      </c>
      <c r="D37" s="14" t="s">
        <v>16</v>
      </c>
      <c r="E37" s="13" t="str">
        <f>Unidad_Medida!$B$8</f>
        <v>UNIDAD</v>
      </c>
      <c r="F37" s="15">
        <v>1</v>
      </c>
      <c r="G37" s="21">
        <v>57.06</v>
      </c>
      <c r="H37" s="16">
        <f t="shared" si="0"/>
        <v>50.946428571428569</v>
      </c>
      <c r="I37" s="21">
        <v>7.0799999237060502</v>
      </c>
      <c r="J37" s="16">
        <f t="shared" si="1"/>
        <v>5.9999999353441105</v>
      </c>
      <c r="K37" s="21">
        <v>6.9029998779296902</v>
      </c>
      <c r="L37" s="16">
        <f t="shared" si="2"/>
        <v>5.8499998965505853</v>
      </c>
      <c r="M37" s="19">
        <v>90</v>
      </c>
      <c r="N37">
        <v>17</v>
      </c>
      <c r="O37">
        <v>0</v>
      </c>
      <c r="P37" s="16">
        <f t="shared" si="3"/>
        <v>90</v>
      </c>
    </row>
    <row r="38" spans="1:16" ht="15">
      <c r="A38" s="17">
        <v>44539</v>
      </c>
      <c r="B38" t="s">
        <v>53</v>
      </c>
      <c r="C38" s="17" t="s">
        <v>90</v>
      </c>
      <c r="D38" s="14" t="s">
        <v>16</v>
      </c>
      <c r="E38" s="13" t="str">
        <f>Unidad_Medida!$B$8</f>
        <v>UNIDAD</v>
      </c>
      <c r="F38" s="15">
        <v>1</v>
      </c>
      <c r="G38" s="21">
        <v>57.06</v>
      </c>
      <c r="H38" s="16">
        <f t="shared" si="0"/>
        <v>50.946428571428569</v>
      </c>
      <c r="I38" s="21">
        <v>6.3959999084472701</v>
      </c>
      <c r="J38" s="16">
        <f t="shared" si="1"/>
        <v>5.4203389054637885</v>
      </c>
      <c r="K38" s="21">
        <v>6.2361001968383798</v>
      </c>
      <c r="L38" s="16">
        <f t="shared" si="2"/>
        <v>5.2848306752867629</v>
      </c>
      <c r="M38" s="19">
        <v>10</v>
      </c>
      <c r="N38">
        <v>12</v>
      </c>
      <c r="O38">
        <v>0</v>
      </c>
      <c r="P38" s="16">
        <f t="shared" si="3"/>
        <v>10</v>
      </c>
    </row>
    <row r="39" spans="1:16" ht="15">
      <c r="A39" s="17">
        <v>43983</v>
      </c>
      <c r="B39" t="s">
        <v>53</v>
      </c>
      <c r="C39" s="17" t="s">
        <v>91</v>
      </c>
      <c r="D39" s="14" t="s">
        <v>16</v>
      </c>
      <c r="E39" s="13" t="str">
        <f>Unidad_Medida!$B$8</f>
        <v>UNIDAD</v>
      </c>
      <c r="F39" s="15">
        <v>1</v>
      </c>
      <c r="G39" s="21">
        <v>57.06</v>
      </c>
      <c r="H39" s="16">
        <f t="shared" si="0"/>
        <v>50.946428571428569</v>
      </c>
      <c r="I39" s="21">
        <v>10.680000305175801</v>
      </c>
      <c r="J39" s="16">
        <f t="shared" si="1"/>
        <v>9.0508477162506793</v>
      </c>
      <c r="K39" s="21">
        <v>10.4130001068115</v>
      </c>
      <c r="L39" s="16">
        <f t="shared" si="2"/>
        <v>8.8245763617046613</v>
      </c>
      <c r="M39" s="19">
        <v>10</v>
      </c>
      <c r="N39">
        <v>11</v>
      </c>
      <c r="O39">
        <v>0</v>
      </c>
      <c r="P39" s="16">
        <f t="shared" si="3"/>
        <v>10</v>
      </c>
    </row>
    <row r="40" spans="1:16" ht="15">
      <c r="A40" s="17">
        <v>44492</v>
      </c>
      <c r="B40" t="s">
        <v>53</v>
      </c>
      <c r="C40" s="17" t="s">
        <v>92</v>
      </c>
      <c r="D40" s="14" t="s">
        <v>16</v>
      </c>
      <c r="E40" s="13" t="str">
        <f>Unidad_Medida!$B$8</f>
        <v>UNIDAD</v>
      </c>
      <c r="F40" s="15">
        <v>1</v>
      </c>
      <c r="G40" s="21">
        <v>57.06</v>
      </c>
      <c r="H40" s="16">
        <f t="shared" si="0"/>
        <v>50.946428571428569</v>
      </c>
      <c r="I40" s="21">
        <v>6.8400001525878897</v>
      </c>
      <c r="J40" s="16">
        <f t="shared" si="1"/>
        <v>5.796610298803297</v>
      </c>
      <c r="K40" s="21">
        <v>6.6690001487731898</v>
      </c>
      <c r="L40" s="16">
        <f t="shared" si="2"/>
        <v>5.6516950413332117</v>
      </c>
      <c r="M40" s="19">
        <v>10</v>
      </c>
      <c r="N40">
        <v>11</v>
      </c>
      <c r="O40">
        <v>0</v>
      </c>
      <c r="P40" s="16">
        <f t="shared" si="3"/>
        <v>10</v>
      </c>
    </row>
    <row r="41" spans="1:16" ht="15">
      <c r="A41" s="17">
        <v>44508</v>
      </c>
      <c r="B41" t="s">
        <v>53</v>
      </c>
      <c r="C41" s="17" t="s">
        <v>93</v>
      </c>
      <c r="D41" s="14" t="s">
        <v>16</v>
      </c>
      <c r="E41" s="13" t="str">
        <f>Unidad_Medida!$B$8</f>
        <v>UNIDAD</v>
      </c>
      <c r="F41" s="15">
        <v>1</v>
      </c>
      <c r="G41" s="21">
        <v>57.06</v>
      </c>
      <c r="H41" s="16">
        <f t="shared" si="0"/>
        <v>50.946428571428569</v>
      </c>
      <c r="I41" s="21">
        <v>21.947999954223601</v>
      </c>
      <c r="J41" s="16">
        <f t="shared" si="1"/>
        <v>18.599999961206443</v>
      </c>
      <c r="K41" s="21">
        <v>21.399299621581999</v>
      </c>
      <c r="L41" s="16">
        <f t="shared" si="2"/>
        <v>18.13499967930678</v>
      </c>
      <c r="M41" s="19">
        <v>10</v>
      </c>
      <c r="N41">
        <v>11</v>
      </c>
      <c r="O41">
        <v>0</v>
      </c>
      <c r="P41" s="16">
        <f t="shared" si="3"/>
        <v>10</v>
      </c>
    </row>
    <row r="42" spans="1:16" ht="15">
      <c r="A42" s="17">
        <v>44515</v>
      </c>
      <c r="B42" t="s">
        <v>53</v>
      </c>
      <c r="C42" s="17" t="s">
        <v>94</v>
      </c>
      <c r="D42" s="14" t="s">
        <v>16</v>
      </c>
      <c r="E42" s="13" t="str">
        <f>Unidad_Medida!$B$8</f>
        <v>UNIDAD</v>
      </c>
      <c r="F42" s="15">
        <v>1</v>
      </c>
      <c r="G42" s="21">
        <v>57.06</v>
      </c>
      <c r="H42" s="16">
        <f t="shared" si="0"/>
        <v>50.946428571428569</v>
      </c>
      <c r="I42" s="21">
        <v>3.3599998950958301</v>
      </c>
      <c r="J42" s="16">
        <f t="shared" si="1"/>
        <v>2.8474575382168053</v>
      </c>
      <c r="K42" s="21">
        <v>3.27600002288818</v>
      </c>
      <c r="L42" s="16">
        <f t="shared" si="2"/>
        <v>2.7762712058374408</v>
      </c>
      <c r="M42" s="19">
        <v>10</v>
      </c>
      <c r="N42">
        <v>18</v>
      </c>
      <c r="O42">
        <v>0</v>
      </c>
      <c r="P42" s="16">
        <f t="shared" si="3"/>
        <v>10</v>
      </c>
    </row>
    <row r="43" spans="1:16" ht="15">
      <c r="A43" s="17">
        <v>44522</v>
      </c>
      <c r="B43" t="s">
        <v>53</v>
      </c>
      <c r="C43" s="17" t="s">
        <v>95</v>
      </c>
      <c r="D43" s="14" t="s">
        <v>16</v>
      </c>
      <c r="E43" s="13" t="str">
        <f>Unidad_Medida!$B$8</f>
        <v>UNIDAD</v>
      </c>
      <c r="F43" s="15">
        <v>1</v>
      </c>
      <c r="G43" s="21">
        <v>57.06</v>
      </c>
      <c r="H43" s="16">
        <f t="shared" si="0"/>
        <v>50.946428571428569</v>
      </c>
      <c r="I43" s="21">
        <v>1.20000004768372</v>
      </c>
      <c r="J43" s="16">
        <f t="shared" si="1"/>
        <v>1.0169491929523051</v>
      </c>
      <c r="K43" s="21">
        <v>1.16999995708466</v>
      </c>
      <c r="L43" s="16">
        <f t="shared" si="2"/>
        <v>0.99152538735988138</v>
      </c>
      <c r="M43" s="19">
        <v>10</v>
      </c>
      <c r="N43">
        <v>10</v>
      </c>
      <c r="O43">
        <v>0</v>
      </c>
      <c r="P43" s="16">
        <f t="shared" si="3"/>
        <v>10</v>
      </c>
    </row>
  </sheetData>
  <dataValidations count="3">
    <dataValidation type="custom" allowBlank="1" showInputMessage="1" showErrorMessage="1" sqref="E2:E43" xr:uid="{00000000-0002-0000-0000-000001000000}">
      <formula1>UNIDAD_MEDIDA</formula1>
    </dataValidation>
    <dataValidation type="list" allowBlank="1" showInputMessage="1" showErrorMessage="1" sqref="E44:E1048576" xr:uid="{00000000-0002-0000-0000-000002000000}">
      <formula1>UNIDAD_MEDIDA</formula1>
    </dataValidation>
    <dataValidation type="list" allowBlank="1" showInputMessage="1" showErrorMessage="1" sqref="D2:D1048576" xr:uid="{00000000-0002-0000-0000-000000000000}">
      <formula1>TIPO_AFECTACION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2"/>
  <sheetViews>
    <sheetView workbookViewId="0">
      <selection activeCell="D5" sqref="D5"/>
    </sheetView>
  </sheetViews>
  <sheetFormatPr baseColWidth="10" defaultColWidth="11" defaultRowHeight="15"/>
  <cols>
    <col min="1" max="1" width="17.140625" bestFit="1" customWidth="1"/>
  </cols>
  <sheetData>
    <row r="1" spans="1:1">
      <c r="A1" s="1" t="s">
        <v>17</v>
      </c>
    </row>
    <row r="2" spans="1:1">
      <c r="A2" t="s">
        <v>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4"/>
  <sheetViews>
    <sheetView workbookViewId="0">
      <selection activeCell="G2" sqref="G2"/>
    </sheetView>
  </sheetViews>
  <sheetFormatPr baseColWidth="10" defaultColWidth="9.140625" defaultRowHeight="15"/>
  <cols>
    <col min="1" max="1" width="9.5703125" customWidth="1"/>
    <col min="2" max="2" width="29.7109375" customWidth="1"/>
    <col min="3" max="3" width="16.5703125" customWidth="1"/>
    <col min="4" max="4" width="17.85546875" customWidth="1"/>
    <col min="5" max="5" width="18.140625" customWidth="1"/>
    <col min="6" max="6" width="15.42578125" customWidth="1"/>
    <col min="7" max="7" width="23.140625" customWidth="1"/>
    <col min="8" max="8" width="22.5703125" customWidth="1"/>
    <col min="9" max="9" width="30" customWidth="1"/>
    <col min="10" max="10" width="29.28515625" customWidth="1"/>
    <col min="11" max="11" width="29.85546875" customWidth="1"/>
    <col min="12" max="12" width="29.140625" customWidth="1"/>
    <col min="13" max="13" width="6" customWidth="1"/>
    <col min="14" max="14" width="14" customWidth="1"/>
    <col min="15" max="15" width="7.28515625" customWidth="1"/>
    <col min="16" max="16" width="11.28515625" customWidth="1"/>
    <col min="17" max="17" width="8" customWidth="1"/>
    <col min="18" max="18" width="14.85546875" customWidth="1"/>
    <col min="19" max="19" width="19" customWidth="1"/>
    <col min="20" max="20" width="7.42578125" customWidth="1"/>
  </cols>
  <sheetData>
    <row r="1" spans="1:7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6" t="s">
        <v>23</v>
      </c>
      <c r="G1" s="6" t="s">
        <v>24</v>
      </c>
    </row>
    <row r="2" spans="1:7">
      <c r="A2" s="7">
        <v>10</v>
      </c>
      <c r="B2" s="7" t="s">
        <v>16</v>
      </c>
      <c r="C2" s="7" t="s">
        <v>25</v>
      </c>
      <c r="D2" s="7">
        <v>1000</v>
      </c>
      <c r="E2" s="7" t="s">
        <v>96</v>
      </c>
      <c r="F2" s="7"/>
      <c r="G2">
        <v>12</v>
      </c>
    </row>
    <row r="3" spans="1:7">
      <c r="A3" s="8">
        <v>20</v>
      </c>
      <c r="B3" s="8" t="s">
        <v>28</v>
      </c>
      <c r="C3" s="8" t="s">
        <v>29</v>
      </c>
      <c r="D3" s="8">
        <v>9997</v>
      </c>
      <c r="E3" s="8" t="s">
        <v>30</v>
      </c>
      <c r="F3" s="8" t="s">
        <v>27</v>
      </c>
      <c r="G3">
        <v>0</v>
      </c>
    </row>
    <row r="4" spans="1:7">
      <c r="A4" s="9">
        <v>30</v>
      </c>
      <c r="B4" s="9" t="s">
        <v>31</v>
      </c>
      <c r="C4" s="9" t="s">
        <v>32</v>
      </c>
      <c r="D4" s="9">
        <v>9998</v>
      </c>
      <c r="E4" s="9" t="s">
        <v>33</v>
      </c>
      <c r="F4" s="9" t="s">
        <v>34</v>
      </c>
      <c r="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9"/>
  <sheetViews>
    <sheetView workbookViewId="0">
      <selection activeCell="B8" sqref="B8"/>
    </sheetView>
  </sheetViews>
  <sheetFormatPr baseColWidth="10" defaultColWidth="9.140625" defaultRowHeight="15"/>
  <cols>
    <col min="1" max="1" width="18.5703125" customWidth="1"/>
    <col min="2" max="2" width="14.28515625" customWidth="1"/>
  </cols>
  <sheetData>
    <row r="1" spans="1:2">
      <c r="A1" s="2" t="s">
        <v>35</v>
      </c>
      <c r="B1" s="2" t="s">
        <v>36</v>
      </c>
    </row>
    <row r="2" spans="1:2">
      <c r="A2" s="3" t="s">
        <v>37</v>
      </c>
      <c r="B2" s="4" t="s">
        <v>38</v>
      </c>
    </row>
    <row r="3" spans="1:2">
      <c r="A3" s="3" t="s">
        <v>39</v>
      </c>
      <c r="B3" s="4" t="s">
        <v>40</v>
      </c>
    </row>
    <row r="4" spans="1:2">
      <c r="A4" s="3" t="s">
        <v>41</v>
      </c>
      <c r="B4" s="4" t="s">
        <v>42</v>
      </c>
    </row>
    <row r="5" spans="1:2">
      <c r="A5" s="3" t="s">
        <v>43</v>
      </c>
      <c r="B5" s="4" t="s">
        <v>44</v>
      </c>
    </row>
    <row r="6" spans="1:2">
      <c r="A6" s="3" t="s">
        <v>45</v>
      </c>
      <c r="B6" s="4" t="s">
        <v>46</v>
      </c>
    </row>
    <row r="7" spans="1:2">
      <c r="A7" s="3" t="s">
        <v>47</v>
      </c>
      <c r="B7" s="4" t="s">
        <v>48</v>
      </c>
    </row>
    <row r="8" spans="1:2">
      <c r="A8" s="3" t="s">
        <v>49</v>
      </c>
      <c r="B8" s="4" t="s">
        <v>50</v>
      </c>
    </row>
    <row r="9" spans="1:2">
      <c r="A9" s="3" t="s">
        <v>51</v>
      </c>
      <c r="B9" s="4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2"/>
  <sheetViews>
    <sheetView workbookViewId="0">
      <selection activeCell="K14" sqref="K14"/>
    </sheetView>
  </sheetViews>
  <sheetFormatPr baseColWidth="10" defaultColWidth="9.140625" defaultRowHeight="15"/>
  <cols>
    <col min="1" max="1" width="6.140625" customWidth="1"/>
  </cols>
  <sheetData>
    <row r="1" spans="1:1">
      <c r="A1" s="1" t="s">
        <v>26</v>
      </c>
    </row>
    <row r="2" spans="1:1">
      <c r="A2">
        <f>1+(18/100)</f>
        <v>1.18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Luis Angel Lozano Arica</cp:lastModifiedBy>
  <dcterms:created xsi:type="dcterms:W3CDTF">2021-09-25T13:48:00Z</dcterms:created>
  <dcterms:modified xsi:type="dcterms:W3CDTF">2024-07-25T19:38:34Z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  <property fmtid="{D5CDD505-2E9C-101B-9397-08002B2CF9AE}" pid="3" name="ICV">
    <vt:lpwstr>8D6B626D1F104D268B773FB5D0C350C3_12</vt:lpwstr>
  </property>
  <property fmtid="{D5CDD505-2E9C-101B-9397-08002B2CF9AE}" pid="4" name="KSOProductBuildVer">
    <vt:lpwstr>1033-12.2.0.16909</vt:lpwstr>
  </property>
</Properties>
</file>