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9425" windowHeight="10425"/>
  </bookViews>
  <sheets>
    <sheet name="Encapsulado LiberCash" sheetId="1" r:id="rId1"/>
    <sheet name="E1" sheetId="5" r:id="rId2"/>
    <sheet name="E2" sheetId="6" r:id="rId3"/>
    <sheet name="E3" sheetId="7" r:id="rId4"/>
    <sheet name="E4" sheetId="8" r:id="rId5"/>
    <sheet name="E5" sheetId="9" r:id="rId6"/>
    <sheet name="E6" sheetId="10" r:id="rId7"/>
  </sheets>
  <definedNames>
    <definedName name="_xlnm.Print_Area" localSheetId="0">'Encapsulado LiberCash'!$A$1:$I$67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8" l="1"/>
  <c r="C18" i="8" s="1"/>
  <c r="C17" i="9"/>
  <c r="C18" i="9" s="1"/>
  <c r="C17" i="10"/>
  <c r="C18" i="10" s="1"/>
  <c r="C17" i="7" l="1"/>
  <c r="C17" i="6"/>
  <c r="C18" i="6" s="1"/>
  <c r="C19" i="6" s="1"/>
  <c r="I7" i="6" s="1"/>
  <c r="C17" i="5"/>
  <c r="C18" i="5" s="1"/>
  <c r="C19" i="5" s="1"/>
  <c r="C9" i="10"/>
  <c r="I5" i="10" s="1"/>
  <c r="C9" i="9"/>
  <c r="D24" i="9" s="1"/>
  <c r="C9" i="8"/>
  <c r="K23" i="8" s="1"/>
  <c r="C9" i="7"/>
  <c r="M23" i="7" s="1"/>
  <c r="C9" i="6"/>
  <c r="N23" i="6" s="1"/>
  <c r="C9" i="5"/>
  <c r="N23" i="5" s="1"/>
  <c r="C11" i="10"/>
  <c r="C11" i="9"/>
  <c r="C11" i="8"/>
  <c r="I6" i="8" s="1"/>
  <c r="C11" i="7"/>
  <c r="I6" i="7" s="1"/>
  <c r="C11" i="6"/>
  <c r="C11" i="5"/>
  <c r="I6" i="5" s="1"/>
  <c r="A25" i="10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C19" i="10"/>
  <c r="I7" i="10" s="1"/>
  <c r="D15" i="10"/>
  <c r="D14" i="10"/>
  <c r="I4" i="10"/>
  <c r="D3" i="10"/>
  <c r="C3" i="10"/>
  <c r="A25" i="9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C19" i="9"/>
  <c r="I7" i="9" s="1"/>
  <c r="D15" i="9"/>
  <c r="D14" i="9"/>
  <c r="I4" i="9"/>
  <c r="D3" i="9"/>
  <c r="C3" i="9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C19" i="8"/>
  <c r="I7" i="8" s="1"/>
  <c r="D15" i="8"/>
  <c r="D14" i="8"/>
  <c r="I4" i="8"/>
  <c r="D3" i="8"/>
  <c r="C3" i="8"/>
  <c r="A25" i="7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D15" i="7"/>
  <c r="D14" i="7"/>
  <c r="I4" i="7"/>
  <c r="D3" i="7"/>
  <c r="C3" i="7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25" i="6"/>
  <c r="D15" i="6"/>
  <c r="D14" i="6"/>
  <c r="I4" i="6"/>
  <c r="D3" i="6"/>
  <c r="C3" i="6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D15" i="5"/>
  <c r="D14" i="5"/>
  <c r="I4" i="5"/>
  <c r="D3" i="5"/>
  <c r="C3" i="5"/>
  <c r="F21" i="9" l="1"/>
  <c r="I5" i="7"/>
  <c r="N23" i="7"/>
  <c r="M23" i="8"/>
  <c r="N23" i="8"/>
  <c r="K23" i="9"/>
  <c r="K23" i="7"/>
  <c r="D24" i="7"/>
  <c r="E24" i="7" s="1"/>
  <c r="D24" i="8"/>
  <c r="I5" i="8"/>
  <c r="H9" i="8" s="1"/>
  <c r="L23" i="8"/>
  <c r="N23" i="9"/>
  <c r="F21" i="6"/>
  <c r="K23" i="10"/>
  <c r="C18" i="7"/>
  <c r="C19" i="7" s="1"/>
  <c r="I7" i="7" s="1"/>
  <c r="I7" i="5"/>
  <c r="F21" i="8"/>
  <c r="H24" i="8" s="1"/>
  <c r="I6" i="6"/>
  <c r="K23" i="5"/>
  <c r="L23" i="5"/>
  <c r="I5" i="5"/>
  <c r="D24" i="5"/>
  <c r="E24" i="5" s="1"/>
  <c r="F24" i="5" s="1"/>
  <c r="M23" i="5"/>
  <c r="L23" i="10"/>
  <c r="M23" i="10"/>
  <c r="N23" i="10"/>
  <c r="F21" i="10"/>
  <c r="D24" i="10"/>
  <c r="E24" i="10" s="1"/>
  <c r="F24" i="10" s="1"/>
  <c r="L23" i="9"/>
  <c r="M23" i="9"/>
  <c r="I5" i="9"/>
  <c r="L23" i="7"/>
  <c r="K23" i="6"/>
  <c r="I5" i="6"/>
  <c r="L23" i="6"/>
  <c r="D24" i="6"/>
  <c r="E24" i="6" s="1"/>
  <c r="F24" i="6" s="1"/>
  <c r="M23" i="6"/>
  <c r="F21" i="7"/>
  <c r="F21" i="5"/>
  <c r="I6" i="10"/>
  <c r="H9" i="10" s="1"/>
  <c r="I6" i="9"/>
  <c r="H9" i="6"/>
  <c r="I9" i="6" s="1"/>
  <c r="J9" i="6" s="1"/>
  <c r="H24" i="9"/>
  <c r="E24" i="9"/>
  <c r="F24" i="9" s="1"/>
  <c r="E24" i="8"/>
  <c r="F24" i="7"/>
  <c r="H24" i="5" l="1"/>
  <c r="C24" i="5" s="1"/>
  <c r="H9" i="7"/>
  <c r="J10" i="7" s="1"/>
  <c r="H24" i="7"/>
  <c r="C24" i="7" s="1"/>
  <c r="N24" i="7" s="1"/>
  <c r="F24" i="8"/>
  <c r="C24" i="8" s="1"/>
  <c r="M24" i="8" s="1"/>
  <c r="H24" i="10"/>
  <c r="C24" i="10" s="1"/>
  <c r="H9" i="5"/>
  <c r="I9" i="5" s="1"/>
  <c r="J9" i="5" s="1"/>
  <c r="H9" i="9"/>
  <c r="I24" i="9" s="1"/>
  <c r="J10" i="6"/>
  <c r="I24" i="6"/>
  <c r="H24" i="6"/>
  <c r="C24" i="6" s="1"/>
  <c r="N24" i="6" s="1"/>
  <c r="I9" i="10"/>
  <c r="J9" i="10" s="1"/>
  <c r="I24" i="10"/>
  <c r="J10" i="10"/>
  <c r="C24" i="9"/>
  <c r="I9" i="8"/>
  <c r="J9" i="8" s="1"/>
  <c r="I24" i="8"/>
  <c r="J10" i="8"/>
  <c r="I9" i="7" l="1"/>
  <c r="J9" i="7" s="1"/>
  <c r="I24" i="7"/>
  <c r="J10" i="5"/>
  <c r="I24" i="5"/>
  <c r="I9" i="9"/>
  <c r="J9" i="9" s="1"/>
  <c r="J10" i="9"/>
  <c r="G24" i="6"/>
  <c r="D25" i="6" s="1"/>
  <c r="E25" i="6" s="1"/>
  <c r="F25" i="6" s="1"/>
  <c r="M24" i="6"/>
  <c r="G24" i="8"/>
  <c r="D25" i="8" s="1"/>
  <c r="I25" i="8" s="1"/>
  <c r="G24" i="7"/>
  <c r="D25" i="7" s="1"/>
  <c r="I25" i="7" s="1"/>
  <c r="N24" i="8"/>
  <c r="M24" i="7"/>
  <c r="G24" i="10"/>
  <c r="D25" i="10" s="1"/>
  <c r="N24" i="10"/>
  <c r="M24" i="10"/>
  <c r="N24" i="9"/>
  <c r="M24" i="9"/>
  <c r="G24" i="9"/>
  <c r="D25" i="9" s="1"/>
  <c r="G24" i="5"/>
  <c r="D25" i="5" s="1"/>
  <c r="N24" i="5"/>
  <c r="M24" i="5"/>
  <c r="I25" i="6" l="1"/>
  <c r="H25" i="6"/>
  <c r="C25" i="6" s="1"/>
  <c r="H25" i="8"/>
  <c r="E25" i="8"/>
  <c r="F25" i="8" s="1"/>
  <c r="H25" i="7"/>
  <c r="E25" i="7"/>
  <c r="F25" i="7" s="1"/>
  <c r="I25" i="10"/>
  <c r="H25" i="10"/>
  <c r="E25" i="10"/>
  <c r="F25" i="10" s="1"/>
  <c r="H25" i="9"/>
  <c r="I25" i="9"/>
  <c r="E25" i="9"/>
  <c r="F25" i="9" s="1"/>
  <c r="I25" i="5"/>
  <c r="H25" i="5"/>
  <c r="E25" i="5"/>
  <c r="F25" i="5" s="1"/>
  <c r="C25" i="8" l="1"/>
  <c r="G25" i="8" s="1"/>
  <c r="D26" i="8" s="1"/>
  <c r="C25" i="7"/>
  <c r="G25" i="7" s="1"/>
  <c r="D26" i="7" s="1"/>
  <c r="C25" i="10"/>
  <c r="C25" i="9"/>
  <c r="M25" i="8"/>
  <c r="G25" i="6"/>
  <c r="D26" i="6" s="1"/>
  <c r="N25" i="6"/>
  <c r="M25" i="6"/>
  <c r="C25" i="5"/>
  <c r="N25" i="8" l="1"/>
  <c r="M25" i="7"/>
  <c r="N25" i="7"/>
  <c r="G25" i="10"/>
  <c r="D26" i="10" s="1"/>
  <c r="N25" i="10"/>
  <c r="M25" i="10"/>
  <c r="G25" i="9"/>
  <c r="D26" i="9" s="1"/>
  <c r="N25" i="9"/>
  <c r="M25" i="9"/>
  <c r="H26" i="8"/>
  <c r="I26" i="8"/>
  <c r="E26" i="8"/>
  <c r="F26" i="8" s="1"/>
  <c r="E26" i="7"/>
  <c r="F26" i="7" s="1"/>
  <c r="I26" i="7"/>
  <c r="H26" i="7"/>
  <c r="I26" i="6"/>
  <c r="H26" i="6"/>
  <c r="E26" i="6"/>
  <c r="F26" i="6" s="1"/>
  <c r="N25" i="5"/>
  <c r="G25" i="5"/>
  <c r="D26" i="5" s="1"/>
  <c r="M25" i="5"/>
  <c r="E26" i="10" l="1"/>
  <c r="F26" i="10" s="1"/>
  <c r="I26" i="10"/>
  <c r="H26" i="10"/>
  <c r="I26" i="9"/>
  <c r="E26" i="9"/>
  <c r="F26" i="9" s="1"/>
  <c r="H26" i="9"/>
  <c r="C26" i="8"/>
  <c r="C26" i="7"/>
  <c r="C26" i="6"/>
  <c r="E26" i="5"/>
  <c r="F26" i="5" s="1"/>
  <c r="I26" i="5"/>
  <c r="H26" i="5"/>
  <c r="C26" i="10" l="1"/>
  <c r="C26" i="9"/>
  <c r="M26" i="8"/>
  <c r="G26" i="8"/>
  <c r="D27" i="8" s="1"/>
  <c r="N26" i="8"/>
  <c r="N26" i="7"/>
  <c r="M26" i="7"/>
  <c r="G26" i="7"/>
  <c r="D27" i="7" s="1"/>
  <c r="G26" i="6"/>
  <c r="D27" i="6" s="1"/>
  <c r="N26" i="6"/>
  <c r="M26" i="6"/>
  <c r="C26" i="5"/>
  <c r="G26" i="10" l="1"/>
  <c r="D27" i="10" s="1"/>
  <c r="N26" i="10"/>
  <c r="M26" i="10"/>
  <c r="G26" i="9"/>
  <c r="D27" i="9" s="1"/>
  <c r="M26" i="9"/>
  <c r="N26" i="9"/>
  <c r="E27" i="8"/>
  <c r="F27" i="8" s="1"/>
  <c r="I27" i="8"/>
  <c r="H27" i="8"/>
  <c r="H27" i="7"/>
  <c r="E27" i="7"/>
  <c r="F27" i="7" s="1"/>
  <c r="I27" i="7"/>
  <c r="I27" i="6"/>
  <c r="H27" i="6"/>
  <c r="E27" i="6"/>
  <c r="F27" i="6" s="1"/>
  <c r="M26" i="5"/>
  <c r="G26" i="5"/>
  <c r="D27" i="5" s="1"/>
  <c r="N26" i="5"/>
  <c r="C27" i="6" l="1"/>
  <c r="G27" i="6" s="1"/>
  <c r="E27" i="10"/>
  <c r="F27" i="10" s="1"/>
  <c r="I27" i="10"/>
  <c r="H27" i="10"/>
  <c r="I27" i="9"/>
  <c r="E27" i="9"/>
  <c r="F27" i="9" s="1"/>
  <c r="H27" i="9"/>
  <c r="C27" i="8"/>
  <c r="C27" i="7"/>
  <c r="E27" i="5"/>
  <c r="F27" i="5" s="1"/>
  <c r="I27" i="5"/>
  <c r="H27" i="5"/>
  <c r="M27" i="6" l="1"/>
  <c r="N27" i="6"/>
  <c r="C27" i="10"/>
  <c r="C27" i="9"/>
  <c r="N27" i="8"/>
  <c r="M27" i="8"/>
  <c r="G27" i="8"/>
  <c r="G27" i="7"/>
  <c r="N27" i="7"/>
  <c r="M27" i="7"/>
  <c r="D28" i="6"/>
  <c r="C27" i="5"/>
  <c r="M27" i="10" l="1"/>
  <c r="G27" i="10"/>
  <c r="N27" i="10"/>
  <c r="G27" i="9"/>
  <c r="M27" i="9"/>
  <c r="N27" i="9"/>
  <c r="D28" i="8"/>
  <c r="D28" i="7"/>
  <c r="E28" i="6"/>
  <c r="F28" i="6" s="1"/>
  <c r="I28" i="6"/>
  <c r="H28" i="6"/>
  <c r="G27" i="5"/>
  <c r="M27" i="5"/>
  <c r="N27" i="5"/>
  <c r="D28" i="10" l="1"/>
  <c r="D28" i="9"/>
  <c r="H28" i="8"/>
  <c r="E28" i="8"/>
  <c r="F28" i="8" s="1"/>
  <c r="I28" i="8"/>
  <c r="I28" i="7"/>
  <c r="H28" i="7"/>
  <c r="E28" i="7"/>
  <c r="F28" i="7" s="1"/>
  <c r="C28" i="6"/>
  <c r="D28" i="5"/>
  <c r="E28" i="10" l="1"/>
  <c r="F28" i="10" s="1"/>
  <c r="I28" i="10"/>
  <c r="H28" i="10"/>
  <c r="E28" i="9"/>
  <c r="F28" i="9" s="1"/>
  <c r="I28" i="9"/>
  <c r="H28" i="9"/>
  <c r="C28" i="8"/>
  <c r="C28" i="7"/>
  <c r="M28" i="6"/>
  <c r="N28" i="6"/>
  <c r="G28" i="6"/>
  <c r="I28" i="5"/>
  <c r="H28" i="5"/>
  <c r="E28" i="5"/>
  <c r="F28" i="5" s="1"/>
  <c r="C28" i="10" l="1"/>
  <c r="C28" i="9"/>
  <c r="N28" i="8"/>
  <c r="M28" i="8"/>
  <c r="G28" i="8"/>
  <c r="M28" i="7"/>
  <c r="N28" i="7"/>
  <c r="G28" i="7"/>
  <c r="D29" i="6"/>
  <c r="C28" i="5"/>
  <c r="N28" i="10" l="1"/>
  <c r="M28" i="10"/>
  <c r="G28" i="10"/>
  <c r="N28" i="9"/>
  <c r="M28" i="9"/>
  <c r="G28" i="9"/>
  <c r="D29" i="8"/>
  <c r="D29" i="7"/>
  <c r="E29" i="6"/>
  <c r="F29" i="6" s="1"/>
  <c r="I29" i="6"/>
  <c r="H29" i="6"/>
  <c r="M28" i="5"/>
  <c r="N28" i="5"/>
  <c r="G28" i="5"/>
  <c r="D29" i="10" l="1"/>
  <c r="D29" i="9"/>
  <c r="I29" i="8"/>
  <c r="H29" i="8"/>
  <c r="E29" i="8"/>
  <c r="F29" i="8" s="1"/>
  <c r="E29" i="7"/>
  <c r="F29" i="7" s="1"/>
  <c r="I29" i="7"/>
  <c r="H29" i="7"/>
  <c r="C29" i="6"/>
  <c r="D29" i="5"/>
  <c r="I29" i="10" l="1"/>
  <c r="H29" i="10"/>
  <c r="E29" i="10"/>
  <c r="F29" i="10" s="1"/>
  <c r="H29" i="9"/>
  <c r="E29" i="9"/>
  <c r="F29" i="9" s="1"/>
  <c r="I29" i="9"/>
  <c r="C29" i="8"/>
  <c r="C29" i="7"/>
  <c r="N29" i="6"/>
  <c r="M29" i="6"/>
  <c r="G29" i="6"/>
  <c r="I29" i="5"/>
  <c r="H29" i="5"/>
  <c r="E29" i="5"/>
  <c r="F29" i="5" s="1"/>
  <c r="C29" i="10" l="1"/>
  <c r="C29" i="9"/>
  <c r="N29" i="8"/>
  <c r="M29" i="8"/>
  <c r="G29" i="8"/>
  <c r="N29" i="7"/>
  <c r="M29" i="7"/>
  <c r="G29" i="7"/>
  <c r="D30" i="6"/>
  <c r="C29" i="5"/>
  <c r="N29" i="10" l="1"/>
  <c r="M29" i="10"/>
  <c r="G29" i="10"/>
  <c r="N29" i="9"/>
  <c r="M29" i="9"/>
  <c r="G29" i="9"/>
  <c r="D30" i="8"/>
  <c r="D30" i="7"/>
  <c r="I30" i="6"/>
  <c r="H30" i="6"/>
  <c r="E30" i="6"/>
  <c r="F30" i="6" s="1"/>
  <c r="M29" i="5"/>
  <c r="N29" i="5"/>
  <c r="G29" i="5"/>
  <c r="D30" i="10" l="1"/>
  <c r="D30" i="9"/>
  <c r="H30" i="8"/>
  <c r="I30" i="8"/>
  <c r="E30" i="8"/>
  <c r="F30" i="8" s="1"/>
  <c r="E30" i="7"/>
  <c r="F30" i="7" s="1"/>
  <c r="I30" i="7"/>
  <c r="H30" i="7"/>
  <c r="C30" i="6"/>
  <c r="D30" i="5"/>
  <c r="E30" i="10" l="1"/>
  <c r="F30" i="10" s="1"/>
  <c r="I30" i="10"/>
  <c r="H30" i="10"/>
  <c r="E30" i="9"/>
  <c r="F30" i="9" s="1"/>
  <c r="I30" i="9"/>
  <c r="H30" i="9"/>
  <c r="C30" i="8"/>
  <c r="C30" i="7"/>
  <c r="N30" i="6"/>
  <c r="M30" i="6"/>
  <c r="G30" i="6"/>
  <c r="E30" i="5"/>
  <c r="F30" i="5" s="1"/>
  <c r="H30" i="5"/>
  <c r="I30" i="5"/>
  <c r="C30" i="9" l="1"/>
  <c r="M30" i="9" s="1"/>
  <c r="C30" i="10"/>
  <c r="N30" i="8"/>
  <c r="M30" i="8"/>
  <c r="G30" i="8"/>
  <c r="N30" i="7"/>
  <c r="M30" i="7"/>
  <c r="G30" i="7"/>
  <c r="D31" i="6"/>
  <c r="C30" i="5"/>
  <c r="N30" i="9" l="1"/>
  <c r="G30" i="9"/>
  <c r="M30" i="10"/>
  <c r="N30" i="10"/>
  <c r="G30" i="10"/>
  <c r="D31" i="9"/>
  <c r="D31" i="8"/>
  <c r="D31" i="7"/>
  <c r="I31" i="6"/>
  <c r="H31" i="6"/>
  <c r="E31" i="6"/>
  <c r="F31" i="6" s="1"/>
  <c r="M30" i="5"/>
  <c r="N30" i="5"/>
  <c r="G30" i="5"/>
  <c r="D31" i="10" l="1"/>
  <c r="I31" i="9"/>
  <c r="E31" i="9"/>
  <c r="F31" i="9" s="1"/>
  <c r="H31" i="9"/>
  <c r="E31" i="8"/>
  <c r="F31" i="8" s="1"/>
  <c r="I31" i="8"/>
  <c r="H31" i="8"/>
  <c r="H31" i="7"/>
  <c r="E31" i="7"/>
  <c r="F31" i="7" s="1"/>
  <c r="I31" i="7"/>
  <c r="C31" i="6"/>
  <c r="D31" i="5"/>
  <c r="E31" i="10" l="1"/>
  <c r="F31" i="10" s="1"/>
  <c r="I31" i="10"/>
  <c r="H31" i="10"/>
  <c r="C31" i="9"/>
  <c r="C31" i="8"/>
  <c r="C31" i="7"/>
  <c r="N31" i="6"/>
  <c r="M31" i="6"/>
  <c r="G31" i="6"/>
  <c r="E31" i="5"/>
  <c r="F31" i="5" s="1"/>
  <c r="I31" i="5"/>
  <c r="H31" i="5"/>
  <c r="C31" i="10" l="1"/>
  <c r="M31" i="9"/>
  <c r="N31" i="9"/>
  <c r="G31" i="9"/>
  <c r="N31" i="8"/>
  <c r="M31" i="8"/>
  <c r="G31" i="8"/>
  <c r="N31" i="7"/>
  <c r="M31" i="7"/>
  <c r="G31" i="7"/>
  <c r="D32" i="6"/>
  <c r="C31" i="5"/>
  <c r="M31" i="10" l="1"/>
  <c r="N31" i="10"/>
  <c r="G31" i="10"/>
  <c r="D32" i="9"/>
  <c r="D32" i="8"/>
  <c r="D32" i="7"/>
  <c r="E32" i="6"/>
  <c r="F32" i="6" s="1"/>
  <c r="I32" i="6"/>
  <c r="H32" i="6"/>
  <c r="N31" i="5"/>
  <c r="M31" i="5"/>
  <c r="G31" i="5"/>
  <c r="D32" i="10" l="1"/>
  <c r="H32" i="9"/>
  <c r="E32" i="9"/>
  <c r="F32" i="9" s="1"/>
  <c r="I32" i="9"/>
  <c r="H32" i="8"/>
  <c r="E32" i="8"/>
  <c r="F32" i="8" s="1"/>
  <c r="I32" i="8"/>
  <c r="I32" i="7"/>
  <c r="H32" i="7"/>
  <c r="E32" i="7"/>
  <c r="F32" i="7" s="1"/>
  <c r="C32" i="6"/>
  <c r="D32" i="5"/>
  <c r="E32" i="10" l="1"/>
  <c r="F32" i="10" s="1"/>
  <c r="I32" i="10"/>
  <c r="H32" i="10"/>
  <c r="C32" i="9"/>
  <c r="C32" i="8"/>
  <c r="C32" i="7"/>
  <c r="M32" i="6"/>
  <c r="N32" i="6"/>
  <c r="G32" i="6"/>
  <c r="I32" i="5"/>
  <c r="H32" i="5"/>
  <c r="E32" i="5"/>
  <c r="F32" i="5" s="1"/>
  <c r="C32" i="10" l="1"/>
  <c r="N32" i="9"/>
  <c r="M32" i="9"/>
  <c r="G32" i="9"/>
  <c r="N32" i="8"/>
  <c r="M32" i="8"/>
  <c r="G32" i="8"/>
  <c r="M32" i="7"/>
  <c r="N32" i="7"/>
  <c r="G32" i="7"/>
  <c r="D33" i="6"/>
  <c r="C32" i="5"/>
  <c r="N32" i="10" l="1"/>
  <c r="M32" i="10"/>
  <c r="G32" i="10"/>
  <c r="D33" i="9"/>
  <c r="D33" i="8"/>
  <c r="D33" i="7"/>
  <c r="E33" i="6"/>
  <c r="F33" i="6" s="1"/>
  <c r="H33" i="6"/>
  <c r="I33" i="6"/>
  <c r="N32" i="5"/>
  <c r="M32" i="5"/>
  <c r="G32" i="5"/>
  <c r="D33" i="10" l="1"/>
  <c r="H33" i="9"/>
  <c r="I33" i="9"/>
  <c r="E33" i="9"/>
  <c r="F33" i="9" s="1"/>
  <c r="I33" i="8"/>
  <c r="H33" i="8"/>
  <c r="E33" i="8"/>
  <c r="F33" i="8" s="1"/>
  <c r="I33" i="7"/>
  <c r="H33" i="7"/>
  <c r="E33" i="7"/>
  <c r="F33" i="7" s="1"/>
  <c r="C33" i="6"/>
  <c r="D33" i="5"/>
  <c r="I33" i="10" l="1"/>
  <c r="H33" i="10"/>
  <c r="E33" i="10"/>
  <c r="F33" i="10" s="1"/>
  <c r="C33" i="9"/>
  <c r="C33" i="8"/>
  <c r="C33" i="7"/>
  <c r="N33" i="6"/>
  <c r="M33" i="6"/>
  <c r="G33" i="6"/>
  <c r="I33" i="5"/>
  <c r="H33" i="5"/>
  <c r="E33" i="5"/>
  <c r="F33" i="5" s="1"/>
  <c r="C33" i="10" l="1"/>
  <c r="N33" i="9"/>
  <c r="M33" i="9"/>
  <c r="G33" i="9"/>
  <c r="N33" i="8"/>
  <c r="M33" i="8"/>
  <c r="G33" i="8"/>
  <c r="N33" i="7"/>
  <c r="M33" i="7"/>
  <c r="G33" i="7"/>
  <c r="D34" i="6"/>
  <c r="C33" i="5"/>
  <c r="N33" i="10" l="1"/>
  <c r="M33" i="10"/>
  <c r="G33" i="10"/>
  <c r="D34" i="9"/>
  <c r="D34" i="8"/>
  <c r="D34" i="7"/>
  <c r="I34" i="6"/>
  <c r="H34" i="6"/>
  <c r="E34" i="6"/>
  <c r="F34" i="6" s="1"/>
  <c r="N33" i="5"/>
  <c r="M33" i="5"/>
  <c r="G33" i="5"/>
  <c r="D34" i="10" l="1"/>
  <c r="I34" i="9"/>
  <c r="H34" i="9"/>
  <c r="E34" i="9"/>
  <c r="F34" i="9" s="1"/>
  <c r="H34" i="8"/>
  <c r="I34" i="8"/>
  <c r="E34" i="8"/>
  <c r="F34" i="8" s="1"/>
  <c r="E34" i="7"/>
  <c r="F34" i="7" s="1"/>
  <c r="I34" i="7"/>
  <c r="H34" i="7"/>
  <c r="C34" i="6"/>
  <c r="D34" i="5"/>
  <c r="E34" i="10" l="1"/>
  <c r="F34" i="10" s="1"/>
  <c r="I34" i="10"/>
  <c r="H34" i="10"/>
  <c r="C34" i="9"/>
  <c r="C34" i="8"/>
  <c r="C34" i="7"/>
  <c r="N34" i="6"/>
  <c r="M34" i="6"/>
  <c r="G34" i="6"/>
  <c r="E34" i="5"/>
  <c r="F34" i="5" s="1"/>
  <c r="I34" i="5"/>
  <c r="H34" i="5"/>
  <c r="C34" i="10" l="1"/>
  <c r="M34" i="9"/>
  <c r="N34" i="9"/>
  <c r="G34" i="9"/>
  <c r="N34" i="8"/>
  <c r="M34" i="8"/>
  <c r="G34" i="8"/>
  <c r="N34" i="7"/>
  <c r="M34" i="7"/>
  <c r="G34" i="7"/>
  <c r="D35" i="6"/>
  <c r="C34" i="5"/>
  <c r="M34" i="10" l="1"/>
  <c r="N34" i="10"/>
  <c r="G34" i="10"/>
  <c r="D35" i="9"/>
  <c r="D35" i="8"/>
  <c r="D35" i="7"/>
  <c r="I35" i="6"/>
  <c r="H35" i="6"/>
  <c r="E35" i="6"/>
  <c r="F35" i="6" s="1"/>
  <c r="M34" i="5"/>
  <c r="N34" i="5"/>
  <c r="G34" i="5"/>
  <c r="D35" i="10" l="1"/>
  <c r="E35" i="9"/>
  <c r="F35" i="9" s="1"/>
  <c r="I35" i="9"/>
  <c r="H35" i="9"/>
  <c r="E35" i="8"/>
  <c r="F35" i="8" s="1"/>
  <c r="I35" i="8"/>
  <c r="H35" i="8"/>
  <c r="H35" i="7"/>
  <c r="E35" i="7"/>
  <c r="F35" i="7" s="1"/>
  <c r="I35" i="7"/>
  <c r="C35" i="6"/>
  <c r="D35" i="5"/>
  <c r="E35" i="10" l="1"/>
  <c r="F35" i="10" s="1"/>
  <c r="I35" i="10"/>
  <c r="H35" i="10"/>
  <c r="C35" i="9"/>
  <c r="C35" i="8"/>
  <c r="C35" i="7"/>
  <c r="N35" i="6"/>
  <c r="N20" i="6" s="1"/>
  <c r="N19" i="6" s="1"/>
  <c r="M35" i="6"/>
  <c r="M20" i="6" s="1"/>
  <c r="M19" i="6" s="1"/>
  <c r="C4" i="6" s="1"/>
  <c r="C5" i="6" s="1"/>
  <c r="G35" i="6"/>
  <c r="E35" i="5"/>
  <c r="F35" i="5" s="1"/>
  <c r="I35" i="5"/>
  <c r="H35" i="5"/>
  <c r="C35" i="10" l="1"/>
  <c r="M35" i="9"/>
  <c r="M20" i="9" s="1"/>
  <c r="M19" i="9" s="1"/>
  <c r="C4" i="9" s="1"/>
  <c r="C5" i="9" s="1"/>
  <c r="N35" i="9"/>
  <c r="N20" i="9" s="1"/>
  <c r="N19" i="9" s="1"/>
  <c r="G35" i="9"/>
  <c r="N35" i="8"/>
  <c r="N20" i="8" s="1"/>
  <c r="N19" i="8" s="1"/>
  <c r="M35" i="8"/>
  <c r="M20" i="8" s="1"/>
  <c r="M19" i="8" s="1"/>
  <c r="C4" i="8" s="1"/>
  <c r="C5" i="8" s="1"/>
  <c r="G35" i="8"/>
  <c r="N35" i="7"/>
  <c r="N20" i="7" s="1"/>
  <c r="N19" i="7" s="1"/>
  <c r="M35" i="7"/>
  <c r="M20" i="7" s="1"/>
  <c r="M19" i="7" s="1"/>
  <c r="C4" i="7" s="1"/>
  <c r="C5" i="7" s="1"/>
  <c r="G35" i="7"/>
  <c r="D5" i="6"/>
  <c r="D4" i="6"/>
  <c r="D36" i="6"/>
  <c r="C35" i="5"/>
  <c r="M35" i="10" l="1"/>
  <c r="M20" i="10" s="1"/>
  <c r="M19" i="10" s="1"/>
  <c r="C4" i="10" s="1"/>
  <c r="C5" i="10" s="1"/>
  <c r="N35" i="10"/>
  <c r="N20" i="10" s="1"/>
  <c r="N19" i="10" s="1"/>
  <c r="G35" i="10"/>
  <c r="D36" i="9"/>
  <c r="D4" i="9"/>
  <c r="D5" i="9"/>
  <c r="D36" i="8"/>
  <c r="D5" i="8"/>
  <c r="D4" i="8"/>
  <c r="D36" i="7"/>
  <c r="D5" i="7"/>
  <c r="D4" i="7"/>
  <c r="E36" i="6"/>
  <c r="F36" i="6" s="1"/>
  <c r="I36" i="6"/>
  <c r="H36" i="6"/>
  <c r="N35" i="5"/>
  <c r="N20" i="5" s="1"/>
  <c r="N19" i="5" s="1"/>
  <c r="M35" i="5"/>
  <c r="M20" i="5" s="1"/>
  <c r="M19" i="5" s="1"/>
  <c r="C4" i="5" s="1"/>
  <c r="C5" i="5" s="1"/>
  <c r="G35" i="5"/>
  <c r="D4" i="10" l="1"/>
  <c r="D5" i="10"/>
  <c r="D36" i="10"/>
  <c r="E36" i="9"/>
  <c r="F36" i="9" s="1"/>
  <c r="H36" i="9"/>
  <c r="I36" i="9"/>
  <c r="H36" i="8"/>
  <c r="E36" i="8"/>
  <c r="F36" i="8" s="1"/>
  <c r="I36" i="8"/>
  <c r="I36" i="7"/>
  <c r="H36" i="7"/>
  <c r="E36" i="7"/>
  <c r="F36" i="7" s="1"/>
  <c r="C36" i="6"/>
  <c r="D36" i="5"/>
  <c r="D4" i="5"/>
  <c r="D5" i="5"/>
  <c r="E36" i="10" l="1"/>
  <c r="F36" i="10" s="1"/>
  <c r="I36" i="10"/>
  <c r="J36" i="10"/>
  <c r="H36" i="10"/>
  <c r="C36" i="9"/>
  <c r="C36" i="8"/>
  <c r="C36" i="7"/>
  <c r="M36" i="6"/>
  <c r="N36" i="6"/>
  <c r="G36" i="6"/>
  <c r="I36" i="5"/>
  <c r="H36" i="5"/>
  <c r="E36" i="5"/>
  <c r="F36" i="5" s="1"/>
  <c r="C36" i="10" l="1"/>
  <c r="K36" i="10"/>
  <c r="N36" i="9"/>
  <c r="M36" i="9"/>
  <c r="G36" i="9"/>
  <c r="N36" i="8"/>
  <c r="M36" i="8"/>
  <c r="G36" i="8"/>
  <c r="N36" i="7"/>
  <c r="M36" i="7"/>
  <c r="G36" i="7"/>
  <c r="D37" i="6"/>
  <c r="C36" i="5"/>
  <c r="P36" i="10" l="1"/>
  <c r="L36" i="10" s="1"/>
  <c r="N36" i="10"/>
  <c r="M36" i="10"/>
  <c r="G36" i="10"/>
  <c r="D37" i="9"/>
  <c r="D37" i="8"/>
  <c r="D37" i="7"/>
  <c r="E37" i="6"/>
  <c r="F37" i="6" s="1"/>
  <c r="J37" i="6"/>
  <c r="I37" i="6"/>
  <c r="H37" i="6"/>
  <c r="M36" i="5"/>
  <c r="N36" i="5"/>
  <c r="G36" i="5"/>
  <c r="K37" i="6" l="1"/>
  <c r="D37" i="10"/>
  <c r="H37" i="9"/>
  <c r="I37" i="9"/>
  <c r="E37" i="9"/>
  <c r="F37" i="9" s="1"/>
  <c r="J37" i="9"/>
  <c r="J37" i="8"/>
  <c r="I37" i="8"/>
  <c r="H37" i="8"/>
  <c r="E37" i="8"/>
  <c r="F37" i="8" s="1"/>
  <c r="J37" i="7"/>
  <c r="I37" i="7"/>
  <c r="H37" i="7"/>
  <c r="E37" i="7"/>
  <c r="F37" i="7" s="1"/>
  <c r="C37" i="6"/>
  <c r="D37" i="5"/>
  <c r="I37" i="10" l="1"/>
  <c r="H37" i="10"/>
  <c r="E37" i="10"/>
  <c r="F37" i="10" s="1"/>
  <c r="J37" i="10"/>
  <c r="K37" i="9"/>
  <c r="C37" i="9"/>
  <c r="C37" i="8"/>
  <c r="K37" i="8"/>
  <c r="K37" i="7"/>
  <c r="C37" i="7"/>
  <c r="P37" i="6"/>
  <c r="L37" i="6" s="1"/>
  <c r="N37" i="6"/>
  <c r="M37" i="6"/>
  <c r="G37" i="6"/>
  <c r="J37" i="5"/>
  <c r="I37" i="5"/>
  <c r="H37" i="5"/>
  <c r="E37" i="5"/>
  <c r="F37" i="5" s="1"/>
  <c r="C37" i="10" l="1"/>
  <c r="K37" i="10"/>
  <c r="P37" i="9"/>
  <c r="L37" i="9" s="1"/>
  <c r="N37" i="9"/>
  <c r="M37" i="9"/>
  <c r="G37" i="9"/>
  <c r="N37" i="8"/>
  <c r="P37" i="8"/>
  <c r="L37" i="8" s="1"/>
  <c r="M37" i="8"/>
  <c r="G37" i="8"/>
  <c r="P37" i="7"/>
  <c r="L37" i="7" s="1"/>
  <c r="N37" i="7"/>
  <c r="M37" i="7"/>
  <c r="G37" i="7"/>
  <c r="D38" i="6"/>
  <c r="C37" i="5"/>
  <c r="K37" i="5"/>
  <c r="P37" i="10" l="1"/>
  <c r="L37" i="10" s="1"/>
  <c r="N37" i="10"/>
  <c r="M37" i="10"/>
  <c r="G37" i="10"/>
  <c r="D38" i="9"/>
  <c r="D38" i="8"/>
  <c r="D38" i="7"/>
  <c r="I38" i="6"/>
  <c r="J38" i="6"/>
  <c r="H38" i="6"/>
  <c r="E38" i="6"/>
  <c r="F38" i="6" s="1"/>
  <c r="P37" i="5"/>
  <c r="L37" i="5" s="1"/>
  <c r="N37" i="5"/>
  <c r="M37" i="5"/>
  <c r="G37" i="5"/>
  <c r="D38" i="10" l="1"/>
  <c r="I38" i="9"/>
  <c r="E38" i="9"/>
  <c r="F38" i="9" s="1"/>
  <c r="J38" i="9"/>
  <c r="H38" i="9"/>
  <c r="J38" i="8"/>
  <c r="I38" i="8"/>
  <c r="H38" i="8"/>
  <c r="E38" i="8"/>
  <c r="F38" i="8" s="1"/>
  <c r="J38" i="7"/>
  <c r="I38" i="7"/>
  <c r="E38" i="7"/>
  <c r="F38" i="7" s="1"/>
  <c r="H38" i="7"/>
  <c r="C38" i="6"/>
  <c r="K38" i="6"/>
  <c r="D38" i="5"/>
  <c r="K38" i="8" l="1"/>
  <c r="J38" i="10"/>
  <c r="I38" i="10"/>
  <c r="H38" i="10"/>
  <c r="E38" i="10"/>
  <c r="F38" i="10" s="1"/>
  <c r="C38" i="9"/>
  <c r="K38" i="9"/>
  <c r="C38" i="8"/>
  <c r="K38" i="7"/>
  <c r="C38" i="7"/>
  <c r="P38" i="6"/>
  <c r="L38" i="6" s="1"/>
  <c r="N38" i="6"/>
  <c r="M38" i="6"/>
  <c r="G38" i="6"/>
  <c r="I38" i="5"/>
  <c r="E38" i="5"/>
  <c r="F38" i="5" s="1"/>
  <c r="J38" i="5"/>
  <c r="H38" i="5"/>
  <c r="C38" i="5" l="1"/>
  <c r="N38" i="5" s="1"/>
  <c r="C38" i="10"/>
  <c r="K38" i="10"/>
  <c r="P38" i="9"/>
  <c r="L38" i="9" s="1"/>
  <c r="N38" i="9"/>
  <c r="M38" i="9"/>
  <c r="G38" i="9"/>
  <c r="P38" i="8"/>
  <c r="L38" i="8" s="1"/>
  <c r="N38" i="8"/>
  <c r="M38" i="8"/>
  <c r="G38" i="8"/>
  <c r="M38" i="7"/>
  <c r="N38" i="7"/>
  <c r="P38" i="7"/>
  <c r="L38" i="7" s="1"/>
  <c r="G38" i="7"/>
  <c r="D39" i="6"/>
  <c r="K38" i="5"/>
  <c r="M38" i="5" l="1"/>
  <c r="G38" i="5"/>
  <c r="D39" i="5" s="1"/>
  <c r="P38" i="5"/>
  <c r="L38" i="5" s="1"/>
  <c r="P38" i="10"/>
  <c r="L38" i="10" s="1"/>
  <c r="N38" i="10"/>
  <c r="M38" i="10"/>
  <c r="G38" i="10"/>
  <c r="D39" i="9"/>
  <c r="D39" i="8"/>
  <c r="D39" i="7"/>
  <c r="I39" i="6"/>
  <c r="H39" i="6"/>
  <c r="E39" i="6"/>
  <c r="F39" i="6" s="1"/>
  <c r="J39" i="6"/>
  <c r="D39" i="10" l="1"/>
  <c r="I39" i="9"/>
  <c r="H39" i="9"/>
  <c r="E39" i="9"/>
  <c r="F39" i="9" s="1"/>
  <c r="J39" i="9"/>
  <c r="I39" i="8"/>
  <c r="H39" i="8"/>
  <c r="E39" i="8"/>
  <c r="F39" i="8" s="1"/>
  <c r="J39" i="8"/>
  <c r="E39" i="7"/>
  <c r="F39" i="7" s="1"/>
  <c r="J39" i="7"/>
  <c r="I39" i="7"/>
  <c r="H39" i="7"/>
  <c r="C39" i="6"/>
  <c r="K39" i="6"/>
  <c r="H39" i="5"/>
  <c r="J39" i="5"/>
  <c r="I39" i="5"/>
  <c r="E39" i="5"/>
  <c r="F39" i="5" s="1"/>
  <c r="K39" i="5" l="1"/>
  <c r="I39" i="10"/>
  <c r="H39" i="10"/>
  <c r="E39" i="10"/>
  <c r="F39" i="10" s="1"/>
  <c r="J39" i="10"/>
  <c r="C39" i="9"/>
  <c r="K39" i="9"/>
  <c r="C39" i="8"/>
  <c r="K39" i="8"/>
  <c r="C39" i="7"/>
  <c r="K39" i="7"/>
  <c r="P39" i="6"/>
  <c r="L39" i="6" s="1"/>
  <c r="N39" i="6"/>
  <c r="M39" i="6"/>
  <c r="G39" i="6"/>
  <c r="C39" i="5"/>
  <c r="C39" i="10" l="1"/>
  <c r="K39" i="10"/>
  <c r="P39" i="9"/>
  <c r="L39" i="9" s="1"/>
  <c r="N39" i="9"/>
  <c r="M39" i="9"/>
  <c r="G39" i="9"/>
  <c r="P39" i="8"/>
  <c r="L39" i="8" s="1"/>
  <c r="N39" i="8"/>
  <c r="M39" i="8"/>
  <c r="G39" i="8"/>
  <c r="P39" i="7"/>
  <c r="L39" i="7" s="1"/>
  <c r="N39" i="7"/>
  <c r="M39" i="7"/>
  <c r="G39" i="7"/>
  <c r="D40" i="6"/>
  <c r="P39" i="5"/>
  <c r="L39" i="5" s="1"/>
  <c r="N39" i="5"/>
  <c r="M39" i="5"/>
  <c r="G39" i="5"/>
  <c r="P39" i="10" l="1"/>
  <c r="L39" i="10" s="1"/>
  <c r="M39" i="10"/>
  <c r="N39" i="10"/>
  <c r="G39" i="10"/>
  <c r="D40" i="9"/>
  <c r="D40" i="8"/>
  <c r="D40" i="7"/>
  <c r="J40" i="6"/>
  <c r="I40" i="6"/>
  <c r="H40" i="6"/>
  <c r="E40" i="6"/>
  <c r="F40" i="6" s="1"/>
  <c r="D40" i="5"/>
  <c r="D40" i="10" l="1"/>
  <c r="J40" i="9"/>
  <c r="I40" i="9"/>
  <c r="H40" i="9"/>
  <c r="E40" i="9"/>
  <c r="F40" i="9" s="1"/>
  <c r="J40" i="8"/>
  <c r="I40" i="8"/>
  <c r="H40" i="8"/>
  <c r="E40" i="8"/>
  <c r="F40" i="8" s="1"/>
  <c r="I40" i="7"/>
  <c r="H40" i="7"/>
  <c r="E40" i="7"/>
  <c r="F40" i="7" s="1"/>
  <c r="J40" i="7"/>
  <c r="K40" i="6"/>
  <c r="C40" i="6"/>
  <c r="J40" i="5"/>
  <c r="I40" i="5"/>
  <c r="H40" i="5"/>
  <c r="E40" i="5"/>
  <c r="F40" i="5" s="1"/>
  <c r="K40" i="8" l="1"/>
  <c r="J40" i="10"/>
  <c r="I40" i="10"/>
  <c r="E40" i="10"/>
  <c r="F40" i="10" s="1"/>
  <c r="H40" i="10"/>
  <c r="C40" i="9"/>
  <c r="K40" i="9"/>
  <c r="C40" i="8"/>
  <c r="C40" i="7"/>
  <c r="K40" i="7"/>
  <c r="P40" i="6"/>
  <c r="L40" i="6" s="1"/>
  <c r="M40" i="6"/>
  <c r="N40" i="6"/>
  <c r="G40" i="6"/>
  <c r="C40" i="5"/>
  <c r="K40" i="5"/>
  <c r="C40" i="10" l="1"/>
  <c r="K40" i="10"/>
  <c r="P40" i="9"/>
  <c r="L40" i="9" s="1"/>
  <c r="M40" i="9"/>
  <c r="N40" i="9"/>
  <c r="G40" i="9"/>
  <c r="P40" i="8"/>
  <c r="L40" i="8" s="1"/>
  <c r="N40" i="8"/>
  <c r="M40" i="8"/>
  <c r="G40" i="8"/>
  <c r="P40" i="7"/>
  <c r="L40" i="7" s="1"/>
  <c r="N40" i="7"/>
  <c r="M40" i="7"/>
  <c r="G40" i="7"/>
  <c r="D41" i="6"/>
  <c r="M40" i="5"/>
  <c r="P40" i="5"/>
  <c r="L40" i="5" s="1"/>
  <c r="N40" i="5"/>
  <c r="G40" i="5"/>
  <c r="P40" i="10" l="1"/>
  <c r="L40" i="10" s="1"/>
  <c r="N40" i="10"/>
  <c r="M40" i="10"/>
  <c r="G40" i="10"/>
  <c r="D41" i="9"/>
  <c r="D41" i="8"/>
  <c r="D41" i="7"/>
  <c r="E41" i="6"/>
  <c r="F41" i="6" s="1"/>
  <c r="J41" i="6"/>
  <c r="I41" i="6"/>
  <c r="H41" i="6"/>
  <c r="D41" i="5"/>
  <c r="K41" i="6" l="1"/>
  <c r="D41" i="10"/>
  <c r="E41" i="9"/>
  <c r="F41" i="9" s="1"/>
  <c r="J41" i="9"/>
  <c r="I41" i="9"/>
  <c r="H41" i="9"/>
  <c r="E41" i="8"/>
  <c r="F41" i="8" s="1"/>
  <c r="J41" i="8"/>
  <c r="I41" i="8"/>
  <c r="H41" i="8"/>
  <c r="J41" i="7"/>
  <c r="I41" i="7"/>
  <c r="H41" i="7"/>
  <c r="E41" i="7"/>
  <c r="F41" i="7" s="1"/>
  <c r="C41" i="6"/>
  <c r="J41" i="5"/>
  <c r="H41" i="5"/>
  <c r="E41" i="5"/>
  <c r="F41" i="5" s="1"/>
  <c r="I41" i="5"/>
  <c r="C41" i="9" l="1"/>
  <c r="M41" i="9" s="1"/>
  <c r="K41" i="5"/>
  <c r="E41" i="10"/>
  <c r="F41" i="10" s="1"/>
  <c r="I41" i="10"/>
  <c r="J41" i="10"/>
  <c r="H41" i="10"/>
  <c r="G41" i="9"/>
  <c r="K41" i="9"/>
  <c r="C41" i="8"/>
  <c r="K41" i="8"/>
  <c r="C41" i="7"/>
  <c r="K41" i="7"/>
  <c r="M41" i="6"/>
  <c r="P41" i="6"/>
  <c r="L41" i="6" s="1"/>
  <c r="N41" i="6"/>
  <c r="G41" i="6"/>
  <c r="C41" i="5"/>
  <c r="N41" i="9" l="1"/>
  <c r="P41" i="9"/>
  <c r="L41" i="9" s="1"/>
  <c r="K41" i="10"/>
  <c r="C41" i="10"/>
  <c r="D42" i="9"/>
  <c r="M41" i="8"/>
  <c r="P41" i="8"/>
  <c r="L41" i="8" s="1"/>
  <c r="N41" i="8"/>
  <c r="G41" i="8"/>
  <c r="P41" i="7"/>
  <c r="L41" i="7" s="1"/>
  <c r="M41" i="7"/>
  <c r="N41" i="7"/>
  <c r="G41" i="7"/>
  <c r="D42" i="6"/>
  <c r="P41" i="5"/>
  <c r="L41" i="5" s="1"/>
  <c r="N41" i="5"/>
  <c r="M41" i="5"/>
  <c r="G41" i="5"/>
  <c r="M41" i="10" l="1"/>
  <c r="P41" i="10"/>
  <c r="L41" i="10" s="1"/>
  <c r="N41" i="10"/>
  <c r="G41" i="10"/>
  <c r="E42" i="9"/>
  <c r="F42" i="9" s="1"/>
  <c r="I42" i="9"/>
  <c r="J42" i="9"/>
  <c r="H42" i="9"/>
  <c r="D42" i="8"/>
  <c r="D42" i="7"/>
  <c r="E42" i="6"/>
  <c r="F42" i="6" s="1"/>
  <c r="J42" i="6"/>
  <c r="I42" i="6"/>
  <c r="H42" i="6"/>
  <c r="D42" i="5"/>
  <c r="D42" i="10" l="1"/>
  <c r="C42" i="9"/>
  <c r="K42" i="9"/>
  <c r="E42" i="8"/>
  <c r="F42" i="8" s="1"/>
  <c r="H42" i="8"/>
  <c r="J42" i="8"/>
  <c r="I42" i="8"/>
  <c r="E42" i="7"/>
  <c r="F42" i="7" s="1"/>
  <c r="J42" i="7"/>
  <c r="I42" i="7"/>
  <c r="H42" i="7"/>
  <c r="C42" i="6"/>
  <c r="K42" i="6"/>
  <c r="E42" i="5"/>
  <c r="F42" i="5" s="1"/>
  <c r="I42" i="5"/>
  <c r="J42" i="5"/>
  <c r="H42" i="5"/>
  <c r="K42" i="8" l="1"/>
  <c r="E42" i="10"/>
  <c r="F42" i="10" s="1"/>
  <c r="I42" i="10"/>
  <c r="J42" i="10"/>
  <c r="H42" i="10"/>
  <c r="P42" i="9"/>
  <c r="L42" i="9" s="1"/>
  <c r="N42" i="9"/>
  <c r="M42" i="9"/>
  <c r="G42" i="9"/>
  <c r="C42" i="8"/>
  <c r="K42" i="7"/>
  <c r="C42" i="7"/>
  <c r="P42" i="6"/>
  <c r="L42" i="6" s="1"/>
  <c r="N42" i="6"/>
  <c r="M42" i="6"/>
  <c r="G42" i="6"/>
  <c r="C42" i="5"/>
  <c r="K42" i="5"/>
  <c r="K42" i="10" l="1"/>
  <c r="C42" i="10"/>
  <c r="D43" i="9"/>
  <c r="P42" i="8"/>
  <c r="L42" i="8" s="1"/>
  <c r="N42" i="8"/>
  <c r="M42" i="8"/>
  <c r="G42" i="8"/>
  <c r="M42" i="7"/>
  <c r="N42" i="7"/>
  <c r="P42" i="7"/>
  <c r="L42" i="7" s="1"/>
  <c r="G42" i="7"/>
  <c r="D43" i="6"/>
  <c r="N42" i="5"/>
  <c r="M42" i="5"/>
  <c r="P42" i="5"/>
  <c r="L42" i="5" s="1"/>
  <c r="G42" i="5"/>
  <c r="P42" i="10" l="1"/>
  <c r="L42" i="10" s="1"/>
  <c r="N42" i="10"/>
  <c r="M42" i="10"/>
  <c r="G42" i="10"/>
  <c r="I43" i="9"/>
  <c r="H43" i="9"/>
  <c r="E43" i="9"/>
  <c r="F43" i="9" s="1"/>
  <c r="J43" i="9"/>
  <c r="D43" i="8"/>
  <c r="D43" i="7"/>
  <c r="I43" i="6"/>
  <c r="H43" i="6"/>
  <c r="E43" i="6"/>
  <c r="F43" i="6" s="1"/>
  <c r="J43" i="6"/>
  <c r="D43" i="5"/>
  <c r="D43" i="10" l="1"/>
  <c r="C43" i="9"/>
  <c r="K43" i="9"/>
  <c r="I43" i="8"/>
  <c r="H43" i="8"/>
  <c r="E43" i="8"/>
  <c r="F43" i="8" s="1"/>
  <c r="J43" i="8"/>
  <c r="E43" i="7"/>
  <c r="F43" i="7" s="1"/>
  <c r="J43" i="7"/>
  <c r="H43" i="7"/>
  <c r="I43" i="7"/>
  <c r="C43" i="6"/>
  <c r="K43" i="6"/>
  <c r="H43" i="5"/>
  <c r="J43" i="5"/>
  <c r="I43" i="5"/>
  <c r="E43" i="5"/>
  <c r="F43" i="5" s="1"/>
  <c r="K43" i="8" l="1"/>
  <c r="K43" i="7"/>
  <c r="K43" i="5"/>
  <c r="I43" i="10"/>
  <c r="H43" i="10"/>
  <c r="E43" i="10"/>
  <c r="F43" i="10" s="1"/>
  <c r="J43" i="10"/>
  <c r="P43" i="9"/>
  <c r="L43" i="9" s="1"/>
  <c r="N43" i="9"/>
  <c r="M43" i="9"/>
  <c r="G43" i="9"/>
  <c r="C43" i="8"/>
  <c r="C43" i="7"/>
  <c r="P43" i="6"/>
  <c r="L43" i="6" s="1"/>
  <c r="N43" i="6"/>
  <c r="M43" i="6"/>
  <c r="G43" i="6"/>
  <c r="C43" i="5"/>
  <c r="C43" i="10" l="1"/>
  <c r="K43" i="10"/>
  <c r="D44" i="9"/>
  <c r="P43" i="8"/>
  <c r="L43" i="8" s="1"/>
  <c r="N43" i="8"/>
  <c r="M43" i="8"/>
  <c r="G43" i="8"/>
  <c r="P43" i="7"/>
  <c r="L43" i="7" s="1"/>
  <c r="N43" i="7"/>
  <c r="M43" i="7"/>
  <c r="G43" i="7"/>
  <c r="D44" i="6"/>
  <c r="P43" i="5"/>
  <c r="L43" i="5" s="1"/>
  <c r="N43" i="5"/>
  <c r="M43" i="5"/>
  <c r="G43" i="5"/>
  <c r="P43" i="10" l="1"/>
  <c r="L43" i="10" s="1"/>
  <c r="M43" i="10"/>
  <c r="N43" i="10"/>
  <c r="G43" i="10"/>
  <c r="J44" i="9"/>
  <c r="I44" i="9"/>
  <c r="H44" i="9"/>
  <c r="E44" i="9"/>
  <c r="F44" i="9" s="1"/>
  <c r="D44" i="8"/>
  <c r="D44" i="7"/>
  <c r="J44" i="6"/>
  <c r="I44" i="6"/>
  <c r="H44" i="6"/>
  <c r="E44" i="6"/>
  <c r="F44" i="6" s="1"/>
  <c r="D44" i="5"/>
  <c r="D44" i="10" l="1"/>
  <c r="C44" i="9"/>
  <c r="K44" i="9"/>
  <c r="J44" i="8"/>
  <c r="I44" i="8"/>
  <c r="H44" i="8"/>
  <c r="E44" i="8"/>
  <c r="F44" i="8" s="1"/>
  <c r="I44" i="7"/>
  <c r="H44" i="7"/>
  <c r="E44" i="7"/>
  <c r="F44" i="7" s="1"/>
  <c r="J44" i="7"/>
  <c r="C44" i="6"/>
  <c r="K44" i="6"/>
  <c r="J44" i="5"/>
  <c r="I44" i="5"/>
  <c r="H44" i="5"/>
  <c r="E44" i="5"/>
  <c r="F44" i="5" s="1"/>
  <c r="K44" i="8" l="1"/>
  <c r="J44" i="10"/>
  <c r="I44" i="10"/>
  <c r="H44" i="10"/>
  <c r="E44" i="10"/>
  <c r="F44" i="10" s="1"/>
  <c r="P44" i="9"/>
  <c r="L44" i="9" s="1"/>
  <c r="M44" i="9"/>
  <c r="N44" i="9"/>
  <c r="G44" i="9"/>
  <c r="C44" i="8"/>
  <c r="C44" i="7"/>
  <c r="K44" i="7"/>
  <c r="P44" i="6"/>
  <c r="L44" i="6" s="1"/>
  <c r="N44" i="6"/>
  <c r="M44" i="6"/>
  <c r="G44" i="6"/>
  <c r="K44" i="5"/>
  <c r="C44" i="5"/>
  <c r="C44" i="10" l="1"/>
  <c r="K44" i="10"/>
  <c r="D45" i="9"/>
  <c r="P44" i="8"/>
  <c r="L44" i="8" s="1"/>
  <c r="N44" i="8"/>
  <c r="M44" i="8"/>
  <c r="G44" i="8"/>
  <c r="P44" i="7"/>
  <c r="L44" i="7" s="1"/>
  <c r="N44" i="7"/>
  <c r="M44" i="7"/>
  <c r="G44" i="7"/>
  <c r="D45" i="6"/>
  <c r="M44" i="5"/>
  <c r="N44" i="5"/>
  <c r="P44" i="5"/>
  <c r="L44" i="5" s="1"/>
  <c r="G44" i="5"/>
  <c r="P44" i="10" l="1"/>
  <c r="L44" i="10" s="1"/>
  <c r="M44" i="10"/>
  <c r="N44" i="10"/>
  <c r="G44" i="10"/>
  <c r="E45" i="9"/>
  <c r="F45" i="9" s="1"/>
  <c r="J45" i="9"/>
  <c r="I45" i="9"/>
  <c r="H45" i="9"/>
  <c r="D45" i="8"/>
  <c r="D45" i="7"/>
  <c r="E45" i="6"/>
  <c r="F45" i="6" s="1"/>
  <c r="J45" i="6"/>
  <c r="I45" i="6"/>
  <c r="H45" i="6"/>
  <c r="D45" i="5"/>
  <c r="C45" i="9" l="1"/>
  <c r="G45" i="9" s="1"/>
  <c r="D45" i="10"/>
  <c r="K45" i="9"/>
  <c r="E45" i="8"/>
  <c r="F45" i="8" s="1"/>
  <c r="J45" i="8"/>
  <c r="I45" i="8"/>
  <c r="H45" i="8"/>
  <c r="J45" i="7"/>
  <c r="I45" i="7"/>
  <c r="H45" i="7"/>
  <c r="E45" i="7"/>
  <c r="F45" i="7" s="1"/>
  <c r="C45" i="6"/>
  <c r="K45" i="6"/>
  <c r="J45" i="5"/>
  <c r="I45" i="5"/>
  <c r="H45" i="5"/>
  <c r="E45" i="5"/>
  <c r="F45" i="5" s="1"/>
  <c r="P45" i="9" l="1"/>
  <c r="L45" i="9" s="1"/>
  <c r="N45" i="9"/>
  <c r="M45" i="9"/>
  <c r="K45" i="8"/>
  <c r="E45" i="10"/>
  <c r="F45" i="10" s="1"/>
  <c r="I45" i="10"/>
  <c r="J45" i="10"/>
  <c r="H45" i="10"/>
  <c r="D46" i="9"/>
  <c r="C45" i="8"/>
  <c r="C45" i="7"/>
  <c r="K45" i="7"/>
  <c r="M45" i="6"/>
  <c r="P45" i="6"/>
  <c r="L45" i="6" s="1"/>
  <c r="N45" i="6"/>
  <c r="G45" i="6"/>
  <c r="C45" i="5"/>
  <c r="K45" i="5"/>
  <c r="C45" i="10" l="1"/>
  <c r="M45" i="10" s="1"/>
  <c r="K45" i="10"/>
  <c r="E46" i="9"/>
  <c r="F46" i="9" s="1"/>
  <c r="I46" i="9"/>
  <c r="H46" i="9"/>
  <c r="J46" i="9"/>
  <c r="M45" i="8"/>
  <c r="P45" i="8"/>
  <c r="L45" i="8" s="1"/>
  <c r="N45" i="8"/>
  <c r="G45" i="8"/>
  <c r="P45" i="7"/>
  <c r="L45" i="7" s="1"/>
  <c r="M45" i="7"/>
  <c r="N45" i="7"/>
  <c r="G45" i="7"/>
  <c r="D46" i="6"/>
  <c r="P45" i="5"/>
  <c r="L45" i="5" s="1"/>
  <c r="N45" i="5"/>
  <c r="M45" i="5"/>
  <c r="G45" i="5"/>
  <c r="G45" i="10" l="1"/>
  <c r="N45" i="10"/>
  <c r="P45" i="10"/>
  <c r="L45" i="10" s="1"/>
  <c r="D46" i="10"/>
  <c r="K46" i="9"/>
  <c r="C46" i="9"/>
  <c r="D46" i="8"/>
  <c r="D46" i="7"/>
  <c r="E46" i="6"/>
  <c r="F46" i="6" s="1"/>
  <c r="J46" i="6"/>
  <c r="I46" i="6"/>
  <c r="H46" i="6"/>
  <c r="D46" i="5"/>
  <c r="E46" i="10" l="1"/>
  <c r="F46" i="10" s="1"/>
  <c r="J46" i="10"/>
  <c r="I46" i="10"/>
  <c r="H46" i="10"/>
  <c r="P46" i="9"/>
  <c r="L46" i="9" s="1"/>
  <c r="N46" i="9"/>
  <c r="M46" i="9"/>
  <c r="G46" i="9"/>
  <c r="E46" i="8"/>
  <c r="F46" i="8" s="1"/>
  <c r="J46" i="8"/>
  <c r="I46" i="8"/>
  <c r="H46" i="8"/>
  <c r="E46" i="7"/>
  <c r="F46" i="7" s="1"/>
  <c r="J46" i="7"/>
  <c r="I46" i="7"/>
  <c r="H46" i="7"/>
  <c r="C46" i="6"/>
  <c r="K46" i="6"/>
  <c r="E46" i="5"/>
  <c r="F46" i="5" s="1"/>
  <c r="I46" i="5"/>
  <c r="J46" i="5"/>
  <c r="H46" i="5"/>
  <c r="C46" i="10" l="1"/>
  <c r="K46" i="10"/>
  <c r="D47" i="9"/>
  <c r="K46" i="8"/>
  <c r="C46" i="8"/>
  <c r="K46" i="7"/>
  <c r="C46" i="7"/>
  <c r="P46" i="6"/>
  <c r="L46" i="6" s="1"/>
  <c r="N46" i="6"/>
  <c r="M46" i="6"/>
  <c r="G46" i="6"/>
  <c r="C46" i="5"/>
  <c r="K46" i="5"/>
  <c r="P46" i="10" l="1"/>
  <c r="L46" i="10" s="1"/>
  <c r="N46" i="10"/>
  <c r="M46" i="10"/>
  <c r="G46" i="10"/>
  <c r="I47" i="9"/>
  <c r="H47" i="9"/>
  <c r="E47" i="9"/>
  <c r="F47" i="9" s="1"/>
  <c r="J47" i="9"/>
  <c r="P46" i="8"/>
  <c r="N46" i="8"/>
  <c r="M46" i="8"/>
  <c r="G46" i="8"/>
  <c r="L46" i="8"/>
  <c r="M46" i="7"/>
  <c r="P46" i="7"/>
  <c r="L46" i="7" s="1"/>
  <c r="N46" i="7"/>
  <c r="G46" i="7"/>
  <c r="D47" i="6"/>
  <c r="N46" i="5"/>
  <c r="M46" i="5"/>
  <c r="P46" i="5"/>
  <c r="L46" i="5" s="1"/>
  <c r="G46" i="5"/>
  <c r="D47" i="10" l="1"/>
  <c r="C47" i="9"/>
  <c r="K47" i="9"/>
  <c r="D47" i="8"/>
  <c r="D47" i="7"/>
  <c r="I47" i="6"/>
  <c r="H47" i="6"/>
  <c r="E47" i="6"/>
  <c r="F47" i="6" s="1"/>
  <c r="J47" i="6"/>
  <c r="D47" i="5"/>
  <c r="K47" i="6" l="1"/>
  <c r="I47" i="10"/>
  <c r="H47" i="10"/>
  <c r="E47" i="10"/>
  <c r="F47" i="10" s="1"/>
  <c r="J47" i="10"/>
  <c r="P47" i="9"/>
  <c r="L47" i="9" s="1"/>
  <c r="N47" i="9"/>
  <c r="M47" i="9"/>
  <c r="G47" i="9"/>
  <c r="I47" i="8"/>
  <c r="H47" i="8"/>
  <c r="E47" i="8"/>
  <c r="F47" i="8" s="1"/>
  <c r="J47" i="8"/>
  <c r="E47" i="7"/>
  <c r="F47" i="7" s="1"/>
  <c r="H47" i="7"/>
  <c r="J47" i="7"/>
  <c r="I47" i="7"/>
  <c r="C47" i="6"/>
  <c r="H47" i="5"/>
  <c r="I47" i="5"/>
  <c r="E47" i="5"/>
  <c r="F47" i="5" s="1"/>
  <c r="J47" i="5"/>
  <c r="K47" i="7" l="1"/>
  <c r="C47" i="10"/>
  <c r="K47" i="10"/>
  <c r="D48" i="9"/>
  <c r="C47" i="8"/>
  <c r="K47" i="8"/>
  <c r="C47" i="7"/>
  <c r="P47" i="6"/>
  <c r="L47" i="6" s="1"/>
  <c r="N47" i="6"/>
  <c r="M47" i="6"/>
  <c r="G47" i="6"/>
  <c r="K47" i="5"/>
  <c r="C47" i="5"/>
  <c r="P47" i="10" l="1"/>
  <c r="L47" i="10" s="1"/>
  <c r="M47" i="10"/>
  <c r="N47" i="10"/>
  <c r="G47" i="10"/>
  <c r="J48" i="9"/>
  <c r="I48" i="9"/>
  <c r="H48" i="9"/>
  <c r="E48" i="9"/>
  <c r="F48" i="9" s="1"/>
  <c r="P47" i="8"/>
  <c r="L47" i="8" s="1"/>
  <c r="N47" i="8"/>
  <c r="M47" i="8"/>
  <c r="G47" i="8"/>
  <c r="P47" i="7"/>
  <c r="L47" i="7" s="1"/>
  <c r="N47" i="7"/>
  <c r="M47" i="7"/>
  <c r="G47" i="7"/>
  <c r="D48" i="6"/>
  <c r="P47" i="5"/>
  <c r="L47" i="5" s="1"/>
  <c r="N47" i="5"/>
  <c r="M47" i="5"/>
  <c r="G47" i="5"/>
  <c r="K48" i="9" l="1"/>
  <c r="D48" i="10"/>
  <c r="C48" i="9"/>
  <c r="D48" i="8"/>
  <c r="D48" i="7"/>
  <c r="J48" i="6"/>
  <c r="I48" i="6"/>
  <c r="H48" i="6"/>
  <c r="E48" i="6"/>
  <c r="F48" i="6" s="1"/>
  <c r="D48" i="5"/>
  <c r="J48" i="10" l="1"/>
  <c r="I48" i="10"/>
  <c r="H48" i="10"/>
  <c r="E48" i="10"/>
  <c r="F48" i="10" s="1"/>
  <c r="P48" i="9"/>
  <c r="L48" i="9" s="1"/>
  <c r="M48" i="9"/>
  <c r="N48" i="9"/>
  <c r="G48" i="9"/>
  <c r="J48" i="8"/>
  <c r="I48" i="8"/>
  <c r="H48" i="8"/>
  <c r="E48" i="8"/>
  <c r="F48" i="8" s="1"/>
  <c r="I48" i="7"/>
  <c r="H48" i="7"/>
  <c r="E48" i="7"/>
  <c r="F48" i="7" s="1"/>
  <c r="J48" i="7"/>
  <c r="K48" i="6"/>
  <c r="C48" i="6"/>
  <c r="J48" i="5"/>
  <c r="I48" i="5"/>
  <c r="H48" i="5"/>
  <c r="E48" i="5"/>
  <c r="F48" i="5" s="1"/>
  <c r="C48" i="10" l="1"/>
  <c r="K48" i="10"/>
  <c r="D49" i="9"/>
  <c r="K48" i="8"/>
  <c r="C48" i="8"/>
  <c r="C48" i="7"/>
  <c r="K48" i="7"/>
  <c r="P48" i="6"/>
  <c r="L48" i="6" s="1"/>
  <c r="N48" i="6"/>
  <c r="M48" i="6"/>
  <c r="G48" i="6"/>
  <c r="K48" i="5"/>
  <c r="C48" i="5"/>
  <c r="P48" i="10" l="1"/>
  <c r="L48" i="10" s="1"/>
  <c r="N48" i="10"/>
  <c r="M48" i="10"/>
  <c r="G48" i="10"/>
  <c r="E49" i="9"/>
  <c r="F49" i="9" s="1"/>
  <c r="J49" i="9"/>
  <c r="I49" i="9"/>
  <c r="H49" i="9"/>
  <c r="P48" i="8"/>
  <c r="N48" i="8"/>
  <c r="M48" i="8"/>
  <c r="G48" i="8"/>
  <c r="L48" i="8"/>
  <c r="P48" i="7"/>
  <c r="L48" i="7" s="1"/>
  <c r="N48" i="7"/>
  <c r="M48" i="7"/>
  <c r="G48" i="7"/>
  <c r="D49" i="6"/>
  <c r="M48" i="5"/>
  <c r="N48" i="5"/>
  <c r="P48" i="5"/>
  <c r="L48" i="5" s="1"/>
  <c r="G48" i="5"/>
  <c r="C49" i="9" l="1"/>
  <c r="M49" i="9" s="1"/>
  <c r="D49" i="10"/>
  <c r="K49" i="9"/>
  <c r="D49" i="8"/>
  <c r="D49" i="7"/>
  <c r="E49" i="6"/>
  <c r="F49" i="6" s="1"/>
  <c r="J49" i="6"/>
  <c r="I49" i="6"/>
  <c r="H49" i="6"/>
  <c r="D49" i="5"/>
  <c r="P49" i="9" l="1"/>
  <c r="L49" i="9" s="1"/>
  <c r="G49" i="9"/>
  <c r="D50" i="9" s="1"/>
  <c r="N49" i="9"/>
  <c r="E49" i="10"/>
  <c r="F49" i="10" s="1"/>
  <c r="I49" i="10"/>
  <c r="J49" i="10"/>
  <c r="H49" i="10"/>
  <c r="E49" i="8"/>
  <c r="F49" i="8" s="1"/>
  <c r="J49" i="8"/>
  <c r="H49" i="8"/>
  <c r="I49" i="8"/>
  <c r="J49" i="7"/>
  <c r="I49" i="7"/>
  <c r="H49" i="7"/>
  <c r="E49" i="7"/>
  <c r="F49" i="7" s="1"/>
  <c r="K49" i="6"/>
  <c r="C49" i="6"/>
  <c r="J49" i="5"/>
  <c r="H49" i="5"/>
  <c r="E49" i="5"/>
  <c r="F49" i="5" s="1"/>
  <c r="I49" i="5"/>
  <c r="K49" i="5" l="1"/>
  <c r="C49" i="10"/>
  <c r="M49" i="10" s="1"/>
  <c r="K49" i="8"/>
  <c r="K49" i="10"/>
  <c r="E50" i="9"/>
  <c r="F50" i="9" s="1"/>
  <c r="I50" i="9"/>
  <c r="J50" i="9"/>
  <c r="H50" i="9"/>
  <c r="C49" i="8"/>
  <c r="C49" i="7"/>
  <c r="K49" i="7"/>
  <c r="M49" i="6"/>
  <c r="P49" i="6"/>
  <c r="L49" i="6" s="1"/>
  <c r="N49" i="6"/>
  <c r="G49" i="6"/>
  <c r="C49" i="5"/>
  <c r="N49" i="10" l="1"/>
  <c r="G49" i="10"/>
  <c r="D50" i="10" s="1"/>
  <c r="P49" i="10"/>
  <c r="L49" i="10" s="1"/>
  <c r="C50" i="9"/>
  <c r="K50" i="9"/>
  <c r="M49" i="8"/>
  <c r="P49" i="8"/>
  <c r="L49" i="8" s="1"/>
  <c r="N49" i="8"/>
  <c r="G49" i="8"/>
  <c r="P49" i="7"/>
  <c r="L49" i="7" s="1"/>
  <c r="N49" i="7"/>
  <c r="M49" i="7"/>
  <c r="G49" i="7"/>
  <c r="D50" i="6"/>
  <c r="P49" i="5"/>
  <c r="L49" i="5" s="1"/>
  <c r="N49" i="5"/>
  <c r="M49" i="5"/>
  <c r="G49" i="5"/>
  <c r="E50" i="10" l="1"/>
  <c r="F50" i="10" s="1"/>
  <c r="I50" i="10"/>
  <c r="J50" i="10"/>
  <c r="H50" i="10"/>
  <c r="P50" i="9"/>
  <c r="L50" i="9" s="1"/>
  <c r="N50" i="9"/>
  <c r="M50" i="9"/>
  <c r="G50" i="9"/>
  <c r="D50" i="8"/>
  <c r="D50" i="7"/>
  <c r="E50" i="6"/>
  <c r="F50" i="6" s="1"/>
  <c r="J50" i="6"/>
  <c r="I50" i="6"/>
  <c r="H50" i="6"/>
  <c r="D50" i="5"/>
  <c r="C50" i="10" l="1"/>
  <c r="P50" i="10" s="1"/>
  <c r="G50" i="10"/>
  <c r="K50" i="10"/>
  <c r="D51" i="9"/>
  <c r="E50" i="8"/>
  <c r="F50" i="8" s="1"/>
  <c r="J50" i="8"/>
  <c r="I50" i="8"/>
  <c r="H50" i="8"/>
  <c r="E50" i="7"/>
  <c r="J50" i="7"/>
  <c r="I50" i="7"/>
  <c r="F50" i="7"/>
  <c r="H50" i="7"/>
  <c r="C50" i="6"/>
  <c r="K50" i="6"/>
  <c r="E50" i="5"/>
  <c r="F50" i="5" s="1"/>
  <c r="I50" i="5"/>
  <c r="J50" i="5"/>
  <c r="H50" i="5"/>
  <c r="C50" i="7" l="1"/>
  <c r="G50" i="7" s="1"/>
  <c r="M50" i="10"/>
  <c r="N50" i="10"/>
  <c r="L50" i="10"/>
  <c r="D51" i="10"/>
  <c r="I51" i="9"/>
  <c r="H51" i="9"/>
  <c r="E51" i="9"/>
  <c r="F51" i="9" s="1"/>
  <c r="J51" i="9"/>
  <c r="K50" i="8"/>
  <c r="C50" i="8"/>
  <c r="K50" i="7"/>
  <c r="M50" i="7"/>
  <c r="P50" i="7"/>
  <c r="N50" i="7"/>
  <c r="P50" i="6"/>
  <c r="L50" i="6" s="1"/>
  <c r="N50" i="6"/>
  <c r="M50" i="6"/>
  <c r="G50" i="6"/>
  <c r="C50" i="5"/>
  <c r="K50" i="5"/>
  <c r="I51" i="10" l="1"/>
  <c r="H51" i="10"/>
  <c r="E51" i="10"/>
  <c r="F51" i="10" s="1"/>
  <c r="J51" i="10"/>
  <c r="C51" i="9"/>
  <c r="K51" i="9"/>
  <c r="P50" i="8"/>
  <c r="L50" i="8" s="1"/>
  <c r="N50" i="8"/>
  <c r="M50" i="8"/>
  <c r="G50" i="8"/>
  <c r="D51" i="7"/>
  <c r="L50" i="7"/>
  <c r="D51" i="6"/>
  <c r="N50" i="5"/>
  <c r="M50" i="5"/>
  <c r="P50" i="5"/>
  <c r="L50" i="5" s="1"/>
  <c r="G50" i="5"/>
  <c r="C51" i="10" l="1"/>
  <c r="K51" i="10"/>
  <c r="P51" i="9"/>
  <c r="L51" i="9" s="1"/>
  <c r="N51" i="9"/>
  <c r="M51" i="9"/>
  <c r="G51" i="9"/>
  <c r="D51" i="8"/>
  <c r="E51" i="7"/>
  <c r="F51" i="7" s="1"/>
  <c r="J51" i="7"/>
  <c r="I51" i="7"/>
  <c r="H51" i="7"/>
  <c r="I51" i="6"/>
  <c r="H51" i="6"/>
  <c r="E51" i="6"/>
  <c r="F51" i="6" s="1"/>
  <c r="J51" i="6"/>
  <c r="D51" i="5"/>
  <c r="P51" i="10" l="1"/>
  <c r="L51" i="10" s="1"/>
  <c r="M51" i="10"/>
  <c r="N51" i="10"/>
  <c r="G51" i="10"/>
  <c r="D52" i="9"/>
  <c r="I51" i="8"/>
  <c r="H51" i="8"/>
  <c r="E51" i="8"/>
  <c r="F51" i="8" s="1"/>
  <c r="J51" i="8"/>
  <c r="C51" i="7"/>
  <c r="K51" i="7"/>
  <c r="C51" i="6"/>
  <c r="K51" i="6"/>
  <c r="H51" i="5"/>
  <c r="J51" i="5"/>
  <c r="I51" i="5"/>
  <c r="E51" i="5"/>
  <c r="F51" i="5" s="1"/>
  <c r="K51" i="5" l="1"/>
  <c r="D52" i="10"/>
  <c r="J52" i="9"/>
  <c r="I52" i="9"/>
  <c r="H52" i="9"/>
  <c r="E52" i="9"/>
  <c r="F52" i="9" s="1"/>
  <c r="C51" i="8"/>
  <c r="K51" i="8"/>
  <c r="P51" i="7"/>
  <c r="L51" i="7" s="1"/>
  <c r="N51" i="7"/>
  <c r="M51" i="7"/>
  <c r="G51" i="7"/>
  <c r="P51" i="6"/>
  <c r="L51" i="6" s="1"/>
  <c r="N51" i="6"/>
  <c r="M51" i="6"/>
  <c r="G51" i="6"/>
  <c r="C51" i="5"/>
  <c r="J52" i="10" l="1"/>
  <c r="I52" i="10"/>
  <c r="H52" i="10"/>
  <c r="E52" i="10"/>
  <c r="F52" i="10" s="1"/>
  <c r="C52" i="9"/>
  <c r="K52" i="9"/>
  <c r="P51" i="8"/>
  <c r="L51" i="8" s="1"/>
  <c r="N51" i="8"/>
  <c r="M51" i="8"/>
  <c r="G51" i="8"/>
  <c r="D52" i="7"/>
  <c r="D52" i="6"/>
  <c r="P51" i="5"/>
  <c r="L51" i="5" s="1"/>
  <c r="N51" i="5"/>
  <c r="M51" i="5"/>
  <c r="G51" i="5"/>
  <c r="C52" i="10" l="1"/>
  <c r="K52" i="10"/>
  <c r="P52" i="9"/>
  <c r="L52" i="9" s="1"/>
  <c r="M52" i="9"/>
  <c r="N52" i="9"/>
  <c r="G52" i="9"/>
  <c r="D52" i="8"/>
  <c r="I52" i="7"/>
  <c r="H52" i="7"/>
  <c r="E52" i="7"/>
  <c r="F52" i="7" s="1"/>
  <c r="J52" i="7"/>
  <c r="J52" i="6"/>
  <c r="I52" i="6"/>
  <c r="H52" i="6"/>
  <c r="E52" i="6"/>
  <c r="F52" i="6" s="1"/>
  <c r="D52" i="5"/>
  <c r="P52" i="10" l="1"/>
  <c r="L52" i="10" s="1"/>
  <c r="N52" i="10"/>
  <c r="M52" i="10"/>
  <c r="G52" i="10"/>
  <c r="D53" i="9"/>
  <c r="J52" i="8"/>
  <c r="I52" i="8"/>
  <c r="H52" i="8"/>
  <c r="E52" i="8"/>
  <c r="F52" i="8" s="1"/>
  <c r="C52" i="7"/>
  <c r="K52" i="7"/>
  <c r="C52" i="6"/>
  <c r="K52" i="6"/>
  <c r="J52" i="5"/>
  <c r="I52" i="5"/>
  <c r="H52" i="5"/>
  <c r="E52" i="5"/>
  <c r="F52" i="5" s="1"/>
  <c r="K52" i="8" l="1"/>
  <c r="D53" i="10"/>
  <c r="E53" i="9"/>
  <c r="F53" i="9" s="1"/>
  <c r="J53" i="9"/>
  <c r="I53" i="9"/>
  <c r="H53" i="9"/>
  <c r="C52" i="8"/>
  <c r="P52" i="7"/>
  <c r="L52" i="7" s="1"/>
  <c r="N52" i="7"/>
  <c r="M52" i="7"/>
  <c r="G52" i="7"/>
  <c r="P52" i="6"/>
  <c r="L52" i="6" s="1"/>
  <c r="N52" i="6"/>
  <c r="M52" i="6"/>
  <c r="G52" i="6"/>
  <c r="K52" i="5"/>
  <c r="C52" i="5"/>
  <c r="C53" i="9" l="1"/>
  <c r="P53" i="9" s="1"/>
  <c r="E53" i="10"/>
  <c r="F53" i="10" s="1"/>
  <c r="I53" i="10"/>
  <c r="J53" i="10"/>
  <c r="H53" i="10"/>
  <c r="M53" i="9"/>
  <c r="N53" i="9"/>
  <c r="G53" i="9"/>
  <c r="K53" i="9"/>
  <c r="P52" i="8"/>
  <c r="L52" i="8" s="1"/>
  <c r="N52" i="8"/>
  <c r="M52" i="8"/>
  <c r="G52" i="8"/>
  <c r="D53" i="7"/>
  <c r="D53" i="6"/>
  <c r="M52" i="5"/>
  <c r="N52" i="5"/>
  <c r="P52" i="5"/>
  <c r="L52" i="5" s="1"/>
  <c r="G52" i="5"/>
  <c r="L53" i="9" l="1"/>
  <c r="K53" i="10"/>
  <c r="C53" i="10"/>
  <c r="D54" i="9"/>
  <c r="D53" i="8"/>
  <c r="J53" i="7"/>
  <c r="I53" i="7"/>
  <c r="H53" i="7"/>
  <c r="E53" i="7"/>
  <c r="F53" i="7" s="1"/>
  <c r="E53" i="6"/>
  <c r="F53" i="6" s="1"/>
  <c r="J53" i="6"/>
  <c r="I53" i="6"/>
  <c r="H53" i="6"/>
  <c r="D53" i="5"/>
  <c r="K53" i="7" l="1"/>
  <c r="C53" i="6"/>
  <c r="P53" i="6" s="1"/>
  <c r="M53" i="10"/>
  <c r="P53" i="10"/>
  <c r="L53" i="10" s="1"/>
  <c r="N53" i="10"/>
  <c r="G53" i="10"/>
  <c r="E54" i="9"/>
  <c r="F54" i="9" s="1"/>
  <c r="I54" i="9"/>
  <c r="J54" i="9"/>
  <c r="H54" i="9"/>
  <c r="E53" i="8"/>
  <c r="F53" i="8" s="1"/>
  <c r="J53" i="8"/>
  <c r="I53" i="8"/>
  <c r="H53" i="8"/>
  <c r="C53" i="7"/>
  <c r="K53" i="6"/>
  <c r="J53" i="5"/>
  <c r="H53" i="5"/>
  <c r="I53" i="5"/>
  <c r="E53" i="5"/>
  <c r="F53" i="5" s="1"/>
  <c r="N53" i="6" l="1"/>
  <c r="G53" i="6"/>
  <c r="M53" i="6"/>
  <c r="L53" i="6"/>
  <c r="K53" i="5"/>
  <c r="D54" i="10"/>
  <c r="C54" i="9"/>
  <c r="K54" i="9"/>
  <c r="C53" i="8"/>
  <c r="K53" i="8"/>
  <c r="P53" i="7"/>
  <c r="L53" i="7" s="1"/>
  <c r="N53" i="7"/>
  <c r="M53" i="7"/>
  <c r="G53" i="7"/>
  <c r="D54" i="6"/>
  <c r="C53" i="5"/>
  <c r="E54" i="10" l="1"/>
  <c r="F54" i="10" s="1"/>
  <c r="J54" i="10"/>
  <c r="I54" i="10"/>
  <c r="H54" i="10"/>
  <c r="P54" i="9"/>
  <c r="L54" i="9" s="1"/>
  <c r="N54" i="9"/>
  <c r="M54" i="9"/>
  <c r="G54" i="9"/>
  <c r="M53" i="8"/>
  <c r="P53" i="8"/>
  <c r="L53" i="8" s="1"/>
  <c r="N53" i="8"/>
  <c r="G53" i="8"/>
  <c r="D54" i="7"/>
  <c r="E54" i="6"/>
  <c r="F54" i="6" s="1"/>
  <c r="J54" i="6"/>
  <c r="I54" i="6"/>
  <c r="H54" i="6"/>
  <c r="P53" i="5"/>
  <c r="L53" i="5" s="1"/>
  <c r="N53" i="5"/>
  <c r="M53" i="5"/>
  <c r="G53" i="5"/>
  <c r="K54" i="10" l="1"/>
  <c r="C54" i="10"/>
  <c r="D55" i="9"/>
  <c r="D54" i="8"/>
  <c r="E54" i="7"/>
  <c r="F54" i="7" s="1"/>
  <c r="J54" i="7"/>
  <c r="I54" i="7"/>
  <c r="H54" i="7"/>
  <c r="C54" i="6"/>
  <c r="K54" i="6"/>
  <c r="D54" i="5"/>
  <c r="C54" i="7" l="1"/>
  <c r="P54" i="7" s="1"/>
  <c r="P54" i="10"/>
  <c r="L54" i="10" s="1"/>
  <c r="N54" i="10"/>
  <c r="M54" i="10"/>
  <c r="G54" i="10"/>
  <c r="I55" i="9"/>
  <c r="H55" i="9"/>
  <c r="E55" i="9"/>
  <c r="F55" i="9" s="1"/>
  <c r="J55" i="9"/>
  <c r="E54" i="8"/>
  <c r="F54" i="8" s="1"/>
  <c r="J54" i="8"/>
  <c r="I54" i="8"/>
  <c r="H54" i="8"/>
  <c r="K54" i="7"/>
  <c r="M54" i="7"/>
  <c r="N54" i="7"/>
  <c r="G54" i="7"/>
  <c r="P54" i="6"/>
  <c r="L54" i="6" s="1"/>
  <c r="N54" i="6"/>
  <c r="M54" i="6"/>
  <c r="G54" i="6"/>
  <c r="E54" i="5"/>
  <c r="F54" i="5" s="1"/>
  <c r="I54" i="5"/>
  <c r="J54" i="5"/>
  <c r="H54" i="5"/>
  <c r="D55" i="10" l="1"/>
  <c r="C55" i="9"/>
  <c r="K55" i="9"/>
  <c r="K54" i="8"/>
  <c r="C54" i="8"/>
  <c r="D55" i="7"/>
  <c r="L54" i="7"/>
  <c r="D55" i="6"/>
  <c r="C54" i="5"/>
  <c r="K54" i="5"/>
  <c r="I55" i="10" l="1"/>
  <c r="H55" i="10"/>
  <c r="E55" i="10"/>
  <c r="F55" i="10" s="1"/>
  <c r="J55" i="10"/>
  <c r="P55" i="9"/>
  <c r="L55" i="9" s="1"/>
  <c r="N55" i="9"/>
  <c r="M55" i="9"/>
  <c r="G55" i="9"/>
  <c r="P54" i="8"/>
  <c r="N54" i="8"/>
  <c r="M54" i="8"/>
  <c r="G54" i="8"/>
  <c r="L54" i="8"/>
  <c r="E55" i="7"/>
  <c r="F55" i="7" s="1"/>
  <c r="I55" i="7"/>
  <c r="J55" i="7"/>
  <c r="H55" i="7"/>
  <c r="I55" i="6"/>
  <c r="H55" i="6"/>
  <c r="E55" i="6"/>
  <c r="F55" i="6" s="1"/>
  <c r="J55" i="6"/>
  <c r="N54" i="5"/>
  <c r="M54" i="5"/>
  <c r="P54" i="5"/>
  <c r="L54" i="5" s="1"/>
  <c r="G54" i="5"/>
  <c r="C55" i="10" l="1"/>
  <c r="K55" i="10"/>
  <c r="D56" i="9"/>
  <c r="D55" i="8"/>
  <c r="C55" i="7"/>
  <c r="K55" i="7"/>
  <c r="C55" i="6"/>
  <c r="K55" i="6"/>
  <c r="D55" i="5"/>
  <c r="P55" i="10" l="1"/>
  <c r="L55" i="10" s="1"/>
  <c r="M55" i="10"/>
  <c r="N55" i="10"/>
  <c r="G55" i="10"/>
  <c r="J56" i="9"/>
  <c r="I56" i="9"/>
  <c r="H56" i="9"/>
  <c r="E56" i="9"/>
  <c r="F56" i="9" s="1"/>
  <c r="I55" i="8"/>
  <c r="H55" i="8"/>
  <c r="E55" i="8"/>
  <c r="F55" i="8" s="1"/>
  <c r="J55" i="8"/>
  <c r="P55" i="7"/>
  <c r="L55" i="7" s="1"/>
  <c r="N55" i="7"/>
  <c r="M55" i="7"/>
  <c r="G55" i="7"/>
  <c r="P55" i="6"/>
  <c r="L55" i="6" s="1"/>
  <c r="N55" i="6"/>
  <c r="M55" i="6"/>
  <c r="G55" i="6"/>
  <c r="H55" i="5"/>
  <c r="J55" i="5"/>
  <c r="I55" i="5"/>
  <c r="K55" i="5" s="1"/>
  <c r="E55" i="5"/>
  <c r="F55" i="5" s="1"/>
  <c r="D56" i="10" l="1"/>
  <c r="C56" i="9"/>
  <c r="K56" i="9"/>
  <c r="C55" i="8"/>
  <c r="K55" i="8"/>
  <c r="D56" i="7"/>
  <c r="D56" i="6"/>
  <c r="C55" i="5"/>
  <c r="J56" i="10" l="1"/>
  <c r="I56" i="10"/>
  <c r="E56" i="10"/>
  <c r="F56" i="10" s="1"/>
  <c r="H56" i="10"/>
  <c r="P56" i="9"/>
  <c r="L56" i="9" s="1"/>
  <c r="M56" i="9"/>
  <c r="N56" i="9"/>
  <c r="G56" i="9"/>
  <c r="P55" i="8"/>
  <c r="L55" i="8" s="1"/>
  <c r="N55" i="8"/>
  <c r="M55" i="8"/>
  <c r="G55" i="8"/>
  <c r="I56" i="7"/>
  <c r="H56" i="7"/>
  <c r="E56" i="7"/>
  <c r="F56" i="7" s="1"/>
  <c r="J56" i="7"/>
  <c r="J56" i="6"/>
  <c r="I56" i="6"/>
  <c r="H56" i="6"/>
  <c r="E56" i="6"/>
  <c r="F56" i="6" s="1"/>
  <c r="P55" i="5"/>
  <c r="L55" i="5" s="1"/>
  <c r="N55" i="5"/>
  <c r="M55" i="5"/>
  <c r="G55" i="5"/>
  <c r="K56" i="6" l="1"/>
  <c r="C56" i="10"/>
  <c r="K56" i="10"/>
  <c r="D57" i="9"/>
  <c r="D56" i="8"/>
  <c r="C56" i="7"/>
  <c r="K56" i="7"/>
  <c r="C56" i="6"/>
  <c r="D56" i="5"/>
  <c r="P56" i="10" l="1"/>
  <c r="L56" i="10" s="1"/>
  <c r="N56" i="10"/>
  <c r="M56" i="10"/>
  <c r="G56" i="10"/>
  <c r="E57" i="9"/>
  <c r="F57" i="9" s="1"/>
  <c r="J57" i="9"/>
  <c r="I57" i="9"/>
  <c r="H57" i="9"/>
  <c r="J56" i="8"/>
  <c r="I56" i="8"/>
  <c r="H56" i="8"/>
  <c r="E56" i="8"/>
  <c r="F56" i="8" s="1"/>
  <c r="P56" i="7"/>
  <c r="L56" i="7" s="1"/>
  <c r="N56" i="7"/>
  <c r="M56" i="7"/>
  <c r="G56" i="7"/>
  <c r="P56" i="6"/>
  <c r="L56" i="6" s="1"/>
  <c r="N56" i="6"/>
  <c r="M56" i="6"/>
  <c r="G56" i="6"/>
  <c r="J56" i="5"/>
  <c r="I56" i="5"/>
  <c r="H56" i="5"/>
  <c r="E56" i="5"/>
  <c r="F56" i="5" s="1"/>
  <c r="D57" i="10" l="1"/>
  <c r="C57" i="9"/>
  <c r="K57" i="9"/>
  <c r="K56" i="8"/>
  <c r="C56" i="8"/>
  <c r="D57" i="7"/>
  <c r="D57" i="6"/>
  <c r="C56" i="5"/>
  <c r="K56" i="5"/>
  <c r="E57" i="10" l="1"/>
  <c r="I57" i="10"/>
  <c r="J57" i="10"/>
  <c r="H57" i="10"/>
  <c r="F57" i="10"/>
  <c r="M57" i="9"/>
  <c r="P57" i="9"/>
  <c r="L57" i="9" s="1"/>
  <c r="N57" i="9"/>
  <c r="G57" i="9"/>
  <c r="P56" i="8"/>
  <c r="L56" i="8" s="1"/>
  <c r="N56" i="8"/>
  <c r="M56" i="8"/>
  <c r="G56" i="8"/>
  <c r="J57" i="7"/>
  <c r="I57" i="7"/>
  <c r="H57" i="7"/>
  <c r="E57" i="7"/>
  <c r="F57" i="7" s="1"/>
  <c r="E57" i="6"/>
  <c r="F57" i="6" s="1"/>
  <c r="J57" i="6"/>
  <c r="I57" i="6"/>
  <c r="H57" i="6"/>
  <c r="M56" i="5"/>
  <c r="P56" i="5"/>
  <c r="L56" i="5" s="1"/>
  <c r="N56" i="5"/>
  <c r="G56" i="5"/>
  <c r="C57" i="10" l="1"/>
  <c r="K57" i="10"/>
  <c r="D58" i="9"/>
  <c r="D57" i="8"/>
  <c r="C57" i="7"/>
  <c r="K57" i="7"/>
  <c r="K57" i="6"/>
  <c r="C57" i="6"/>
  <c r="D57" i="5"/>
  <c r="M57" i="10" l="1"/>
  <c r="P57" i="10"/>
  <c r="L57" i="10" s="1"/>
  <c r="N57" i="10"/>
  <c r="G57" i="10"/>
  <c r="E58" i="9"/>
  <c r="F58" i="9" s="1"/>
  <c r="I58" i="9"/>
  <c r="J58" i="9"/>
  <c r="H58" i="9"/>
  <c r="E57" i="8"/>
  <c r="F57" i="8" s="1"/>
  <c r="J57" i="8"/>
  <c r="I57" i="8"/>
  <c r="H57" i="8"/>
  <c r="P57" i="7"/>
  <c r="L57" i="7" s="1"/>
  <c r="N57" i="7"/>
  <c r="M57" i="7"/>
  <c r="G57" i="7"/>
  <c r="M57" i="6"/>
  <c r="P57" i="6"/>
  <c r="L57" i="6" s="1"/>
  <c r="N57" i="6"/>
  <c r="G57" i="6"/>
  <c r="J57" i="5"/>
  <c r="H57" i="5"/>
  <c r="E57" i="5"/>
  <c r="F57" i="5" s="1"/>
  <c r="I57" i="5"/>
  <c r="C57" i="8" l="1"/>
  <c r="P57" i="8" s="1"/>
  <c r="K57" i="5"/>
  <c r="D58" i="10"/>
  <c r="K58" i="9"/>
  <c r="C58" i="9"/>
  <c r="K57" i="8"/>
  <c r="D58" i="7"/>
  <c r="D58" i="6"/>
  <c r="C57" i="5"/>
  <c r="G57" i="8" l="1"/>
  <c r="D58" i="8" s="1"/>
  <c r="N57" i="8"/>
  <c r="M57" i="8"/>
  <c r="E58" i="10"/>
  <c r="F58" i="10" s="1"/>
  <c r="J58" i="10"/>
  <c r="I58" i="10"/>
  <c r="H58" i="10"/>
  <c r="P58" i="9"/>
  <c r="L58" i="9" s="1"/>
  <c r="N58" i="9"/>
  <c r="M58" i="9"/>
  <c r="G58" i="9"/>
  <c r="L57" i="8"/>
  <c r="E58" i="7"/>
  <c r="F58" i="7" s="1"/>
  <c r="J58" i="7"/>
  <c r="I58" i="7"/>
  <c r="H58" i="7"/>
  <c r="E58" i="6"/>
  <c r="F58" i="6" s="1"/>
  <c r="J58" i="6"/>
  <c r="I58" i="6"/>
  <c r="H58" i="6"/>
  <c r="P57" i="5"/>
  <c r="L57" i="5" s="1"/>
  <c r="N57" i="5"/>
  <c r="M57" i="5"/>
  <c r="G57" i="5"/>
  <c r="K58" i="10" l="1"/>
  <c r="C58" i="10"/>
  <c r="D59" i="9"/>
  <c r="E58" i="8"/>
  <c r="F58" i="8" s="1"/>
  <c r="J58" i="8"/>
  <c r="I58" i="8"/>
  <c r="H58" i="8"/>
  <c r="K58" i="7"/>
  <c r="C58" i="7"/>
  <c r="K58" i="6"/>
  <c r="C58" i="6"/>
  <c r="D58" i="5"/>
  <c r="P58" i="10" l="1"/>
  <c r="L58" i="10" s="1"/>
  <c r="N58" i="10"/>
  <c r="M58" i="10"/>
  <c r="G58" i="10"/>
  <c r="I59" i="9"/>
  <c r="H59" i="9"/>
  <c r="E59" i="9"/>
  <c r="F59" i="9" s="1"/>
  <c r="J59" i="9"/>
  <c r="C58" i="8"/>
  <c r="K58" i="8"/>
  <c r="M58" i="7"/>
  <c r="P58" i="7"/>
  <c r="L58" i="7" s="1"/>
  <c r="N58" i="7"/>
  <c r="G58" i="7"/>
  <c r="P58" i="6"/>
  <c r="L58" i="6" s="1"/>
  <c r="N58" i="6"/>
  <c r="M58" i="6"/>
  <c r="G58" i="6"/>
  <c r="E58" i="5"/>
  <c r="F58" i="5" s="1"/>
  <c r="I58" i="5"/>
  <c r="J58" i="5"/>
  <c r="H58" i="5"/>
  <c r="D59" i="10" l="1"/>
  <c r="C59" i="9"/>
  <c r="K59" i="9"/>
  <c r="P58" i="8"/>
  <c r="N58" i="8"/>
  <c r="M58" i="8"/>
  <c r="G58" i="8"/>
  <c r="L58" i="8"/>
  <c r="D59" i="7"/>
  <c r="D59" i="6"/>
  <c r="C58" i="5"/>
  <c r="K58" i="5"/>
  <c r="I59" i="10" l="1"/>
  <c r="H59" i="10"/>
  <c r="E59" i="10"/>
  <c r="F59" i="10" s="1"/>
  <c r="J59" i="10"/>
  <c r="P59" i="9"/>
  <c r="L59" i="9" s="1"/>
  <c r="N59" i="9"/>
  <c r="M59" i="9"/>
  <c r="G59" i="9"/>
  <c r="D59" i="8"/>
  <c r="E59" i="7"/>
  <c r="F59" i="7" s="1"/>
  <c r="I59" i="7"/>
  <c r="H59" i="7"/>
  <c r="J59" i="7"/>
  <c r="I59" i="6"/>
  <c r="H59" i="6"/>
  <c r="E59" i="6"/>
  <c r="F59" i="6" s="1"/>
  <c r="J59" i="6"/>
  <c r="N58" i="5"/>
  <c r="M58" i="5"/>
  <c r="P58" i="5"/>
  <c r="L58" i="5" s="1"/>
  <c r="G58" i="5"/>
  <c r="C59" i="10" l="1"/>
  <c r="K59" i="10"/>
  <c r="D60" i="9"/>
  <c r="I59" i="8"/>
  <c r="H59" i="8"/>
  <c r="E59" i="8"/>
  <c r="F59" i="8" s="1"/>
  <c r="J59" i="8"/>
  <c r="C59" i="7"/>
  <c r="K59" i="7"/>
  <c r="C59" i="6"/>
  <c r="K59" i="6"/>
  <c r="D59" i="5"/>
  <c r="P59" i="10" l="1"/>
  <c r="L59" i="10" s="1"/>
  <c r="M59" i="10"/>
  <c r="N59" i="10"/>
  <c r="G59" i="10"/>
  <c r="J60" i="9"/>
  <c r="I60" i="9"/>
  <c r="H60" i="9"/>
  <c r="E60" i="9"/>
  <c r="F60" i="9" s="1"/>
  <c r="C59" i="8"/>
  <c r="K59" i="8"/>
  <c r="P59" i="7"/>
  <c r="L59" i="7" s="1"/>
  <c r="N59" i="7"/>
  <c r="M59" i="7"/>
  <c r="G59" i="7"/>
  <c r="P59" i="6"/>
  <c r="L59" i="6" s="1"/>
  <c r="N59" i="6"/>
  <c r="M59" i="6"/>
  <c r="G59" i="6"/>
  <c r="H59" i="5"/>
  <c r="J59" i="5"/>
  <c r="I59" i="5"/>
  <c r="E59" i="5"/>
  <c r="F59" i="5" s="1"/>
  <c r="K59" i="5" l="1"/>
  <c r="K60" i="9"/>
  <c r="D60" i="10"/>
  <c r="C60" i="9"/>
  <c r="P59" i="8"/>
  <c r="L59" i="8" s="1"/>
  <c r="N59" i="8"/>
  <c r="M59" i="8"/>
  <c r="G59" i="8"/>
  <c r="D60" i="7"/>
  <c r="D60" i="6"/>
  <c r="C59" i="5"/>
  <c r="J60" i="10" l="1"/>
  <c r="I60" i="10"/>
  <c r="H60" i="10"/>
  <c r="E60" i="10"/>
  <c r="F60" i="10" s="1"/>
  <c r="P60" i="9"/>
  <c r="L60" i="9" s="1"/>
  <c r="M60" i="9"/>
  <c r="N60" i="9"/>
  <c r="G60" i="9"/>
  <c r="D60" i="8"/>
  <c r="I60" i="7"/>
  <c r="H60" i="7"/>
  <c r="E60" i="7"/>
  <c r="F60" i="7" s="1"/>
  <c r="J60" i="7"/>
  <c r="J60" i="6"/>
  <c r="I60" i="6"/>
  <c r="H60" i="6"/>
  <c r="E60" i="6"/>
  <c r="F60" i="6" s="1"/>
  <c r="P59" i="5"/>
  <c r="L59" i="5" s="1"/>
  <c r="N59" i="5"/>
  <c r="M59" i="5"/>
  <c r="G59" i="5"/>
  <c r="K60" i="6" l="1"/>
  <c r="K60" i="10"/>
  <c r="C60" i="10"/>
  <c r="D61" i="9"/>
  <c r="J60" i="8"/>
  <c r="I60" i="8"/>
  <c r="H60" i="8"/>
  <c r="E60" i="8"/>
  <c r="F60" i="8" s="1"/>
  <c r="C60" i="7"/>
  <c r="K60" i="7"/>
  <c r="C60" i="6"/>
  <c r="D60" i="5"/>
  <c r="P60" i="10" l="1"/>
  <c r="M60" i="10"/>
  <c r="N60" i="10"/>
  <c r="G60" i="10"/>
  <c r="L60" i="10"/>
  <c r="E61" i="9"/>
  <c r="F61" i="9" s="1"/>
  <c r="J61" i="9"/>
  <c r="I61" i="9"/>
  <c r="H61" i="9"/>
  <c r="C60" i="8"/>
  <c r="K60" i="8"/>
  <c r="P60" i="7"/>
  <c r="L60" i="7" s="1"/>
  <c r="N60" i="7"/>
  <c r="M60" i="7"/>
  <c r="G60" i="7"/>
  <c r="P60" i="6"/>
  <c r="L60" i="6" s="1"/>
  <c r="N60" i="6"/>
  <c r="M60" i="6"/>
  <c r="G60" i="6"/>
  <c r="J60" i="5"/>
  <c r="I60" i="5"/>
  <c r="H60" i="5"/>
  <c r="E60" i="5"/>
  <c r="F60" i="5" s="1"/>
  <c r="C61" i="9" l="1"/>
  <c r="P61" i="9" s="1"/>
  <c r="D61" i="10"/>
  <c r="K61" i="9"/>
  <c r="P60" i="8"/>
  <c r="L60" i="8" s="1"/>
  <c r="N60" i="8"/>
  <c r="M60" i="8"/>
  <c r="G60" i="8"/>
  <c r="D61" i="7"/>
  <c r="D61" i="6"/>
  <c r="C60" i="5"/>
  <c r="K60" i="5"/>
  <c r="N61" i="9" l="1"/>
  <c r="G61" i="9"/>
  <c r="D62" i="9" s="1"/>
  <c r="M61" i="9"/>
  <c r="L61" i="9"/>
  <c r="E61" i="10"/>
  <c r="F61" i="10" s="1"/>
  <c r="I61" i="10"/>
  <c r="J61" i="10"/>
  <c r="H61" i="10"/>
  <c r="D61" i="8"/>
  <c r="J61" i="7"/>
  <c r="I61" i="7"/>
  <c r="H61" i="7"/>
  <c r="E61" i="7"/>
  <c r="F61" i="7" s="1"/>
  <c r="E61" i="6"/>
  <c r="J61" i="6"/>
  <c r="I61" i="6"/>
  <c r="H61" i="6"/>
  <c r="F61" i="6"/>
  <c r="M60" i="5"/>
  <c r="N60" i="5"/>
  <c r="P60" i="5"/>
  <c r="L60" i="5" s="1"/>
  <c r="G60" i="5"/>
  <c r="C61" i="6" l="1"/>
  <c r="P61" i="6" s="1"/>
  <c r="C61" i="10"/>
  <c r="K61" i="10"/>
  <c r="E62" i="9"/>
  <c r="F62" i="9" s="1"/>
  <c r="I62" i="9"/>
  <c r="H62" i="9"/>
  <c r="J62" i="9"/>
  <c r="E61" i="8"/>
  <c r="F61" i="8" s="1"/>
  <c r="J61" i="8"/>
  <c r="I61" i="8"/>
  <c r="H61" i="8"/>
  <c r="K61" i="7"/>
  <c r="C61" i="7"/>
  <c r="K61" i="6"/>
  <c r="D61" i="5"/>
  <c r="G61" i="6" l="1"/>
  <c r="N61" i="6"/>
  <c r="M61" i="6"/>
  <c r="C61" i="8"/>
  <c r="N61" i="8" s="1"/>
  <c r="M61" i="10"/>
  <c r="P61" i="10"/>
  <c r="L61" i="10" s="1"/>
  <c r="N61" i="10"/>
  <c r="G61" i="10"/>
  <c r="C62" i="9"/>
  <c r="K62" i="9"/>
  <c r="K61" i="8"/>
  <c r="P61" i="7"/>
  <c r="N61" i="7"/>
  <c r="M61" i="7"/>
  <c r="G61" i="7"/>
  <c r="L61" i="7"/>
  <c r="D62" i="6"/>
  <c r="L61" i="6"/>
  <c r="J61" i="5"/>
  <c r="H61" i="5"/>
  <c r="I61" i="5"/>
  <c r="E61" i="5"/>
  <c r="F61" i="5" s="1"/>
  <c r="P61" i="8" l="1"/>
  <c r="L61" i="8"/>
  <c r="K61" i="5"/>
  <c r="M61" i="8"/>
  <c r="G61" i="8"/>
  <c r="D62" i="8" s="1"/>
  <c r="D62" i="10"/>
  <c r="P62" i="9"/>
  <c r="L62" i="9" s="1"/>
  <c r="N62" i="9"/>
  <c r="M62" i="9"/>
  <c r="G62" i="9"/>
  <c r="D62" i="7"/>
  <c r="E62" i="6"/>
  <c r="F62" i="6" s="1"/>
  <c r="J62" i="6"/>
  <c r="I62" i="6"/>
  <c r="H62" i="6"/>
  <c r="C61" i="5"/>
  <c r="K62" i="6" l="1"/>
  <c r="E62" i="10"/>
  <c r="F62" i="10" s="1"/>
  <c r="J62" i="10"/>
  <c r="I62" i="10"/>
  <c r="H62" i="10"/>
  <c r="D63" i="9"/>
  <c r="E62" i="8"/>
  <c r="F62" i="8" s="1"/>
  <c r="J62" i="8"/>
  <c r="I62" i="8"/>
  <c r="H62" i="8"/>
  <c r="E62" i="7"/>
  <c r="F62" i="7" s="1"/>
  <c r="J62" i="7"/>
  <c r="I62" i="7"/>
  <c r="H62" i="7"/>
  <c r="C62" i="6"/>
  <c r="P61" i="5"/>
  <c r="L61" i="5" s="1"/>
  <c r="N61" i="5"/>
  <c r="M61" i="5"/>
  <c r="G61" i="5"/>
  <c r="K62" i="10" l="1"/>
  <c r="K62" i="8"/>
  <c r="C62" i="10"/>
  <c r="I63" i="9"/>
  <c r="H63" i="9"/>
  <c r="E63" i="9"/>
  <c r="F63" i="9" s="1"/>
  <c r="J63" i="9"/>
  <c r="C62" i="8"/>
  <c r="K62" i="7"/>
  <c r="C62" i="7"/>
  <c r="P62" i="6"/>
  <c r="L62" i="6" s="1"/>
  <c r="N62" i="6"/>
  <c r="M62" i="6"/>
  <c r="G62" i="6"/>
  <c r="D62" i="5"/>
  <c r="P62" i="10" l="1"/>
  <c r="L62" i="10" s="1"/>
  <c r="N62" i="10"/>
  <c r="M62" i="10"/>
  <c r="G62" i="10"/>
  <c r="C63" i="9"/>
  <c r="K63" i="9"/>
  <c r="P62" i="8"/>
  <c r="L62" i="8" s="1"/>
  <c r="N62" i="8"/>
  <c r="M62" i="8"/>
  <c r="G62" i="8"/>
  <c r="M62" i="7"/>
  <c r="P62" i="7"/>
  <c r="L62" i="7" s="1"/>
  <c r="N62" i="7"/>
  <c r="G62" i="7"/>
  <c r="D63" i="6"/>
  <c r="E62" i="5"/>
  <c r="F62" i="5" s="1"/>
  <c r="I62" i="5"/>
  <c r="H62" i="5"/>
  <c r="J62" i="5"/>
  <c r="D63" i="10" l="1"/>
  <c r="P63" i="9"/>
  <c r="L63" i="9" s="1"/>
  <c r="N63" i="9"/>
  <c r="M63" i="9"/>
  <c r="G63" i="9"/>
  <c r="D63" i="8"/>
  <c r="D63" i="7"/>
  <c r="I63" i="6"/>
  <c r="H63" i="6"/>
  <c r="E63" i="6"/>
  <c r="F63" i="6" s="1"/>
  <c r="J63" i="6"/>
  <c r="C62" i="5"/>
  <c r="K62" i="5"/>
  <c r="I63" i="10" l="1"/>
  <c r="H63" i="10"/>
  <c r="E63" i="10"/>
  <c r="F63" i="10" s="1"/>
  <c r="J63" i="10"/>
  <c r="D64" i="9"/>
  <c r="I63" i="8"/>
  <c r="H63" i="8"/>
  <c r="E63" i="8"/>
  <c r="F63" i="8" s="1"/>
  <c r="J63" i="8"/>
  <c r="E63" i="7"/>
  <c r="F63" i="7" s="1"/>
  <c r="J63" i="7"/>
  <c r="I63" i="7"/>
  <c r="H63" i="7"/>
  <c r="C63" i="6"/>
  <c r="K63" i="6"/>
  <c r="N62" i="5"/>
  <c r="M62" i="5"/>
  <c r="P62" i="5"/>
  <c r="L62" i="5" s="1"/>
  <c r="G62" i="5"/>
  <c r="K63" i="7" l="1"/>
  <c r="C63" i="10"/>
  <c r="K63" i="10"/>
  <c r="J64" i="9"/>
  <c r="I64" i="9"/>
  <c r="H64" i="9"/>
  <c r="E64" i="9"/>
  <c r="F64" i="9" s="1"/>
  <c r="C63" i="8"/>
  <c r="K63" i="8"/>
  <c r="C63" i="7"/>
  <c r="P63" i="6"/>
  <c r="L63" i="6" s="1"/>
  <c r="N63" i="6"/>
  <c r="M63" i="6"/>
  <c r="G63" i="6"/>
  <c r="D63" i="5"/>
  <c r="P63" i="10" l="1"/>
  <c r="L63" i="10" s="1"/>
  <c r="M63" i="10"/>
  <c r="N63" i="10"/>
  <c r="G63" i="10"/>
  <c r="C64" i="9"/>
  <c r="K64" i="9"/>
  <c r="P63" i="8"/>
  <c r="L63" i="8" s="1"/>
  <c r="N63" i="8"/>
  <c r="M63" i="8"/>
  <c r="G63" i="8"/>
  <c r="P63" i="7"/>
  <c r="L63" i="7" s="1"/>
  <c r="N63" i="7"/>
  <c r="M63" i="7"/>
  <c r="G63" i="7"/>
  <c r="D64" i="6"/>
  <c r="H63" i="5"/>
  <c r="J63" i="5"/>
  <c r="I63" i="5"/>
  <c r="E63" i="5"/>
  <c r="F63" i="5" s="1"/>
  <c r="K63" i="5" l="1"/>
  <c r="D64" i="10"/>
  <c r="P64" i="9"/>
  <c r="L64" i="9" s="1"/>
  <c r="M64" i="9"/>
  <c r="N64" i="9"/>
  <c r="G64" i="9"/>
  <c r="D64" i="8"/>
  <c r="D64" i="7"/>
  <c r="J64" i="6"/>
  <c r="I64" i="6"/>
  <c r="H64" i="6"/>
  <c r="E64" i="6"/>
  <c r="F64" i="6" s="1"/>
  <c r="C63" i="5"/>
  <c r="J64" i="10" l="1"/>
  <c r="I64" i="10"/>
  <c r="H64" i="10"/>
  <c r="E64" i="10"/>
  <c r="F64" i="10" s="1"/>
  <c r="D65" i="9"/>
  <c r="J64" i="8"/>
  <c r="I64" i="8"/>
  <c r="H64" i="8"/>
  <c r="E64" i="8"/>
  <c r="F64" i="8" s="1"/>
  <c r="I64" i="7"/>
  <c r="H64" i="7"/>
  <c r="E64" i="7"/>
  <c r="F64" i="7" s="1"/>
  <c r="J64" i="7"/>
  <c r="K64" i="6"/>
  <c r="C64" i="6"/>
  <c r="P63" i="5"/>
  <c r="L63" i="5" s="1"/>
  <c r="N63" i="5"/>
  <c r="M63" i="5"/>
  <c r="G63" i="5"/>
  <c r="C64" i="10" l="1"/>
  <c r="K64" i="10"/>
  <c r="E65" i="9"/>
  <c r="F65" i="9" s="1"/>
  <c r="J65" i="9"/>
  <c r="I65" i="9"/>
  <c r="H65" i="9"/>
  <c r="C64" i="8"/>
  <c r="K64" i="8"/>
  <c r="C64" i="7"/>
  <c r="K64" i="7"/>
  <c r="P64" i="6"/>
  <c r="L64" i="6" s="1"/>
  <c r="N64" i="6"/>
  <c r="M64" i="6"/>
  <c r="G64" i="6"/>
  <c r="D64" i="5"/>
  <c r="C65" i="9" l="1"/>
  <c r="N65" i="9" s="1"/>
  <c r="P64" i="10"/>
  <c r="L64" i="10" s="1"/>
  <c r="N64" i="10"/>
  <c r="M64" i="10"/>
  <c r="G64" i="10"/>
  <c r="M65" i="9"/>
  <c r="G65" i="9"/>
  <c r="K65" i="9"/>
  <c r="P64" i="8"/>
  <c r="L64" i="8" s="1"/>
  <c r="N64" i="8"/>
  <c r="M64" i="8"/>
  <c r="G64" i="8"/>
  <c r="P64" i="7"/>
  <c r="L64" i="7" s="1"/>
  <c r="N64" i="7"/>
  <c r="M64" i="7"/>
  <c r="G64" i="7"/>
  <c r="D65" i="6"/>
  <c r="J64" i="5"/>
  <c r="I64" i="5"/>
  <c r="H64" i="5"/>
  <c r="E64" i="5"/>
  <c r="F64" i="5" s="1"/>
  <c r="P65" i="9" l="1"/>
  <c r="L65" i="9"/>
  <c r="D65" i="10"/>
  <c r="D66" i="9"/>
  <c r="D65" i="8"/>
  <c r="D65" i="7"/>
  <c r="E65" i="6"/>
  <c r="F65" i="6" s="1"/>
  <c r="J65" i="6"/>
  <c r="I65" i="6"/>
  <c r="H65" i="6"/>
  <c r="C64" i="5"/>
  <c r="K64" i="5"/>
  <c r="C65" i="6" l="1"/>
  <c r="M65" i="6" s="1"/>
  <c r="E65" i="10"/>
  <c r="F65" i="10" s="1"/>
  <c r="I65" i="10"/>
  <c r="J65" i="10"/>
  <c r="H65" i="10"/>
  <c r="E66" i="9"/>
  <c r="F66" i="9" s="1"/>
  <c r="I66" i="9"/>
  <c r="H66" i="9"/>
  <c r="J66" i="9"/>
  <c r="E65" i="8"/>
  <c r="F65" i="8" s="1"/>
  <c r="J65" i="8"/>
  <c r="I65" i="8"/>
  <c r="H65" i="8"/>
  <c r="J65" i="7"/>
  <c r="I65" i="7"/>
  <c r="H65" i="7"/>
  <c r="E65" i="7"/>
  <c r="F65" i="7" s="1"/>
  <c r="K65" i="6"/>
  <c r="M64" i="5"/>
  <c r="N64" i="5"/>
  <c r="P64" i="5"/>
  <c r="L64" i="5" s="1"/>
  <c r="G64" i="5"/>
  <c r="K65" i="8" l="1"/>
  <c r="G65" i="6"/>
  <c r="D66" i="6" s="1"/>
  <c r="N65" i="6"/>
  <c r="P65" i="6"/>
  <c r="L65" i="6" s="1"/>
  <c r="C65" i="8"/>
  <c r="M65" i="8" s="1"/>
  <c r="C65" i="10"/>
  <c r="K65" i="10"/>
  <c r="C66" i="9"/>
  <c r="K66" i="9"/>
  <c r="K65" i="7"/>
  <c r="C65" i="7"/>
  <c r="D65" i="5"/>
  <c r="G65" i="8" l="1"/>
  <c r="D66" i="8" s="1"/>
  <c r="N65" i="8"/>
  <c r="P65" i="8"/>
  <c r="L65" i="8" s="1"/>
  <c r="M65" i="10"/>
  <c r="P65" i="10"/>
  <c r="L65" i="10" s="1"/>
  <c r="N65" i="10"/>
  <c r="G65" i="10"/>
  <c r="P66" i="9"/>
  <c r="L66" i="9" s="1"/>
  <c r="N66" i="9"/>
  <c r="M66" i="9"/>
  <c r="G66" i="9"/>
  <c r="P65" i="7"/>
  <c r="L65" i="7" s="1"/>
  <c r="N65" i="7"/>
  <c r="M65" i="7"/>
  <c r="G65" i="7"/>
  <c r="E66" i="6"/>
  <c r="F66" i="6" s="1"/>
  <c r="J66" i="6"/>
  <c r="I66" i="6"/>
  <c r="H66" i="6"/>
  <c r="J65" i="5"/>
  <c r="H65" i="5"/>
  <c r="E65" i="5"/>
  <c r="F65" i="5" s="1"/>
  <c r="I65" i="5"/>
  <c r="K65" i="5" l="1"/>
  <c r="D66" i="10"/>
  <c r="D67" i="9"/>
  <c r="E66" i="8"/>
  <c r="F66" i="8" s="1"/>
  <c r="J66" i="8"/>
  <c r="I66" i="8"/>
  <c r="H66" i="8"/>
  <c r="D66" i="7"/>
  <c r="C66" i="6"/>
  <c r="K66" i="6"/>
  <c r="C65" i="5"/>
  <c r="K66" i="8" l="1"/>
  <c r="E66" i="10"/>
  <c r="F66" i="10" s="1"/>
  <c r="I66" i="10"/>
  <c r="J66" i="10"/>
  <c r="H66" i="10"/>
  <c r="I67" i="9"/>
  <c r="H67" i="9"/>
  <c r="E67" i="9"/>
  <c r="F67" i="9" s="1"/>
  <c r="J67" i="9"/>
  <c r="C66" i="8"/>
  <c r="E66" i="7"/>
  <c r="F66" i="7" s="1"/>
  <c r="J66" i="7"/>
  <c r="I66" i="7"/>
  <c r="H66" i="7"/>
  <c r="P66" i="6"/>
  <c r="L66" i="6" s="1"/>
  <c r="N66" i="6"/>
  <c r="M66" i="6"/>
  <c r="G66" i="6"/>
  <c r="P65" i="5"/>
  <c r="L65" i="5" s="1"/>
  <c r="N65" i="5"/>
  <c r="M65" i="5"/>
  <c r="G65" i="5"/>
  <c r="K66" i="7" l="1"/>
  <c r="C66" i="10"/>
  <c r="K66" i="10"/>
  <c r="C67" i="9"/>
  <c r="K67" i="9"/>
  <c r="P66" i="8"/>
  <c r="L66" i="8" s="1"/>
  <c r="N66" i="8"/>
  <c r="M66" i="8"/>
  <c r="G66" i="8"/>
  <c r="C66" i="7"/>
  <c r="D67" i="6"/>
  <c r="D66" i="5"/>
  <c r="P66" i="10" l="1"/>
  <c r="L66" i="10" s="1"/>
  <c r="N66" i="10"/>
  <c r="M66" i="10"/>
  <c r="G66" i="10"/>
  <c r="P67" i="9"/>
  <c r="L67" i="9" s="1"/>
  <c r="N67" i="9"/>
  <c r="M67" i="9"/>
  <c r="G67" i="9"/>
  <c r="D67" i="8"/>
  <c r="M66" i="7"/>
  <c r="P66" i="7"/>
  <c r="L66" i="7" s="1"/>
  <c r="N66" i="7"/>
  <c r="G66" i="7"/>
  <c r="I67" i="6"/>
  <c r="H67" i="6"/>
  <c r="E67" i="6"/>
  <c r="F67" i="6" s="1"/>
  <c r="J67" i="6"/>
  <c r="E66" i="5"/>
  <c r="F66" i="5" s="1"/>
  <c r="I66" i="5"/>
  <c r="J66" i="5"/>
  <c r="H66" i="5"/>
  <c r="D67" i="10" l="1"/>
  <c r="D68" i="9"/>
  <c r="I67" i="8"/>
  <c r="H67" i="8"/>
  <c r="E67" i="8"/>
  <c r="F67" i="8" s="1"/>
  <c r="J67" i="8"/>
  <c r="D67" i="7"/>
  <c r="C67" i="6"/>
  <c r="K67" i="6"/>
  <c r="K66" i="5"/>
  <c r="C66" i="5"/>
  <c r="I67" i="10" l="1"/>
  <c r="H67" i="10"/>
  <c r="E67" i="10"/>
  <c r="F67" i="10" s="1"/>
  <c r="J67" i="10"/>
  <c r="J68" i="9"/>
  <c r="I68" i="9"/>
  <c r="H68" i="9"/>
  <c r="E68" i="9"/>
  <c r="F68" i="9" s="1"/>
  <c r="C67" i="8"/>
  <c r="K67" i="8"/>
  <c r="E67" i="7"/>
  <c r="F67" i="7" s="1"/>
  <c r="J67" i="7"/>
  <c r="I67" i="7"/>
  <c r="H67" i="7"/>
  <c r="P67" i="6"/>
  <c r="L67" i="6" s="1"/>
  <c r="N67" i="6"/>
  <c r="M67" i="6"/>
  <c r="G67" i="6"/>
  <c r="N66" i="5"/>
  <c r="M66" i="5"/>
  <c r="P66" i="5"/>
  <c r="L66" i="5" s="1"/>
  <c r="G66" i="5"/>
  <c r="C67" i="10" l="1"/>
  <c r="K67" i="10"/>
  <c r="C68" i="9"/>
  <c r="K68" i="9"/>
  <c r="P67" i="8"/>
  <c r="L67" i="8" s="1"/>
  <c r="N67" i="8"/>
  <c r="M67" i="8"/>
  <c r="G67" i="8"/>
  <c r="K67" i="7"/>
  <c r="C67" i="7"/>
  <c r="D68" i="6"/>
  <c r="D67" i="5"/>
  <c r="P67" i="10" l="1"/>
  <c r="L67" i="10" s="1"/>
  <c r="M67" i="10"/>
  <c r="N67" i="10"/>
  <c r="G67" i="10"/>
  <c r="P68" i="9"/>
  <c r="L68" i="9" s="1"/>
  <c r="M68" i="9"/>
  <c r="N68" i="9"/>
  <c r="G68" i="9"/>
  <c r="D68" i="8"/>
  <c r="P67" i="7"/>
  <c r="N67" i="7"/>
  <c r="M67" i="7"/>
  <c r="G67" i="7"/>
  <c r="L67" i="7"/>
  <c r="J68" i="6"/>
  <c r="I68" i="6"/>
  <c r="H68" i="6"/>
  <c r="E68" i="6"/>
  <c r="F68" i="6" s="1"/>
  <c r="H67" i="5"/>
  <c r="J67" i="5"/>
  <c r="I67" i="5"/>
  <c r="E67" i="5"/>
  <c r="F67" i="5" s="1"/>
  <c r="K68" i="6" l="1"/>
  <c r="K67" i="5"/>
  <c r="D68" i="10"/>
  <c r="D69" i="9"/>
  <c r="J68" i="8"/>
  <c r="I68" i="8"/>
  <c r="H68" i="8"/>
  <c r="E68" i="8"/>
  <c r="F68" i="8" s="1"/>
  <c r="D68" i="7"/>
  <c r="C68" i="6"/>
  <c r="C67" i="5"/>
  <c r="K68" i="8" l="1"/>
  <c r="J68" i="10"/>
  <c r="I68" i="10"/>
  <c r="H68" i="10"/>
  <c r="E68" i="10"/>
  <c r="F68" i="10" s="1"/>
  <c r="E69" i="9"/>
  <c r="F69" i="9" s="1"/>
  <c r="J69" i="9"/>
  <c r="I69" i="9"/>
  <c r="H69" i="9"/>
  <c r="C68" i="8"/>
  <c r="I68" i="7"/>
  <c r="H68" i="7"/>
  <c r="E68" i="7"/>
  <c r="F68" i="7" s="1"/>
  <c r="J68" i="7"/>
  <c r="P68" i="6"/>
  <c r="L68" i="6" s="1"/>
  <c r="N68" i="6"/>
  <c r="M68" i="6"/>
  <c r="G68" i="6"/>
  <c r="P67" i="5"/>
  <c r="L67" i="5" s="1"/>
  <c r="N67" i="5"/>
  <c r="M67" i="5"/>
  <c r="G67" i="5"/>
  <c r="C68" i="10" l="1"/>
  <c r="K68" i="10"/>
  <c r="K69" i="9"/>
  <c r="C69" i="9"/>
  <c r="P68" i="8"/>
  <c r="L68" i="8" s="1"/>
  <c r="N68" i="8"/>
  <c r="M68" i="8"/>
  <c r="G68" i="8"/>
  <c r="C68" i="7"/>
  <c r="K68" i="7"/>
  <c r="D69" i="6"/>
  <c r="D68" i="5"/>
  <c r="P68" i="10" l="1"/>
  <c r="L68" i="10" s="1"/>
  <c r="N68" i="10"/>
  <c r="M68" i="10"/>
  <c r="G68" i="10"/>
  <c r="M69" i="9"/>
  <c r="P69" i="9"/>
  <c r="L69" i="9" s="1"/>
  <c r="N69" i="9"/>
  <c r="G69" i="9"/>
  <c r="D69" i="8"/>
  <c r="P68" i="7"/>
  <c r="L68" i="7" s="1"/>
  <c r="N68" i="7"/>
  <c r="M68" i="7"/>
  <c r="G68" i="7"/>
  <c r="E69" i="6"/>
  <c r="F69" i="6" s="1"/>
  <c r="J69" i="6"/>
  <c r="I69" i="6"/>
  <c r="H69" i="6"/>
  <c r="J68" i="5"/>
  <c r="I68" i="5"/>
  <c r="H68" i="5"/>
  <c r="E68" i="5"/>
  <c r="F68" i="5" s="1"/>
  <c r="K69" i="6" l="1"/>
  <c r="D69" i="10"/>
  <c r="D70" i="9"/>
  <c r="E69" i="8"/>
  <c r="F69" i="8" s="1"/>
  <c r="J69" i="8"/>
  <c r="I69" i="8"/>
  <c r="H69" i="8"/>
  <c r="D69" i="7"/>
  <c r="C69" i="6"/>
  <c r="C68" i="5"/>
  <c r="K68" i="5"/>
  <c r="E69" i="10" l="1"/>
  <c r="I69" i="10"/>
  <c r="J69" i="10"/>
  <c r="H69" i="10"/>
  <c r="F69" i="10"/>
  <c r="E70" i="9"/>
  <c r="F70" i="9" s="1"/>
  <c r="I70" i="9"/>
  <c r="J70" i="9"/>
  <c r="H70" i="9"/>
  <c r="C69" i="8"/>
  <c r="K69" i="8"/>
  <c r="J69" i="7"/>
  <c r="I69" i="7"/>
  <c r="H69" i="7"/>
  <c r="E69" i="7"/>
  <c r="F69" i="7" s="1"/>
  <c r="M69" i="6"/>
  <c r="P69" i="6"/>
  <c r="L69" i="6" s="1"/>
  <c r="N69" i="6"/>
  <c r="G69" i="6"/>
  <c r="M68" i="5"/>
  <c r="N68" i="5"/>
  <c r="P68" i="5"/>
  <c r="L68" i="5" s="1"/>
  <c r="G68" i="5"/>
  <c r="C69" i="10" l="1"/>
  <c r="K69" i="10"/>
  <c r="C70" i="9"/>
  <c r="K70" i="9"/>
  <c r="M69" i="8"/>
  <c r="P69" i="8"/>
  <c r="L69" i="8" s="1"/>
  <c r="N69" i="8"/>
  <c r="G69" i="8"/>
  <c r="C69" i="7"/>
  <c r="K69" i="7"/>
  <c r="D70" i="6"/>
  <c r="D69" i="5"/>
  <c r="M69" i="10" l="1"/>
  <c r="P69" i="10"/>
  <c r="L69" i="10" s="1"/>
  <c r="N69" i="10"/>
  <c r="G69" i="10"/>
  <c r="P70" i="9"/>
  <c r="L70" i="9" s="1"/>
  <c r="N70" i="9"/>
  <c r="M70" i="9"/>
  <c r="G70" i="9"/>
  <c r="D70" i="8"/>
  <c r="P69" i="7"/>
  <c r="L69" i="7" s="1"/>
  <c r="N69" i="7"/>
  <c r="M69" i="7"/>
  <c r="G69" i="7"/>
  <c r="E70" i="6"/>
  <c r="F70" i="6" s="1"/>
  <c r="J70" i="6"/>
  <c r="I70" i="6"/>
  <c r="H70" i="6"/>
  <c r="J69" i="5"/>
  <c r="I69" i="5"/>
  <c r="H69" i="5"/>
  <c r="E69" i="5"/>
  <c r="F69" i="5" s="1"/>
  <c r="K70" i="6" l="1"/>
  <c r="D70" i="10"/>
  <c r="D71" i="9"/>
  <c r="E70" i="8"/>
  <c r="F70" i="8" s="1"/>
  <c r="J70" i="8"/>
  <c r="I70" i="8"/>
  <c r="H70" i="8"/>
  <c r="D70" i="7"/>
  <c r="C70" i="6"/>
  <c r="C69" i="5"/>
  <c r="K69" i="5"/>
  <c r="E70" i="10" l="1"/>
  <c r="F70" i="10" s="1"/>
  <c r="J70" i="10"/>
  <c r="I70" i="10"/>
  <c r="H70" i="10"/>
  <c r="I71" i="9"/>
  <c r="H71" i="9"/>
  <c r="E71" i="9"/>
  <c r="F71" i="9" s="1"/>
  <c r="J71" i="9"/>
  <c r="K70" i="8"/>
  <c r="C70" i="8"/>
  <c r="E70" i="7"/>
  <c r="F70" i="7" s="1"/>
  <c r="J70" i="7"/>
  <c r="I70" i="7"/>
  <c r="H70" i="7"/>
  <c r="P70" i="6"/>
  <c r="L70" i="6" s="1"/>
  <c r="N70" i="6"/>
  <c r="M70" i="6"/>
  <c r="G70" i="6"/>
  <c r="P69" i="5"/>
  <c r="L69" i="5" s="1"/>
  <c r="N69" i="5"/>
  <c r="M69" i="5"/>
  <c r="G69" i="5"/>
  <c r="C70" i="7" l="1"/>
  <c r="N70" i="7" s="1"/>
  <c r="K70" i="10"/>
  <c r="C70" i="10"/>
  <c r="C71" i="9"/>
  <c r="K71" i="9"/>
  <c r="P70" i="8"/>
  <c r="L70" i="8" s="1"/>
  <c r="N70" i="8"/>
  <c r="M70" i="8"/>
  <c r="G70" i="8"/>
  <c r="M70" i="7"/>
  <c r="G70" i="7"/>
  <c r="K70" i="7"/>
  <c r="D71" i="6"/>
  <c r="D70" i="5"/>
  <c r="P70" i="7" l="1"/>
  <c r="L70" i="7"/>
  <c r="P70" i="10"/>
  <c r="L70" i="10" s="1"/>
  <c r="N70" i="10"/>
  <c r="M70" i="10"/>
  <c r="G70" i="10"/>
  <c r="P71" i="9"/>
  <c r="L71" i="9" s="1"/>
  <c r="N71" i="9"/>
  <c r="M71" i="9"/>
  <c r="G71" i="9"/>
  <c r="D71" i="8"/>
  <c r="D71" i="7"/>
  <c r="I71" i="6"/>
  <c r="H71" i="6"/>
  <c r="E71" i="6"/>
  <c r="F71" i="6" s="1"/>
  <c r="J71" i="6"/>
  <c r="E70" i="5"/>
  <c r="F70" i="5" s="1"/>
  <c r="I70" i="5"/>
  <c r="J70" i="5"/>
  <c r="H70" i="5"/>
  <c r="D71" i="10" l="1"/>
  <c r="D72" i="9"/>
  <c r="I71" i="8"/>
  <c r="H71" i="8"/>
  <c r="E71" i="8"/>
  <c r="F71" i="8" s="1"/>
  <c r="J71" i="8"/>
  <c r="E71" i="7"/>
  <c r="F71" i="7" s="1"/>
  <c r="J71" i="7"/>
  <c r="I71" i="7"/>
  <c r="H71" i="7"/>
  <c r="C71" i="6"/>
  <c r="K71" i="6"/>
  <c r="C70" i="5"/>
  <c r="K70" i="5"/>
  <c r="K71" i="7" l="1"/>
  <c r="I71" i="10"/>
  <c r="H71" i="10"/>
  <c r="E71" i="10"/>
  <c r="F71" i="10" s="1"/>
  <c r="J71" i="10"/>
  <c r="J72" i="9"/>
  <c r="I72" i="9"/>
  <c r="H72" i="9"/>
  <c r="E72" i="9"/>
  <c r="F72" i="9" s="1"/>
  <c r="C71" i="8"/>
  <c r="K71" i="8"/>
  <c r="C71" i="7"/>
  <c r="P71" i="6"/>
  <c r="L71" i="6" s="1"/>
  <c r="N71" i="6"/>
  <c r="M71" i="6"/>
  <c r="G71" i="6"/>
  <c r="N70" i="5"/>
  <c r="M70" i="5"/>
  <c r="P70" i="5"/>
  <c r="L70" i="5" s="1"/>
  <c r="G70" i="5"/>
  <c r="C71" i="10" l="1"/>
  <c r="K71" i="10"/>
  <c r="C72" i="9"/>
  <c r="K72" i="9"/>
  <c r="P71" i="8"/>
  <c r="L71" i="8" s="1"/>
  <c r="N71" i="8"/>
  <c r="M71" i="8"/>
  <c r="G71" i="8"/>
  <c r="P71" i="7"/>
  <c r="L71" i="7" s="1"/>
  <c r="N71" i="7"/>
  <c r="M71" i="7"/>
  <c r="G71" i="7"/>
  <c r="D72" i="6"/>
  <c r="D71" i="5"/>
  <c r="P71" i="10" l="1"/>
  <c r="L71" i="10" s="1"/>
  <c r="M71" i="10"/>
  <c r="N71" i="10"/>
  <c r="G71" i="10"/>
  <c r="P72" i="9"/>
  <c r="L72" i="9" s="1"/>
  <c r="M72" i="9"/>
  <c r="N72" i="9"/>
  <c r="G72" i="9"/>
  <c r="D72" i="8"/>
  <c r="D72" i="7"/>
  <c r="J72" i="6"/>
  <c r="I72" i="6"/>
  <c r="H72" i="6"/>
  <c r="E72" i="6"/>
  <c r="F72" i="6" s="1"/>
  <c r="H71" i="5"/>
  <c r="I71" i="5"/>
  <c r="E71" i="5"/>
  <c r="F71" i="5" s="1"/>
  <c r="J71" i="5"/>
  <c r="D72" i="10" l="1"/>
  <c r="D73" i="9"/>
  <c r="J72" i="8"/>
  <c r="I72" i="8"/>
  <c r="H72" i="8"/>
  <c r="E72" i="8"/>
  <c r="F72" i="8" s="1"/>
  <c r="I72" i="7"/>
  <c r="H72" i="7"/>
  <c r="E72" i="7"/>
  <c r="F72" i="7" s="1"/>
  <c r="J72" i="7"/>
  <c r="C72" i="6"/>
  <c r="K72" i="6"/>
  <c r="K71" i="5"/>
  <c r="C71" i="5"/>
  <c r="K72" i="8" l="1"/>
  <c r="J72" i="10"/>
  <c r="I72" i="10"/>
  <c r="E72" i="10"/>
  <c r="F72" i="10" s="1"/>
  <c r="H72" i="10"/>
  <c r="E73" i="9"/>
  <c r="F73" i="9" s="1"/>
  <c r="J73" i="9"/>
  <c r="I73" i="9"/>
  <c r="H73" i="9"/>
  <c r="C72" i="8"/>
  <c r="C72" i="7"/>
  <c r="K72" i="7"/>
  <c r="P72" i="6"/>
  <c r="L72" i="6" s="1"/>
  <c r="N72" i="6"/>
  <c r="M72" i="6"/>
  <c r="G72" i="6"/>
  <c r="P71" i="5"/>
  <c r="L71" i="5" s="1"/>
  <c r="N71" i="5"/>
  <c r="M71" i="5"/>
  <c r="G71" i="5"/>
  <c r="C73" i="9" l="1"/>
  <c r="M73" i="9" s="1"/>
  <c r="C72" i="10"/>
  <c r="K72" i="10"/>
  <c r="N73" i="9"/>
  <c r="K73" i="9"/>
  <c r="P72" i="8"/>
  <c r="L72" i="8" s="1"/>
  <c r="N72" i="8"/>
  <c r="M72" i="8"/>
  <c r="G72" i="8"/>
  <c r="P72" i="7"/>
  <c r="L72" i="7" s="1"/>
  <c r="N72" i="7"/>
  <c r="M72" i="7"/>
  <c r="G72" i="7"/>
  <c r="D73" i="6"/>
  <c r="D72" i="5"/>
  <c r="P73" i="9" l="1"/>
  <c r="L73" i="9" s="1"/>
  <c r="G73" i="9"/>
  <c r="P72" i="10"/>
  <c r="L72" i="10" s="1"/>
  <c r="N72" i="10"/>
  <c r="M72" i="10"/>
  <c r="G72" i="10"/>
  <c r="D74" i="9"/>
  <c r="D73" i="8"/>
  <c r="D73" i="7"/>
  <c r="E73" i="6"/>
  <c r="F73" i="6" s="1"/>
  <c r="J73" i="6"/>
  <c r="I73" i="6"/>
  <c r="H73" i="6"/>
  <c r="J72" i="5"/>
  <c r="I72" i="5"/>
  <c r="H72" i="5"/>
  <c r="E72" i="5"/>
  <c r="F72" i="5" s="1"/>
  <c r="C73" i="6" l="1"/>
  <c r="P73" i="6" s="1"/>
  <c r="D73" i="10"/>
  <c r="E74" i="9"/>
  <c r="F74" i="9" s="1"/>
  <c r="I74" i="9"/>
  <c r="J74" i="9"/>
  <c r="H74" i="9"/>
  <c r="E73" i="8"/>
  <c r="F73" i="8" s="1"/>
  <c r="J73" i="8"/>
  <c r="H73" i="8"/>
  <c r="I73" i="8"/>
  <c r="J73" i="7"/>
  <c r="I73" i="7"/>
  <c r="H73" i="7"/>
  <c r="E73" i="7"/>
  <c r="F73" i="7" s="1"/>
  <c r="G73" i="6"/>
  <c r="K73" i="6"/>
  <c r="K72" i="5"/>
  <c r="C72" i="5"/>
  <c r="M73" i="6" l="1"/>
  <c r="N73" i="6"/>
  <c r="L73" i="6"/>
  <c r="K73" i="8"/>
  <c r="E73" i="10"/>
  <c r="F73" i="10" s="1"/>
  <c r="I73" i="10"/>
  <c r="J73" i="10"/>
  <c r="H73" i="10"/>
  <c r="C74" i="9"/>
  <c r="K74" i="9"/>
  <c r="C73" i="8"/>
  <c r="C73" i="7"/>
  <c r="K73" i="7"/>
  <c r="D74" i="6"/>
  <c r="M72" i="5"/>
  <c r="P72" i="5"/>
  <c r="L72" i="5" s="1"/>
  <c r="N72" i="5"/>
  <c r="G72" i="5"/>
  <c r="K73" i="10" l="1"/>
  <c r="C73" i="10"/>
  <c r="P74" i="9"/>
  <c r="L74" i="9" s="1"/>
  <c r="N74" i="9"/>
  <c r="M74" i="9"/>
  <c r="G74" i="9"/>
  <c r="M73" i="8"/>
  <c r="P73" i="8"/>
  <c r="L73" i="8" s="1"/>
  <c r="N73" i="8"/>
  <c r="G73" i="8"/>
  <c r="P73" i="7"/>
  <c r="L73" i="7" s="1"/>
  <c r="N73" i="7"/>
  <c r="M73" i="7"/>
  <c r="G73" i="7"/>
  <c r="E74" i="6"/>
  <c r="F74" i="6" s="1"/>
  <c r="J74" i="6"/>
  <c r="I74" i="6"/>
  <c r="H74" i="6"/>
  <c r="D73" i="5"/>
  <c r="K74" i="6" l="1"/>
  <c r="M73" i="10"/>
  <c r="P73" i="10"/>
  <c r="L73" i="10" s="1"/>
  <c r="N73" i="10"/>
  <c r="G73" i="10"/>
  <c r="D75" i="9"/>
  <c r="D74" i="8"/>
  <c r="D74" i="7"/>
  <c r="C74" i="6"/>
  <c r="J73" i="5"/>
  <c r="H73" i="5"/>
  <c r="E73" i="5"/>
  <c r="F73" i="5" s="1"/>
  <c r="I73" i="5"/>
  <c r="D74" i="10" l="1"/>
  <c r="I75" i="9"/>
  <c r="H75" i="9"/>
  <c r="E75" i="9"/>
  <c r="F75" i="9" s="1"/>
  <c r="J75" i="9"/>
  <c r="E74" i="8"/>
  <c r="F74" i="8" s="1"/>
  <c r="J74" i="8"/>
  <c r="I74" i="8"/>
  <c r="K74" i="8" s="1"/>
  <c r="H74" i="8"/>
  <c r="E74" i="7"/>
  <c r="J74" i="7"/>
  <c r="I74" i="7"/>
  <c r="H74" i="7"/>
  <c r="F74" i="7"/>
  <c r="P74" i="6"/>
  <c r="L74" i="6" s="1"/>
  <c r="N74" i="6"/>
  <c r="M74" i="6"/>
  <c r="G74" i="6"/>
  <c r="K73" i="5"/>
  <c r="C73" i="5"/>
  <c r="E74" i="10" l="1"/>
  <c r="F74" i="10" s="1"/>
  <c r="J74" i="10"/>
  <c r="I74" i="10"/>
  <c r="H74" i="10"/>
  <c r="C75" i="9"/>
  <c r="K75" i="9"/>
  <c r="C74" i="8"/>
  <c r="C74" i="7"/>
  <c r="K74" i="7"/>
  <c r="D75" i="6"/>
  <c r="P73" i="5"/>
  <c r="L73" i="5" s="1"/>
  <c r="M73" i="5"/>
  <c r="N73" i="5"/>
  <c r="G73" i="5"/>
  <c r="K74" i="10" l="1"/>
  <c r="C74" i="10"/>
  <c r="P75" i="9"/>
  <c r="L75" i="9" s="1"/>
  <c r="N75" i="9"/>
  <c r="M75" i="9"/>
  <c r="G75" i="9"/>
  <c r="P74" i="8"/>
  <c r="L74" i="8" s="1"/>
  <c r="N74" i="8"/>
  <c r="M74" i="8"/>
  <c r="G74" i="8"/>
  <c r="M74" i="7"/>
  <c r="N74" i="7"/>
  <c r="P74" i="7"/>
  <c r="L74" i="7" s="1"/>
  <c r="G74" i="7"/>
  <c r="I75" i="6"/>
  <c r="H75" i="6"/>
  <c r="E75" i="6"/>
  <c r="F75" i="6" s="1"/>
  <c r="J75" i="6"/>
  <c r="D74" i="5"/>
  <c r="P74" i="10" l="1"/>
  <c r="N74" i="10"/>
  <c r="M74" i="10"/>
  <c r="G74" i="10"/>
  <c r="L74" i="10"/>
  <c r="D76" i="9"/>
  <c r="D75" i="8"/>
  <c r="D75" i="7"/>
  <c r="C75" i="6"/>
  <c r="K75" i="6"/>
  <c r="E74" i="5"/>
  <c r="F74" i="5" s="1"/>
  <c r="I74" i="5"/>
  <c r="J74" i="5"/>
  <c r="H74" i="5"/>
  <c r="K74" i="5" l="1"/>
  <c r="D75" i="10"/>
  <c r="J76" i="9"/>
  <c r="I76" i="9"/>
  <c r="H76" i="9"/>
  <c r="E76" i="9"/>
  <c r="F76" i="9" s="1"/>
  <c r="I75" i="8"/>
  <c r="H75" i="8"/>
  <c r="E75" i="8"/>
  <c r="F75" i="8" s="1"/>
  <c r="J75" i="8"/>
  <c r="E75" i="7"/>
  <c r="F75" i="7" s="1"/>
  <c r="H75" i="7"/>
  <c r="J75" i="7"/>
  <c r="I75" i="7"/>
  <c r="P75" i="6"/>
  <c r="L75" i="6" s="1"/>
  <c r="N75" i="6"/>
  <c r="M75" i="6"/>
  <c r="G75" i="6"/>
  <c r="C74" i="5"/>
  <c r="K75" i="7" l="1"/>
  <c r="K76" i="9"/>
  <c r="I75" i="10"/>
  <c r="H75" i="10"/>
  <c r="E75" i="10"/>
  <c r="F75" i="10" s="1"/>
  <c r="J75" i="10"/>
  <c r="C76" i="9"/>
  <c r="C75" i="8"/>
  <c r="K75" i="8"/>
  <c r="C75" i="7"/>
  <c r="D76" i="6"/>
  <c r="N74" i="5"/>
  <c r="M74" i="5"/>
  <c r="P74" i="5"/>
  <c r="L74" i="5" s="1"/>
  <c r="G74" i="5"/>
  <c r="C75" i="10" l="1"/>
  <c r="K75" i="10"/>
  <c r="P76" i="9"/>
  <c r="L76" i="9" s="1"/>
  <c r="M76" i="9"/>
  <c r="N76" i="9"/>
  <c r="G76" i="9"/>
  <c r="P75" i="8"/>
  <c r="L75" i="8" s="1"/>
  <c r="N75" i="8"/>
  <c r="M75" i="8"/>
  <c r="G75" i="8"/>
  <c r="P75" i="7"/>
  <c r="L75" i="7" s="1"/>
  <c r="N75" i="7"/>
  <c r="M75" i="7"/>
  <c r="G75" i="7"/>
  <c r="J76" i="6"/>
  <c r="I76" i="6"/>
  <c r="H76" i="6"/>
  <c r="E76" i="6"/>
  <c r="F76" i="6" s="1"/>
  <c r="D75" i="5"/>
  <c r="K76" i="6" l="1"/>
  <c r="P75" i="10"/>
  <c r="L75" i="10" s="1"/>
  <c r="M75" i="10"/>
  <c r="N75" i="10"/>
  <c r="G75" i="10"/>
  <c r="D77" i="9"/>
  <c r="D76" i="8"/>
  <c r="D76" i="7"/>
  <c r="C76" i="6"/>
  <c r="H75" i="5"/>
  <c r="J75" i="5"/>
  <c r="I75" i="5"/>
  <c r="E75" i="5"/>
  <c r="F75" i="5" s="1"/>
  <c r="K75" i="5" l="1"/>
  <c r="D76" i="10"/>
  <c r="E77" i="9"/>
  <c r="J77" i="9"/>
  <c r="I77" i="9"/>
  <c r="H77" i="9"/>
  <c r="F77" i="9"/>
  <c r="J76" i="8"/>
  <c r="I76" i="8"/>
  <c r="H76" i="8"/>
  <c r="E76" i="8"/>
  <c r="F76" i="8" s="1"/>
  <c r="I76" i="7"/>
  <c r="H76" i="7"/>
  <c r="E76" i="7"/>
  <c r="F76" i="7" s="1"/>
  <c r="J76" i="7"/>
  <c r="P76" i="6"/>
  <c r="L76" i="6" s="1"/>
  <c r="N76" i="6"/>
  <c r="M76" i="6"/>
  <c r="G76" i="6"/>
  <c r="C75" i="5"/>
  <c r="J76" i="10" l="1"/>
  <c r="I76" i="10"/>
  <c r="H76" i="10"/>
  <c r="E76" i="10"/>
  <c r="F76" i="10" s="1"/>
  <c r="C77" i="9"/>
  <c r="K77" i="9"/>
  <c r="C76" i="8"/>
  <c r="K76" i="8"/>
  <c r="C76" i="7"/>
  <c r="K76" i="7"/>
  <c r="D77" i="6"/>
  <c r="P75" i="5"/>
  <c r="L75" i="5" s="1"/>
  <c r="N75" i="5"/>
  <c r="M75" i="5"/>
  <c r="G75" i="5"/>
  <c r="K76" i="10" l="1"/>
  <c r="C76" i="10"/>
  <c r="M77" i="9"/>
  <c r="P77" i="9"/>
  <c r="L77" i="9" s="1"/>
  <c r="N77" i="9"/>
  <c r="G77" i="9"/>
  <c r="P76" i="8"/>
  <c r="L76" i="8" s="1"/>
  <c r="N76" i="8"/>
  <c r="M76" i="8"/>
  <c r="G76" i="8"/>
  <c r="P76" i="7"/>
  <c r="L76" i="7" s="1"/>
  <c r="N76" i="7"/>
  <c r="M76" i="7"/>
  <c r="G76" i="7"/>
  <c r="E77" i="6"/>
  <c r="F77" i="6" s="1"/>
  <c r="J77" i="6"/>
  <c r="I77" i="6"/>
  <c r="H77" i="6"/>
  <c r="D76" i="5"/>
  <c r="C77" i="6" l="1"/>
  <c r="P77" i="6" s="1"/>
  <c r="P76" i="10"/>
  <c r="L76" i="10" s="1"/>
  <c r="M76" i="10"/>
  <c r="N76" i="10"/>
  <c r="G76" i="10"/>
  <c r="D78" i="9"/>
  <c r="D77" i="8"/>
  <c r="D77" i="7"/>
  <c r="K77" i="6"/>
  <c r="J76" i="5"/>
  <c r="I76" i="5"/>
  <c r="H76" i="5"/>
  <c r="E76" i="5"/>
  <c r="F76" i="5" s="1"/>
  <c r="N77" i="6" l="1"/>
  <c r="M77" i="6"/>
  <c r="G77" i="6"/>
  <c r="D78" i="6" s="1"/>
  <c r="L77" i="6"/>
  <c r="D77" i="10"/>
  <c r="E78" i="9"/>
  <c r="F78" i="9" s="1"/>
  <c r="I78" i="9"/>
  <c r="H78" i="9"/>
  <c r="J78" i="9"/>
  <c r="E77" i="8"/>
  <c r="F77" i="8" s="1"/>
  <c r="J77" i="8"/>
  <c r="I77" i="8"/>
  <c r="H77" i="8"/>
  <c r="J77" i="7"/>
  <c r="I77" i="7"/>
  <c r="H77" i="7"/>
  <c r="E77" i="7"/>
  <c r="F77" i="7" s="1"/>
  <c r="K76" i="5"/>
  <c r="C76" i="5"/>
  <c r="K77" i="8" l="1"/>
  <c r="E77" i="10"/>
  <c r="F77" i="10" s="1"/>
  <c r="I77" i="10"/>
  <c r="J77" i="10"/>
  <c r="H77" i="10"/>
  <c r="K78" i="9"/>
  <c r="C78" i="9"/>
  <c r="C77" i="8"/>
  <c r="C77" i="7"/>
  <c r="K77" i="7"/>
  <c r="E78" i="6"/>
  <c r="F78" i="6" s="1"/>
  <c r="J78" i="6"/>
  <c r="I78" i="6"/>
  <c r="H78" i="6"/>
  <c r="M76" i="5"/>
  <c r="N76" i="5"/>
  <c r="P76" i="5"/>
  <c r="G76" i="5"/>
  <c r="L76" i="5"/>
  <c r="K77" i="10" l="1"/>
  <c r="C77" i="10"/>
  <c r="P78" i="9"/>
  <c r="L78" i="9" s="1"/>
  <c r="N78" i="9"/>
  <c r="M78" i="9"/>
  <c r="G78" i="9"/>
  <c r="M77" i="8"/>
  <c r="P77" i="8"/>
  <c r="L77" i="8" s="1"/>
  <c r="N77" i="8"/>
  <c r="G77" i="8"/>
  <c r="P77" i="7"/>
  <c r="L77" i="7" s="1"/>
  <c r="M77" i="7"/>
  <c r="N77" i="7"/>
  <c r="G77" i="7"/>
  <c r="C78" i="6"/>
  <c r="K78" i="6"/>
  <c r="D77" i="5"/>
  <c r="M77" i="10" l="1"/>
  <c r="P77" i="10"/>
  <c r="L77" i="10" s="1"/>
  <c r="N77" i="10"/>
  <c r="G77" i="10"/>
  <c r="D79" i="9"/>
  <c r="D78" i="8"/>
  <c r="D78" i="7"/>
  <c r="P78" i="6"/>
  <c r="L78" i="6" s="1"/>
  <c r="N78" i="6"/>
  <c r="M78" i="6"/>
  <c r="G78" i="6"/>
  <c r="J77" i="5"/>
  <c r="H77" i="5"/>
  <c r="I77" i="5"/>
  <c r="E77" i="5"/>
  <c r="F77" i="5" s="1"/>
  <c r="K77" i="5" l="1"/>
  <c r="D78" i="10"/>
  <c r="I79" i="9"/>
  <c r="H79" i="9"/>
  <c r="E79" i="9"/>
  <c r="F79" i="9" s="1"/>
  <c r="J79" i="9"/>
  <c r="E78" i="8"/>
  <c r="F78" i="8" s="1"/>
  <c r="J78" i="8"/>
  <c r="I78" i="8"/>
  <c r="H78" i="8"/>
  <c r="E78" i="7"/>
  <c r="F78" i="7" s="1"/>
  <c r="J78" i="7"/>
  <c r="I78" i="7"/>
  <c r="H78" i="7"/>
  <c r="D79" i="6"/>
  <c r="C77" i="5"/>
  <c r="C78" i="7" l="1"/>
  <c r="M78" i="7" s="1"/>
  <c r="E78" i="10"/>
  <c r="F78" i="10" s="1"/>
  <c r="J78" i="10"/>
  <c r="I78" i="10"/>
  <c r="H78" i="10"/>
  <c r="C79" i="9"/>
  <c r="K79" i="9"/>
  <c r="K78" i="8"/>
  <c r="C78" i="8"/>
  <c r="K78" i="7"/>
  <c r="I79" i="6"/>
  <c r="H79" i="6"/>
  <c r="E79" i="6"/>
  <c r="F79" i="6" s="1"/>
  <c r="J79" i="6"/>
  <c r="P77" i="5"/>
  <c r="L77" i="5" s="1"/>
  <c r="N77" i="5"/>
  <c r="M77" i="5"/>
  <c r="G77" i="5"/>
  <c r="G78" i="7" l="1"/>
  <c r="N78" i="7"/>
  <c r="P78" i="7"/>
  <c r="L78" i="7" s="1"/>
  <c r="K78" i="10"/>
  <c r="C78" i="10"/>
  <c r="P79" i="9"/>
  <c r="L79" i="9" s="1"/>
  <c r="N79" i="9"/>
  <c r="M79" i="9"/>
  <c r="G79" i="9"/>
  <c r="P78" i="8"/>
  <c r="L78" i="8" s="1"/>
  <c r="N78" i="8"/>
  <c r="M78" i="8"/>
  <c r="G78" i="8"/>
  <c r="D79" i="7"/>
  <c r="C79" i="6"/>
  <c r="K79" i="6"/>
  <c r="D78" i="5"/>
  <c r="P78" i="10" l="1"/>
  <c r="L78" i="10" s="1"/>
  <c r="N78" i="10"/>
  <c r="M78" i="10"/>
  <c r="G78" i="10"/>
  <c r="D80" i="9"/>
  <c r="D79" i="8"/>
  <c r="E79" i="7"/>
  <c r="F79" i="7" s="1"/>
  <c r="H79" i="7"/>
  <c r="J79" i="7"/>
  <c r="I79" i="7"/>
  <c r="P79" i="6"/>
  <c r="L79" i="6" s="1"/>
  <c r="N79" i="6"/>
  <c r="M79" i="6"/>
  <c r="G79" i="6"/>
  <c r="E78" i="5"/>
  <c r="F78" i="5" s="1"/>
  <c r="I78" i="5"/>
  <c r="J78" i="5"/>
  <c r="H78" i="5"/>
  <c r="K79" i="7" l="1"/>
  <c r="D79" i="10"/>
  <c r="J80" i="9"/>
  <c r="I80" i="9"/>
  <c r="H80" i="9"/>
  <c r="E80" i="9"/>
  <c r="F80" i="9" s="1"/>
  <c r="I79" i="8"/>
  <c r="H79" i="8"/>
  <c r="J79" i="8"/>
  <c r="E79" i="8"/>
  <c r="F79" i="8" s="1"/>
  <c r="C79" i="7"/>
  <c r="D80" i="6"/>
  <c r="C78" i="5"/>
  <c r="K78" i="5"/>
  <c r="K80" i="9" l="1"/>
  <c r="I79" i="10"/>
  <c r="H79" i="10"/>
  <c r="E79" i="10"/>
  <c r="F79" i="10" s="1"/>
  <c r="J79" i="10"/>
  <c r="C80" i="9"/>
  <c r="C79" i="8"/>
  <c r="K79" i="8"/>
  <c r="P79" i="7"/>
  <c r="L79" i="7" s="1"/>
  <c r="N79" i="7"/>
  <c r="M79" i="7"/>
  <c r="G79" i="7"/>
  <c r="J80" i="6"/>
  <c r="I80" i="6"/>
  <c r="H80" i="6"/>
  <c r="E80" i="6"/>
  <c r="F80" i="6" s="1"/>
  <c r="N78" i="5"/>
  <c r="M78" i="5"/>
  <c r="P78" i="5"/>
  <c r="L78" i="5" s="1"/>
  <c r="G78" i="5"/>
  <c r="C79" i="10" l="1"/>
  <c r="K79" i="10"/>
  <c r="P80" i="9"/>
  <c r="L80" i="9" s="1"/>
  <c r="M80" i="9"/>
  <c r="N80" i="9"/>
  <c r="G80" i="9"/>
  <c r="P79" i="8"/>
  <c r="L79" i="8" s="1"/>
  <c r="N79" i="8"/>
  <c r="M79" i="8"/>
  <c r="G79" i="8"/>
  <c r="D80" i="7"/>
  <c r="C80" i="6"/>
  <c r="K80" i="6"/>
  <c r="D79" i="5"/>
  <c r="P79" i="10" l="1"/>
  <c r="L79" i="10" s="1"/>
  <c r="M79" i="10"/>
  <c r="N79" i="10"/>
  <c r="G79" i="10"/>
  <c r="D81" i="9"/>
  <c r="D80" i="8"/>
  <c r="I80" i="7"/>
  <c r="H80" i="7"/>
  <c r="E80" i="7"/>
  <c r="F80" i="7" s="1"/>
  <c r="J80" i="7"/>
  <c r="P80" i="6"/>
  <c r="L80" i="6" s="1"/>
  <c r="N80" i="6"/>
  <c r="M80" i="6"/>
  <c r="G80" i="6"/>
  <c r="I79" i="5"/>
  <c r="H79" i="5"/>
  <c r="J79" i="5"/>
  <c r="E79" i="5"/>
  <c r="F79" i="5" s="1"/>
  <c r="D80" i="10" l="1"/>
  <c r="E81" i="9"/>
  <c r="J81" i="9"/>
  <c r="I81" i="9"/>
  <c r="H81" i="9"/>
  <c r="F81" i="9"/>
  <c r="J80" i="8"/>
  <c r="I80" i="8"/>
  <c r="H80" i="8"/>
  <c r="E80" i="8"/>
  <c r="F80" i="8" s="1"/>
  <c r="C80" i="7"/>
  <c r="K80" i="7"/>
  <c r="D81" i="6"/>
  <c r="C79" i="5"/>
  <c r="K79" i="5"/>
  <c r="J80" i="10" l="1"/>
  <c r="I80" i="10"/>
  <c r="E80" i="10"/>
  <c r="F80" i="10" s="1"/>
  <c r="H80" i="10"/>
  <c r="C81" i="9"/>
  <c r="K81" i="9"/>
  <c r="K80" i="8"/>
  <c r="C80" i="8"/>
  <c r="P80" i="7"/>
  <c r="L80" i="7" s="1"/>
  <c r="N80" i="7"/>
  <c r="M80" i="7"/>
  <c r="G80" i="7"/>
  <c r="E81" i="6"/>
  <c r="F81" i="6" s="1"/>
  <c r="J81" i="6"/>
  <c r="I81" i="6"/>
  <c r="H81" i="6"/>
  <c r="P79" i="5"/>
  <c r="L79" i="5" s="1"/>
  <c r="N79" i="5"/>
  <c r="M79" i="5"/>
  <c r="G79" i="5"/>
  <c r="C80" i="10" l="1"/>
  <c r="K80" i="10"/>
  <c r="M81" i="9"/>
  <c r="P81" i="9"/>
  <c r="L81" i="9" s="1"/>
  <c r="N81" i="9"/>
  <c r="G81" i="9"/>
  <c r="P80" i="8"/>
  <c r="L80" i="8" s="1"/>
  <c r="N80" i="8"/>
  <c r="M80" i="8"/>
  <c r="G80" i="8"/>
  <c r="D81" i="7"/>
  <c r="C81" i="6"/>
  <c r="K81" i="6"/>
  <c r="D80" i="5"/>
  <c r="P80" i="10" l="1"/>
  <c r="L80" i="10" s="1"/>
  <c r="N80" i="10"/>
  <c r="M80" i="10"/>
  <c r="G80" i="10"/>
  <c r="D82" i="9"/>
  <c r="D81" i="8"/>
  <c r="J81" i="7"/>
  <c r="I81" i="7"/>
  <c r="H81" i="7"/>
  <c r="E81" i="7"/>
  <c r="F81" i="7" s="1"/>
  <c r="M81" i="6"/>
  <c r="P81" i="6"/>
  <c r="L81" i="6" s="1"/>
  <c r="N81" i="6"/>
  <c r="G81" i="6"/>
  <c r="J80" i="5"/>
  <c r="I80" i="5"/>
  <c r="H80" i="5"/>
  <c r="E80" i="5"/>
  <c r="F80" i="5" s="1"/>
  <c r="D81" i="10" l="1"/>
  <c r="E82" i="9"/>
  <c r="F82" i="9" s="1"/>
  <c r="I82" i="9"/>
  <c r="H82" i="9"/>
  <c r="J82" i="9"/>
  <c r="E81" i="8"/>
  <c r="F81" i="8" s="1"/>
  <c r="J81" i="8"/>
  <c r="I81" i="8"/>
  <c r="H81" i="8"/>
  <c r="C81" i="7"/>
  <c r="K81" i="7"/>
  <c r="D82" i="6"/>
  <c r="C80" i="5"/>
  <c r="K80" i="5"/>
  <c r="E81" i="10" l="1"/>
  <c r="I81" i="10"/>
  <c r="J81" i="10"/>
  <c r="H81" i="10"/>
  <c r="F81" i="10"/>
  <c r="C82" i="9"/>
  <c r="K82" i="9"/>
  <c r="K81" i="8"/>
  <c r="C81" i="8"/>
  <c r="P81" i="7"/>
  <c r="L81" i="7" s="1"/>
  <c r="N81" i="7"/>
  <c r="M81" i="7"/>
  <c r="G81" i="7"/>
  <c r="E82" i="6"/>
  <c r="F82" i="6" s="1"/>
  <c r="J82" i="6"/>
  <c r="I82" i="6"/>
  <c r="H82" i="6"/>
  <c r="M80" i="5"/>
  <c r="P80" i="5"/>
  <c r="L80" i="5" s="1"/>
  <c r="N80" i="5"/>
  <c r="G80" i="5"/>
  <c r="K82" i="6" l="1"/>
  <c r="K81" i="10"/>
  <c r="C81" i="10"/>
  <c r="P82" i="9"/>
  <c r="L82" i="9" s="1"/>
  <c r="N82" i="9"/>
  <c r="M82" i="9"/>
  <c r="G82" i="9"/>
  <c r="M81" i="8"/>
  <c r="P81" i="8"/>
  <c r="N81" i="8"/>
  <c r="G81" i="8"/>
  <c r="L81" i="8"/>
  <c r="D82" i="7"/>
  <c r="C82" i="6"/>
  <c r="D81" i="5"/>
  <c r="M81" i="10" l="1"/>
  <c r="P81" i="10"/>
  <c r="L81" i="10" s="1"/>
  <c r="N81" i="10"/>
  <c r="G81" i="10"/>
  <c r="D83" i="9"/>
  <c r="D82" i="8"/>
  <c r="E82" i="7"/>
  <c r="F82" i="7" s="1"/>
  <c r="J82" i="7"/>
  <c r="I82" i="7"/>
  <c r="H82" i="7"/>
  <c r="P82" i="6"/>
  <c r="L82" i="6" s="1"/>
  <c r="N82" i="6"/>
  <c r="M82" i="6"/>
  <c r="G82" i="6"/>
  <c r="E81" i="5"/>
  <c r="F81" i="5" s="1"/>
  <c r="J81" i="5"/>
  <c r="H81" i="5"/>
  <c r="I81" i="5"/>
  <c r="C82" i="7" l="1"/>
  <c r="K81" i="5"/>
  <c r="D82" i="10"/>
  <c r="I83" i="9"/>
  <c r="H83" i="9"/>
  <c r="E83" i="9"/>
  <c r="F83" i="9" s="1"/>
  <c r="J83" i="9"/>
  <c r="E82" i="8"/>
  <c r="F82" i="8" s="1"/>
  <c r="I82" i="8"/>
  <c r="J82" i="8"/>
  <c r="H82" i="8"/>
  <c r="M82" i="7"/>
  <c r="P82" i="7"/>
  <c r="N82" i="7"/>
  <c r="G82" i="7"/>
  <c r="K82" i="7"/>
  <c r="L82" i="7" s="1"/>
  <c r="D83" i="6"/>
  <c r="C81" i="5"/>
  <c r="E82" i="10" l="1"/>
  <c r="F82" i="10" s="1"/>
  <c r="I82" i="10"/>
  <c r="J82" i="10"/>
  <c r="H82" i="10"/>
  <c r="C83" i="9"/>
  <c r="K83" i="9"/>
  <c r="K82" i="8"/>
  <c r="C82" i="8"/>
  <c r="D83" i="7"/>
  <c r="I83" i="6"/>
  <c r="H83" i="6"/>
  <c r="E83" i="6"/>
  <c r="F83" i="6" s="1"/>
  <c r="J83" i="6"/>
  <c r="M81" i="5"/>
  <c r="P81" i="5"/>
  <c r="L81" i="5" s="1"/>
  <c r="N81" i="5"/>
  <c r="G81" i="5"/>
  <c r="K83" i="6" l="1"/>
  <c r="K82" i="10"/>
  <c r="C82" i="10"/>
  <c r="P83" i="9"/>
  <c r="L83" i="9" s="1"/>
  <c r="N83" i="9"/>
  <c r="M83" i="9"/>
  <c r="G83" i="9"/>
  <c r="P82" i="8"/>
  <c r="L82" i="8" s="1"/>
  <c r="N82" i="8"/>
  <c r="M82" i="8"/>
  <c r="G82" i="8"/>
  <c r="E83" i="7"/>
  <c r="F83" i="7" s="1"/>
  <c r="J83" i="7"/>
  <c r="I83" i="7"/>
  <c r="H83" i="7"/>
  <c r="C83" i="6"/>
  <c r="D82" i="5"/>
  <c r="K83" i="7" l="1"/>
  <c r="P82" i="10"/>
  <c r="L82" i="10" s="1"/>
  <c r="N82" i="10"/>
  <c r="M82" i="10"/>
  <c r="G82" i="10"/>
  <c r="D84" i="9"/>
  <c r="D83" i="8"/>
  <c r="C83" i="7"/>
  <c r="P83" i="6"/>
  <c r="L83" i="6" s="1"/>
  <c r="N83" i="6"/>
  <c r="M83" i="6"/>
  <c r="G83" i="6"/>
  <c r="E82" i="5"/>
  <c r="F82" i="5" s="1"/>
  <c r="I82" i="5"/>
  <c r="J82" i="5"/>
  <c r="H82" i="5"/>
  <c r="D83" i="10" l="1"/>
  <c r="J84" i="9"/>
  <c r="I84" i="9"/>
  <c r="H84" i="9"/>
  <c r="E84" i="9"/>
  <c r="F84" i="9" s="1"/>
  <c r="I83" i="8"/>
  <c r="H83" i="8"/>
  <c r="J83" i="8"/>
  <c r="E83" i="8"/>
  <c r="F83" i="8" s="1"/>
  <c r="P83" i="7"/>
  <c r="L83" i="7" s="1"/>
  <c r="N83" i="7"/>
  <c r="M83" i="7"/>
  <c r="G83" i="7"/>
  <c r="D84" i="6"/>
  <c r="C82" i="5"/>
  <c r="K82" i="5"/>
  <c r="I83" i="10" l="1"/>
  <c r="H83" i="10"/>
  <c r="E83" i="10"/>
  <c r="F83" i="10" s="1"/>
  <c r="J83" i="10"/>
  <c r="C84" i="9"/>
  <c r="K84" i="9"/>
  <c r="C83" i="8"/>
  <c r="K83" i="8"/>
  <c r="D84" i="7"/>
  <c r="J84" i="6"/>
  <c r="I84" i="6"/>
  <c r="H84" i="6"/>
  <c r="E84" i="6"/>
  <c r="F84" i="6" s="1"/>
  <c r="P82" i="5"/>
  <c r="L82" i="5" s="1"/>
  <c r="N82" i="5"/>
  <c r="M82" i="5"/>
  <c r="G82" i="5"/>
  <c r="C83" i="10" l="1"/>
  <c r="K83" i="10"/>
  <c r="P84" i="9"/>
  <c r="L84" i="9" s="1"/>
  <c r="M84" i="9"/>
  <c r="N84" i="9"/>
  <c r="G84" i="9"/>
  <c r="P83" i="8"/>
  <c r="L83" i="8" s="1"/>
  <c r="N83" i="8"/>
  <c r="M83" i="8"/>
  <c r="G83" i="8"/>
  <c r="I84" i="7"/>
  <c r="H84" i="7"/>
  <c r="E84" i="7"/>
  <c r="F84" i="7" s="1"/>
  <c r="J84" i="7"/>
  <c r="C84" i="6"/>
  <c r="K84" i="6"/>
  <c r="D83" i="5"/>
  <c r="P83" i="10" l="1"/>
  <c r="L83" i="10" s="1"/>
  <c r="M83" i="10"/>
  <c r="N83" i="10"/>
  <c r="G83" i="10"/>
  <c r="D85" i="9"/>
  <c r="D84" i="8"/>
  <c r="C84" i="7"/>
  <c r="K84" i="7"/>
  <c r="P84" i="6"/>
  <c r="L84" i="6" s="1"/>
  <c r="N84" i="6"/>
  <c r="M84" i="6"/>
  <c r="G84" i="6"/>
  <c r="I83" i="5"/>
  <c r="H83" i="5"/>
  <c r="J83" i="5"/>
  <c r="E83" i="5"/>
  <c r="F83" i="5" s="1"/>
  <c r="D84" i="10" l="1"/>
  <c r="E85" i="9"/>
  <c r="F85" i="9" s="1"/>
  <c r="J85" i="9"/>
  <c r="I85" i="9"/>
  <c r="H85" i="9"/>
  <c r="J84" i="8"/>
  <c r="I84" i="8"/>
  <c r="H84" i="8"/>
  <c r="E84" i="8"/>
  <c r="F84" i="8" s="1"/>
  <c r="P84" i="7"/>
  <c r="L84" i="7" s="1"/>
  <c r="N84" i="7"/>
  <c r="M84" i="7"/>
  <c r="G84" i="7"/>
  <c r="D85" i="6"/>
  <c r="C83" i="5"/>
  <c r="K83" i="5"/>
  <c r="C85" i="9" l="1"/>
  <c r="J84" i="10"/>
  <c r="I84" i="10"/>
  <c r="H84" i="10"/>
  <c r="E84" i="10"/>
  <c r="F84" i="10" s="1"/>
  <c r="M85" i="9"/>
  <c r="P85" i="9"/>
  <c r="N85" i="9"/>
  <c r="G85" i="9"/>
  <c r="K85" i="9"/>
  <c r="K84" i="8"/>
  <c r="C84" i="8"/>
  <c r="D85" i="7"/>
  <c r="E85" i="6"/>
  <c r="F85" i="6" s="1"/>
  <c r="J85" i="6"/>
  <c r="I85" i="6"/>
  <c r="H85" i="6"/>
  <c r="P83" i="5"/>
  <c r="L83" i="5" s="1"/>
  <c r="N83" i="5"/>
  <c r="M83" i="5"/>
  <c r="G83" i="5"/>
  <c r="K84" i="10" l="1"/>
  <c r="L85" i="9"/>
  <c r="K85" i="6"/>
  <c r="C84" i="10"/>
  <c r="D86" i="9"/>
  <c r="M84" i="8"/>
  <c r="P84" i="8"/>
  <c r="L84" i="8" s="1"/>
  <c r="N84" i="8"/>
  <c r="G84" i="8"/>
  <c r="J85" i="7"/>
  <c r="I85" i="7"/>
  <c r="H85" i="7"/>
  <c r="E85" i="7"/>
  <c r="F85" i="7" s="1"/>
  <c r="C85" i="6"/>
  <c r="D84" i="5"/>
  <c r="P84" i="10" l="1"/>
  <c r="L84" i="10" s="1"/>
  <c r="M84" i="10"/>
  <c r="N84" i="10"/>
  <c r="G84" i="10"/>
  <c r="E86" i="9"/>
  <c r="F86" i="9" s="1"/>
  <c r="I86" i="9"/>
  <c r="J86" i="9"/>
  <c r="H86" i="9"/>
  <c r="D21" i="9"/>
  <c r="D85" i="8"/>
  <c r="C85" i="7"/>
  <c r="K85" i="7"/>
  <c r="M85" i="6"/>
  <c r="P85" i="6"/>
  <c r="L85" i="6" s="1"/>
  <c r="N85" i="6"/>
  <c r="G85" i="6"/>
  <c r="J84" i="5"/>
  <c r="I84" i="5"/>
  <c r="H84" i="5"/>
  <c r="E84" i="5"/>
  <c r="F84" i="5" s="1"/>
  <c r="D85" i="10" l="1"/>
  <c r="K86" i="9"/>
  <c r="C86" i="9"/>
  <c r="E85" i="8"/>
  <c r="F85" i="8" s="1"/>
  <c r="J85" i="8"/>
  <c r="I85" i="8"/>
  <c r="H85" i="8"/>
  <c r="P85" i="7"/>
  <c r="L85" i="7" s="1"/>
  <c r="N85" i="7"/>
  <c r="M85" i="7"/>
  <c r="G85" i="7"/>
  <c r="D86" i="6"/>
  <c r="C84" i="5"/>
  <c r="K84" i="5"/>
  <c r="C85" i="8" l="1"/>
  <c r="K85" i="8"/>
  <c r="E85" i="10"/>
  <c r="F85" i="10" s="1"/>
  <c r="I85" i="10"/>
  <c r="J85" i="10"/>
  <c r="H85" i="10"/>
  <c r="P86" i="9"/>
  <c r="L86" i="9" s="1"/>
  <c r="N86" i="9"/>
  <c r="N21" i="9" s="1"/>
  <c r="M86" i="9"/>
  <c r="M21" i="9" s="1"/>
  <c r="C21" i="9"/>
  <c r="G86" i="9"/>
  <c r="M85" i="8"/>
  <c r="P85" i="8"/>
  <c r="N85" i="8"/>
  <c r="G85" i="8"/>
  <c r="D86" i="7"/>
  <c r="E86" i="6"/>
  <c r="F86" i="6" s="1"/>
  <c r="J86" i="6"/>
  <c r="I86" i="6"/>
  <c r="H86" i="6"/>
  <c r="D21" i="6"/>
  <c r="M84" i="5"/>
  <c r="P84" i="5"/>
  <c r="L84" i="5" s="1"/>
  <c r="N84" i="5"/>
  <c r="G84" i="5"/>
  <c r="L85" i="8" l="1"/>
  <c r="C85" i="10"/>
  <c r="K85" i="10"/>
  <c r="D16" i="9"/>
  <c r="C16" i="9"/>
  <c r="D86" i="8"/>
  <c r="E86" i="7"/>
  <c r="F86" i="7" s="1"/>
  <c r="J86" i="7"/>
  <c r="I86" i="7"/>
  <c r="H86" i="7"/>
  <c r="D21" i="7"/>
  <c r="K86" i="6"/>
  <c r="C86" i="6"/>
  <c r="D85" i="5"/>
  <c r="J36" i="9" l="1"/>
  <c r="K36" i="9" s="1"/>
  <c r="P36" i="9"/>
  <c r="M85" i="10"/>
  <c r="P85" i="10"/>
  <c r="L85" i="10" s="1"/>
  <c r="N85" i="10"/>
  <c r="G85" i="10"/>
  <c r="J24" i="9"/>
  <c r="P24" i="9"/>
  <c r="J25" i="9"/>
  <c r="K25" i="9" s="1"/>
  <c r="P25" i="9"/>
  <c r="J26" i="9"/>
  <c r="K26" i="9" s="1"/>
  <c r="P26" i="9"/>
  <c r="J27" i="9"/>
  <c r="K27" i="9" s="1"/>
  <c r="P27" i="9"/>
  <c r="J28" i="9"/>
  <c r="K28" i="9" s="1"/>
  <c r="P28" i="9"/>
  <c r="J29" i="9"/>
  <c r="K29" i="9" s="1"/>
  <c r="P29" i="9"/>
  <c r="J30" i="9"/>
  <c r="K30" i="9" s="1"/>
  <c r="P30" i="9"/>
  <c r="J31" i="9"/>
  <c r="K31" i="9" s="1"/>
  <c r="P31" i="9"/>
  <c r="J32" i="9"/>
  <c r="K32" i="9" s="1"/>
  <c r="P32" i="9"/>
  <c r="J33" i="9"/>
  <c r="K33" i="9" s="1"/>
  <c r="P33" i="9"/>
  <c r="J34" i="9"/>
  <c r="K34" i="9" s="1"/>
  <c r="P34" i="9"/>
  <c r="J35" i="9"/>
  <c r="K35" i="9" s="1"/>
  <c r="P35" i="9"/>
  <c r="E86" i="8"/>
  <c r="F86" i="8" s="1"/>
  <c r="I86" i="8"/>
  <c r="J86" i="8"/>
  <c r="H86" i="8"/>
  <c r="D21" i="8"/>
  <c r="K86" i="7"/>
  <c r="C86" i="7"/>
  <c r="P86" i="6"/>
  <c r="L86" i="6" s="1"/>
  <c r="N86" i="6"/>
  <c r="N21" i="6" s="1"/>
  <c r="M86" i="6"/>
  <c r="M21" i="6" s="1"/>
  <c r="C21" i="6"/>
  <c r="G86" i="6"/>
  <c r="E85" i="5"/>
  <c r="F85" i="5" s="1"/>
  <c r="J85" i="5"/>
  <c r="I85" i="5"/>
  <c r="H85" i="5"/>
  <c r="L36" i="9" l="1"/>
  <c r="L34" i="9"/>
  <c r="L33" i="9"/>
  <c r="L35" i="9"/>
  <c r="L29" i="9"/>
  <c r="L25" i="9"/>
  <c r="L28" i="9"/>
  <c r="L32" i="9"/>
  <c r="C85" i="5"/>
  <c r="G85" i="5" s="1"/>
  <c r="K85" i="5"/>
  <c r="D86" i="10"/>
  <c r="L31" i="9"/>
  <c r="L27" i="9"/>
  <c r="L26" i="9"/>
  <c r="L30" i="9"/>
  <c r="K24" i="9"/>
  <c r="I21" i="9"/>
  <c r="K86" i="8"/>
  <c r="C86" i="8"/>
  <c r="M86" i="7"/>
  <c r="M21" i="7" s="1"/>
  <c r="P86" i="7"/>
  <c r="L86" i="7" s="1"/>
  <c r="N86" i="7"/>
  <c r="N21" i="7" s="1"/>
  <c r="C21" i="7"/>
  <c r="G86" i="7"/>
  <c r="C16" i="6"/>
  <c r="D16" i="6"/>
  <c r="J36" i="6" l="1"/>
  <c r="K36" i="6" s="1"/>
  <c r="P36" i="6"/>
  <c r="M85" i="5"/>
  <c r="N85" i="5"/>
  <c r="P85" i="5"/>
  <c r="L85" i="5" s="1"/>
  <c r="E86" i="10"/>
  <c r="F86" i="10" s="1"/>
  <c r="J86" i="10"/>
  <c r="I86" i="10"/>
  <c r="H86" i="10"/>
  <c r="D21" i="10"/>
  <c r="L24" i="9"/>
  <c r="K21" i="9"/>
  <c r="K20" i="9"/>
  <c r="K19" i="9" s="1"/>
  <c r="D6" i="9" s="1"/>
  <c r="P86" i="8"/>
  <c r="L86" i="8" s="1"/>
  <c r="N86" i="8"/>
  <c r="N21" i="8" s="1"/>
  <c r="M86" i="8"/>
  <c r="M21" i="8" s="1"/>
  <c r="C21" i="8"/>
  <c r="G86" i="8"/>
  <c r="D16" i="7"/>
  <c r="C16" i="7"/>
  <c r="J24" i="6"/>
  <c r="P24" i="6"/>
  <c r="J25" i="6"/>
  <c r="K25" i="6" s="1"/>
  <c r="P25" i="6"/>
  <c r="J26" i="6"/>
  <c r="K26" i="6" s="1"/>
  <c r="P26" i="6"/>
  <c r="J27" i="6"/>
  <c r="K27" i="6" s="1"/>
  <c r="P27" i="6"/>
  <c r="J28" i="6"/>
  <c r="K28" i="6" s="1"/>
  <c r="P28" i="6"/>
  <c r="J29" i="6"/>
  <c r="K29" i="6" s="1"/>
  <c r="P29" i="6"/>
  <c r="J30" i="6"/>
  <c r="K30" i="6" s="1"/>
  <c r="P30" i="6"/>
  <c r="J31" i="6"/>
  <c r="K31" i="6" s="1"/>
  <c r="P31" i="6"/>
  <c r="J32" i="6"/>
  <c r="K32" i="6" s="1"/>
  <c r="P32" i="6"/>
  <c r="J33" i="6"/>
  <c r="K33" i="6" s="1"/>
  <c r="P33" i="6"/>
  <c r="J34" i="6"/>
  <c r="K34" i="6" s="1"/>
  <c r="P34" i="6"/>
  <c r="J35" i="6"/>
  <c r="K35" i="6" s="1"/>
  <c r="P35" i="6"/>
  <c r="D86" i="5"/>
  <c r="L36" i="6" l="1"/>
  <c r="J36" i="7"/>
  <c r="K36" i="7" s="1"/>
  <c r="P36" i="7"/>
  <c r="L25" i="6"/>
  <c r="L33" i="6"/>
  <c r="L32" i="6"/>
  <c r="L28" i="6"/>
  <c r="L29" i="6"/>
  <c r="K86" i="10"/>
  <c r="C86" i="10"/>
  <c r="L21" i="9"/>
  <c r="L20" i="9"/>
  <c r="L19" i="9" s="1"/>
  <c r="C6" i="9" s="1"/>
  <c r="D16" i="8"/>
  <c r="C16" i="8"/>
  <c r="J24" i="7"/>
  <c r="P24" i="7"/>
  <c r="J25" i="7"/>
  <c r="K25" i="7" s="1"/>
  <c r="P25" i="7"/>
  <c r="J26" i="7"/>
  <c r="K26" i="7" s="1"/>
  <c r="P26" i="7"/>
  <c r="J27" i="7"/>
  <c r="K27" i="7" s="1"/>
  <c r="P27" i="7"/>
  <c r="J28" i="7"/>
  <c r="K28" i="7" s="1"/>
  <c r="P28" i="7"/>
  <c r="J29" i="7"/>
  <c r="K29" i="7" s="1"/>
  <c r="P29" i="7"/>
  <c r="J30" i="7"/>
  <c r="K30" i="7" s="1"/>
  <c r="P30" i="7"/>
  <c r="J31" i="7"/>
  <c r="K31" i="7" s="1"/>
  <c r="P31" i="7"/>
  <c r="J32" i="7"/>
  <c r="K32" i="7" s="1"/>
  <c r="P32" i="7"/>
  <c r="J33" i="7"/>
  <c r="K33" i="7" s="1"/>
  <c r="P33" i="7"/>
  <c r="J34" i="7"/>
  <c r="K34" i="7" s="1"/>
  <c r="P34" i="7"/>
  <c r="J35" i="7"/>
  <c r="K35" i="7" s="1"/>
  <c r="P35" i="7"/>
  <c r="L35" i="6"/>
  <c r="L31" i="6"/>
  <c r="L27" i="6"/>
  <c r="L26" i="6"/>
  <c r="L34" i="6"/>
  <c r="L30" i="6"/>
  <c r="I21" i="6"/>
  <c r="K24" i="6"/>
  <c r="E86" i="5"/>
  <c r="F86" i="5" s="1"/>
  <c r="I86" i="5"/>
  <c r="J86" i="5"/>
  <c r="H86" i="5"/>
  <c r="D21" i="5"/>
  <c r="L36" i="7" l="1"/>
  <c r="J36" i="8"/>
  <c r="K36" i="8" s="1"/>
  <c r="P36" i="8"/>
  <c r="L33" i="7"/>
  <c r="L25" i="7"/>
  <c r="L29" i="7"/>
  <c r="L32" i="7"/>
  <c r="L28" i="7"/>
  <c r="L31" i="7"/>
  <c r="P86" i="10"/>
  <c r="L86" i="10" s="1"/>
  <c r="N86" i="10"/>
  <c r="N21" i="10" s="1"/>
  <c r="M86" i="10"/>
  <c r="M21" i="10" s="1"/>
  <c r="C21" i="10"/>
  <c r="G86" i="10"/>
  <c r="J24" i="8"/>
  <c r="P24" i="8"/>
  <c r="J25" i="8"/>
  <c r="K25" i="8" s="1"/>
  <c r="P25" i="8"/>
  <c r="J26" i="8"/>
  <c r="K26" i="8" s="1"/>
  <c r="P26" i="8"/>
  <c r="J27" i="8"/>
  <c r="K27" i="8" s="1"/>
  <c r="P27" i="8"/>
  <c r="J28" i="8"/>
  <c r="K28" i="8" s="1"/>
  <c r="P28" i="8"/>
  <c r="J29" i="8"/>
  <c r="K29" i="8" s="1"/>
  <c r="P29" i="8"/>
  <c r="J30" i="8"/>
  <c r="K30" i="8" s="1"/>
  <c r="P30" i="8"/>
  <c r="J31" i="8"/>
  <c r="K31" i="8" s="1"/>
  <c r="P31" i="8"/>
  <c r="J32" i="8"/>
  <c r="K32" i="8" s="1"/>
  <c r="P32" i="8"/>
  <c r="J33" i="8"/>
  <c r="K33" i="8" s="1"/>
  <c r="P33" i="8"/>
  <c r="J34" i="8"/>
  <c r="K34" i="8" s="1"/>
  <c r="P34" i="8"/>
  <c r="J35" i="8"/>
  <c r="K35" i="8" s="1"/>
  <c r="P35" i="8"/>
  <c r="L27" i="7"/>
  <c r="L26" i="7"/>
  <c r="L34" i="7"/>
  <c r="L30" i="7"/>
  <c r="L35" i="7"/>
  <c r="K24" i="7"/>
  <c r="I21" i="7"/>
  <c r="L24" i="6"/>
  <c r="K21" i="6"/>
  <c r="K20" i="6"/>
  <c r="K19" i="6" s="1"/>
  <c r="D6" i="6" s="1"/>
  <c r="C86" i="5"/>
  <c r="K86" i="5"/>
  <c r="L36" i="8" l="1"/>
  <c r="L32" i="8"/>
  <c r="L28" i="8"/>
  <c r="L26" i="8"/>
  <c r="L29" i="8"/>
  <c r="L33" i="8"/>
  <c r="L35" i="8"/>
  <c r="L25" i="8"/>
  <c r="L30" i="8"/>
  <c r="L34" i="8"/>
  <c r="D16" i="10"/>
  <c r="C16" i="10"/>
  <c r="L27" i="8"/>
  <c r="L31" i="8"/>
  <c r="I21" i="8"/>
  <c r="K24" i="8"/>
  <c r="K20" i="7"/>
  <c r="K19" i="7" s="1"/>
  <c r="D6" i="7" s="1"/>
  <c r="K21" i="7"/>
  <c r="L24" i="7"/>
  <c r="L21" i="6"/>
  <c r="L20" i="6"/>
  <c r="L19" i="6" s="1"/>
  <c r="C6" i="6" s="1"/>
  <c r="P86" i="5"/>
  <c r="L86" i="5" s="1"/>
  <c r="N86" i="5"/>
  <c r="N21" i="5" s="1"/>
  <c r="M86" i="5"/>
  <c r="M21" i="5" s="1"/>
  <c r="C21" i="5"/>
  <c r="G86" i="5"/>
  <c r="J24" i="10" l="1"/>
  <c r="P24" i="10"/>
  <c r="J25" i="10"/>
  <c r="K25" i="10" s="1"/>
  <c r="P25" i="10"/>
  <c r="J26" i="10"/>
  <c r="K26" i="10" s="1"/>
  <c r="P26" i="10"/>
  <c r="J27" i="10"/>
  <c r="K27" i="10" s="1"/>
  <c r="P27" i="10"/>
  <c r="J28" i="10"/>
  <c r="K28" i="10" s="1"/>
  <c r="P28" i="10"/>
  <c r="J29" i="10"/>
  <c r="K29" i="10" s="1"/>
  <c r="P29" i="10"/>
  <c r="J30" i="10"/>
  <c r="K30" i="10" s="1"/>
  <c r="P30" i="10"/>
  <c r="J31" i="10"/>
  <c r="K31" i="10" s="1"/>
  <c r="P31" i="10"/>
  <c r="J32" i="10"/>
  <c r="K32" i="10" s="1"/>
  <c r="P32" i="10"/>
  <c r="J33" i="10"/>
  <c r="K33" i="10" s="1"/>
  <c r="P33" i="10"/>
  <c r="J34" i="10"/>
  <c r="K34" i="10" s="1"/>
  <c r="P34" i="10"/>
  <c r="J35" i="10"/>
  <c r="K35" i="10" s="1"/>
  <c r="P35" i="10"/>
  <c r="L24" i="8"/>
  <c r="K21" i="8"/>
  <c r="K20" i="8"/>
  <c r="K19" i="8" s="1"/>
  <c r="D6" i="8" s="1"/>
  <c r="L21" i="7"/>
  <c r="L20" i="7"/>
  <c r="L19" i="7" s="1"/>
  <c r="C6" i="7" s="1"/>
  <c r="C16" i="5"/>
  <c r="D16" i="5"/>
  <c r="J36" i="5" l="1"/>
  <c r="K36" i="5" s="1"/>
  <c r="P36" i="5"/>
  <c r="L32" i="10"/>
  <c r="L33" i="10"/>
  <c r="L25" i="10"/>
  <c r="L28" i="10"/>
  <c r="L29" i="10"/>
  <c r="L26" i="10"/>
  <c r="L35" i="10"/>
  <c r="L31" i="10"/>
  <c r="L27" i="10"/>
  <c r="L34" i="10"/>
  <c r="L30" i="10"/>
  <c r="K24" i="10"/>
  <c r="I21" i="10"/>
  <c r="L21" i="8"/>
  <c r="L20" i="8"/>
  <c r="L19" i="8" s="1"/>
  <c r="C6" i="8" s="1"/>
  <c r="J24" i="5"/>
  <c r="P24" i="5"/>
  <c r="J25" i="5"/>
  <c r="K25" i="5" s="1"/>
  <c r="P25" i="5"/>
  <c r="J26" i="5"/>
  <c r="K26" i="5" s="1"/>
  <c r="P26" i="5"/>
  <c r="J27" i="5"/>
  <c r="K27" i="5" s="1"/>
  <c r="P27" i="5"/>
  <c r="J28" i="5"/>
  <c r="K28" i="5" s="1"/>
  <c r="P28" i="5"/>
  <c r="J29" i="5"/>
  <c r="K29" i="5" s="1"/>
  <c r="P29" i="5"/>
  <c r="J30" i="5"/>
  <c r="K30" i="5" s="1"/>
  <c r="P30" i="5"/>
  <c r="J31" i="5"/>
  <c r="K31" i="5" s="1"/>
  <c r="P31" i="5"/>
  <c r="J32" i="5"/>
  <c r="K32" i="5" s="1"/>
  <c r="P32" i="5"/>
  <c r="J33" i="5"/>
  <c r="K33" i="5" s="1"/>
  <c r="P33" i="5"/>
  <c r="J34" i="5"/>
  <c r="K34" i="5" s="1"/>
  <c r="P34" i="5"/>
  <c r="J35" i="5"/>
  <c r="K35" i="5" s="1"/>
  <c r="P35" i="5"/>
  <c r="L36" i="5" l="1"/>
  <c r="L32" i="5"/>
  <c r="L31" i="5"/>
  <c r="L27" i="5"/>
  <c r="L25" i="5"/>
  <c r="L29" i="5"/>
  <c r="L33" i="5"/>
  <c r="L28" i="5"/>
  <c r="L24" i="10"/>
  <c r="K21" i="10"/>
  <c r="K20" i="10"/>
  <c r="K19" i="10" s="1"/>
  <c r="D6" i="10" s="1"/>
  <c r="L34" i="5"/>
  <c r="L26" i="5"/>
  <c r="L35" i="5"/>
  <c r="L30" i="5"/>
  <c r="I21" i="5"/>
  <c r="K24" i="5"/>
  <c r="Q6" i="1" s="1"/>
  <c r="L21" i="10" l="1"/>
  <c r="L20" i="10"/>
  <c r="L19" i="10" s="1"/>
  <c r="C6" i="10" s="1"/>
  <c r="K21" i="5"/>
  <c r="K20" i="5"/>
  <c r="K19" i="5" s="1"/>
  <c r="D6" i="5" s="1"/>
  <c r="L24" i="5"/>
  <c r="L21" i="5" l="1"/>
  <c r="L20" i="5"/>
  <c r="L19" i="5" s="1"/>
  <c r="C6" i="5" s="1"/>
  <c r="S11" i="1" l="1"/>
  <c r="S10" i="1"/>
  <c r="S9" i="1"/>
  <c r="S8" i="1"/>
  <c r="S7" i="1"/>
  <c r="S6" i="1"/>
  <c r="T10" i="1" l="1"/>
  <c r="T11" i="1" l="1"/>
  <c r="T6" i="1"/>
  <c r="T8" i="1" l="1"/>
  <c r="T7" i="1" l="1"/>
  <c r="T9" i="1" l="1"/>
  <c r="Q10" i="1" l="1"/>
  <c r="U10" i="1" s="1"/>
  <c r="R10" i="1" l="1"/>
  <c r="U6" i="1" l="1"/>
  <c r="Q9" i="1" l="1"/>
  <c r="U9" i="1" s="1"/>
  <c r="R6" i="1" l="1"/>
  <c r="Q11" i="1" l="1"/>
  <c r="R9" i="1"/>
  <c r="Q8" i="1"/>
  <c r="U8" i="1" s="1"/>
  <c r="Q7" i="1"/>
  <c r="U7" i="1" s="1"/>
  <c r="R11" i="1" l="1"/>
  <c r="R8" i="1"/>
  <c r="R7" i="1"/>
  <c r="U11" i="1" l="1"/>
</calcChain>
</file>

<file path=xl/comments1.xml><?xml version="1.0" encoding="utf-8"?>
<comments xmlns="http://schemas.openxmlformats.org/spreadsheetml/2006/main">
  <authors>
    <author>Agustina Vazzano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Siempre se informa sin IVA</t>
        </r>
      </text>
    </comment>
  </commentList>
</comments>
</file>

<file path=xl/comments2.xml><?xml version="1.0" encoding="utf-8"?>
<comments xmlns="http://schemas.openxmlformats.org/spreadsheetml/2006/main">
  <authors>
    <author>Agustina Vazzano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Siempre se informa sin IVA</t>
        </r>
      </text>
    </comment>
  </commentList>
</comments>
</file>

<file path=xl/comments3.xml><?xml version="1.0" encoding="utf-8"?>
<comments xmlns="http://schemas.openxmlformats.org/spreadsheetml/2006/main">
  <authors>
    <author>Agustina Vazzano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Siempre se informa sin IVA</t>
        </r>
      </text>
    </comment>
  </commentList>
</comments>
</file>

<file path=xl/comments4.xml><?xml version="1.0" encoding="utf-8"?>
<comments xmlns="http://schemas.openxmlformats.org/spreadsheetml/2006/main">
  <authors>
    <author>Agustina Vazzano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Siempre se informa sin IVA</t>
        </r>
      </text>
    </comment>
  </commentList>
</comments>
</file>

<file path=xl/comments5.xml><?xml version="1.0" encoding="utf-8"?>
<comments xmlns="http://schemas.openxmlformats.org/spreadsheetml/2006/main">
  <authors>
    <author>Agustina Vazzano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Siempre se informa sin IVA</t>
        </r>
      </text>
    </comment>
  </commentList>
</comments>
</file>

<file path=xl/comments6.xml><?xml version="1.0" encoding="utf-8"?>
<comments xmlns="http://schemas.openxmlformats.org/spreadsheetml/2006/main">
  <authors>
    <author>Agustina Vazzano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Siempre se informa sin IVA</t>
        </r>
      </text>
    </comment>
  </commentList>
</comments>
</file>

<file path=xl/sharedStrings.xml><?xml version="1.0" encoding="utf-8"?>
<sst xmlns="http://schemas.openxmlformats.org/spreadsheetml/2006/main" count="306" uniqueCount="58">
  <si>
    <t>EAN</t>
  </si>
  <si>
    <t>Cód. Artículo</t>
  </si>
  <si>
    <t>Descripción</t>
  </si>
  <si>
    <t>valor cuota</t>
  </si>
  <si>
    <t>Precio</t>
  </si>
  <si>
    <t>CFT</t>
  </si>
  <si>
    <t>TNA</t>
  </si>
  <si>
    <t>TEA</t>
  </si>
  <si>
    <t>PFT</t>
  </si>
  <si>
    <t>Calculos para prestamos de frecuencia mensual</t>
  </si>
  <si>
    <t>Sin IVA</t>
  </si>
  <si>
    <t>Con IVA</t>
  </si>
  <si>
    <t>Calculo de cargo de sobre interés primera cuota.</t>
  </si>
  <si>
    <t>TNA (con IVA)</t>
  </si>
  <si>
    <t>TEM</t>
  </si>
  <si>
    <t>Capital</t>
  </si>
  <si>
    <t>Cantidad de cuotas</t>
  </si>
  <si>
    <t>Dias primera cuota 365</t>
  </si>
  <si>
    <t>Datos a Ingresar</t>
  </si>
  <si>
    <t>Total por cuota</t>
  </si>
  <si>
    <t>Importe por cuota</t>
  </si>
  <si>
    <t>IVA por cuota</t>
  </si>
  <si>
    <t>IVA</t>
  </si>
  <si>
    <t>Total de sobreinteres primer cuota</t>
  </si>
  <si>
    <t>Cuotas</t>
  </si>
  <si>
    <t>Anual</t>
  </si>
  <si>
    <t>Base</t>
  </si>
  <si>
    <t>Sellado</t>
  </si>
  <si>
    <t>Administrativo</t>
  </si>
  <si>
    <t>Total Otros Cargos</t>
  </si>
  <si>
    <t>Fecha préstamo</t>
  </si>
  <si>
    <t>Fecha primera cuota</t>
  </si>
  <si>
    <t>CFT con IVA</t>
  </si>
  <si>
    <t>CFT sin IVA</t>
  </si>
  <si>
    <t>TEA con IVA</t>
  </si>
  <si>
    <t>Fecha vencimiento</t>
  </si>
  <si>
    <t>Cuota</t>
  </si>
  <si>
    <t>Dias</t>
  </si>
  <si>
    <t>Interes + IVA</t>
  </si>
  <si>
    <t>Interes</t>
  </si>
  <si>
    <t>Iva</t>
  </si>
  <si>
    <t>Amort Pendiente</t>
  </si>
  <si>
    <t>Cuota
(cap+int+iva)</t>
  </si>
  <si>
    <t>Cargo con IVA</t>
  </si>
  <si>
    <t>Otros Cargos con IVA</t>
  </si>
  <si>
    <t>Cuota total</t>
  </si>
  <si>
    <t>Cuota total sin impuestos</t>
  </si>
  <si>
    <t>Cuota Pura sin impuestos</t>
  </si>
  <si>
    <t>Cuota pura con IVA</t>
  </si>
  <si>
    <t>IVA de los cargos</t>
  </si>
  <si>
    <t>Vigencia</t>
  </si>
  <si>
    <t>LAVARROPAS SEMIAUT 10KG 4054</t>
  </si>
  <si>
    <t>LAVARROPAS CARGA SUP 10KG 4052</t>
  </si>
  <si>
    <t>HELAD RT32 NEW WHITE</t>
  </si>
  <si>
    <t>HEL ESL LUJO BLANCA 326LTS</t>
  </si>
  <si>
    <t>HEL. ESLABON DE LUJO 290LTS C</t>
  </si>
  <si>
    <t>HELADERA COLUMBIA C/F 414L</t>
  </si>
  <si>
    <t>Hasta el 30/11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</si>
</sst>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0.000%"/>
  </numFmts>
  <fonts count="12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0000"/>
      <name val="Inte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">
    <xf numFmtId="0" fontId="0" fillId="0" borderId="0" xfId="0"/>
    <xf numFmtId="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10" fontId="0" fillId="0" borderId="0" xfId="3" applyNumberFormat="1" applyFont="1"/>
    <xf numFmtId="166" fontId="5" fillId="2" borderId="0" xfId="2" applyFont="1" applyFill="1"/>
    <xf numFmtId="0" fontId="5" fillId="2" borderId="0" xfId="0" applyFont="1" applyFill="1"/>
    <xf numFmtId="0" fontId="6" fillId="0" borderId="0" xfId="0" applyFont="1"/>
    <xf numFmtId="0" fontId="4" fillId="0" borderId="0" xfId="0" applyFont="1" applyAlignment="1">
      <alignment horizontal="left"/>
    </xf>
    <xf numFmtId="0" fontId="7" fillId="4" borderId="1" xfId="0" applyFont="1" applyFill="1" applyBorder="1" applyAlignment="1">
      <alignment horizontal="center"/>
    </xf>
    <xf numFmtId="166" fontId="5" fillId="0" borderId="0" xfId="2" applyFont="1" applyFill="1"/>
    <xf numFmtId="0" fontId="5" fillId="0" borderId="0" xfId="0" applyFont="1"/>
    <xf numFmtId="0" fontId="7" fillId="4" borderId="1" xfId="0" applyFont="1" applyFill="1" applyBorder="1"/>
    <xf numFmtId="10" fontId="7" fillId="0" borderId="1" xfId="3" applyNumberFormat="1" applyFont="1" applyFill="1" applyBorder="1"/>
    <xf numFmtId="0" fontId="6" fillId="0" borderId="7" xfId="0" applyFont="1" applyBorder="1"/>
    <xf numFmtId="9" fontId="6" fillId="0" borderId="8" xfId="0" applyNumberFormat="1" applyFont="1" applyBorder="1"/>
    <xf numFmtId="0" fontId="6" fillId="0" borderId="9" xfId="0" applyFont="1" applyBorder="1"/>
    <xf numFmtId="0" fontId="6" fillId="0" borderId="10" xfId="0" applyFont="1" applyBorder="1"/>
    <xf numFmtId="165" fontId="6" fillId="0" borderId="0" xfId="1" applyFont="1" applyBorder="1"/>
    <xf numFmtId="0" fontId="6" fillId="0" borderId="11" xfId="0" applyFont="1" applyBorder="1"/>
    <xf numFmtId="0" fontId="7" fillId="5" borderId="13" xfId="0" applyFont="1" applyFill="1" applyBorder="1"/>
    <xf numFmtId="10" fontId="9" fillId="7" borderId="14" xfId="3" applyNumberFormat="1" applyFont="1" applyFill="1" applyBorder="1"/>
    <xf numFmtId="10" fontId="9" fillId="5" borderId="15" xfId="3" applyNumberFormat="1" applyFont="1" applyFill="1" applyBorder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6" fontId="6" fillId="0" borderId="0" xfId="0" applyNumberFormat="1" applyFont="1"/>
    <xf numFmtId="0" fontId="7" fillId="5" borderId="2" xfId="0" applyFont="1" applyFill="1" applyBorder="1"/>
    <xf numFmtId="165" fontId="9" fillId="5" borderId="1" xfId="1" applyFont="1" applyFill="1" applyBorder="1"/>
    <xf numFmtId="0" fontId="10" fillId="7" borderId="3" xfId="0" applyFont="1" applyFill="1" applyBorder="1"/>
    <xf numFmtId="10" fontId="6" fillId="0" borderId="0" xfId="3" applyNumberFormat="1" applyFont="1"/>
    <xf numFmtId="165" fontId="6" fillId="0" borderId="17" xfId="1" applyFont="1" applyBorder="1"/>
    <xf numFmtId="165" fontId="6" fillId="0" borderId="18" xfId="1" applyFont="1" applyBorder="1"/>
    <xf numFmtId="165" fontId="6" fillId="0" borderId="19" xfId="1" applyFont="1" applyBorder="1"/>
    <xf numFmtId="9" fontId="9" fillId="5" borderId="1" xfId="0" applyNumberFormat="1" applyFont="1" applyFill="1" applyBorder="1"/>
    <xf numFmtId="165" fontId="6" fillId="0" borderId="20" xfId="1" applyFont="1" applyFill="1" applyBorder="1"/>
    <xf numFmtId="0" fontId="9" fillId="5" borderId="1" xfId="0" applyFont="1" applyFill="1" applyBorder="1"/>
    <xf numFmtId="0" fontId="6" fillId="7" borderId="3" xfId="0" applyFont="1" applyFill="1" applyBorder="1"/>
    <xf numFmtId="0" fontId="7" fillId="5" borderId="21" xfId="0" applyFont="1" applyFill="1" applyBorder="1"/>
    <xf numFmtId="0" fontId="9" fillId="5" borderId="22" xfId="0" applyFont="1" applyFill="1" applyBorder="1"/>
    <xf numFmtId="9" fontId="6" fillId="7" borderId="23" xfId="3" applyFont="1" applyFill="1" applyBorder="1"/>
    <xf numFmtId="165" fontId="6" fillId="0" borderId="0" xfId="0" applyNumberFormat="1" applyFont="1"/>
    <xf numFmtId="10" fontId="9" fillId="5" borderId="14" xfId="0" applyNumberFormat="1" applyFont="1" applyFill="1" applyBorder="1"/>
    <xf numFmtId="10" fontId="8" fillId="7" borderId="15" xfId="0" applyNumberFormat="1" applyFont="1" applyFill="1" applyBorder="1"/>
    <xf numFmtId="166" fontId="6" fillId="0" borderId="0" xfId="2" applyFont="1"/>
    <xf numFmtId="10" fontId="9" fillId="5" borderId="22" xfId="0" applyNumberFormat="1" applyFont="1" applyFill="1" applyBorder="1"/>
    <xf numFmtId="10" fontId="8" fillId="7" borderId="23" xfId="0" applyNumberFormat="1" applyFont="1" applyFill="1" applyBorder="1"/>
    <xf numFmtId="166" fontId="7" fillId="5" borderId="25" xfId="2" applyFont="1" applyFill="1" applyBorder="1" applyAlignment="1"/>
    <xf numFmtId="166" fontId="7" fillId="5" borderId="26" xfId="2" applyFont="1" applyFill="1" applyBorder="1"/>
    <xf numFmtId="166" fontId="7" fillId="5" borderId="27" xfId="2" applyFont="1" applyFill="1" applyBorder="1"/>
    <xf numFmtId="0" fontId="6" fillId="5" borderId="13" xfId="0" applyFont="1" applyFill="1" applyBorder="1"/>
    <xf numFmtId="14" fontId="9" fillId="5" borderId="15" xfId="0" applyNumberFormat="1" applyFont="1" applyFill="1" applyBorder="1"/>
    <xf numFmtId="0" fontId="6" fillId="5" borderId="2" xfId="0" applyFont="1" applyFill="1" applyBorder="1"/>
    <xf numFmtId="0" fontId="6" fillId="5" borderId="17" xfId="0" applyFont="1" applyFill="1" applyBorder="1"/>
    <xf numFmtId="167" fontId="6" fillId="0" borderId="2" xfId="3" applyNumberFormat="1" applyFont="1" applyFill="1" applyBorder="1"/>
    <xf numFmtId="10" fontId="6" fillId="0" borderId="2" xfId="3" applyNumberFormat="1" applyFont="1" applyFill="1" applyBorder="1"/>
    <xf numFmtId="10" fontId="6" fillId="0" borderId="1" xfId="3" applyNumberFormat="1" applyFont="1" applyFill="1" applyBorder="1"/>
    <xf numFmtId="10" fontId="6" fillId="0" borderId="3" xfId="3" applyNumberFormat="1" applyFont="1" applyFill="1" applyBorder="1"/>
    <xf numFmtId="10" fontId="6" fillId="0" borderId="2" xfId="0" applyNumberFormat="1" applyFont="1" applyBorder="1"/>
    <xf numFmtId="10" fontId="6" fillId="0" borderId="1" xfId="0" applyNumberFormat="1" applyFont="1" applyBorder="1"/>
    <xf numFmtId="10" fontId="6" fillId="0" borderId="3" xfId="0" applyNumberFormat="1" applyFont="1" applyBorder="1"/>
    <xf numFmtId="166" fontId="7" fillId="0" borderId="0" xfId="2" applyFont="1"/>
    <xf numFmtId="0" fontId="4" fillId="7" borderId="4" xfId="0" applyFont="1" applyFill="1" applyBorder="1"/>
    <xf numFmtId="164" fontId="4" fillId="7" borderId="6" xfId="0" applyNumberFormat="1" applyFont="1" applyFill="1" applyBorder="1"/>
    <xf numFmtId="166" fontId="7" fillId="0" borderId="17" xfId="2" applyFont="1" applyBorder="1"/>
    <xf numFmtId="166" fontId="7" fillId="0" borderId="18" xfId="2" applyFont="1" applyBorder="1"/>
    <xf numFmtId="166" fontId="7" fillId="0" borderId="19" xfId="2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6" fontId="7" fillId="4" borderId="1" xfId="2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4" fontId="7" fillId="4" borderId="0" xfId="0" applyNumberFormat="1" applyFont="1" applyFill="1" applyAlignment="1">
      <alignment horizontal="center" vertical="center"/>
    </xf>
    <xf numFmtId="1" fontId="9" fillId="5" borderId="1" xfId="0" applyNumberFormat="1" applyFont="1" applyFill="1" applyBorder="1"/>
    <xf numFmtId="4" fontId="0" fillId="0" borderId="1" xfId="1" applyNumberFormat="1" applyFont="1" applyFill="1" applyBorder="1" applyAlignment="1"/>
    <xf numFmtId="1" fontId="2" fillId="3" borderId="1" xfId="0" applyNumberFormat="1" applyFont="1" applyFill="1" applyBorder="1" applyAlignment="1">
      <alignment horizontal="center"/>
    </xf>
    <xf numFmtId="14" fontId="9" fillId="5" borderId="3" xfId="0" applyNumberFormat="1" applyFont="1" applyFill="1" applyBorder="1"/>
    <xf numFmtId="14" fontId="9" fillId="5" borderId="19" xfId="0" applyNumberFormat="1" applyFont="1" applyFill="1" applyBorder="1"/>
    <xf numFmtId="3" fontId="2" fillId="3" borderId="1" xfId="0" applyNumberFormat="1" applyFont="1" applyFill="1" applyBorder="1" applyAlignment="1">
      <alignment horizontal="center"/>
    </xf>
    <xf numFmtId="10" fontId="0" fillId="3" borderId="1" xfId="3" applyNumberFormat="1" applyFont="1" applyFill="1" applyBorder="1"/>
    <xf numFmtId="4" fontId="0" fillId="3" borderId="1" xfId="0" applyNumberFormat="1" applyFill="1" applyBorder="1"/>
    <xf numFmtId="4" fontId="0" fillId="3" borderId="1" xfId="1" applyNumberFormat="1" applyFont="1" applyFill="1" applyBorder="1" applyAlignment="1"/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4" fontId="2" fillId="0" borderId="0" xfId="0" applyNumberFormat="1" applyFont="1" applyAlignment="1">
      <alignment horizontal="right" wrapText="1"/>
    </xf>
    <xf numFmtId="0" fontId="4" fillId="2" borderId="0" xfId="0" applyFont="1" applyFill="1" applyAlignment="1">
      <alignment horizontal="left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166" fontId="7" fillId="0" borderId="28" xfId="0" applyNumberFormat="1" applyFont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5B2C05"/>
      <color rgb="FF6731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809625</xdr:colOff>
      <xdr:row>67</xdr:row>
      <xdr:rowOff>0</xdr:rowOff>
    </xdr:from>
    <xdr:ext cx="47625" cy="47625"/>
    <xdr:pic>
      <xdr:nvPicPr>
        <xdr:cNvPr id="210" name="Imagen 1" descr="http://10.147.99.232:8088/Script/sortabletable_img/blank.png">
          <a:extLst>
            <a:ext uri="{FF2B5EF4-FFF2-40B4-BE49-F238E27FC236}">
              <a16:creationId xmlns="" xmlns:a16="http://schemas.microsoft.com/office/drawing/2014/main" id="{630397D2-10AE-4852-B154-D08073D0A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11" name="Imagen 2" descr="http://10.147.99.232:8088/Script/sortabletable_img/blank.png">
          <a:extLst>
            <a:ext uri="{FF2B5EF4-FFF2-40B4-BE49-F238E27FC236}">
              <a16:creationId xmlns="" xmlns:a16="http://schemas.microsoft.com/office/drawing/2014/main" id="{5FF467DD-9C5E-4568-8CF1-222CFA93C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12" name="Imagen 527" descr="http://10.147.99.232:8088/Script/sortabletable_img/blank.png">
          <a:extLst>
            <a:ext uri="{FF2B5EF4-FFF2-40B4-BE49-F238E27FC236}">
              <a16:creationId xmlns="" xmlns:a16="http://schemas.microsoft.com/office/drawing/2014/main" id="{668AD0FF-17F1-4868-A756-66CD60A89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13" name="Imagen 531" descr="http://10.147.99.232:8088/Script/sortabletable_img/blank.png">
          <a:extLst>
            <a:ext uri="{FF2B5EF4-FFF2-40B4-BE49-F238E27FC236}">
              <a16:creationId xmlns="" xmlns:a16="http://schemas.microsoft.com/office/drawing/2014/main" id="{9A0CA2BD-8075-4F38-BDC1-B67D8DBC0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14" name="Imagen 533" descr="http://10.147.99.232:8088/Script/sortabletable_img/blank.png">
          <a:extLst>
            <a:ext uri="{FF2B5EF4-FFF2-40B4-BE49-F238E27FC236}">
              <a16:creationId xmlns="" xmlns:a16="http://schemas.microsoft.com/office/drawing/2014/main" id="{245A6FE0-7099-49B2-902D-A70EC37C5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15" name="Imagen 534" descr="http://10.147.99.232:8088/Script/sortabletable_img/blank.png">
          <a:extLst>
            <a:ext uri="{FF2B5EF4-FFF2-40B4-BE49-F238E27FC236}">
              <a16:creationId xmlns="" xmlns:a16="http://schemas.microsoft.com/office/drawing/2014/main" id="{1BB305F7-D541-4517-A96A-6C4B433AA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32" name="Imagen 541" descr="http://10.147.99.232:8088/Script/sortabletable_img/blank.png">
          <a:extLst>
            <a:ext uri="{FF2B5EF4-FFF2-40B4-BE49-F238E27FC236}">
              <a16:creationId xmlns="" xmlns:a16="http://schemas.microsoft.com/office/drawing/2014/main" id="{0F937306-EF2C-4315-8088-48A6C9B7B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33" name="Imagen 543" descr="http://10.147.99.232:8088/Script/sortabletable_img/blank.png">
          <a:extLst>
            <a:ext uri="{FF2B5EF4-FFF2-40B4-BE49-F238E27FC236}">
              <a16:creationId xmlns="" xmlns:a16="http://schemas.microsoft.com/office/drawing/2014/main" id="{7A9BB90F-1802-4731-9764-312810D5C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34" name="Imagen 544" descr="http://10.147.99.232:8088/Script/sortabletable_img/blank.png">
          <a:extLst>
            <a:ext uri="{FF2B5EF4-FFF2-40B4-BE49-F238E27FC236}">
              <a16:creationId xmlns="" xmlns:a16="http://schemas.microsoft.com/office/drawing/2014/main" id="{5B2B8DBC-8B66-4187-B288-276838C6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35" name="Imagen 554" descr="http://10.147.99.232:8088/Script/sortabletable_img/blank.png">
          <a:extLst>
            <a:ext uri="{FF2B5EF4-FFF2-40B4-BE49-F238E27FC236}">
              <a16:creationId xmlns="" xmlns:a16="http://schemas.microsoft.com/office/drawing/2014/main" id="{6E600B5E-6D24-4FE5-8A9E-91CC60608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36" name="Imagen 556" descr="http://10.147.99.232:8088/Script/sortabletable_img/blank.png">
          <a:extLst>
            <a:ext uri="{FF2B5EF4-FFF2-40B4-BE49-F238E27FC236}">
              <a16:creationId xmlns="" xmlns:a16="http://schemas.microsoft.com/office/drawing/2014/main" id="{1F47A9F9-D935-43A5-9855-10D91048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37" name="Imagen 557" descr="http://10.147.99.232:8088/Script/sortabletable_img/blank.png">
          <a:extLst>
            <a:ext uri="{FF2B5EF4-FFF2-40B4-BE49-F238E27FC236}">
              <a16:creationId xmlns="" xmlns:a16="http://schemas.microsoft.com/office/drawing/2014/main" id="{2B0D4D95-53D1-4A4A-A43F-FF8FB155C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14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38" name="Imagen 567" descr="http://10.147.99.232:8088/Script/sortabletable_img/blank.png">
          <a:extLst>
            <a:ext uri="{FF2B5EF4-FFF2-40B4-BE49-F238E27FC236}">
              <a16:creationId xmlns="" xmlns:a16="http://schemas.microsoft.com/office/drawing/2014/main" id="{70E0D619-EA55-490E-B054-E6EA231B6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5330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39" name="Imagen 569" descr="http://10.147.99.232:8088/Script/sortabletable_img/blank.png">
          <a:extLst>
            <a:ext uri="{FF2B5EF4-FFF2-40B4-BE49-F238E27FC236}">
              <a16:creationId xmlns="" xmlns:a16="http://schemas.microsoft.com/office/drawing/2014/main" id="{F647E94C-E03C-468C-BD9E-31FE7186F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20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40" name="Imagen 570" descr="http://10.147.99.232:8088/Script/sortabletable_img/blank.png">
          <a:extLst>
            <a:ext uri="{FF2B5EF4-FFF2-40B4-BE49-F238E27FC236}">
              <a16:creationId xmlns="" xmlns:a16="http://schemas.microsoft.com/office/drawing/2014/main" id="{03E489BF-7FC8-4CA6-BC84-CC93F60A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20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41" name="Imagen 671" descr="http://10.147.99.232:8088/Script/sortabletable_img/blank.png">
          <a:extLst>
            <a:ext uri="{FF2B5EF4-FFF2-40B4-BE49-F238E27FC236}">
              <a16:creationId xmlns="" xmlns:a16="http://schemas.microsoft.com/office/drawing/2014/main" id="{AF358EFB-39CF-4A2C-BD53-7DF0C1BF4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6854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42" name="Imagen 684" descr="http://10.147.99.232:8088/Script/sortabletable_img/blank.png">
          <a:extLst>
            <a:ext uri="{FF2B5EF4-FFF2-40B4-BE49-F238E27FC236}">
              <a16:creationId xmlns="" xmlns:a16="http://schemas.microsoft.com/office/drawing/2014/main" id="{129ED783-C868-4073-9B0D-6013FD511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7045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43" name="Imagen 686" descr="http://10.147.99.232:8088/Script/sortabletable_img/blank.png">
          <a:extLst>
            <a:ext uri="{FF2B5EF4-FFF2-40B4-BE49-F238E27FC236}">
              <a16:creationId xmlns="" xmlns:a16="http://schemas.microsoft.com/office/drawing/2014/main" id="{E8100B96-45E2-4C4C-99EF-57A11644E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692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44" name="Imagen 687" descr="http://10.147.99.232:8088/Script/sortabletable_img/blank.png">
          <a:extLst>
            <a:ext uri="{FF2B5EF4-FFF2-40B4-BE49-F238E27FC236}">
              <a16:creationId xmlns="" xmlns:a16="http://schemas.microsoft.com/office/drawing/2014/main" id="{5DC8CF21-CDA1-4B4A-9621-199DA6313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692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45" name="Imagen 697" descr="http://10.147.99.232:8088/Script/sortabletable_img/blank.png">
          <a:extLst>
            <a:ext uri="{FF2B5EF4-FFF2-40B4-BE49-F238E27FC236}">
              <a16:creationId xmlns="" xmlns:a16="http://schemas.microsoft.com/office/drawing/2014/main" id="{A498A1CF-7EC6-495B-BE5B-E009982BF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7235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46" name="Imagen 699" descr="http://10.147.99.232:8088/Script/sortabletable_img/blank.png">
          <a:extLst>
            <a:ext uri="{FF2B5EF4-FFF2-40B4-BE49-F238E27FC236}">
              <a16:creationId xmlns="" xmlns:a16="http://schemas.microsoft.com/office/drawing/2014/main" id="{6BB430C5-702B-42BA-A88B-017233523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11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47" name="Imagen 700" descr="http://10.147.99.232:8088/Script/sortabletable_img/blank.png">
          <a:extLst>
            <a:ext uri="{FF2B5EF4-FFF2-40B4-BE49-F238E27FC236}">
              <a16:creationId xmlns="" xmlns:a16="http://schemas.microsoft.com/office/drawing/2014/main" id="{C47C5ADF-F842-4020-A5F0-963C74E7E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11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48" name="Imagen 710" descr="http://10.147.99.232:8088/Script/sortabletable_img/blank.png">
          <a:extLst>
            <a:ext uri="{FF2B5EF4-FFF2-40B4-BE49-F238E27FC236}">
              <a16:creationId xmlns="" xmlns:a16="http://schemas.microsoft.com/office/drawing/2014/main" id="{73EF2DBD-5561-4672-8BBD-FC3016D12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7426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49" name="Imagen 712" descr="http://10.147.99.232:8088/Script/sortabletable_img/blank.png">
          <a:extLst>
            <a:ext uri="{FF2B5EF4-FFF2-40B4-BE49-F238E27FC236}">
              <a16:creationId xmlns="" xmlns:a16="http://schemas.microsoft.com/office/drawing/2014/main" id="{3A205C2F-BF9D-44DF-A846-D42A32CD7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30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50" name="Imagen 713" descr="http://10.147.99.232:8088/Script/sortabletable_img/blank.png">
          <a:extLst>
            <a:ext uri="{FF2B5EF4-FFF2-40B4-BE49-F238E27FC236}">
              <a16:creationId xmlns="" xmlns:a16="http://schemas.microsoft.com/office/drawing/2014/main" id="{365AF74E-9331-40FF-A264-DDA4AC071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30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51" name="Imagen 723" descr="http://10.147.99.232:8088/Script/sortabletable_img/blank.png">
          <a:extLst>
            <a:ext uri="{FF2B5EF4-FFF2-40B4-BE49-F238E27FC236}">
              <a16:creationId xmlns="" xmlns:a16="http://schemas.microsoft.com/office/drawing/2014/main" id="{5F52AC39-C70D-40F7-B3AC-AF7AC5AEA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7616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52" name="Imagen 725" descr="http://10.147.99.232:8088/Script/sortabletable_img/blank.png">
          <a:extLst>
            <a:ext uri="{FF2B5EF4-FFF2-40B4-BE49-F238E27FC236}">
              <a16:creationId xmlns="" xmlns:a16="http://schemas.microsoft.com/office/drawing/2014/main" id="{BB05FD0C-787D-47AB-BC9D-81734326A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49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53" name="Imagen 726" descr="http://10.147.99.232:8088/Script/sortabletable_img/blank.png">
          <a:extLst>
            <a:ext uri="{FF2B5EF4-FFF2-40B4-BE49-F238E27FC236}">
              <a16:creationId xmlns="" xmlns:a16="http://schemas.microsoft.com/office/drawing/2014/main" id="{C4290013-7ADB-48E9-8CDE-58F68D781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49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54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F84F7A5C-A1B2-445D-A7D1-240015CB5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7807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55" name="Imagen 738" descr="http://10.147.99.232:8088/Script/sortabletable_img/blank.png">
          <a:extLst>
            <a:ext uri="{FF2B5EF4-FFF2-40B4-BE49-F238E27FC236}">
              <a16:creationId xmlns="" xmlns:a16="http://schemas.microsoft.com/office/drawing/2014/main" id="{3166801B-17CA-4E0C-B219-8B22DA597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68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56" name="Imagen 739" descr="http://10.147.99.232:8088/Script/sortabletable_img/blank.png">
          <a:extLst>
            <a:ext uri="{FF2B5EF4-FFF2-40B4-BE49-F238E27FC236}">
              <a16:creationId xmlns="" xmlns:a16="http://schemas.microsoft.com/office/drawing/2014/main" id="{FB79ACE7-79EC-474D-B492-CB533DF6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68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57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F84F7A5C-A1B2-445D-A7D1-240015CB5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7807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58" name="Imagen 749" descr="http://10.147.99.232:8088/Script/sortabletable_img/blank.png">
          <a:extLst>
            <a:ext uri="{FF2B5EF4-FFF2-40B4-BE49-F238E27FC236}">
              <a16:creationId xmlns="" xmlns:a16="http://schemas.microsoft.com/office/drawing/2014/main" id="{70601164-1382-4401-8FD7-F5789DA70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7997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59" name="Imagen 751" descr="http://10.147.99.232:8088/Script/sortabletable_img/blank.png">
          <a:extLst>
            <a:ext uri="{FF2B5EF4-FFF2-40B4-BE49-F238E27FC236}">
              <a16:creationId xmlns="" xmlns:a16="http://schemas.microsoft.com/office/drawing/2014/main" id="{DF25EF68-2FAC-4B16-B0A7-B67BEC61F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874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60" name="Imagen 752" descr="http://10.147.99.232:8088/Script/sortabletable_img/blank.png">
          <a:extLst>
            <a:ext uri="{FF2B5EF4-FFF2-40B4-BE49-F238E27FC236}">
              <a16:creationId xmlns="" xmlns:a16="http://schemas.microsoft.com/office/drawing/2014/main" id="{EDBD8BC2-AA53-4AA1-9ECE-C708D0840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874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61" name="Imagen 762" descr="http://10.147.99.232:8088/Script/sortabletable_img/blank.png">
          <a:extLst>
            <a:ext uri="{FF2B5EF4-FFF2-40B4-BE49-F238E27FC236}">
              <a16:creationId xmlns="" xmlns:a16="http://schemas.microsoft.com/office/drawing/2014/main" id="{FF02EA72-CBF2-41DD-8468-2457529F7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8188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62" name="Imagen 764" descr="http://10.147.99.232:8088/Script/sortabletable_img/blank.png">
          <a:extLst>
            <a:ext uri="{FF2B5EF4-FFF2-40B4-BE49-F238E27FC236}">
              <a16:creationId xmlns="" xmlns:a16="http://schemas.microsoft.com/office/drawing/2014/main" id="{19BCECB4-056F-4B94-AFAB-818824EC7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8064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63" name="Imagen 765" descr="http://10.147.99.232:8088/Script/sortabletable_img/blank.png">
          <a:extLst>
            <a:ext uri="{FF2B5EF4-FFF2-40B4-BE49-F238E27FC236}">
              <a16:creationId xmlns="" xmlns:a16="http://schemas.microsoft.com/office/drawing/2014/main" id="{11E5C384-D689-4BD7-BCBB-B2A84D913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8064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64" name="Imagen 814" descr="http://10.147.99.232:8088/Script/sortabletable_img/blank.png">
          <a:extLst>
            <a:ext uri="{FF2B5EF4-FFF2-40B4-BE49-F238E27FC236}">
              <a16:creationId xmlns="" xmlns:a16="http://schemas.microsoft.com/office/drawing/2014/main" id="{17F5F440-327B-4F7F-A581-C9148B702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8950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65" name="Imagen 827" descr="http://10.147.99.232:8088/Script/sortabletable_img/blank.png">
          <a:extLst>
            <a:ext uri="{FF2B5EF4-FFF2-40B4-BE49-F238E27FC236}">
              <a16:creationId xmlns="" xmlns:a16="http://schemas.microsoft.com/office/drawing/2014/main" id="{05E045F9-35F6-46F6-9B40-D3F804EF5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9140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66" name="Imagen 829" descr="http://10.147.99.232:8088/Script/sortabletable_img/blank.png">
          <a:extLst>
            <a:ext uri="{FF2B5EF4-FFF2-40B4-BE49-F238E27FC236}">
              <a16:creationId xmlns="" xmlns:a16="http://schemas.microsoft.com/office/drawing/2014/main" id="{9B3BD59E-CD41-4367-9A5E-5A3AA80AA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01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67" name="Imagen 830" descr="http://10.147.99.232:8088/Script/sortabletable_img/blank.png">
          <a:extLst>
            <a:ext uri="{FF2B5EF4-FFF2-40B4-BE49-F238E27FC236}">
              <a16:creationId xmlns="" xmlns:a16="http://schemas.microsoft.com/office/drawing/2014/main" id="{0423F871-840D-4125-BDBC-07B6C551F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01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68" name="Imagen 840" descr="http://10.147.99.232:8088/Script/sortabletable_img/blank.png">
          <a:extLst>
            <a:ext uri="{FF2B5EF4-FFF2-40B4-BE49-F238E27FC236}">
              <a16:creationId xmlns="" xmlns:a16="http://schemas.microsoft.com/office/drawing/2014/main" id="{D57882E3-51CB-4B76-BCC3-B0087C304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9331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69" name="Imagen 842" descr="http://10.147.99.232:8088/Script/sortabletable_img/blank.png">
          <a:extLst>
            <a:ext uri="{FF2B5EF4-FFF2-40B4-BE49-F238E27FC236}">
              <a16:creationId xmlns="" xmlns:a16="http://schemas.microsoft.com/office/drawing/2014/main" id="{48EE4F06-F0C8-46EF-985D-7C99D3C38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20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70" name="Imagen 843" descr="http://10.147.99.232:8088/Script/sortabletable_img/blank.png">
          <a:extLst>
            <a:ext uri="{FF2B5EF4-FFF2-40B4-BE49-F238E27FC236}">
              <a16:creationId xmlns="" xmlns:a16="http://schemas.microsoft.com/office/drawing/2014/main" id="{D9C9D3ED-D57B-4AFA-858D-3FCC6AB59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20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71" name="Imagen 853" descr="http://10.147.99.232:8088/Script/sortabletable_img/blank.png">
          <a:extLst>
            <a:ext uri="{FF2B5EF4-FFF2-40B4-BE49-F238E27FC236}">
              <a16:creationId xmlns="" xmlns:a16="http://schemas.microsoft.com/office/drawing/2014/main" id="{0C549869-C681-49FD-8B3F-EFF080D52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9521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72" name="Imagen 866" descr="http://10.147.99.232:8088/Script/sortabletable_img/blank.png">
          <a:extLst>
            <a:ext uri="{FF2B5EF4-FFF2-40B4-BE49-F238E27FC236}">
              <a16:creationId xmlns="" xmlns:a16="http://schemas.microsoft.com/office/drawing/2014/main" id="{9856ED81-4611-4C7E-B71D-A8310290A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971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73" name="Imagen 868" descr="http://10.147.99.232:8088/Script/sortabletable_img/blank.png">
          <a:extLst>
            <a:ext uri="{FF2B5EF4-FFF2-40B4-BE49-F238E27FC236}">
              <a16:creationId xmlns="" xmlns:a16="http://schemas.microsoft.com/office/drawing/2014/main" id="{AE8A64D9-6D6C-4931-BE26-3BE177A21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58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74" name="Imagen 869" descr="http://10.147.99.232:8088/Script/sortabletable_img/blank.png">
          <a:extLst>
            <a:ext uri="{FF2B5EF4-FFF2-40B4-BE49-F238E27FC236}">
              <a16:creationId xmlns="" xmlns:a16="http://schemas.microsoft.com/office/drawing/2014/main" id="{B909485A-858B-418A-B97B-A038E4AC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58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75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95996FE7-240D-4BAE-B734-CAA9D6F11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9902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76" name="Imagen 881" descr="http://10.147.99.232:8088/Script/sortabletable_img/blank.png">
          <a:extLst>
            <a:ext uri="{FF2B5EF4-FFF2-40B4-BE49-F238E27FC236}">
              <a16:creationId xmlns="" xmlns:a16="http://schemas.microsoft.com/office/drawing/2014/main" id="{A4EE6999-7FB0-41B2-AD2F-3808EDFE9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77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77" name="Imagen 882" descr="http://10.147.99.232:8088/Script/sortabletable_img/blank.png">
          <a:extLst>
            <a:ext uri="{FF2B5EF4-FFF2-40B4-BE49-F238E27FC236}">
              <a16:creationId xmlns="" xmlns:a16="http://schemas.microsoft.com/office/drawing/2014/main" id="{D9ABD5C5-E159-4413-BD28-2CCCED704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77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78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95996FE7-240D-4BAE-B734-CAA9D6F11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9902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79" name="Imagen 892" descr="http://10.147.99.232:8088/Script/sortabletable_img/blank.png">
          <a:extLst>
            <a:ext uri="{FF2B5EF4-FFF2-40B4-BE49-F238E27FC236}">
              <a16:creationId xmlns="" xmlns:a16="http://schemas.microsoft.com/office/drawing/2014/main" id="{AE44EA9C-94E8-4AB4-A210-A2913EFF1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10093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80" name="Imagen 894" descr="http://10.147.99.232:8088/Script/sortabletable_img/blank.png">
          <a:extLst>
            <a:ext uri="{FF2B5EF4-FFF2-40B4-BE49-F238E27FC236}">
              <a16:creationId xmlns="" xmlns:a16="http://schemas.microsoft.com/office/drawing/2014/main" id="{AB94F7E3-75EA-4A3C-B34A-E2F138582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96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81" name="Imagen 895" descr="http://10.147.99.232:8088/Script/sortabletable_img/blank.png">
          <a:extLst>
            <a:ext uri="{FF2B5EF4-FFF2-40B4-BE49-F238E27FC236}">
              <a16:creationId xmlns="" xmlns:a16="http://schemas.microsoft.com/office/drawing/2014/main" id="{E6A280B8-588C-42E8-AC32-8314C66E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96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82" name="Imagen 905" descr="http://10.147.99.232:8088/Script/sortabletable_img/blank.png">
          <a:extLst>
            <a:ext uri="{FF2B5EF4-FFF2-40B4-BE49-F238E27FC236}">
              <a16:creationId xmlns="" xmlns:a16="http://schemas.microsoft.com/office/drawing/2014/main" id="{D9DD1A6C-2FEC-4577-9E41-C94C38E50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10283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83" name="Imagen 907" descr="http://10.147.99.232:8088/Script/sortabletable_img/blank.png">
          <a:extLst>
            <a:ext uri="{FF2B5EF4-FFF2-40B4-BE49-F238E27FC236}">
              <a16:creationId xmlns="" xmlns:a16="http://schemas.microsoft.com/office/drawing/2014/main" id="{009CD5A3-A288-49B4-A174-0A7028C06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016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84" name="Imagen 908" descr="http://10.147.99.232:8088/Script/sortabletable_img/blank.png">
          <a:extLst>
            <a:ext uri="{FF2B5EF4-FFF2-40B4-BE49-F238E27FC236}">
              <a16:creationId xmlns="" xmlns:a16="http://schemas.microsoft.com/office/drawing/2014/main" id="{F7E5F8FE-9430-4E7E-BF1E-DBFE79A4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016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835025</xdr:colOff>
      <xdr:row>67</xdr:row>
      <xdr:rowOff>0</xdr:rowOff>
    </xdr:from>
    <xdr:ext cx="47625" cy="47625"/>
    <xdr:pic>
      <xdr:nvPicPr>
        <xdr:cNvPr id="285" name="Imagen 790" descr="http://10.147.99.232:8088/Script/sortabletable_img/blank.png">
          <a:extLst>
            <a:ext uri="{FF2B5EF4-FFF2-40B4-BE49-F238E27FC236}">
              <a16:creationId xmlns="" xmlns:a16="http://schemas.microsoft.com/office/drawing/2014/main" id="{076615B6-8900-4A35-B3FD-1C373C0B9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2325" y="10579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86" name="Imagen 918" descr="http://10.147.99.232:8088/Script/sortabletable_img/blank.png">
          <a:extLst>
            <a:ext uri="{FF2B5EF4-FFF2-40B4-BE49-F238E27FC236}">
              <a16:creationId xmlns="" xmlns:a16="http://schemas.microsoft.com/office/drawing/2014/main" id="{3F7F47AA-1831-48E3-9D6C-B44A2046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10474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87" name="Imagen 931" descr="http://10.147.99.232:8088/Script/sortabletable_img/blank.png">
          <a:extLst>
            <a:ext uri="{FF2B5EF4-FFF2-40B4-BE49-F238E27FC236}">
              <a16:creationId xmlns="" xmlns:a16="http://schemas.microsoft.com/office/drawing/2014/main" id="{3976030C-8996-4F21-ADC2-33E24FEBF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10664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88" name="Imagen 933" descr="http://10.147.99.232:8088/Script/sortabletable_img/blank.png">
          <a:extLst>
            <a:ext uri="{FF2B5EF4-FFF2-40B4-BE49-F238E27FC236}">
              <a16:creationId xmlns="" xmlns:a16="http://schemas.microsoft.com/office/drawing/2014/main" id="{1A9B0AD1-76C8-440B-BD81-A857067B7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054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89" name="Imagen 934" descr="http://10.147.99.232:8088/Script/sortabletable_img/blank.png">
          <a:extLst>
            <a:ext uri="{FF2B5EF4-FFF2-40B4-BE49-F238E27FC236}">
              <a16:creationId xmlns="" xmlns:a16="http://schemas.microsoft.com/office/drawing/2014/main" id="{3A0B6733-9F59-40BD-ACC5-36EA77AD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054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90" name="Imagen 944" descr="http://10.147.99.232:8088/Script/sortabletable_img/blank.png">
          <a:extLst>
            <a:ext uri="{FF2B5EF4-FFF2-40B4-BE49-F238E27FC236}">
              <a16:creationId xmlns="" xmlns:a16="http://schemas.microsoft.com/office/drawing/2014/main" id="{04DAA220-A074-4715-B47A-3B4461696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10855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91" name="Imagen 946" descr="http://10.147.99.232:8088/Script/sortabletable_img/blank.png">
          <a:extLst>
            <a:ext uri="{FF2B5EF4-FFF2-40B4-BE49-F238E27FC236}">
              <a16:creationId xmlns="" xmlns:a16="http://schemas.microsoft.com/office/drawing/2014/main" id="{1925F159-81CB-4D56-99A9-1D15DF413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073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92" name="Imagen 947" descr="http://10.147.99.232:8088/Script/sortabletable_img/blank.png">
          <a:extLst>
            <a:ext uri="{FF2B5EF4-FFF2-40B4-BE49-F238E27FC236}">
              <a16:creationId xmlns="" xmlns:a16="http://schemas.microsoft.com/office/drawing/2014/main" id="{BEA7E918-F358-4232-9006-D48159882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073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93" name="Imagen 957" descr="http://10.147.99.232:8088/Script/sortabletable_img/blank.png">
          <a:extLst>
            <a:ext uri="{FF2B5EF4-FFF2-40B4-BE49-F238E27FC236}">
              <a16:creationId xmlns="" xmlns:a16="http://schemas.microsoft.com/office/drawing/2014/main" id="{EE9FC515-651D-4E0B-A885-CDDD19441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11045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94" name="Imagen 959" descr="http://10.147.99.232:8088/Script/sortabletable_img/blank.png">
          <a:extLst>
            <a:ext uri="{FF2B5EF4-FFF2-40B4-BE49-F238E27FC236}">
              <a16:creationId xmlns="" xmlns:a16="http://schemas.microsoft.com/office/drawing/2014/main" id="{E38ABEBE-3764-4E2C-8237-8BE8588D5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092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95" name="Imagen 960" descr="http://10.147.99.232:8088/Script/sortabletable_img/blank.png">
          <a:extLst>
            <a:ext uri="{FF2B5EF4-FFF2-40B4-BE49-F238E27FC236}">
              <a16:creationId xmlns="" xmlns:a16="http://schemas.microsoft.com/office/drawing/2014/main" id="{F2D3F0BF-0004-48DC-B685-E73792484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092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96" name="Imagen 970" descr="http://10.147.99.232:8088/Script/sortabletable_img/blank.png">
          <a:extLst>
            <a:ext uri="{FF2B5EF4-FFF2-40B4-BE49-F238E27FC236}">
              <a16:creationId xmlns="" xmlns:a16="http://schemas.microsoft.com/office/drawing/2014/main" id="{9BDEEB4D-8BD1-4726-A0F8-7124D0698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11236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42333</xdr:colOff>
      <xdr:row>67</xdr:row>
      <xdr:rowOff>0</xdr:rowOff>
    </xdr:from>
    <xdr:ext cx="47625" cy="47625"/>
    <xdr:pic>
      <xdr:nvPicPr>
        <xdr:cNvPr id="297" name="Imagen 983" descr="http://10.147.99.232:8088/Script/sortabletable_img/blank.png">
          <a:extLst>
            <a:ext uri="{FF2B5EF4-FFF2-40B4-BE49-F238E27FC236}">
              <a16:creationId xmlns="" xmlns:a16="http://schemas.microsoft.com/office/drawing/2014/main" id="{C1D343A4-07DE-45D2-84AB-AB0C8D78F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683" y="114268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98" name="Imagen 985" descr="http://10.147.99.232:8088/Script/sortabletable_img/blank.png">
          <a:extLst>
            <a:ext uri="{FF2B5EF4-FFF2-40B4-BE49-F238E27FC236}">
              <a16:creationId xmlns="" xmlns:a16="http://schemas.microsoft.com/office/drawing/2014/main" id="{182664DA-B983-4195-9B6D-7B3B4C4E1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130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809625</xdr:colOff>
      <xdr:row>67</xdr:row>
      <xdr:rowOff>0</xdr:rowOff>
    </xdr:from>
    <xdr:ext cx="47625" cy="47625"/>
    <xdr:pic>
      <xdr:nvPicPr>
        <xdr:cNvPr id="299" name="Imagen 986" descr="http://10.147.99.232:8088/Script/sortabletable_img/blank.png">
          <a:extLst>
            <a:ext uri="{FF2B5EF4-FFF2-40B4-BE49-F238E27FC236}">
              <a16:creationId xmlns="" xmlns:a16="http://schemas.microsoft.com/office/drawing/2014/main" id="{13BA067E-DD4B-4CE6-B475-16E824C25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130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5</xdr:row>
      <xdr:rowOff>0</xdr:rowOff>
    </xdr:from>
    <xdr:ext cx="47625" cy="47625"/>
    <xdr:pic>
      <xdr:nvPicPr>
        <xdr:cNvPr id="79" name="Imagen 531" descr="http://10.147.99.232:8088/Script/sortabletable_img/blank.png">
          <a:extLst>
            <a:ext uri="{FF2B5EF4-FFF2-40B4-BE49-F238E27FC236}">
              <a16:creationId xmlns="" xmlns:a16="http://schemas.microsoft.com/office/drawing/2014/main" id="{F5B4ED91-F496-48EA-A564-78747D7C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073529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5</xdr:row>
      <xdr:rowOff>0</xdr:rowOff>
    </xdr:from>
    <xdr:ext cx="47625" cy="47625"/>
    <xdr:pic>
      <xdr:nvPicPr>
        <xdr:cNvPr id="302" name="Imagen 541" descr="http://10.147.99.232:8088/Script/sortabletable_img/blank.png">
          <a:extLst>
            <a:ext uri="{FF2B5EF4-FFF2-40B4-BE49-F238E27FC236}">
              <a16:creationId xmlns="" xmlns:a16="http://schemas.microsoft.com/office/drawing/2014/main" id="{2454B1E4-CA8A-4A75-9DAA-1C8E0572F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073529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5</xdr:row>
      <xdr:rowOff>0</xdr:rowOff>
    </xdr:from>
    <xdr:ext cx="47625" cy="47625"/>
    <xdr:pic>
      <xdr:nvPicPr>
        <xdr:cNvPr id="305" name="Imagen 554" descr="http://10.147.99.232:8088/Script/sortabletable_img/blank.png">
          <a:extLst>
            <a:ext uri="{FF2B5EF4-FFF2-40B4-BE49-F238E27FC236}">
              <a16:creationId xmlns="" xmlns:a16="http://schemas.microsoft.com/office/drawing/2014/main" id="{7D16B549-20A2-4717-AB0F-B66A10EF2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073529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5</xdr:row>
      <xdr:rowOff>254001</xdr:rowOff>
    </xdr:from>
    <xdr:ext cx="47625" cy="47625"/>
    <xdr:pic>
      <xdr:nvPicPr>
        <xdr:cNvPr id="308" name="Imagen 567" descr="http://10.147.99.232:8088/Script/sortabletable_img/blank.png">
          <a:extLst>
            <a:ext uri="{FF2B5EF4-FFF2-40B4-BE49-F238E27FC236}">
              <a16:creationId xmlns="" xmlns:a16="http://schemas.microsoft.com/office/drawing/2014/main" id="{B41CF417-9E4B-4DBB-84A8-5A85FFFF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25768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5</xdr:row>
      <xdr:rowOff>254001</xdr:rowOff>
    </xdr:from>
    <xdr:ext cx="47625" cy="47625"/>
    <xdr:pic>
      <xdr:nvPicPr>
        <xdr:cNvPr id="311" name="Imagen 671" descr="http://10.147.99.232:8088/Script/sortabletable_img/blank.png">
          <a:extLst>
            <a:ext uri="{FF2B5EF4-FFF2-40B4-BE49-F238E27FC236}">
              <a16:creationId xmlns="" xmlns:a16="http://schemas.microsoft.com/office/drawing/2014/main" id="{60F84F2C-CDEC-41EB-B0F5-CEB7F5C42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25768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6</xdr:row>
      <xdr:rowOff>254001</xdr:rowOff>
    </xdr:from>
    <xdr:ext cx="47625" cy="47625"/>
    <xdr:pic>
      <xdr:nvPicPr>
        <xdr:cNvPr id="312" name="Imagen 684" descr="http://10.147.99.232:8088/Script/sortabletable_img/blank.png">
          <a:extLst>
            <a:ext uri="{FF2B5EF4-FFF2-40B4-BE49-F238E27FC236}">
              <a16:creationId xmlns="" xmlns:a16="http://schemas.microsoft.com/office/drawing/2014/main" id="{2CA67004-7A58-4518-BE3B-307053D3E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44444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7</xdr:row>
      <xdr:rowOff>254001</xdr:rowOff>
    </xdr:from>
    <xdr:ext cx="47625" cy="47625"/>
    <xdr:pic>
      <xdr:nvPicPr>
        <xdr:cNvPr id="315" name="Imagen 697" descr="http://10.147.99.232:8088/Script/sortabletable_img/blank.png">
          <a:extLst>
            <a:ext uri="{FF2B5EF4-FFF2-40B4-BE49-F238E27FC236}">
              <a16:creationId xmlns="" xmlns:a16="http://schemas.microsoft.com/office/drawing/2014/main" id="{C4BCAFD4-72EE-4A21-BFB3-2E979128F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63121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8</xdr:row>
      <xdr:rowOff>254001</xdr:rowOff>
    </xdr:from>
    <xdr:ext cx="47625" cy="47625"/>
    <xdr:pic>
      <xdr:nvPicPr>
        <xdr:cNvPr id="318" name="Imagen 710" descr="http://10.147.99.232:8088/Script/sortabletable_img/blank.png">
          <a:extLst>
            <a:ext uri="{FF2B5EF4-FFF2-40B4-BE49-F238E27FC236}">
              <a16:creationId xmlns="" xmlns:a16="http://schemas.microsoft.com/office/drawing/2014/main" id="{9B025BFC-7B5B-4E32-BAD8-668E9E55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8179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254001</xdr:rowOff>
    </xdr:from>
    <xdr:ext cx="47625" cy="47625"/>
    <xdr:pic>
      <xdr:nvPicPr>
        <xdr:cNvPr id="321" name="Imagen 723" descr="http://10.147.99.232:8088/Script/sortabletable_img/blank.png">
          <a:extLst>
            <a:ext uri="{FF2B5EF4-FFF2-40B4-BE49-F238E27FC236}">
              <a16:creationId xmlns="" xmlns:a16="http://schemas.microsoft.com/office/drawing/2014/main" id="{52CC223C-88C9-4E91-A32C-2F9017BA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4004739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10</xdr:row>
      <xdr:rowOff>254001</xdr:rowOff>
    </xdr:from>
    <xdr:ext cx="47625" cy="47625"/>
    <xdr:pic>
      <xdr:nvPicPr>
        <xdr:cNvPr id="324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A416BC0-E397-4D57-A62A-B9397496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419150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327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90D83ACB-657D-4779-98AC-0DC1F382D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07091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5</xdr:row>
      <xdr:rowOff>254001</xdr:rowOff>
    </xdr:from>
    <xdr:ext cx="47625" cy="47625"/>
    <xdr:pic>
      <xdr:nvPicPr>
        <xdr:cNvPr id="328" name="Imagen 749" descr="http://10.147.99.232:8088/Script/sortabletable_img/blank.png">
          <a:extLst>
            <a:ext uri="{FF2B5EF4-FFF2-40B4-BE49-F238E27FC236}">
              <a16:creationId xmlns="" xmlns:a16="http://schemas.microsoft.com/office/drawing/2014/main" id="{77D0DA40-45FA-44AB-86E5-BE3BDD5C4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25768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6</xdr:row>
      <xdr:rowOff>254001</xdr:rowOff>
    </xdr:from>
    <xdr:ext cx="47625" cy="47625"/>
    <xdr:pic>
      <xdr:nvPicPr>
        <xdr:cNvPr id="331" name="Imagen 762" descr="http://10.147.99.232:8088/Script/sortabletable_img/blank.png">
          <a:extLst>
            <a:ext uri="{FF2B5EF4-FFF2-40B4-BE49-F238E27FC236}">
              <a16:creationId xmlns="" xmlns:a16="http://schemas.microsoft.com/office/drawing/2014/main" id="{EF19EA2E-E80D-4AD3-B13A-AB43B6A2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44444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6</xdr:row>
      <xdr:rowOff>254001</xdr:rowOff>
    </xdr:from>
    <xdr:ext cx="47625" cy="47625"/>
    <xdr:pic>
      <xdr:nvPicPr>
        <xdr:cNvPr id="334" name="Imagen 814" descr="http://10.147.99.232:8088/Script/sortabletable_img/blank.png">
          <a:extLst>
            <a:ext uri="{FF2B5EF4-FFF2-40B4-BE49-F238E27FC236}">
              <a16:creationId xmlns="" xmlns:a16="http://schemas.microsoft.com/office/drawing/2014/main" id="{BB632196-A86C-4EED-8D19-A5AB6A4EF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44444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7</xdr:row>
      <xdr:rowOff>254001</xdr:rowOff>
    </xdr:from>
    <xdr:ext cx="47625" cy="47625"/>
    <xdr:pic>
      <xdr:nvPicPr>
        <xdr:cNvPr id="335" name="Imagen 827" descr="http://10.147.99.232:8088/Script/sortabletable_img/blank.png">
          <a:extLst>
            <a:ext uri="{FF2B5EF4-FFF2-40B4-BE49-F238E27FC236}">
              <a16:creationId xmlns="" xmlns:a16="http://schemas.microsoft.com/office/drawing/2014/main" id="{78C4C891-6B75-4415-B85B-1857487D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63121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8</xdr:row>
      <xdr:rowOff>254001</xdr:rowOff>
    </xdr:from>
    <xdr:ext cx="47625" cy="47625"/>
    <xdr:pic>
      <xdr:nvPicPr>
        <xdr:cNvPr id="338" name="Imagen 840" descr="http://10.147.99.232:8088/Script/sortabletable_img/blank.png">
          <a:extLst>
            <a:ext uri="{FF2B5EF4-FFF2-40B4-BE49-F238E27FC236}">
              <a16:creationId xmlns="" xmlns:a16="http://schemas.microsoft.com/office/drawing/2014/main" id="{3101F6FE-FA2A-4632-AEC6-26E9E80F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8179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8</xdr:row>
      <xdr:rowOff>254001</xdr:rowOff>
    </xdr:from>
    <xdr:ext cx="47625" cy="47625"/>
    <xdr:pic>
      <xdr:nvPicPr>
        <xdr:cNvPr id="341" name="Imagen 853" descr="http://10.147.99.232:8088/Script/sortabletable_img/blank.png">
          <a:extLst>
            <a:ext uri="{FF2B5EF4-FFF2-40B4-BE49-F238E27FC236}">
              <a16:creationId xmlns="" xmlns:a16="http://schemas.microsoft.com/office/drawing/2014/main" id="{066360A1-DE40-4ADB-9DE3-0B6626E30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8179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254001</xdr:rowOff>
    </xdr:from>
    <xdr:ext cx="47625" cy="47625"/>
    <xdr:pic>
      <xdr:nvPicPr>
        <xdr:cNvPr id="342" name="Imagen 866" descr="http://10.147.99.232:8088/Script/sortabletable_img/blank.png">
          <a:extLst>
            <a:ext uri="{FF2B5EF4-FFF2-40B4-BE49-F238E27FC236}">
              <a16:creationId xmlns="" xmlns:a16="http://schemas.microsoft.com/office/drawing/2014/main" id="{09696FFF-3E41-4A45-9297-1E1E97F34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4004739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10</xdr:row>
      <xdr:rowOff>254001</xdr:rowOff>
    </xdr:from>
    <xdr:ext cx="47625" cy="47625"/>
    <xdr:pic>
      <xdr:nvPicPr>
        <xdr:cNvPr id="345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0BBCAD6F-D5FF-4DCE-8DE9-B41F7FB2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419150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348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5584BF83-396A-4396-8BFC-E69E809F6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07091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5</xdr:row>
      <xdr:rowOff>254001</xdr:rowOff>
    </xdr:from>
    <xdr:ext cx="47625" cy="47625"/>
    <xdr:pic>
      <xdr:nvPicPr>
        <xdr:cNvPr id="349" name="Imagen 892" descr="http://10.147.99.232:8088/Script/sortabletable_img/blank.png">
          <a:extLst>
            <a:ext uri="{FF2B5EF4-FFF2-40B4-BE49-F238E27FC236}">
              <a16:creationId xmlns="" xmlns:a16="http://schemas.microsoft.com/office/drawing/2014/main" id="{61EEC10A-9FF6-4424-BB5E-247FC2B2B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25768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6</xdr:row>
      <xdr:rowOff>254001</xdr:rowOff>
    </xdr:from>
    <xdr:ext cx="47625" cy="47625"/>
    <xdr:pic>
      <xdr:nvPicPr>
        <xdr:cNvPr id="352" name="Imagen 905" descr="http://10.147.99.232:8088/Script/sortabletable_img/blank.png">
          <a:extLst>
            <a:ext uri="{FF2B5EF4-FFF2-40B4-BE49-F238E27FC236}">
              <a16:creationId xmlns="" xmlns:a16="http://schemas.microsoft.com/office/drawing/2014/main" id="{2CB3A528-891A-424F-B53F-BF0F1BC66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44444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6</xdr:row>
      <xdr:rowOff>254001</xdr:rowOff>
    </xdr:from>
    <xdr:ext cx="47625" cy="47625"/>
    <xdr:pic>
      <xdr:nvPicPr>
        <xdr:cNvPr id="356" name="Imagen 918" descr="http://10.147.99.232:8088/Script/sortabletable_img/blank.png">
          <a:extLst>
            <a:ext uri="{FF2B5EF4-FFF2-40B4-BE49-F238E27FC236}">
              <a16:creationId xmlns="" xmlns:a16="http://schemas.microsoft.com/office/drawing/2014/main" id="{CA8AA476-595E-428A-918D-5CBC4B481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44444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7</xdr:row>
      <xdr:rowOff>254001</xdr:rowOff>
    </xdr:from>
    <xdr:ext cx="47625" cy="47625"/>
    <xdr:pic>
      <xdr:nvPicPr>
        <xdr:cNvPr id="357" name="Imagen 931" descr="http://10.147.99.232:8088/Script/sortabletable_img/blank.png">
          <a:extLst>
            <a:ext uri="{FF2B5EF4-FFF2-40B4-BE49-F238E27FC236}">
              <a16:creationId xmlns="" xmlns:a16="http://schemas.microsoft.com/office/drawing/2014/main" id="{A0F98402-2E25-4077-A7A4-1D07839A0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63121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8</xdr:row>
      <xdr:rowOff>254001</xdr:rowOff>
    </xdr:from>
    <xdr:ext cx="47625" cy="47625"/>
    <xdr:pic>
      <xdr:nvPicPr>
        <xdr:cNvPr id="360" name="Imagen 944" descr="http://10.147.99.232:8088/Script/sortabletable_img/blank.png">
          <a:extLst>
            <a:ext uri="{FF2B5EF4-FFF2-40B4-BE49-F238E27FC236}">
              <a16:creationId xmlns="" xmlns:a16="http://schemas.microsoft.com/office/drawing/2014/main" id="{D8B8B3B3-CB2E-4B42-81F2-5143176AE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381797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254001</xdr:rowOff>
    </xdr:from>
    <xdr:ext cx="47625" cy="47625"/>
    <xdr:pic>
      <xdr:nvPicPr>
        <xdr:cNvPr id="363" name="Imagen 957" descr="http://10.147.99.232:8088/Script/sortabletable_img/blank.png">
          <a:extLst>
            <a:ext uri="{FF2B5EF4-FFF2-40B4-BE49-F238E27FC236}">
              <a16:creationId xmlns="" xmlns:a16="http://schemas.microsoft.com/office/drawing/2014/main" id="{A951B4B3-A2C9-46C1-8890-CE428D7E4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4004739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254001</xdr:rowOff>
    </xdr:from>
    <xdr:ext cx="47625" cy="47625"/>
    <xdr:pic>
      <xdr:nvPicPr>
        <xdr:cNvPr id="366" name="Imagen 970" descr="http://10.147.99.232:8088/Script/sortabletable_img/blank.png">
          <a:extLst>
            <a:ext uri="{FF2B5EF4-FFF2-40B4-BE49-F238E27FC236}">
              <a16:creationId xmlns="" xmlns:a16="http://schemas.microsoft.com/office/drawing/2014/main" id="{D9884D86-BB40-4C36-BB4C-FA1CC07D5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4004739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10</xdr:row>
      <xdr:rowOff>254001</xdr:rowOff>
    </xdr:from>
    <xdr:ext cx="47625" cy="47625"/>
    <xdr:pic>
      <xdr:nvPicPr>
        <xdr:cNvPr id="367" name="Imagen 983" descr="http://10.147.99.232:8088/Script/sortabletable_img/blank.png">
          <a:extLst>
            <a:ext uri="{FF2B5EF4-FFF2-40B4-BE49-F238E27FC236}">
              <a16:creationId xmlns="" xmlns:a16="http://schemas.microsoft.com/office/drawing/2014/main" id="{CC6A939E-B503-413A-9511-DEBABDF3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3509" y="1419150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9</xdr:col>
      <xdr:colOff>19050</xdr:colOff>
      <xdr:row>4</xdr:row>
      <xdr:rowOff>180975</xdr:rowOff>
    </xdr:to>
    <xdr:grpSp>
      <xdr:nvGrpSpPr>
        <xdr:cNvPr id="394" name="Grupo 393">
          <a:extLst>
            <a:ext uri="{FF2B5EF4-FFF2-40B4-BE49-F238E27FC236}">
              <a16:creationId xmlns="" xmlns:a16="http://schemas.microsoft.com/office/drawing/2014/main" id="{12823FFA-E64F-1B6C-9A2F-E8F2F7AFFD6B}"/>
            </a:ext>
          </a:extLst>
        </xdr:cNvPr>
        <xdr:cNvGrpSpPr/>
      </xdr:nvGrpSpPr>
      <xdr:grpSpPr>
        <a:xfrm>
          <a:off x="0" y="0"/>
          <a:ext cx="6781800" cy="942975"/>
          <a:chOff x="0" y="0"/>
          <a:chExt cx="6813550" cy="917575"/>
        </a:xfrm>
      </xdr:grpSpPr>
      <xdr:sp macro="" textlink="">
        <xdr:nvSpPr>
          <xdr:cNvPr id="229" name="228 CuadroTexto">
            <a:extLst>
              <a:ext uri="{FF2B5EF4-FFF2-40B4-BE49-F238E27FC236}">
                <a16:creationId xmlns="" xmlns:a16="http://schemas.microsoft.com/office/drawing/2014/main" id="{00000000-0008-0000-0000-0000E5000000}"/>
              </a:ext>
            </a:extLst>
          </xdr:cNvPr>
          <xdr:cNvSpPr txBox="1"/>
        </xdr:nvSpPr>
        <xdr:spPr>
          <a:xfrm>
            <a:off x="0" y="0"/>
            <a:ext cx="6813550" cy="917575"/>
          </a:xfrm>
          <a:prstGeom prst="rect">
            <a:avLst/>
          </a:prstGeom>
          <a:solidFill>
            <a:schemeClr val="tx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AR" sz="1100"/>
          </a:p>
        </xdr:txBody>
      </xdr:sp>
      <xdr:sp macro="" textlink="">
        <xdr:nvSpPr>
          <xdr:cNvPr id="230" name="229 Rectángulo">
            <a:extLst>
              <a:ext uri="{FF2B5EF4-FFF2-40B4-BE49-F238E27FC236}">
                <a16:creationId xmlns="" xmlns:a16="http://schemas.microsoft.com/office/drawing/2014/main" id="{00000000-0008-0000-0000-0000E6000000}"/>
              </a:ext>
            </a:extLst>
          </xdr:cNvPr>
          <xdr:cNvSpPr/>
        </xdr:nvSpPr>
        <xdr:spPr>
          <a:xfrm>
            <a:off x="105620" y="121865"/>
            <a:ext cx="3226208" cy="683223"/>
          </a:xfrm>
          <a:prstGeom prst="rect">
            <a:avLst/>
          </a:prstGeom>
          <a:noFill/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231" name="230 Rectángulo">
            <a:extLst>
              <a:ext uri="{FF2B5EF4-FFF2-40B4-BE49-F238E27FC236}">
                <a16:creationId xmlns="" xmlns:a16="http://schemas.microsoft.com/office/drawing/2014/main" id="{00000000-0008-0000-0000-0000E7000000}"/>
              </a:ext>
            </a:extLst>
          </xdr:cNvPr>
          <xdr:cNvSpPr/>
        </xdr:nvSpPr>
        <xdr:spPr>
          <a:xfrm>
            <a:off x="3485457" y="131239"/>
            <a:ext cx="3226208" cy="683223"/>
          </a:xfrm>
          <a:prstGeom prst="rect">
            <a:avLst/>
          </a:prstGeom>
          <a:noFill/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pic>
        <xdr:nvPicPr>
          <xdr:cNvPr id="385" name="Imagen 384">
            <a:extLst>
              <a:ext uri="{FF2B5EF4-FFF2-40B4-BE49-F238E27FC236}">
                <a16:creationId xmlns="" xmlns:a16="http://schemas.microsoft.com/office/drawing/2014/main" id="{1410CE9E-356F-67CC-98E5-83A7A07DB0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90590" y="171824"/>
            <a:ext cx="777486" cy="544979"/>
          </a:xfrm>
          <a:prstGeom prst="rect">
            <a:avLst/>
          </a:prstGeom>
        </xdr:spPr>
      </xdr:pic>
      <xdr:pic>
        <xdr:nvPicPr>
          <xdr:cNvPr id="386" name="Imagen 385">
            <a:extLst>
              <a:ext uri="{FF2B5EF4-FFF2-40B4-BE49-F238E27FC236}">
                <a16:creationId xmlns="" xmlns:a16="http://schemas.microsoft.com/office/drawing/2014/main" id="{9939FD05-57E5-4EF3-8147-F2F7460697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842000" y="191620"/>
            <a:ext cx="777486" cy="54759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18</xdr:row>
      <xdr:rowOff>176646</xdr:rowOff>
    </xdr:from>
    <xdr:to>
      <xdr:col>9</xdr:col>
      <xdr:colOff>19050</xdr:colOff>
      <xdr:row>23</xdr:row>
      <xdr:rowOff>173471</xdr:rowOff>
    </xdr:to>
    <xdr:grpSp>
      <xdr:nvGrpSpPr>
        <xdr:cNvPr id="395" name="Grupo 394">
          <a:extLst>
            <a:ext uri="{FF2B5EF4-FFF2-40B4-BE49-F238E27FC236}">
              <a16:creationId xmlns="" xmlns:a16="http://schemas.microsoft.com/office/drawing/2014/main" id="{9AEC031E-56AF-41E1-949B-65B4D7BE322B}"/>
            </a:ext>
          </a:extLst>
        </xdr:cNvPr>
        <xdr:cNvGrpSpPr/>
      </xdr:nvGrpSpPr>
      <xdr:grpSpPr>
        <a:xfrm>
          <a:off x="0" y="3605646"/>
          <a:ext cx="6781800" cy="949325"/>
          <a:chOff x="0" y="0"/>
          <a:chExt cx="6813550" cy="917575"/>
        </a:xfrm>
      </xdr:grpSpPr>
      <xdr:sp macro="" textlink="">
        <xdr:nvSpPr>
          <xdr:cNvPr id="396" name="228 CuadroTexto">
            <a:extLst>
              <a:ext uri="{FF2B5EF4-FFF2-40B4-BE49-F238E27FC236}">
                <a16:creationId xmlns="" xmlns:a16="http://schemas.microsoft.com/office/drawing/2014/main" id="{653E3B44-423D-A20E-CE8F-B44F53081FFC}"/>
              </a:ext>
            </a:extLst>
          </xdr:cNvPr>
          <xdr:cNvSpPr txBox="1"/>
        </xdr:nvSpPr>
        <xdr:spPr>
          <a:xfrm>
            <a:off x="0" y="0"/>
            <a:ext cx="6813550" cy="917575"/>
          </a:xfrm>
          <a:prstGeom prst="rect">
            <a:avLst/>
          </a:prstGeom>
          <a:solidFill>
            <a:schemeClr val="tx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AR" sz="1100"/>
          </a:p>
        </xdr:txBody>
      </xdr:sp>
      <xdr:sp macro="" textlink="">
        <xdr:nvSpPr>
          <xdr:cNvPr id="397" name="229 Rectángulo">
            <a:extLst>
              <a:ext uri="{FF2B5EF4-FFF2-40B4-BE49-F238E27FC236}">
                <a16:creationId xmlns="" xmlns:a16="http://schemas.microsoft.com/office/drawing/2014/main" id="{EDC6E520-7274-E7EC-C2DB-1AE278378BFD}"/>
              </a:ext>
            </a:extLst>
          </xdr:cNvPr>
          <xdr:cNvSpPr/>
        </xdr:nvSpPr>
        <xdr:spPr>
          <a:xfrm>
            <a:off x="105620" y="121865"/>
            <a:ext cx="3226208" cy="683223"/>
          </a:xfrm>
          <a:prstGeom prst="rect">
            <a:avLst/>
          </a:prstGeom>
          <a:noFill/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398" name="230 Rectángulo">
            <a:extLst>
              <a:ext uri="{FF2B5EF4-FFF2-40B4-BE49-F238E27FC236}">
                <a16:creationId xmlns="" xmlns:a16="http://schemas.microsoft.com/office/drawing/2014/main" id="{A99B3F9C-5D3E-D844-FB9E-8E40926711F9}"/>
              </a:ext>
            </a:extLst>
          </xdr:cNvPr>
          <xdr:cNvSpPr/>
        </xdr:nvSpPr>
        <xdr:spPr>
          <a:xfrm>
            <a:off x="3485457" y="131239"/>
            <a:ext cx="3226208" cy="683223"/>
          </a:xfrm>
          <a:prstGeom prst="rect">
            <a:avLst/>
          </a:prstGeom>
          <a:noFill/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pic>
        <xdr:nvPicPr>
          <xdr:cNvPr id="401" name="Imagen 400">
            <a:extLst>
              <a:ext uri="{FF2B5EF4-FFF2-40B4-BE49-F238E27FC236}">
                <a16:creationId xmlns="" xmlns:a16="http://schemas.microsoft.com/office/drawing/2014/main" id="{23E149CC-5E02-6AE2-0EEB-EC8780647F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90590" y="171824"/>
            <a:ext cx="777486" cy="544979"/>
          </a:xfrm>
          <a:prstGeom prst="rect">
            <a:avLst/>
          </a:prstGeom>
        </xdr:spPr>
      </xdr:pic>
      <xdr:pic>
        <xdr:nvPicPr>
          <xdr:cNvPr id="402" name="Imagen 401">
            <a:extLst>
              <a:ext uri="{FF2B5EF4-FFF2-40B4-BE49-F238E27FC236}">
                <a16:creationId xmlns="" xmlns:a16="http://schemas.microsoft.com/office/drawing/2014/main" id="{6618DAA1-48DD-07A1-78A6-BDAC4C359D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842000" y="191620"/>
            <a:ext cx="777486" cy="54759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37</xdr:row>
      <xdr:rowOff>163946</xdr:rowOff>
    </xdr:from>
    <xdr:to>
      <xdr:col>9</xdr:col>
      <xdr:colOff>19050</xdr:colOff>
      <xdr:row>42</xdr:row>
      <xdr:rowOff>160771</xdr:rowOff>
    </xdr:to>
    <xdr:grpSp>
      <xdr:nvGrpSpPr>
        <xdr:cNvPr id="403" name="Grupo 402">
          <a:extLst>
            <a:ext uri="{FF2B5EF4-FFF2-40B4-BE49-F238E27FC236}">
              <a16:creationId xmlns="" xmlns:a16="http://schemas.microsoft.com/office/drawing/2014/main" id="{8F200A80-F9F4-4ED8-9429-E802DCD1723F}"/>
            </a:ext>
          </a:extLst>
        </xdr:cNvPr>
        <xdr:cNvGrpSpPr/>
      </xdr:nvGrpSpPr>
      <xdr:grpSpPr>
        <a:xfrm>
          <a:off x="0" y="7212446"/>
          <a:ext cx="6781800" cy="949325"/>
          <a:chOff x="0" y="0"/>
          <a:chExt cx="6813550" cy="917575"/>
        </a:xfrm>
      </xdr:grpSpPr>
      <xdr:sp macro="" textlink="">
        <xdr:nvSpPr>
          <xdr:cNvPr id="404" name="228 CuadroTexto">
            <a:extLst>
              <a:ext uri="{FF2B5EF4-FFF2-40B4-BE49-F238E27FC236}">
                <a16:creationId xmlns="" xmlns:a16="http://schemas.microsoft.com/office/drawing/2014/main" id="{88DD0362-A866-62D5-B307-184BBE8DC0CA}"/>
              </a:ext>
            </a:extLst>
          </xdr:cNvPr>
          <xdr:cNvSpPr txBox="1"/>
        </xdr:nvSpPr>
        <xdr:spPr>
          <a:xfrm>
            <a:off x="0" y="0"/>
            <a:ext cx="6813550" cy="917575"/>
          </a:xfrm>
          <a:prstGeom prst="rect">
            <a:avLst/>
          </a:prstGeom>
          <a:solidFill>
            <a:schemeClr val="tx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AR" sz="1100"/>
          </a:p>
        </xdr:txBody>
      </xdr:sp>
      <xdr:sp macro="" textlink="">
        <xdr:nvSpPr>
          <xdr:cNvPr id="405" name="229 Rectángulo">
            <a:extLst>
              <a:ext uri="{FF2B5EF4-FFF2-40B4-BE49-F238E27FC236}">
                <a16:creationId xmlns="" xmlns:a16="http://schemas.microsoft.com/office/drawing/2014/main" id="{8ED5B5A1-3B79-42B9-4F88-27B2EE4E2CD0}"/>
              </a:ext>
            </a:extLst>
          </xdr:cNvPr>
          <xdr:cNvSpPr/>
        </xdr:nvSpPr>
        <xdr:spPr>
          <a:xfrm>
            <a:off x="105620" y="121865"/>
            <a:ext cx="3226208" cy="683223"/>
          </a:xfrm>
          <a:prstGeom prst="rect">
            <a:avLst/>
          </a:prstGeom>
          <a:noFill/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406" name="230 Rectángulo">
            <a:extLst>
              <a:ext uri="{FF2B5EF4-FFF2-40B4-BE49-F238E27FC236}">
                <a16:creationId xmlns="" xmlns:a16="http://schemas.microsoft.com/office/drawing/2014/main" id="{72BF17E9-30A1-2261-AE2B-6F14D3F27166}"/>
              </a:ext>
            </a:extLst>
          </xdr:cNvPr>
          <xdr:cNvSpPr/>
        </xdr:nvSpPr>
        <xdr:spPr>
          <a:xfrm>
            <a:off x="3485457" y="131239"/>
            <a:ext cx="3226208" cy="683223"/>
          </a:xfrm>
          <a:prstGeom prst="rect">
            <a:avLst/>
          </a:prstGeom>
          <a:noFill/>
          <a:ln w="381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pic>
        <xdr:nvPicPr>
          <xdr:cNvPr id="409" name="Imagen 408">
            <a:extLst>
              <a:ext uri="{FF2B5EF4-FFF2-40B4-BE49-F238E27FC236}">
                <a16:creationId xmlns="" xmlns:a16="http://schemas.microsoft.com/office/drawing/2014/main" id="{9FBAFA80-BD10-0312-B534-DE4F01328C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90590" y="171824"/>
            <a:ext cx="777486" cy="544979"/>
          </a:xfrm>
          <a:prstGeom prst="rect">
            <a:avLst/>
          </a:prstGeom>
        </xdr:spPr>
      </xdr:pic>
      <xdr:pic>
        <xdr:nvPicPr>
          <xdr:cNvPr id="410" name="Imagen 409">
            <a:extLst>
              <a:ext uri="{FF2B5EF4-FFF2-40B4-BE49-F238E27FC236}">
                <a16:creationId xmlns="" xmlns:a16="http://schemas.microsoft.com/office/drawing/2014/main" id="{1C04A4F4-D15F-CA77-6377-4AF7AE77EA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842000" y="191620"/>
            <a:ext cx="777486" cy="5475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712480</xdr:colOff>
      <xdr:row>13</xdr:row>
      <xdr:rowOff>123148</xdr:rowOff>
    </xdr:from>
    <xdr:to>
      <xdr:col>2</xdr:col>
      <xdr:colOff>292958</xdr:colOff>
      <xdr:row>15</xdr:row>
      <xdr:rowOff>76576</xdr:rowOff>
    </xdr:to>
    <xdr:sp macro="" textlink="">
      <xdr:nvSpPr>
        <xdr:cNvPr id="104" name="103 CuadroTexto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1474480" y="2517098"/>
          <a:ext cx="342478" cy="32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500">
              <a:latin typeface="Fira Sans Black" panose="020B0A03050000020004" pitchFamily="34" charset="0"/>
            </a:rPr>
            <a:t>$</a:t>
          </a:r>
        </a:p>
      </xdr:txBody>
    </xdr:sp>
    <xdr:clientData/>
  </xdr:twoCellAnchor>
  <xdr:oneCellAnchor>
    <xdr:from>
      <xdr:col>13</xdr:col>
      <xdr:colOff>42333</xdr:colOff>
      <xdr:row>7</xdr:row>
      <xdr:rowOff>0</xdr:rowOff>
    </xdr:from>
    <xdr:ext cx="47625" cy="47625"/>
    <xdr:pic>
      <xdr:nvPicPr>
        <xdr:cNvPr id="529" name="Imagen 531" descr="http://10.147.99.232:8088/Script/sortabletable_img/blank.png">
          <a:extLst>
            <a:ext uri="{FF2B5EF4-FFF2-40B4-BE49-F238E27FC236}">
              <a16:creationId xmlns="" xmlns:a16="http://schemas.microsoft.com/office/drawing/2014/main" id="{1D5D7738-E10C-4E08-ACE7-81886B367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7143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7</xdr:row>
      <xdr:rowOff>0</xdr:rowOff>
    </xdr:from>
    <xdr:ext cx="47625" cy="47625"/>
    <xdr:pic>
      <xdr:nvPicPr>
        <xdr:cNvPr id="532" name="Imagen 541" descr="http://10.147.99.232:8088/Script/sortabletable_img/blank.png">
          <a:extLst>
            <a:ext uri="{FF2B5EF4-FFF2-40B4-BE49-F238E27FC236}">
              <a16:creationId xmlns="" xmlns:a16="http://schemas.microsoft.com/office/drawing/2014/main" id="{FB484F5E-FBDD-471E-8E87-A84D5E490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7143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7</xdr:row>
      <xdr:rowOff>0</xdr:rowOff>
    </xdr:from>
    <xdr:ext cx="47625" cy="47625"/>
    <xdr:pic>
      <xdr:nvPicPr>
        <xdr:cNvPr id="535" name="Imagen 554" descr="http://10.147.99.232:8088/Script/sortabletable_img/blank.png">
          <a:extLst>
            <a:ext uri="{FF2B5EF4-FFF2-40B4-BE49-F238E27FC236}">
              <a16:creationId xmlns="" xmlns:a16="http://schemas.microsoft.com/office/drawing/2014/main" id="{89B97A19-A7E8-4BCD-A30A-8BCD8559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7143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7</xdr:row>
      <xdr:rowOff>254001</xdr:rowOff>
    </xdr:from>
    <xdr:ext cx="47625" cy="47625"/>
    <xdr:pic>
      <xdr:nvPicPr>
        <xdr:cNvPr id="538" name="Imagen 567" descr="http://10.147.99.232:8088/Script/sortabletable_img/blank.png">
          <a:extLst>
            <a:ext uri="{FF2B5EF4-FFF2-40B4-BE49-F238E27FC236}">
              <a16:creationId xmlns="" xmlns:a16="http://schemas.microsoft.com/office/drawing/2014/main" id="{1312556F-9FA9-46E5-8F42-7AE18C1C2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109129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7</xdr:row>
      <xdr:rowOff>254001</xdr:rowOff>
    </xdr:from>
    <xdr:ext cx="47625" cy="47625"/>
    <xdr:pic>
      <xdr:nvPicPr>
        <xdr:cNvPr id="539" name="Imagen 671" descr="http://10.147.99.232:8088/Script/sortabletable_img/blank.png">
          <a:extLst>
            <a:ext uri="{FF2B5EF4-FFF2-40B4-BE49-F238E27FC236}">
              <a16:creationId xmlns="" xmlns:a16="http://schemas.microsoft.com/office/drawing/2014/main" id="{32192817-7E20-467D-B5AF-29179600F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109129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6</xdr:row>
      <xdr:rowOff>254001</xdr:rowOff>
    </xdr:from>
    <xdr:ext cx="47625" cy="47625"/>
    <xdr:pic>
      <xdr:nvPicPr>
        <xdr:cNvPr id="540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55561A54-B20B-4068-AF70-8C601F6D9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986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7</xdr:row>
      <xdr:rowOff>254001</xdr:rowOff>
    </xdr:from>
    <xdr:ext cx="47625" cy="47625"/>
    <xdr:pic>
      <xdr:nvPicPr>
        <xdr:cNvPr id="541" name="Imagen 749" descr="http://10.147.99.232:8088/Script/sortabletable_img/blank.png">
          <a:extLst>
            <a:ext uri="{FF2B5EF4-FFF2-40B4-BE49-F238E27FC236}">
              <a16:creationId xmlns="" xmlns:a16="http://schemas.microsoft.com/office/drawing/2014/main" id="{70BEFFE6-2768-4A82-8CF8-79AFF1A83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109129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6</xdr:row>
      <xdr:rowOff>254001</xdr:rowOff>
    </xdr:from>
    <xdr:ext cx="47625" cy="47625"/>
    <xdr:pic>
      <xdr:nvPicPr>
        <xdr:cNvPr id="542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7461C979-0E43-485C-89BF-EAED4B717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986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7</xdr:row>
      <xdr:rowOff>254001</xdr:rowOff>
    </xdr:from>
    <xdr:ext cx="47625" cy="47625"/>
    <xdr:pic>
      <xdr:nvPicPr>
        <xdr:cNvPr id="543" name="Imagen 892" descr="http://10.147.99.232:8088/Script/sortabletable_img/blank.png">
          <a:extLst>
            <a:ext uri="{FF2B5EF4-FFF2-40B4-BE49-F238E27FC236}">
              <a16:creationId xmlns="" xmlns:a16="http://schemas.microsoft.com/office/drawing/2014/main" id="{32215834-D690-4759-9B1D-8F113562D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109129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0</xdr:rowOff>
    </xdr:from>
    <xdr:ext cx="47625" cy="47625"/>
    <xdr:pic>
      <xdr:nvPicPr>
        <xdr:cNvPr id="547" name="Imagen 531" descr="http://10.147.99.232:8088/Script/sortabletable_img/blank.png">
          <a:extLst>
            <a:ext uri="{FF2B5EF4-FFF2-40B4-BE49-F238E27FC236}">
              <a16:creationId xmlns="" xmlns:a16="http://schemas.microsoft.com/office/drawing/2014/main" id="{0BC00269-B3B2-43A6-8A0C-30AAEB0E2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7143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0</xdr:rowOff>
    </xdr:from>
    <xdr:ext cx="47625" cy="47625"/>
    <xdr:pic>
      <xdr:nvPicPr>
        <xdr:cNvPr id="550" name="Imagen 541" descr="http://10.147.99.232:8088/Script/sortabletable_img/blank.png">
          <a:extLst>
            <a:ext uri="{FF2B5EF4-FFF2-40B4-BE49-F238E27FC236}">
              <a16:creationId xmlns="" xmlns:a16="http://schemas.microsoft.com/office/drawing/2014/main" id="{8C25E101-7460-41CB-BC26-DD9EEA676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7143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0</xdr:rowOff>
    </xdr:from>
    <xdr:ext cx="47625" cy="47625"/>
    <xdr:pic>
      <xdr:nvPicPr>
        <xdr:cNvPr id="554" name="Imagen 554" descr="http://10.147.99.232:8088/Script/sortabletable_img/blank.png">
          <a:extLst>
            <a:ext uri="{FF2B5EF4-FFF2-40B4-BE49-F238E27FC236}">
              <a16:creationId xmlns="" xmlns:a16="http://schemas.microsoft.com/office/drawing/2014/main" id="{411A8E63-E1AC-4607-97CD-403519F4B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7143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254001</xdr:rowOff>
    </xdr:from>
    <xdr:ext cx="47625" cy="47625"/>
    <xdr:pic>
      <xdr:nvPicPr>
        <xdr:cNvPr id="557" name="Imagen 567" descr="http://10.147.99.232:8088/Script/sortabletable_img/blank.png">
          <a:extLst>
            <a:ext uri="{FF2B5EF4-FFF2-40B4-BE49-F238E27FC236}">
              <a16:creationId xmlns="" xmlns:a16="http://schemas.microsoft.com/office/drawing/2014/main" id="{7FB462A5-0746-4507-87E9-B76EDF68F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109129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254001</xdr:rowOff>
    </xdr:from>
    <xdr:ext cx="47625" cy="47625"/>
    <xdr:pic>
      <xdr:nvPicPr>
        <xdr:cNvPr id="558" name="Imagen 671" descr="http://10.147.99.232:8088/Script/sortabletable_img/blank.png">
          <a:extLst>
            <a:ext uri="{FF2B5EF4-FFF2-40B4-BE49-F238E27FC236}">
              <a16:creationId xmlns="" xmlns:a16="http://schemas.microsoft.com/office/drawing/2014/main" id="{FC979A09-EEA5-4410-9C9D-DB708FA96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109129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8</xdr:row>
      <xdr:rowOff>254001</xdr:rowOff>
    </xdr:from>
    <xdr:ext cx="47625" cy="47625"/>
    <xdr:pic>
      <xdr:nvPicPr>
        <xdr:cNvPr id="559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3902FE7F-F42A-4D48-9C15-5B4621799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986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254001</xdr:rowOff>
    </xdr:from>
    <xdr:ext cx="47625" cy="47625"/>
    <xdr:pic>
      <xdr:nvPicPr>
        <xdr:cNvPr id="560" name="Imagen 749" descr="http://10.147.99.232:8088/Script/sortabletable_img/blank.png">
          <a:extLst>
            <a:ext uri="{FF2B5EF4-FFF2-40B4-BE49-F238E27FC236}">
              <a16:creationId xmlns="" xmlns:a16="http://schemas.microsoft.com/office/drawing/2014/main" id="{10D1ACB9-C98E-431F-8E69-68F90576C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109129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8</xdr:row>
      <xdr:rowOff>254001</xdr:rowOff>
    </xdr:from>
    <xdr:ext cx="47625" cy="47625"/>
    <xdr:pic>
      <xdr:nvPicPr>
        <xdr:cNvPr id="561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8CFB7B2B-C52B-4001-84F1-799E1C057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90986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9</xdr:row>
      <xdr:rowOff>254001</xdr:rowOff>
    </xdr:from>
    <xdr:ext cx="47625" cy="47625"/>
    <xdr:pic>
      <xdr:nvPicPr>
        <xdr:cNvPr id="562" name="Imagen 892" descr="http://10.147.99.232:8088/Script/sortabletable_img/blank.png">
          <a:extLst>
            <a:ext uri="{FF2B5EF4-FFF2-40B4-BE49-F238E27FC236}">
              <a16:creationId xmlns="" xmlns:a16="http://schemas.microsoft.com/office/drawing/2014/main" id="{AF6670BA-2585-47CE-98D6-5750019F4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0047" y="1091294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4</xdr:row>
      <xdr:rowOff>254001</xdr:rowOff>
    </xdr:from>
    <xdr:ext cx="47625" cy="47625"/>
    <xdr:pic>
      <xdr:nvPicPr>
        <xdr:cNvPr id="563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F478539A-9BFB-428E-A8E3-D12207968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242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4</xdr:row>
      <xdr:rowOff>254001</xdr:rowOff>
    </xdr:from>
    <xdr:ext cx="47625" cy="47625"/>
    <xdr:pic>
      <xdr:nvPicPr>
        <xdr:cNvPr id="564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4E6EA742-2E16-49CE-84FE-86394800C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242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5</xdr:row>
      <xdr:rowOff>254001</xdr:rowOff>
    </xdr:from>
    <xdr:ext cx="47625" cy="47625"/>
    <xdr:pic>
      <xdr:nvPicPr>
        <xdr:cNvPr id="565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22900811-D862-4935-935D-F0A9E14BF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5</xdr:row>
      <xdr:rowOff>254001</xdr:rowOff>
    </xdr:from>
    <xdr:ext cx="47625" cy="47625"/>
    <xdr:pic>
      <xdr:nvPicPr>
        <xdr:cNvPr id="566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5ED9770F-D425-4170-AF00-6CE055C97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6</xdr:row>
      <xdr:rowOff>254001</xdr:rowOff>
    </xdr:from>
    <xdr:ext cx="47625" cy="47625"/>
    <xdr:pic>
      <xdr:nvPicPr>
        <xdr:cNvPr id="567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7B276DD-A1FE-47F8-AFBA-DAD7342DD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6</xdr:row>
      <xdr:rowOff>254001</xdr:rowOff>
    </xdr:from>
    <xdr:ext cx="47625" cy="47625"/>
    <xdr:pic>
      <xdr:nvPicPr>
        <xdr:cNvPr id="568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BF8293B8-4C9A-4351-A898-859ED8646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7</xdr:row>
      <xdr:rowOff>254001</xdr:rowOff>
    </xdr:from>
    <xdr:ext cx="47625" cy="47625"/>
    <xdr:pic>
      <xdr:nvPicPr>
        <xdr:cNvPr id="569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7C98F8C-A766-4F87-B45B-7694B5580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1107787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7</xdr:row>
      <xdr:rowOff>254001</xdr:rowOff>
    </xdr:from>
    <xdr:ext cx="47625" cy="47625"/>
    <xdr:pic>
      <xdr:nvPicPr>
        <xdr:cNvPr id="570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184C4D1C-1562-43A4-9421-2841BE8E7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1107787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7</xdr:row>
      <xdr:rowOff>254001</xdr:rowOff>
    </xdr:from>
    <xdr:ext cx="47625" cy="47625"/>
    <xdr:pic>
      <xdr:nvPicPr>
        <xdr:cNvPr id="571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20643D46-CFDB-460A-9E20-B6D39A1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7</xdr:row>
      <xdr:rowOff>254001</xdr:rowOff>
    </xdr:from>
    <xdr:ext cx="47625" cy="47625"/>
    <xdr:pic>
      <xdr:nvPicPr>
        <xdr:cNvPr id="572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0254A9E2-DA76-47E5-9EB5-C92CFDC45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8</xdr:row>
      <xdr:rowOff>254001</xdr:rowOff>
    </xdr:from>
    <xdr:ext cx="47625" cy="47625"/>
    <xdr:pic>
      <xdr:nvPicPr>
        <xdr:cNvPr id="573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17E94F5E-4223-4C5A-A53E-50C62C7A8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1107787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8</xdr:row>
      <xdr:rowOff>254001</xdr:rowOff>
    </xdr:from>
    <xdr:ext cx="47625" cy="47625"/>
    <xdr:pic>
      <xdr:nvPicPr>
        <xdr:cNvPr id="574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539993E6-8E01-406F-B9BE-E26C8D4F3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1107787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8</xdr:row>
      <xdr:rowOff>254001</xdr:rowOff>
    </xdr:from>
    <xdr:ext cx="47625" cy="47625"/>
    <xdr:pic>
      <xdr:nvPicPr>
        <xdr:cNvPr id="575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572DE5D-9AA1-4003-963B-6614A445A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8</xdr:row>
      <xdr:rowOff>254001</xdr:rowOff>
    </xdr:from>
    <xdr:ext cx="47625" cy="47625"/>
    <xdr:pic>
      <xdr:nvPicPr>
        <xdr:cNvPr id="640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E9D0A3B9-A139-43A4-A05E-1169BCC45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9</xdr:row>
      <xdr:rowOff>254001</xdr:rowOff>
    </xdr:from>
    <xdr:ext cx="47625" cy="47625"/>
    <xdr:pic>
      <xdr:nvPicPr>
        <xdr:cNvPr id="641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D32BE4DE-358B-44B6-B4A8-542E25C7D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1107787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9</xdr:row>
      <xdr:rowOff>254001</xdr:rowOff>
    </xdr:from>
    <xdr:ext cx="47625" cy="47625"/>
    <xdr:pic>
      <xdr:nvPicPr>
        <xdr:cNvPr id="642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8EEABF83-CCDF-403E-8E25-543B22617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1107787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9</xdr:row>
      <xdr:rowOff>254001</xdr:rowOff>
    </xdr:from>
    <xdr:ext cx="47625" cy="47625"/>
    <xdr:pic>
      <xdr:nvPicPr>
        <xdr:cNvPr id="643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F9924D75-6C12-4664-A0B8-D10E8433E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9</xdr:row>
      <xdr:rowOff>254001</xdr:rowOff>
    </xdr:from>
    <xdr:ext cx="47625" cy="47625"/>
    <xdr:pic>
      <xdr:nvPicPr>
        <xdr:cNvPr id="644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20DA4D4C-EEAD-486A-A1DA-4AEEA026A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92306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10</xdr:row>
      <xdr:rowOff>254001</xdr:rowOff>
    </xdr:from>
    <xdr:ext cx="47625" cy="47625"/>
    <xdr:pic>
      <xdr:nvPicPr>
        <xdr:cNvPr id="645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1CBB03DC-4DD7-4F53-8F85-02B2DA3C3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1107787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42333</xdr:colOff>
      <xdr:row>10</xdr:row>
      <xdr:rowOff>254001</xdr:rowOff>
    </xdr:from>
    <xdr:ext cx="47625" cy="47625"/>
    <xdr:pic>
      <xdr:nvPicPr>
        <xdr:cNvPr id="646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3DD01D4C-E5D1-4F1D-A497-A4F60C761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2333" y="1107787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194829</xdr:colOff>
      <xdr:row>13</xdr:row>
      <xdr:rowOff>139989</xdr:rowOff>
    </xdr:from>
    <xdr:to>
      <xdr:col>19</xdr:col>
      <xdr:colOff>347807</xdr:colOff>
      <xdr:row>16</xdr:row>
      <xdr:rowOff>21648</xdr:rowOff>
    </xdr:to>
    <xdr:sp macro="" textlink="">
      <xdr:nvSpPr>
        <xdr:cNvPr id="650" name="CuadroTexto 649">
          <a:extLst>
            <a:ext uri="{FF2B5EF4-FFF2-40B4-BE49-F238E27FC236}">
              <a16:creationId xmlns="" xmlns:a16="http://schemas.microsoft.com/office/drawing/2014/main" id="{9492EC77-298B-4756-93A5-58E383739071}"/>
            </a:ext>
          </a:extLst>
        </xdr:cNvPr>
        <xdr:cNvSpPr txBox="1"/>
      </xdr:nvSpPr>
      <xdr:spPr>
        <a:xfrm>
          <a:off x="15850465" y="2616489"/>
          <a:ext cx="2438978" cy="45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Cortar de lista</a:t>
          </a:r>
          <a:r>
            <a:rPr lang="es-AR" sz="1100" baseline="0"/>
            <a:t> de precios y pegar</a:t>
          </a:r>
        </a:p>
        <a:p>
          <a:r>
            <a:rPr lang="es-AR" sz="1100" baseline="0"/>
            <a:t>Calcula solo el importe de préstamos</a:t>
          </a:r>
        </a:p>
        <a:p>
          <a:endParaRPr lang="es-AR" sz="1100"/>
        </a:p>
      </xdr:txBody>
    </xdr:sp>
    <xdr:clientData/>
  </xdr:twoCellAnchor>
  <xdr:twoCellAnchor>
    <xdr:from>
      <xdr:col>0</xdr:col>
      <xdr:colOff>7257</xdr:colOff>
      <xdr:row>4</xdr:row>
      <xdr:rowOff>99464</xdr:rowOff>
    </xdr:from>
    <xdr:to>
      <xdr:col>4</xdr:col>
      <xdr:colOff>291356</xdr:colOff>
      <xdr:row>18</xdr:row>
      <xdr:rowOff>158668</xdr:rowOff>
    </xdr:to>
    <xdr:grpSp>
      <xdr:nvGrpSpPr>
        <xdr:cNvPr id="652" name="Grupo 651">
          <a:extLst>
            <a:ext uri="{FF2B5EF4-FFF2-40B4-BE49-F238E27FC236}">
              <a16:creationId xmlns="" xmlns:a16="http://schemas.microsoft.com/office/drawing/2014/main" id="{8A3B87C9-C149-26AB-6875-004869948A6A}"/>
            </a:ext>
          </a:extLst>
        </xdr:cNvPr>
        <xdr:cNvGrpSpPr/>
      </xdr:nvGrpSpPr>
      <xdr:grpSpPr>
        <a:xfrm>
          <a:off x="7257" y="861464"/>
          <a:ext cx="3332099" cy="2726204"/>
          <a:chOff x="7257" y="828334"/>
          <a:chExt cx="3332099" cy="2610390"/>
        </a:xfrm>
      </xdr:grpSpPr>
      <xdr:sp macro="" textlink="">
        <xdr:nvSpPr>
          <xdr:cNvPr id="678" name="Rectángulo: esquinas redondeadas 677">
            <a:extLst>
              <a:ext uri="{FF2B5EF4-FFF2-40B4-BE49-F238E27FC236}">
                <a16:creationId xmlns="" xmlns:a16="http://schemas.microsoft.com/office/drawing/2014/main" id="{1FF87BED-45E6-84E9-F283-F1230F92C6A5}"/>
              </a:ext>
            </a:extLst>
          </xdr:cNvPr>
          <xdr:cNvSpPr/>
        </xdr:nvSpPr>
        <xdr:spPr>
          <a:xfrm>
            <a:off x="57784" y="3094390"/>
            <a:ext cx="1143000" cy="192193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79" name="Rectángulo: esquinas redondeadas 678">
            <a:extLst>
              <a:ext uri="{FF2B5EF4-FFF2-40B4-BE49-F238E27FC236}">
                <a16:creationId xmlns="" xmlns:a16="http://schemas.microsoft.com/office/drawing/2014/main" id="{73018FBB-C8EE-429A-84EA-216A9EC67318}"/>
              </a:ext>
            </a:extLst>
          </xdr:cNvPr>
          <xdr:cNvSpPr/>
        </xdr:nvSpPr>
        <xdr:spPr>
          <a:xfrm>
            <a:off x="1246909" y="3091306"/>
            <a:ext cx="811250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80" name="Rectángulo: esquinas redondeadas 679">
            <a:extLst>
              <a:ext uri="{FF2B5EF4-FFF2-40B4-BE49-F238E27FC236}">
                <a16:creationId xmlns="" xmlns:a16="http://schemas.microsoft.com/office/drawing/2014/main" id="{46682E11-BAC2-4341-9A07-56A9B5D2ADDD}"/>
              </a:ext>
            </a:extLst>
          </xdr:cNvPr>
          <xdr:cNvSpPr/>
        </xdr:nvSpPr>
        <xdr:spPr>
          <a:xfrm>
            <a:off x="2103034" y="3092337"/>
            <a:ext cx="1170983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83" name="Rectángulo: esquinas redondeadas 682">
            <a:extLst>
              <a:ext uri="{FF2B5EF4-FFF2-40B4-BE49-F238E27FC236}">
                <a16:creationId xmlns="" xmlns:a16="http://schemas.microsoft.com/office/drawing/2014/main" id="{BD801658-9BFC-4FA0-8C1F-6F48336367C3}"/>
              </a:ext>
            </a:extLst>
          </xdr:cNvPr>
          <xdr:cNvSpPr/>
        </xdr:nvSpPr>
        <xdr:spPr>
          <a:xfrm>
            <a:off x="751237" y="2776078"/>
            <a:ext cx="1814594" cy="235717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9" name="83 Rectángulo redondeado">
            <a:extLst>
              <a:ext uri="{FF2B5EF4-FFF2-40B4-BE49-F238E27FC236}">
                <a16:creationId xmlns="" xmlns:a16="http://schemas.microsoft.com/office/drawing/2014/main" id="{25C613E5-8F2D-42ED-8A16-F9FE53246AC2}"/>
              </a:ext>
            </a:extLst>
          </xdr:cNvPr>
          <xdr:cNvSpPr/>
        </xdr:nvSpPr>
        <xdr:spPr>
          <a:xfrm>
            <a:off x="551915" y="1555850"/>
            <a:ext cx="2271058" cy="584082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90" name="89 CuadroTexto">
            <a:extLst>
              <a:ext uri="{FF2B5EF4-FFF2-40B4-BE49-F238E27FC236}">
                <a16:creationId xmlns="" xmlns:a16="http://schemas.microsoft.com/office/drawing/2014/main" id="{00000000-0008-0000-0000-00005A000000}"/>
              </a:ext>
            </a:extLst>
          </xdr:cNvPr>
          <xdr:cNvSpPr txBox="1"/>
        </xdr:nvSpPr>
        <xdr:spPr>
          <a:xfrm>
            <a:off x="576016" y="1628145"/>
            <a:ext cx="367419" cy="43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2500">
                <a:solidFill>
                  <a:schemeClr val="bg1"/>
                </a:solidFill>
                <a:latin typeface="Fira Sans Black" panose="020B0A03050000020004" pitchFamily="34" charset="0"/>
              </a:rPr>
              <a:t>$</a:t>
            </a:r>
          </a:p>
        </xdr:txBody>
      </xdr:sp>
      <xdr:sp macro="" textlink="$L$6">
        <xdr:nvSpPr>
          <xdr:cNvPr id="106" name="105 CuadroTexto">
            <a:extLst>
              <a:ext uri="{FF2B5EF4-FFF2-40B4-BE49-F238E27FC236}">
                <a16:creationId xmlns=""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143681" y="3308310"/>
            <a:ext cx="484531" cy="1153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BB5BAB8-AA3E-4574-A546-9EEDB0D4245F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523300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$K$6">
        <xdr:nvSpPr>
          <xdr:cNvPr id="107" name="106 CuadroTexto">
            <a:extLst>
              <a:ext uri="{FF2B5EF4-FFF2-40B4-BE49-F238E27FC236}">
                <a16:creationId xmlns=""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969877" y="3317629"/>
            <a:ext cx="972223" cy="121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60F8B5C-08CF-43A8-801E-35C435D5180A}" type="TxLink">
              <a:rPr lang="en-US" sz="700">
                <a:solidFill>
                  <a:schemeClr val="tx1"/>
                </a:solidFill>
                <a:latin typeface="Fira Sans SemiBold" panose="020B0603050000020004" pitchFamily="34" charset="0"/>
                <a:ea typeface="+mn-ea"/>
                <a:cs typeface="+mn-cs"/>
              </a:rPr>
              <a:pPr marL="0" indent="0" algn="ctr"/>
              <a:t>7798016680288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70" name="94 CuadroTexto">
            <a:extLst>
              <a:ext uri="{FF2B5EF4-FFF2-40B4-BE49-F238E27FC236}">
                <a16:creationId xmlns="" xmlns:a16="http://schemas.microsoft.com/office/drawing/2014/main" id="{AEBBE35A-9EA9-4690-94AE-3DC01D459355}"/>
              </a:ext>
            </a:extLst>
          </xdr:cNvPr>
          <xdr:cNvSpPr txBox="1"/>
        </xdr:nvSpPr>
        <xdr:spPr>
          <a:xfrm>
            <a:off x="732928" y="2606513"/>
            <a:ext cx="894870" cy="100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700">
                <a:solidFill>
                  <a:schemeClr val="tx1"/>
                </a:solidFill>
                <a:latin typeface="Fira Sans SemiBold" panose="020B0603050000020004" pitchFamily="34" charset="0"/>
              </a:rPr>
              <a:t>Precio</a:t>
            </a:r>
            <a:r>
              <a:rPr lang="es-AR" sz="700" baseline="0">
                <a:solidFill>
                  <a:schemeClr val="tx1"/>
                </a:solidFill>
                <a:latin typeface="Fira Sans SemiBold" panose="020B0603050000020004" pitchFamily="34" charset="0"/>
              </a:rPr>
              <a:t> Contado:</a:t>
            </a:r>
            <a:endParaRPr lang="es-AR" sz="700">
              <a:solidFill>
                <a:schemeClr val="tx1"/>
              </a:solidFill>
              <a:latin typeface="Fira Sans SemiBold" panose="020B0603050000020004" pitchFamily="34" charset="0"/>
            </a:endParaRPr>
          </a:p>
        </xdr:txBody>
      </xdr:sp>
      <xdr:sp macro="" textlink="$N$6">
        <xdr:nvSpPr>
          <xdr:cNvPr id="71" name="102 CuadroTexto">
            <a:extLst>
              <a:ext uri="{FF2B5EF4-FFF2-40B4-BE49-F238E27FC236}">
                <a16:creationId xmlns="" xmlns:a16="http://schemas.microsoft.com/office/drawing/2014/main" id="{376B0800-F8B1-4BEC-BD95-1FEB93B2159D}"/>
              </a:ext>
            </a:extLst>
          </xdr:cNvPr>
          <xdr:cNvSpPr txBox="1"/>
        </xdr:nvSpPr>
        <xdr:spPr>
          <a:xfrm>
            <a:off x="1596029" y="2530714"/>
            <a:ext cx="1386282" cy="247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59E7F82-A669-43BD-878D-2BFED72B74D0}" type="TxLink">
              <a:rPr lang="en-US" sz="16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180.999,00</a:t>
            </a:fld>
            <a:endParaRPr lang="en-US" sz="1600">
              <a:latin typeface="Fira Sans Black" panose="020B0A03050000020004" pitchFamily="34" charset="0"/>
            </a:endParaRPr>
          </a:p>
        </xdr:txBody>
      </xdr:sp>
      <xdr:sp macro="" textlink="$P$6">
        <xdr:nvSpPr>
          <xdr:cNvPr id="73" name="88 CuadroTexto">
            <a:extLst>
              <a:ext uri="{FF2B5EF4-FFF2-40B4-BE49-F238E27FC236}">
                <a16:creationId xmlns="" xmlns:a16="http://schemas.microsoft.com/office/drawing/2014/main" id="{54E9093B-09D6-4CAF-9966-760D3CFF1125}"/>
              </a:ext>
            </a:extLst>
          </xdr:cNvPr>
          <xdr:cNvSpPr txBox="1"/>
        </xdr:nvSpPr>
        <xdr:spPr>
          <a:xfrm>
            <a:off x="7257" y="828334"/>
            <a:ext cx="1068829" cy="7746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26B79B-15B0-4764-A2A0-66D46BC836CB}" type="TxLink">
              <a:rPr lang="en-US" sz="60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12</a:t>
            </a:fld>
            <a:endParaRPr lang="en-US" sz="6000">
              <a:latin typeface="Fira Sans Black" panose="020B0A03050000020004" pitchFamily="34" charset="0"/>
            </a:endParaRPr>
          </a:p>
        </xdr:txBody>
      </xdr:sp>
      <xdr:sp macro="" textlink="$Q$6">
        <xdr:nvSpPr>
          <xdr:cNvPr id="74" name="88 CuadroTexto">
            <a:extLst>
              <a:ext uri="{FF2B5EF4-FFF2-40B4-BE49-F238E27FC236}">
                <a16:creationId xmlns="" xmlns:a16="http://schemas.microsoft.com/office/drawing/2014/main" id="{9643AB8E-7BB6-4E3E-8C5D-4AAF42A405DD}"/>
              </a:ext>
            </a:extLst>
          </xdr:cNvPr>
          <xdr:cNvSpPr txBox="1"/>
        </xdr:nvSpPr>
        <xdr:spPr>
          <a:xfrm>
            <a:off x="856737" y="1654797"/>
            <a:ext cx="1955406" cy="3490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A591AE6-8578-4589-B458-9C615F8855DF}" type="TxLink">
              <a:rPr lang="en-US" sz="3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pPr algn="ctr"/>
              <a:t>29.723</a:t>
            </a:fld>
            <a:endParaRPr lang="en-US" sz="3200">
              <a:solidFill>
                <a:schemeClr val="bg1"/>
              </a:solidFill>
              <a:latin typeface="Fira Sans Black" panose="020B0A03050000020004" pitchFamily="34" charset="0"/>
            </a:endParaRPr>
          </a:p>
        </xdr:txBody>
      </xdr:sp>
      <xdr:sp macro="" textlink="">
        <xdr:nvSpPr>
          <xdr:cNvPr id="370" name="88 CuadroTexto">
            <a:extLst>
              <a:ext uri="{FF2B5EF4-FFF2-40B4-BE49-F238E27FC236}">
                <a16:creationId xmlns="" xmlns:a16="http://schemas.microsoft.com/office/drawing/2014/main" id="{193367A7-ACE1-49C9-AF5B-00DDDA1EAA72}"/>
              </a:ext>
            </a:extLst>
          </xdr:cNvPr>
          <xdr:cNvSpPr txBox="1"/>
        </xdr:nvSpPr>
        <xdr:spPr>
          <a:xfrm>
            <a:off x="847277" y="1045308"/>
            <a:ext cx="2393414" cy="348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280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CUOTAS</a:t>
            </a:r>
            <a:r>
              <a:rPr lang="es-AR" sz="2800" baseline="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 FIJAS</a:t>
            </a:r>
            <a:endParaRPr lang="es-AR" sz="2800">
              <a:solidFill>
                <a:sysClr val="windowText" lastClr="000000"/>
              </a:solidFill>
              <a:latin typeface="Fira Sans Black" panose="020B0A03050000020004" pitchFamily="34" charset="0"/>
            </a:endParaRPr>
          </a:p>
        </xdr:txBody>
      </xdr:sp>
      <xdr:sp macro="" textlink="$S$6">
        <xdr:nvSpPr>
          <xdr:cNvPr id="373" name="105 CuadroTexto">
            <a:extLst>
              <a:ext uri="{FF2B5EF4-FFF2-40B4-BE49-F238E27FC236}">
                <a16:creationId xmlns="" xmlns:a16="http://schemas.microsoft.com/office/drawing/2014/main" id="{E6E72812-D0A6-4AD8-AFBF-F31A342DA417}"/>
              </a:ext>
            </a:extLst>
          </xdr:cNvPr>
          <xdr:cNvSpPr txBox="1"/>
        </xdr:nvSpPr>
        <xdr:spPr>
          <a:xfrm>
            <a:off x="280504" y="3127128"/>
            <a:ext cx="697156" cy="138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3636D-35E5-49CC-9443-F7C48D416D43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132,23%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74" name="94 CuadroTexto">
            <a:extLst>
              <a:ext uri="{FF2B5EF4-FFF2-40B4-BE49-F238E27FC236}">
                <a16:creationId xmlns="" xmlns:a16="http://schemas.microsoft.com/office/drawing/2014/main" id="{F8E923D9-1F70-4509-BFB5-668D2D6012FE}"/>
              </a:ext>
            </a:extLst>
          </xdr:cNvPr>
          <xdr:cNvSpPr txBox="1"/>
        </xdr:nvSpPr>
        <xdr:spPr>
          <a:xfrm>
            <a:off x="27357" y="3143751"/>
            <a:ext cx="423134" cy="1120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TNA</a:t>
            </a:r>
          </a:p>
        </xdr:txBody>
      </xdr:sp>
      <xdr:sp macro="" textlink="">
        <xdr:nvSpPr>
          <xdr:cNvPr id="375" name="94 CuadroTexto">
            <a:extLst>
              <a:ext uri="{FF2B5EF4-FFF2-40B4-BE49-F238E27FC236}">
                <a16:creationId xmlns="" xmlns:a16="http://schemas.microsoft.com/office/drawing/2014/main" id="{A219E49D-2ACC-4857-8744-A7510991CE39}"/>
              </a:ext>
            </a:extLst>
          </xdr:cNvPr>
          <xdr:cNvSpPr txBox="1"/>
        </xdr:nvSpPr>
        <xdr:spPr>
          <a:xfrm>
            <a:off x="823324" y="3137570"/>
            <a:ext cx="458658" cy="130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T$6">
        <xdr:nvSpPr>
          <xdr:cNvPr id="376" name="105 CuadroTexto">
            <a:extLst>
              <a:ext uri="{FF2B5EF4-FFF2-40B4-BE49-F238E27FC236}">
                <a16:creationId xmlns="" xmlns:a16="http://schemas.microsoft.com/office/drawing/2014/main" id="{C721FC6E-62ED-4136-93A3-1FF4B8906459}"/>
              </a:ext>
            </a:extLst>
          </xdr:cNvPr>
          <xdr:cNvSpPr txBox="1"/>
        </xdr:nvSpPr>
        <xdr:spPr>
          <a:xfrm>
            <a:off x="1430547" y="3125863"/>
            <a:ext cx="722255" cy="1443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083375-CB94-4223-8FBC-14A519D4A16F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250,88%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77" name="94 CuadroTexto">
            <a:extLst>
              <a:ext uri="{FF2B5EF4-FFF2-40B4-BE49-F238E27FC236}">
                <a16:creationId xmlns="" xmlns:a16="http://schemas.microsoft.com/office/drawing/2014/main" id="{39198F17-6F12-4161-AB82-1F60AEE6650B}"/>
              </a:ext>
            </a:extLst>
          </xdr:cNvPr>
          <xdr:cNvSpPr txBox="1"/>
        </xdr:nvSpPr>
        <xdr:spPr>
          <a:xfrm>
            <a:off x="1175537" y="3139682"/>
            <a:ext cx="410766" cy="116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TEA</a:t>
            </a:r>
          </a:p>
        </xdr:txBody>
      </xdr:sp>
      <xdr:sp macro="" textlink="$U$6">
        <xdr:nvSpPr>
          <xdr:cNvPr id="379" name="105 CuadroTexto">
            <a:extLst>
              <a:ext uri="{FF2B5EF4-FFF2-40B4-BE49-F238E27FC236}">
                <a16:creationId xmlns="" xmlns:a16="http://schemas.microsoft.com/office/drawing/2014/main" id="{71025BD6-7975-45A8-AFE0-640BCCC75C5E}"/>
              </a:ext>
            </a:extLst>
          </xdr:cNvPr>
          <xdr:cNvSpPr txBox="1"/>
        </xdr:nvSpPr>
        <xdr:spPr>
          <a:xfrm>
            <a:off x="2394426" y="3129645"/>
            <a:ext cx="943518" cy="1238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75C2A3F5-904B-41F8-9B3C-46426B8BAB2D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l"/>
              <a:t>356.679,72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80" name="94 CuadroTexto">
            <a:extLst>
              <a:ext uri="{FF2B5EF4-FFF2-40B4-BE49-F238E27FC236}">
                <a16:creationId xmlns="" xmlns:a16="http://schemas.microsoft.com/office/drawing/2014/main" id="{BF3B6126-14B2-4637-9A22-5F529C5ED69E}"/>
              </a:ext>
            </a:extLst>
          </xdr:cNvPr>
          <xdr:cNvSpPr txBox="1"/>
        </xdr:nvSpPr>
        <xdr:spPr>
          <a:xfrm>
            <a:off x="2055962" y="3122641"/>
            <a:ext cx="509811" cy="137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PFT $</a:t>
            </a:r>
          </a:p>
        </xdr:txBody>
      </xdr:sp>
      <xdr:sp macro="" textlink="$R$6">
        <xdr:nvSpPr>
          <xdr:cNvPr id="382" name="105 CuadroTexto">
            <a:extLst>
              <a:ext uri="{FF2B5EF4-FFF2-40B4-BE49-F238E27FC236}">
                <a16:creationId xmlns="" xmlns:a16="http://schemas.microsoft.com/office/drawing/2014/main" id="{66579C7C-E680-47B5-991A-52F91514E7A1}"/>
              </a:ext>
            </a:extLst>
          </xdr:cNvPr>
          <xdr:cNvSpPr txBox="1"/>
        </xdr:nvSpPr>
        <xdr:spPr>
          <a:xfrm>
            <a:off x="1070214" y="2810662"/>
            <a:ext cx="1132442" cy="170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7E4FB3-471E-48F4-98F1-5754FFA624FF}" type="TxLink">
              <a:rPr lang="en-US" sz="18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 panose="020F0502020204030204" pitchFamily="34" charset="0"/>
              </a:rPr>
              <a:pPr algn="ctr"/>
              <a:t>226,37%</a:t>
            </a:fld>
            <a:endParaRPr lang="en-US" sz="180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383" name="94 CuadroTexto">
            <a:extLst>
              <a:ext uri="{FF2B5EF4-FFF2-40B4-BE49-F238E27FC236}">
                <a16:creationId xmlns="" xmlns:a16="http://schemas.microsoft.com/office/drawing/2014/main" id="{BF9C6198-34D2-4B33-A2B4-B77EBC5B1136}"/>
              </a:ext>
            </a:extLst>
          </xdr:cNvPr>
          <xdr:cNvSpPr txBox="1"/>
        </xdr:nvSpPr>
        <xdr:spPr>
          <a:xfrm>
            <a:off x="725714" y="2810617"/>
            <a:ext cx="547915" cy="173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CFT</a:t>
            </a:r>
          </a:p>
        </xdr:txBody>
      </xdr:sp>
      <xdr:sp macro="" textlink="">
        <xdr:nvSpPr>
          <xdr:cNvPr id="384" name="94 CuadroTexto">
            <a:extLst>
              <a:ext uri="{FF2B5EF4-FFF2-40B4-BE49-F238E27FC236}">
                <a16:creationId xmlns="" xmlns:a16="http://schemas.microsoft.com/office/drawing/2014/main" id="{EE62E881-3880-4BE1-9F54-AD654E2C7FEA}"/>
              </a:ext>
            </a:extLst>
          </xdr:cNvPr>
          <xdr:cNvSpPr txBox="1"/>
        </xdr:nvSpPr>
        <xdr:spPr>
          <a:xfrm>
            <a:off x="1975077" y="2815179"/>
            <a:ext cx="652009" cy="172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M$6">
        <xdr:nvSpPr>
          <xdr:cNvPr id="387" name="90 CuadroTexto">
            <a:extLst>
              <a:ext uri="{FF2B5EF4-FFF2-40B4-BE49-F238E27FC236}">
                <a16:creationId xmlns="" xmlns:a16="http://schemas.microsoft.com/office/drawing/2014/main" id="{B67610E9-C25E-4980-B4E3-41A24EDB1708}"/>
              </a:ext>
            </a:extLst>
          </xdr:cNvPr>
          <xdr:cNvSpPr txBox="1"/>
        </xdr:nvSpPr>
        <xdr:spPr>
          <a:xfrm>
            <a:off x="45760" y="2337176"/>
            <a:ext cx="3293596" cy="180421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fld id="{97215FA6-9FEC-4E72-A506-681779E0EE2D}" type="TxLink">
              <a:rPr lang="en-US" sz="1000" b="0" i="0" u="none" strike="noStrike">
                <a:solidFill>
                  <a:schemeClr val="bg1"/>
                </a:solidFill>
                <a:latin typeface="Fira Sans SemiBold" panose="020B0603050000020004" pitchFamily="34" charset="0"/>
                <a:cs typeface="Calibri" panose="020F0502020204030204" pitchFamily="34" charset="0"/>
              </a:rPr>
              <a:pPr algn="ctr"/>
              <a:t>LAVARROPAS SEMIAUT 10KG 4054</a:t>
            </a:fld>
            <a:endParaRPr lang="en-US" sz="1000" b="0" i="0" u="none" strike="noStrike">
              <a:solidFill>
                <a:schemeClr val="bg1"/>
              </a:solidFill>
              <a:latin typeface="Fira Sans SemiBold" panose="020B06030500000200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685" name="94 CuadroTexto">
            <a:extLst>
              <a:ext uri="{FF2B5EF4-FFF2-40B4-BE49-F238E27FC236}">
                <a16:creationId xmlns="" xmlns:a16="http://schemas.microsoft.com/office/drawing/2014/main" id="{B1B58799-DA0F-4D16-9761-2290FBB0BB00}"/>
              </a:ext>
            </a:extLst>
          </xdr:cNvPr>
          <xdr:cNvSpPr txBox="1"/>
        </xdr:nvSpPr>
        <xdr:spPr>
          <a:xfrm>
            <a:off x="207438" y="2183943"/>
            <a:ext cx="3051864" cy="120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800" b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SUJETO</a:t>
            </a:r>
            <a:r>
              <a:rPr lang="es-AR" sz="800" b="0" baseline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 A APROBACIÓN CREDITICIA - CUOTA PROMEDIO 30 DÍAS</a:t>
            </a:r>
            <a:endParaRPr lang="es-AR" sz="800" b="0">
              <a:solidFill>
                <a:schemeClr val="tx1"/>
              </a:solidFill>
              <a:latin typeface="Fira Sans SemiBold" panose="020B06030500000200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48" name="90 CuadroTexto">
            <a:extLst>
              <a:ext uri="{FF2B5EF4-FFF2-40B4-BE49-F238E27FC236}">
                <a16:creationId xmlns="" xmlns:a16="http://schemas.microsoft.com/office/drawing/2014/main" id="{48DACE64-FC17-4CDB-84DF-CA46107A6D81}"/>
              </a:ext>
            </a:extLst>
          </xdr:cNvPr>
          <xdr:cNvSpPr txBox="1"/>
        </xdr:nvSpPr>
        <xdr:spPr>
          <a:xfrm>
            <a:off x="1395097" y="1394715"/>
            <a:ext cx="691931" cy="138425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t>DESDE</a:t>
            </a:r>
          </a:p>
        </xdr:txBody>
      </xdr:sp>
    </xdr:grpSp>
    <xdr:clientData/>
  </xdr:twoCellAnchor>
  <xdr:twoCellAnchor>
    <xdr:from>
      <xdr:col>4</xdr:col>
      <xdr:colOff>373901</xdr:colOff>
      <xdr:row>4</xdr:row>
      <xdr:rowOff>97419</xdr:rowOff>
    </xdr:from>
    <xdr:to>
      <xdr:col>8</xdr:col>
      <xdr:colOff>663671</xdr:colOff>
      <xdr:row>18</xdr:row>
      <xdr:rowOff>156623</xdr:rowOff>
    </xdr:to>
    <xdr:grpSp>
      <xdr:nvGrpSpPr>
        <xdr:cNvPr id="653" name="Grupo 652">
          <a:extLst>
            <a:ext uri="{FF2B5EF4-FFF2-40B4-BE49-F238E27FC236}">
              <a16:creationId xmlns="" xmlns:a16="http://schemas.microsoft.com/office/drawing/2014/main" id="{F15A476A-CB1C-4D8E-A801-A32B5DB07B4C}"/>
            </a:ext>
          </a:extLst>
        </xdr:cNvPr>
        <xdr:cNvGrpSpPr/>
      </xdr:nvGrpSpPr>
      <xdr:grpSpPr>
        <a:xfrm>
          <a:off x="3421901" y="859419"/>
          <a:ext cx="3337770" cy="2726204"/>
          <a:chOff x="7257" y="828334"/>
          <a:chExt cx="3347295" cy="2610390"/>
        </a:xfrm>
      </xdr:grpSpPr>
      <xdr:sp macro="" textlink="">
        <xdr:nvSpPr>
          <xdr:cNvPr id="654" name="Rectángulo: esquinas redondeadas 653">
            <a:extLst>
              <a:ext uri="{FF2B5EF4-FFF2-40B4-BE49-F238E27FC236}">
                <a16:creationId xmlns="" xmlns:a16="http://schemas.microsoft.com/office/drawing/2014/main" id="{B5DA8F43-D9B0-AA9F-3F49-383661936FD2}"/>
              </a:ext>
            </a:extLst>
          </xdr:cNvPr>
          <xdr:cNvSpPr/>
        </xdr:nvSpPr>
        <xdr:spPr>
          <a:xfrm>
            <a:off x="57784" y="3094390"/>
            <a:ext cx="1143000" cy="192193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55" name="Rectángulo: esquinas redondeadas 654">
            <a:extLst>
              <a:ext uri="{FF2B5EF4-FFF2-40B4-BE49-F238E27FC236}">
                <a16:creationId xmlns="" xmlns:a16="http://schemas.microsoft.com/office/drawing/2014/main" id="{78F2443D-3512-A11B-8398-EFF05F78A276}"/>
              </a:ext>
            </a:extLst>
          </xdr:cNvPr>
          <xdr:cNvSpPr/>
        </xdr:nvSpPr>
        <xdr:spPr>
          <a:xfrm>
            <a:off x="1246909" y="3091306"/>
            <a:ext cx="811250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56" name="Rectángulo: esquinas redondeadas 655">
            <a:extLst>
              <a:ext uri="{FF2B5EF4-FFF2-40B4-BE49-F238E27FC236}">
                <a16:creationId xmlns="" xmlns:a16="http://schemas.microsoft.com/office/drawing/2014/main" id="{7B3B08BC-A117-F9F0-96E8-9D1D9D56A7EF}"/>
              </a:ext>
            </a:extLst>
          </xdr:cNvPr>
          <xdr:cNvSpPr/>
        </xdr:nvSpPr>
        <xdr:spPr>
          <a:xfrm>
            <a:off x="2103034" y="3092337"/>
            <a:ext cx="1170983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57" name="Rectángulo: esquinas redondeadas 656">
            <a:extLst>
              <a:ext uri="{FF2B5EF4-FFF2-40B4-BE49-F238E27FC236}">
                <a16:creationId xmlns="" xmlns:a16="http://schemas.microsoft.com/office/drawing/2014/main" id="{25921110-A791-3DCF-1A52-FDD355CB60DB}"/>
              </a:ext>
            </a:extLst>
          </xdr:cNvPr>
          <xdr:cNvSpPr/>
        </xdr:nvSpPr>
        <xdr:spPr>
          <a:xfrm>
            <a:off x="751237" y="2776078"/>
            <a:ext cx="1814594" cy="235717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58" name="83 Rectángulo redondeado">
            <a:extLst>
              <a:ext uri="{FF2B5EF4-FFF2-40B4-BE49-F238E27FC236}">
                <a16:creationId xmlns="" xmlns:a16="http://schemas.microsoft.com/office/drawing/2014/main" id="{B21EC32E-8814-63DF-187C-B87DA6245268}"/>
              </a:ext>
            </a:extLst>
          </xdr:cNvPr>
          <xdr:cNvSpPr/>
        </xdr:nvSpPr>
        <xdr:spPr>
          <a:xfrm>
            <a:off x="551915" y="1555850"/>
            <a:ext cx="2271058" cy="584082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59" name="89 CuadroTexto">
            <a:extLst>
              <a:ext uri="{FF2B5EF4-FFF2-40B4-BE49-F238E27FC236}">
                <a16:creationId xmlns="" xmlns:a16="http://schemas.microsoft.com/office/drawing/2014/main" id="{27DB8A71-B3DD-DCAF-6172-0E80BB4E3BE1}"/>
              </a:ext>
            </a:extLst>
          </xdr:cNvPr>
          <xdr:cNvSpPr txBox="1"/>
        </xdr:nvSpPr>
        <xdr:spPr>
          <a:xfrm>
            <a:off x="566464" y="1619025"/>
            <a:ext cx="367419" cy="43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2500">
                <a:solidFill>
                  <a:schemeClr val="bg1"/>
                </a:solidFill>
                <a:latin typeface="Fira Sans Black" panose="020B0A03050000020004" pitchFamily="34" charset="0"/>
              </a:rPr>
              <a:t>$</a:t>
            </a:r>
          </a:p>
        </xdr:txBody>
      </xdr:sp>
      <xdr:sp macro="" textlink="$L$7">
        <xdr:nvSpPr>
          <xdr:cNvPr id="660" name="105 CuadroTexto">
            <a:extLst>
              <a:ext uri="{FF2B5EF4-FFF2-40B4-BE49-F238E27FC236}">
                <a16:creationId xmlns="" xmlns:a16="http://schemas.microsoft.com/office/drawing/2014/main" id="{F4702F53-CF61-27B4-1D79-C87013C82958}"/>
              </a:ext>
            </a:extLst>
          </xdr:cNvPr>
          <xdr:cNvSpPr txBox="1"/>
        </xdr:nvSpPr>
        <xdr:spPr>
          <a:xfrm>
            <a:off x="249135" y="3317430"/>
            <a:ext cx="484531" cy="1153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D9D5C06-C04D-4DC8-98FA-EEF81CAE581F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523298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$K$7">
        <xdr:nvSpPr>
          <xdr:cNvPr id="661" name="106 CuadroTexto">
            <a:extLst>
              <a:ext uri="{FF2B5EF4-FFF2-40B4-BE49-F238E27FC236}">
                <a16:creationId xmlns="" xmlns:a16="http://schemas.microsoft.com/office/drawing/2014/main" id="{5031A91F-E7C1-5841-313B-2D7DE4AE82D6}"/>
              </a:ext>
            </a:extLst>
          </xdr:cNvPr>
          <xdr:cNvSpPr txBox="1"/>
        </xdr:nvSpPr>
        <xdr:spPr>
          <a:xfrm>
            <a:off x="969877" y="3317629"/>
            <a:ext cx="972223" cy="121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B354FAB-4326-4241-872D-7F2CDF3B523B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7798016680264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662" name="94 CuadroTexto">
            <a:extLst>
              <a:ext uri="{FF2B5EF4-FFF2-40B4-BE49-F238E27FC236}">
                <a16:creationId xmlns="" xmlns:a16="http://schemas.microsoft.com/office/drawing/2014/main" id="{8741DA3E-641E-6F6F-B2AD-5CA01FF090D4}"/>
              </a:ext>
            </a:extLst>
          </xdr:cNvPr>
          <xdr:cNvSpPr txBox="1"/>
        </xdr:nvSpPr>
        <xdr:spPr>
          <a:xfrm>
            <a:off x="732928" y="2606513"/>
            <a:ext cx="894870" cy="100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700">
                <a:solidFill>
                  <a:schemeClr val="tx1"/>
                </a:solidFill>
                <a:latin typeface="Fira Sans SemiBold" panose="020B0603050000020004" pitchFamily="34" charset="0"/>
              </a:rPr>
              <a:t>Precio</a:t>
            </a:r>
            <a:r>
              <a:rPr lang="es-AR" sz="700" baseline="0">
                <a:solidFill>
                  <a:schemeClr val="tx1"/>
                </a:solidFill>
                <a:latin typeface="Fira Sans SemiBold" panose="020B0603050000020004" pitchFamily="34" charset="0"/>
              </a:rPr>
              <a:t> Contado:</a:t>
            </a:r>
            <a:endParaRPr lang="es-AR" sz="700">
              <a:solidFill>
                <a:schemeClr val="tx1"/>
              </a:solidFill>
              <a:latin typeface="Fira Sans SemiBold" panose="020B0603050000020004" pitchFamily="34" charset="0"/>
            </a:endParaRPr>
          </a:p>
        </xdr:txBody>
      </xdr:sp>
      <xdr:sp macro="" textlink="$N$7">
        <xdr:nvSpPr>
          <xdr:cNvPr id="663" name="102 CuadroTexto">
            <a:extLst>
              <a:ext uri="{FF2B5EF4-FFF2-40B4-BE49-F238E27FC236}">
                <a16:creationId xmlns="" xmlns:a16="http://schemas.microsoft.com/office/drawing/2014/main" id="{20D4B452-B0CC-198C-42B4-BD33817DC091}"/>
              </a:ext>
            </a:extLst>
          </xdr:cNvPr>
          <xdr:cNvSpPr txBox="1"/>
        </xdr:nvSpPr>
        <xdr:spPr>
          <a:xfrm>
            <a:off x="1596029" y="2530714"/>
            <a:ext cx="1386282" cy="247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699F6F2-0BE8-4271-B480-8631D931591B}" type="TxLink">
              <a:rPr lang="en-US" sz="16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140.999,00</a:t>
            </a:fld>
            <a:endParaRPr lang="en-US" sz="1600">
              <a:latin typeface="Fira Sans Black" panose="020B0A03050000020004" pitchFamily="34" charset="0"/>
            </a:endParaRPr>
          </a:p>
        </xdr:txBody>
      </xdr:sp>
      <xdr:sp macro="" textlink="$P$7">
        <xdr:nvSpPr>
          <xdr:cNvPr id="664" name="88 CuadroTexto">
            <a:extLst>
              <a:ext uri="{FF2B5EF4-FFF2-40B4-BE49-F238E27FC236}">
                <a16:creationId xmlns="" xmlns:a16="http://schemas.microsoft.com/office/drawing/2014/main" id="{F1719A9C-C45C-49C4-8D65-68F455FEE620}"/>
              </a:ext>
            </a:extLst>
          </xdr:cNvPr>
          <xdr:cNvSpPr txBox="1"/>
        </xdr:nvSpPr>
        <xdr:spPr>
          <a:xfrm>
            <a:off x="7257" y="828334"/>
            <a:ext cx="1068829" cy="7746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91B3C62-5C79-4D45-B49D-BE918A3506A5}" type="TxLink">
              <a:rPr lang="en-US" sz="60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12</a:t>
            </a:fld>
            <a:endParaRPr lang="en-US" sz="6000">
              <a:latin typeface="Fira Sans Black" panose="020B0A03050000020004" pitchFamily="34" charset="0"/>
            </a:endParaRPr>
          </a:p>
        </xdr:txBody>
      </xdr:sp>
      <xdr:sp macro="" textlink="$Q$7">
        <xdr:nvSpPr>
          <xdr:cNvPr id="665" name="88 CuadroTexto">
            <a:extLst>
              <a:ext uri="{FF2B5EF4-FFF2-40B4-BE49-F238E27FC236}">
                <a16:creationId xmlns="" xmlns:a16="http://schemas.microsoft.com/office/drawing/2014/main" id="{42CB65CF-8E54-2DEB-CA08-4C9480F702A8}"/>
              </a:ext>
            </a:extLst>
          </xdr:cNvPr>
          <xdr:cNvSpPr txBox="1"/>
        </xdr:nvSpPr>
        <xdr:spPr>
          <a:xfrm>
            <a:off x="865808" y="1673016"/>
            <a:ext cx="1906262" cy="3602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75F2971-3257-43DD-A84B-10D0E8DC6F70}" type="TxLink">
              <a:rPr lang="en-US" sz="3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pPr algn="ctr"/>
              <a:t>23.155</a:t>
            </a:fld>
            <a:endParaRPr lang="en-US" sz="3200">
              <a:solidFill>
                <a:schemeClr val="bg1"/>
              </a:solidFill>
              <a:latin typeface="Fira Sans Black" panose="020B0A03050000020004" pitchFamily="34" charset="0"/>
            </a:endParaRPr>
          </a:p>
        </xdr:txBody>
      </xdr:sp>
      <xdr:sp macro="" textlink="">
        <xdr:nvSpPr>
          <xdr:cNvPr id="666" name="88 CuadroTexto">
            <a:extLst>
              <a:ext uri="{FF2B5EF4-FFF2-40B4-BE49-F238E27FC236}">
                <a16:creationId xmlns="" xmlns:a16="http://schemas.microsoft.com/office/drawing/2014/main" id="{2714D5FC-2CB4-17E8-4D37-ECE6F1287153}"/>
              </a:ext>
            </a:extLst>
          </xdr:cNvPr>
          <xdr:cNvSpPr txBox="1"/>
        </xdr:nvSpPr>
        <xdr:spPr>
          <a:xfrm>
            <a:off x="847277" y="1045308"/>
            <a:ext cx="2393414" cy="348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280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CUOTAS</a:t>
            </a:r>
            <a:r>
              <a:rPr lang="es-AR" sz="2800" baseline="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 FIJAS</a:t>
            </a:r>
            <a:endParaRPr lang="es-AR" sz="2800">
              <a:solidFill>
                <a:sysClr val="windowText" lastClr="000000"/>
              </a:solidFill>
              <a:latin typeface="Fira Sans Black" panose="020B0A03050000020004" pitchFamily="34" charset="0"/>
            </a:endParaRPr>
          </a:p>
        </xdr:txBody>
      </xdr:sp>
      <xdr:sp macro="" textlink="$S$7">
        <xdr:nvSpPr>
          <xdr:cNvPr id="667" name="105 CuadroTexto">
            <a:extLst>
              <a:ext uri="{FF2B5EF4-FFF2-40B4-BE49-F238E27FC236}">
                <a16:creationId xmlns="" xmlns:a16="http://schemas.microsoft.com/office/drawing/2014/main" id="{3BF6D0C6-7134-124B-284B-8949B32CB9A1}"/>
              </a:ext>
            </a:extLst>
          </xdr:cNvPr>
          <xdr:cNvSpPr txBox="1"/>
        </xdr:nvSpPr>
        <xdr:spPr>
          <a:xfrm>
            <a:off x="280504" y="3127128"/>
            <a:ext cx="697156" cy="138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4F47A0F-EEB8-4553-BB70-4D6CBA5BBBCC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132,23%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668" name="94 CuadroTexto">
            <a:extLst>
              <a:ext uri="{FF2B5EF4-FFF2-40B4-BE49-F238E27FC236}">
                <a16:creationId xmlns="" xmlns:a16="http://schemas.microsoft.com/office/drawing/2014/main" id="{2D5BF71F-22B2-893F-E78B-5A85131FF1C5}"/>
              </a:ext>
            </a:extLst>
          </xdr:cNvPr>
          <xdr:cNvSpPr txBox="1"/>
        </xdr:nvSpPr>
        <xdr:spPr>
          <a:xfrm>
            <a:off x="27357" y="3143751"/>
            <a:ext cx="423134" cy="1120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TNA</a:t>
            </a:r>
          </a:p>
        </xdr:txBody>
      </xdr:sp>
      <xdr:sp macro="" textlink="">
        <xdr:nvSpPr>
          <xdr:cNvPr id="669" name="94 CuadroTexto">
            <a:extLst>
              <a:ext uri="{FF2B5EF4-FFF2-40B4-BE49-F238E27FC236}">
                <a16:creationId xmlns="" xmlns:a16="http://schemas.microsoft.com/office/drawing/2014/main" id="{D47A8E9D-8A94-6C9C-D969-A97F39BC0DFB}"/>
              </a:ext>
            </a:extLst>
          </xdr:cNvPr>
          <xdr:cNvSpPr txBox="1"/>
        </xdr:nvSpPr>
        <xdr:spPr>
          <a:xfrm>
            <a:off x="823324" y="3137570"/>
            <a:ext cx="458658" cy="130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T$7">
        <xdr:nvSpPr>
          <xdr:cNvPr id="670" name="105 CuadroTexto">
            <a:extLst>
              <a:ext uri="{FF2B5EF4-FFF2-40B4-BE49-F238E27FC236}">
                <a16:creationId xmlns="" xmlns:a16="http://schemas.microsoft.com/office/drawing/2014/main" id="{2E2B2603-27B1-1471-70C6-997BC610AF18}"/>
              </a:ext>
            </a:extLst>
          </xdr:cNvPr>
          <xdr:cNvSpPr txBox="1"/>
        </xdr:nvSpPr>
        <xdr:spPr>
          <a:xfrm>
            <a:off x="1430547" y="3125863"/>
            <a:ext cx="722255" cy="1443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55F393C-0542-4082-A99A-E7EA00EFB9D9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250,88%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671" name="94 CuadroTexto">
            <a:extLst>
              <a:ext uri="{FF2B5EF4-FFF2-40B4-BE49-F238E27FC236}">
                <a16:creationId xmlns="" xmlns:a16="http://schemas.microsoft.com/office/drawing/2014/main" id="{0EECF22F-F9EE-1D30-3615-9D85551D0C28}"/>
              </a:ext>
            </a:extLst>
          </xdr:cNvPr>
          <xdr:cNvSpPr txBox="1"/>
        </xdr:nvSpPr>
        <xdr:spPr>
          <a:xfrm>
            <a:off x="1175537" y="3139682"/>
            <a:ext cx="410766" cy="116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TEA</a:t>
            </a:r>
          </a:p>
        </xdr:txBody>
      </xdr:sp>
      <xdr:sp macro="" textlink="$U$7">
        <xdr:nvSpPr>
          <xdr:cNvPr id="672" name="105 CuadroTexto">
            <a:extLst>
              <a:ext uri="{FF2B5EF4-FFF2-40B4-BE49-F238E27FC236}">
                <a16:creationId xmlns="" xmlns:a16="http://schemas.microsoft.com/office/drawing/2014/main" id="{8D0ADE4A-9005-D88A-AF27-93E3938AD006}"/>
              </a:ext>
            </a:extLst>
          </xdr:cNvPr>
          <xdr:cNvSpPr txBox="1"/>
        </xdr:nvSpPr>
        <xdr:spPr>
          <a:xfrm>
            <a:off x="2394426" y="3129645"/>
            <a:ext cx="943518" cy="1238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3989E79E-EED1-44F0-8616-6EE3FBD08706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l"/>
              <a:t>277.855,08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673" name="94 CuadroTexto">
            <a:extLst>
              <a:ext uri="{FF2B5EF4-FFF2-40B4-BE49-F238E27FC236}">
                <a16:creationId xmlns="" xmlns:a16="http://schemas.microsoft.com/office/drawing/2014/main" id="{2591E2B3-5D68-101E-AC54-8A4EE8CC5C26}"/>
              </a:ext>
            </a:extLst>
          </xdr:cNvPr>
          <xdr:cNvSpPr txBox="1"/>
        </xdr:nvSpPr>
        <xdr:spPr>
          <a:xfrm>
            <a:off x="2055962" y="3122641"/>
            <a:ext cx="509811" cy="137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PFT $</a:t>
            </a:r>
          </a:p>
        </xdr:txBody>
      </xdr:sp>
      <xdr:sp macro="" textlink="$R$7">
        <xdr:nvSpPr>
          <xdr:cNvPr id="674" name="105 CuadroTexto">
            <a:extLst>
              <a:ext uri="{FF2B5EF4-FFF2-40B4-BE49-F238E27FC236}">
                <a16:creationId xmlns="" xmlns:a16="http://schemas.microsoft.com/office/drawing/2014/main" id="{905B3313-0C1B-5A3C-73D8-1BB1ECA9C1AF}"/>
              </a:ext>
            </a:extLst>
          </xdr:cNvPr>
          <xdr:cNvSpPr txBox="1"/>
        </xdr:nvSpPr>
        <xdr:spPr>
          <a:xfrm>
            <a:off x="1070214" y="2810662"/>
            <a:ext cx="1132442" cy="170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26C4958-E4B7-4684-9890-806A6017BBB6}" type="TxLink">
              <a:rPr lang="en-US" sz="18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226,37%</a:t>
            </a:fld>
            <a:endParaRPr lang="en-US" sz="180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675" name="94 CuadroTexto">
            <a:extLst>
              <a:ext uri="{FF2B5EF4-FFF2-40B4-BE49-F238E27FC236}">
                <a16:creationId xmlns="" xmlns:a16="http://schemas.microsoft.com/office/drawing/2014/main" id="{33ECC22E-8EC8-CFEA-E08B-37879A84C228}"/>
              </a:ext>
            </a:extLst>
          </xdr:cNvPr>
          <xdr:cNvSpPr txBox="1"/>
        </xdr:nvSpPr>
        <xdr:spPr>
          <a:xfrm>
            <a:off x="725714" y="2810617"/>
            <a:ext cx="547915" cy="173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CFT</a:t>
            </a:r>
          </a:p>
        </xdr:txBody>
      </xdr:sp>
      <xdr:sp macro="" textlink="">
        <xdr:nvSpPr>
          <xdr:cNvPr id="676" name="94 CuadroTexto">
            <a:extLst>
              <a:ext uri="{FF2B5EF4-FFF2-40B4-BE49-F238E27FC236}">
                <a16:creationId xmlns="" xmlns:a16="http://schemas.microsoft.com/office/drawing/2014/main" id="{65CEBE00-5594-C7A2-B516-D2D5DAE6A042}"/>
              </a:ext>
            </a:extLst>
          </xdr:cNvPr>
          <xdr:cNvSpPr txBox="1"/>
        </xdr:nvSpPr>
        <xdr:spPr>
          <a:xfrm>
            <a:off x="1975077" y="2815179"/>
            <a:ext cx="652009" cy="172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M$7">
        <xdr:nvSpPr>
          <xdr:cNvPr id="677" name="90 CuadroTexto">
            <a:extLst>
              <a:ext uri="{FF2B5EF4-FFF2-40B4-BE49-F238E27FC236}">
                <a16:creationId xmlns="" xmlns:a16="http://schemas.microsoft.com/office/drawing/2014/main" id="{B94E9389-54BC-81E0-A9A0-A0B290596468}"/>
              </a:ext>
            </a:extLst>
          </xdr:cNvPr>
          <xdr:cNvSpPr txBox="1"/>
        </xdr:nvSpPr>
        <xdr:spPr>
          <a:xfrm>
            <a:off x="45760" y="2337176"/>
            <a:ext cx="3293596" cy="180421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fld id="{F466098C-5598-42F8-A3C9-E5B2F746F099}" type="TxLink">
              <a:rPr lang="en-US" sz="1000" b="0" i="0" u="none" strike="noStrike">
                <a:solidFill>
                  <a:schemeClr val="bg1"/>
                </a:solidFill>
                <a:latin typeface="Fira Sans SemiBold" panose="020B0603050000020004" pitchFamily="34" charset="0"/>
                <a:cs typeface="Calibri"/>
              </a:rPr>
              <a:pPr algn="ctr"/>
              <a:t>LAVARROPAS CARGA SUP 10KG 4052</a:t>
            </a:fld>
            <a:endParaRPr lang="en-US" sz="1000" b="0" i="0" u="none" strike="noStrike">
              <a:solidFill>
                <a:schemeClr val="bg1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681" name="94 CuadroTexto">
            <a:extLst>
              <a:ext uri="{FF2B5EF4-FFF2-40B4-BE49-F238E27FC236}">
                <a16:creationId xmlns="" xmlns:a16="http://schemas.microsoft.com/office/drawing/2014/main" id="{B235C212-6142-FFE7-D6A7-5331A333D492}"/>
              </a:ext>
            </a:extLst>
          </xdr:cNvPr>
          <xdr:cNvSpPr txBox="1"/>
        </xdr:nvSpPr>
        <xdr:spPr>
          <a:xfrm>
            <a:off x="302688" y="2183943"/>
            <a:ext cx="3051864" cy="120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800" b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SUJETO</a:t>
            </a:r>
            <a:r>
              <a:rPr lang="es-AR" sz="800" b="0" baseline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 A APROBACIÓN CREDITICIA - CUOTA PROMEDIO 30 DÍAS</a:t>
            </a:r>
            <a:endParaRPr lang="es-AR" sz="800" b="0">
              <a:solidFill>
                <a:schemeClr val="tx1"/>
              </a:solidFill>
              <a:latin typeface="Fira Sans SemiBold" panose="020B06030500000200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82" name="90 CuadroTexto">
            <a:extLst>
              <a:ext uri="{FF2B5EF4-FFF2-40B4-BE49-F238E27FC236}">
                <a16:creationId xmlns="" xmlns:a16="http://schemas.microsoft.com/office/drawing/2014/main" id="{B8BB2F4E-9116-3D2E-EA74-5991D7A2C7FC}"/>
              </a:ext>
            </a:extLst>
          </xdr:cNvPr>
          <xdr:cNvSpPr txBox="1"/>
        </xdr:nvSpPr>
        <xdr:spPr>
          <a:xfrm>
            <a:off x="1395097" y="1394715"/>
            <a:ext cx="691931" cy="138425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t>DESDE</a:t>
            </a:r>
          </a:p>
        </xdr:txBody>
      </xdr:sp>
    </xdr:grpSp>
    <xdr:clientData/>
  </xdr:twoCellAnchor>
  <xdr:twoCellAnchor>
    <xdr:from>
      <xdr:col>0</xdr:col>
      <xdr:colOff>27214</xdr:colOff>
      <xdr:row>23</xdr:row>
      <xdr:rowOff>65067</xdr:rowOff>
    </xdr:from>
    <xdr:to>
      <xdr:col>4</xdr:col>
      <xdr:colOff>311313</xdr:colOff>
      <xdr:row>37</xdr:row>
      <xdr:rowOff>136708</xdr:rowOff>
    </xdr:to>
    <xdr:grpSp>
      <xdr:nvGrpSpPr>
        <xdr:cNvPr id="687" name="Grupo 686">
          <a:extLst>
            <a:ext uri="{FF2B5EF4-FFF2-40B4-BE49-F238E27FC236}">
              <a16:creationId xmlns="" xmlns:a16="http://schemas.microsoft.com/office/drawing/2014/main" id="{3D89A702-F7FC-483B-A3BF-3B7819D129A4}"/>
            </a:ext>
          </a:extLst>
        </xdr:cNvPr>
        <xdr:cNvGrpSpPr/>
      </xdr:nvGrpSpPr>
      <xdr:grpSpPr>
        <a:xfrm>
          <a:off x="27214" y="4446567"/>
          <a:ext cx="3332099" cy="2738641"/>
          <a:chOff x="7257" y="828334"/>
          <a:chExt cx="3332099" cy="2613613"/>
        </a:xfrm>
      </xdr:grpSpPr>
      <xdr:sp macro="" textlink="">
        <xdr:nvSpPr>
          <xdr:cNvPr id="688" name="Rectángulo: esquinas redondeadas 687">
            <a:extLst>
              <a:ext uri="{FF2B5EF4-FFF2-40B4-BE49-F238E27FC236}">
                <a16:creationId xmlns="" xmlns:a16="http://schemas.microsoft.com/office/drawing/2014/main" id="{84662292-A405-FD97-B7AD-64C6564D3947}"/>
              </a:ext>
            </a:extLst>
          </xdr:cNvPr>
          <xdr:cNvSpPr/>
        </xdr:nvSpPr>
        <xdr:spPr>
          <a:xfrm>
            <a:off x="57784" y="3094390"/>
            <a:ext cx="1143000" cy="192193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89" name="Rectángulo: esquinas redondeadas 688">
            <a:extLst>
              <a:ext uri="{FF2B5EF4-FFF2-40B4-BE49-F238E27FC236}">
                <a16:creationId xmlns="" xmlns:a16="http://schemas.microsoft.com/office/drawing/2014/main" id="{C77F3548-C663-7150-64B2-6E0E7C573807}"/>
              </a:ext>
            </a:extLst>
          </xdr:cNvPr>
          <xdr:cNvSpPr/>
        </xdr:nvSpPr>
        <xdr:spPr>
          <a:xfrm>
            <a:off x="1246909" y="3091306"/>
            <a:ext cx="811250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90" name="Rectángulo: esquinas redondeadas 689">
            <a:extLst>
              <a:ext uri="{FF2B5EF4-FFF2-40B4-BE49-F238E27FC236}">
                <a16:creationId xmlns="" xmlns:a16="http://schemas.microsoft.com/office/drawing/2014/main" id="{EF473BDF-0392-9036-087F-902AD4815F53}"/>
              </a:ext>
            </a:extLst>
          </xdr:cNvPr>
          <xdr:cNvSpPr/>
        </xdr:nvSpPr>
        <xdr:spPr>
          <a:xfrm>
            <a:off x="2103034" y="3092337"/>
            <a:ext cx="1170983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91" name="Rectángulo: esquinas redondeadas 690">
            <a:extLst>
              <a:ext uri="{FF2B5EF4-FFF2-40B4-BE49-F238E27FC236}">
                <a16:creationId xmlns="" xmlns:a16="http://schemas.microsoft.com/office/drawing/2014/main" id="{7F3A8502-83CC-8B53-0B5B-E4A40E6E97B4}"/>
              </a:ext>
            </a:extLst>
          </xdr:cNvPr>
          <xdr:cNvSpPr/>
        </xdr:nvSpPr>
        <xdr:spPr>
          <a:xfrm>
            <a:off x="751237" y="2776078"/>
            <a:ext cx="1814594" cy="235717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92" name="83 Rectángulo redondeado">
            <a:extLst>
              <a:ext uri="{FF2B5EF4-FFF2-40B4-BE49-F238E27FC236}">
                <a16:creationId xmlns="" xmlns:a16="http://schemas.microsoft.com/office/drawing/2014/main" id="{E614B56A-FB5F-09F8-03D2-A323FE15729B}"/>
              </a:ext>
            </a:extLst>
          </xdr:cNvPr>
          <xdr:cNvSpPr/>
        </xdr:nvSpPr>
        <xdr:spPr>
          <a:xfrm>
            <a:off x="551915" y="1555850"/>
            <a:ext cx="2271058" cy="584082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93" name="89 CuadroTexto">
            <a:extLst>
              <a:ext uri="{FF2B5EF4-FFF2-40B4-BE49-F238E27FC236}">
                <a16:creationId xmlns="" xmlns:a16="http://schemas.microsoft.com/office/drawing/2014/main" id="{F85B2B81-597B-665A-E953-F3A37DBA2788}"/>
              </a:ext>
            </a:extLst>
          </xdr:cNvPr>
          <xdr:cNvSpPr txBox="1"/>
        </xdr:nvSpPr>
        <xdr:spPr>
          <a:xfrm>
            <a:off x="547441" y="1628115"/>
            <a:ext cx="367419" cy="43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2500">
                <a:solidFill>
                  <a:schemeClr val="bg1"/>
                </a:solidFill>
                <a:latin typeface="Fira Sans Black" panose="020B0A03050000020004" pitchFamily="34" charset="0"/>
              </a:rPr>
              <a:t>$</a:t>
            </a:r>
          </a:p>
        </xdr:txBody>
      </xdr:sp>
      <xdr:sp macro="" textlink="$L$8">
        <xdr:nvSpPr>
          <xdr:cNvPr id="694" name="105 CuadroTexto">
            <a:extLst>
              <a:ext uri="{FF2B5EF4-FFF2-40B4-BE49-F238E27FC236}">
                <a16:creationId xmlns="" xmlns:a16="http://schemas.microsoft.com/office/drawing/2014/main" id="{C0A07587-F802-8790-A8FF-C02BFFD52E48}"/>
              </a:ext>
            </a:extLst>
          </xdr:cNvPr>
          <xdr:cNvSpPr txBox="1"/>
        </xdr:nvSpPr>
        <xdr:spPr>
          <a:xfrm>
            <a:off x="210356" y="3326551"/>
            <a:ext cx="484531" cy="1153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A2192DB-00A8-4E5F-937D-8ED910C124A7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452451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$K$8">
        <xdr:nvSpPr>
          <xdr:cNvPr id="695" name="106 CuadroTexto">
            <a:extLst>
              <a:ext uri="{FF2B5EF4-FFF2-40B4-BE49-F238E27FC236}">
                <a16:creationId xmlns="" xmlns:a16="http://schemas.microsoft.com/office/drawing/2014/main" id="{4493DA7A-07AB-AA64-A27C-A00979864A38}"/>
              </a:ext>
            </a:extLst>
          </xdr:cNvPr>
          <xdr:cNvSpPr txBox="1"/>
        </xdr:nvSpPr>
        <xdr:spPr>
          <a:xfrm>
            <a:off x="969877" y="3317629"/>
            <a:ext cx="972223" cy="121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0B6BE24-BA62-4F40-86D6-B2FF68055D06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8801643931919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696" name="94 CuadroTexto">
            <a:extLst>
              <a:ext uri="{FF2B5EF4-FFF2-40B4-BE49-F238E27FC236}">
                <a16:creationId xmlns="" xmlns:a16="http://schemas.microsoft.com/office/drawing/2014/main" id="{BC0A6362-691E-0808-BC8A-D3EE66E4A931}"/>
              </a:ext>
            </a:extLst>
          </xdr:cNvPr>
          <xdr:cNvSpPr txBox="1"/>
        </xdr:nvSpPr>
        <xdr:spPr>
          <a:xfrm>
            <a:off x="732928" y="2606513"/>
            <a:ext cx="894870" cy="100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700">
                <a:solidFill>
                  <a:schemeClr val="tx1"/>
                </a:solidFill>
                <a:latin typeface="Fira Sans SemiBold" panose="020B0603050000020004" pitchFamily="34" charset="0"/>
              </a:rPr>
              <a:t>Precio</a:t>
            </a:r>
            <a:r>
              <a:rPr lang="es-AR" sz="700" baseline="0">
                <a:solidFill>
                  <a:schemeClr val="tx1"/>
                </a:solidFill>
                <a:latin typeface="Fira Sans SemiBold" panose="020B0603050000020004" pitchFamily="34" charset="0"/>
              </a:rPr>
              <a:t> Contado:</a:t>
            </a:r>
            <a:endParaRPr lang="es-AR" sz="700">
              <a:solidFill>
                <a:schemeClr val="tx1"/>
              </a:solidFill>
              <a:latin typeface="Fira Sans SemiBold" panose="020B0603050000020004" pitchFamily="34" charset="0"/>
            </a:endParaRPr>
          </a:p>
        </xdr:txBody>
      </xdr:sp>
      <xdr:sp macro="" textlink="$N$8">
        <xdr:nvSpPr>
          <xdr:cNvPr id="697" name="102 CuadroTexto">
            <a:extLst>
              <a:ext uri="{FF2B5EF4-FFF2-40B4-BE49-F238E27FC236}">
                <a16:creationId xmlns="" xmlns:a16="http://schemas.microsoft.com/office/drawing/2014/main" id="{FE184F39-0EB1-191B-2B3E-C66C87BA1E22}"/>
              </a:ext>
            </a:extLst>
          </xdr:cNvPr>
          <xdr:cNvSpPr txBox="1"/>
        </xdr:nvSpPr>
        <xdr:spPr>
          <a:xfrm>
            <a:off x="1596029" y="2530714"/>
            <a:ext cx="1386282" cy="247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BAE7DBD-C361-4490-B2A6-3D19FAE2948B}" type="TxLink">
              <a:rPr lang="en-US" sz="16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1.135.000,00</a:t>
            </a:fld>
            <a:endParaRPr lang="en-US" sz="1600">
              <a:latin typeface="Fira Sans Black" panose="020B0A03050000020004" pitchFamily="34" charset="0"/>
            </a:endParaRPr>
          </a:p>
        </xdr:txBody>
      </xdr:sp>
      <xdr:sp macro="" textlink="$P$8">
        <xdr:nvSpPr>
          <xdr:cNvPr id="698" name="88 CuadroTexto">
            <a:extLst>
              <a:ext uri="{FF2B5EF4-FFF2-40B4-BE49-F238E27FC236}">
                <a16:creationId xmlns="" xmlns:a16="http://schemas.microsoft.com/office/drawing/2014/main" id="{5FFD98F8-489C-0E0A-E802-51CA2B0A1D59}"/>
              </a:ext>
            </a:extLst>
          </xdr:cNvPr>
          <xdr:cNvSpPr txBox="1"/>
        </xdr:nvSpPr>
        <xdr:spPr>
          <a:xfrm>
            <a:off x="7257" y="828334"/>
            <a:ext cx="1068829" cy="7746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83545D7-4BE5-4E67-9600-9F2DAE477FA3}" type="TxLink">
              <a:rPr lang="en-US" sz="60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12</a:t>
            </a:fld>
            <a:endParaRPr lang="en-US" sz="6000">
              <a:latin typeface="Fira Sans Black" panose="020B0A03050000020004" pitchFamily="34" charset="0"/>
            </a:endParaRPr>
          </a:p>
        </xdr:txBody>
      </xdr:sp>
      <xdr:sp macro="" textlink="$Q$8">
        <xdr:nvSpPr>
          <xdr:cNvPr id="699" name="88 CuadroTexto">
            <a:extLst>
              <a:ext uri="{FF2B5EF4-FFF2-40B4-BE49-F238E27FC236}">
                <a16:creationId xmlns="" xmlns:a16="http://schemas.microsoft.com/office/drawing/2014/main" id="{532DC021-8B33-E20F-D123-4B8E5C84D521}"/>
              </a:ext>
            </a:extLst>
          </xdr:cNvPr>
          <xdr:cNvSpPr txBox="1"/>
        </xdr:nvSpPr>
        <xdr:spPr>
          <a:xfrm>
            <a:off x="874880" y="1654796"/>
            <a:ext cx="1935449" cy="3851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45642B9-1165-4D33-BC5B-181CE7935A2A}" type="TxLink">
              <a:rPr lang="en-US" sz="3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pPr algn="ctr"/>
              <a:t>186.388</a:t>
            </a:fld>
            <a:endParaRPr lang="en-US" sz="3200">
              <a:solidFill>
                <a:schemeClr val="bg1"/>
              </a:solidFill>
              <a:latin typeface="Fira Sans Black" panose="020B0A03050000020004" pitchFamily="34" charset="0"/>
            </a:endParaRPr>
          </a:p>
        </xdr:txBody>
      </xdr:sp>
      <xdr:sp macro="" textlink="">
        <xdr:nvSpPr>
          <xdr:cNvPr id="700" name="88 CuadroTexto">
            <a:extLst>
              <a:ext uri="{FF2B5EF4-FFF2-40B4-BE49-F238E27FC236}">
                <a16:creationId xmlns="" xmlns:a16="http://schemas.microsoft.com/office/drawing/2014/main" id="{DEBECB7F-4F9D-B5D7-5C9B-4EC8F18C3CFC}"/>
              </a:ext>
            </a:extLst>
          </xdr:cNvPr>
          <xdr:cNvSpPr txBox="1"/>
        </xdr:nvSpPr>
        <xdr:spPr>
          <a:xfrm>
            <a:off x="847277" y="1045308"/>
            <a:ext cx="2393414" cy="348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280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CUOTAS</a:t>
            </a:r>
            <a:r>
              <a:rPr lang="es-AR" sz="2800" baseline="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 FIJAS</a:t>
            </a:r>
            <a:endParaRPr lang="es-AR" sz="2800">
              <a:solidFill>
                <a:sysClr val="windowText" lastClr="000000"/>
              </a:solidFill>
              <a:latin typeface="Fira Sans Black" panose="020B0A03050000020004" pitchFamily="34" charset="0"/>
            </a:endParaRPr>
          </a:p>
        </xdr:txBody>
      </xdr:sp>
      <xdr:sp macro="" textlink="$S$8">
        <xdr:nvSpPr>
          <xdr:cNvPr id="701" name="105 CuadroTexto">
            <a:extLst>
              <a:ext uri="{FF2B5EF4-FFF2-40B4-BE49-F238E27FC236}">
                <a16:creationId xmlns="" xmlns:a16="http://schemas.microsoft.com/office/drawing/2014/main" id="{ECA687F2-4356-CB94-90F6-78E958DA8EAB}"/>
              </a:ext>
            </a:extLst>
          </xdr:cNvPr>
          <xdr:cNvSpPr txBox="1"/>
        </xdr:nvSpPr>
        <xdr:spPr>
          <a:xfrm>
            <a:off x="280504" y="3127128"/>
            <a:ext cx="697156" cy="138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4A1A11F-F6D8-4401-A155-E62F2761DC08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132,23%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02" name="94 CuadroTexto">
            <a:extLst>
              <a:ext uri="{FF2B5EF4-FFF2-40B4-BE49-F238E27FC236}">
                <a16:creationId xmlns="" xmlns:a16="http://schemas.microsoft.com/office/drawing/2014/main" id="{F1B0C02D-7769-C1EC-4FF0-2E9E155AD23C}"/>
              </a:ext>
            </a:extLst>
          </xdr:cNvPr>
          <xdr:cNvSpPr txBox="1"/>
        </xdr:nvSpPr>
        <xdr:spPr>
          <a:xfrm>
            <a:off x="27357" y="3143751"/>
            <a:ext cx="423134" cy="1120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TNA</a:t>
            </a:r>
          </a:p>
        </xdr:txBody>
      </xdr:sp>
      <xdr:sp macro="" textlink="">
        <xdr:nvSpPr>
          <xdr:cNvPr id="703" name="94 CuadroTexto">
            <a:extLst>
              <a:ext uri="{FF2B5EF4-FFF2-40B4-BE49-F238E27FC236}">
                <a16:creationId xmlns="" xmlns:a16="http://schemas.microsoft.com/office/drawing/2014/main" id="{93D87E22-95D6-6890-BC33-736BD8A08725}"/>
              </a:ext>
            </a:extLst>
          </xdr:cNvPr>
          <xdr:cNvSpPr txBox="1"/>
        </xdr:nvSpPr>
        <xdr:spPr>
          <a:xfrm>
            <a:off x="823324" y="3137570"/>
            <a:ext cx="458658" cy="130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T$8">
        <xdr:nvSpPr>
          <xdr:cNvPr id="309" name="105 CuadroTexto">
            <a:extLst>
              <a:ext uri="{FF2B5EF4-FFF2-40B4-BE49-F238E27FC236}">
                <a16:creationId xmlns="" xmlns:a16="http://schemas.microsoft.com/office/drawing/2014/main" id="{6B1A6DF5-9653-4218-2368-337A0C9D95A6}"/>
              </a:ext>
            </a:extLst>
          </xdr:cNvPr>
          <xdr:cNvSpPr txBox="1"/>
        </xdr:nvSpPr>
        <xdr:spPr>
          <a:xfrm>
            <a:off x="1430547" y="3125863"/>
            <a:ext cx="722255" cy="1443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2594E5B-D054-4205-98E7-8A0FA02A28E9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250,88%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10" name="94 CuadroTexto">
            <a:extLst>
              <a:ext uri="{FF2B5EF4-FFF2-40B4-BE49-F238E27FC236}">
                <a16:creationId xmlns="" xmlns:a16="http://schemas.microsoft.com/office/drawing/2014/main" id="{C78B21F4-9705-9439-AE3D-2EF25ED0A4BA}"/>
              </a:ext>
            </a:extLst>
          </xdr:cNvPr>
          <xdr:cNvSpPr txBox="1"/>
        </xdr:nvSpPr>
        <xdr:spPr>
          <a:xfrm>
            <a:off x="1175537" y="3139682"/>
            <a:ext cx="410766" cy="116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TEA</a:t>
            </a:r>
          </a:p>
        </xdr:txBody>
      </xdr:sp>
      <xdr:sp macro="" textlink="$U$8">
        <xdr:nvSpPr>
          <xdr:cNvPr id="313" name="105 CuadroTexto">
            <a:extLst>
              <a:ext uri="{FF2B5EF4-FFF2-40B4-BE49-F238E27FC236}">
                <a16:creationId xmlns="" xmlns:a16="http://schemas.microsoft.com/office/drawing/2014/main" id="{F359D124-08BE-AAB4-8B67-CB2F3D23D574}"/>
              </a:ext>
            </a:extLst>
          </xdr:cNvPr>
          <xdr:cNvSpPr txBox="1"/>
        </xdr:nvSpPr>
        <xdr:spPr>
          <a:xfrm>
            <a:off x="2394426" y="3129645"/>
            <a:ext cx="943518" cy="1238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7423BB56-36DA-4CAA-9F27-F95D90C01288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l"/>
              <a:t>2.236.651,44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14" name="94 CuadroTexto">
            <a:extLst>
              <a:ext uri="{FF2B5EF4-FFF2-40B4-BE49-F238E27FC236}">
                <a16:creationId xmlns="" xmlns:a16="http://schemas.microsoft.com/office/drawing/2014/main" id="{117343FE-2F6D-3E3D-16CB-DE5417A93D9F}"/>
              </a:ext>
            </a:extLst>
          </xdr:cNvPr>
          <xdr:cNvSpPr txBox="1"/>
        </xdr:nvSpPr>
        <xdr:spPr>
          <a:xfrm>
            <a:off x="2055962" y="3122641"/>
            <a:ext cx="509811" cy="137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PFT $</a:t>
            </a:r>
          </a:p>
        </xdr:txBody>
      </xdr:sp>
      <xdr:sp macro="" textlink="$R$8">
        <xdr:nvSpPr>
          <xdr:cNvPr id="316" name="105 CuadroTexto">
            <a:extLst>
              <a:ext uri="{FF2B5EF4-FFF2-40B4-BE49-F238E27FC236}">
                <a16:creationId xmlns="" xmlns:a16="http://schemas.microsoft.com/office/drawing/2014/main" id="{3562BF5C-1059-70F6-49D2-2BD8E5736060}"/>
              </a:ext>
            </a:extLst>
          </xdr:cNvPr>
          <xdr:cNvSpPr txBox="1"/>
        </xdr:nvSpPr>
        <xdr:spPr>
          <a:xfrm>
            <a:off x="1070214" y="2810662"/>
            <a:ext cx="1132442" cy="170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799EF5A-F9AE-458A-8E3C-C7B7475F1A05}" type="TxLink">
              <a:rPr lang="en-US" sz="18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226,37%</a:t>
            </a:fld>
            <a:endParaRPr lang="en-US" sz="180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17" name="94 CuadroTexto">
            <a:extLst>
              <a:ext uri="{FF2B5EF4-FFF2-40B4-BE49-F238E27FC236}">
                <a16:creationId xmlns="" xmlns:a16="http://schemas.microsoft.com/office/drawing/2014/main" id="{31E75B57-954A-5CE3-FB4A-38E9E03C3D00}"/>
              </a:ext>
            </a:extLst>
          </xdr:cNvPr>
          <xdr:cNvSpPr txBox="1"/>
        </xdr:nvSpPr>
        <xdr:spPr>
          <a:xfrm>
            <a:off x="725714" y="2810617"/>
            <a:ext cx="547915" cy="173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CFT</a:t>
            </a:r>
          </a:p>
        </xdr:txBody>
      </xdr:sp>
      <xdr:sp macro="" textlink="">
        <xdr:nvSpPr>
          <xdr:cNvPr id="319" name="94 CuadroTexto">
            <a:extLst>
              <a:ext uri="{FF2B5EF4-FFF2-40B4-BE49-F238E27FC236}">
                <a16:creationId xmlns="" xmlns:a16="http://schemas.microsoft.com/office/drawing/2014/main" id="{44004811-BDB5-FFE6-183D-A6A3E09D8982}"/>
              </a:ext>
            </a:extLst>
          </xdr:cNvPr>
          <xdr:cNvSpPr txBox="1"/>
        </xdr:nvSpPr>
        <xdr:spPr>
          <a:xfrm>
            <a:off x="1975077" y="2815179"/>
            <a:ext cx="652009" cy="172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M$8">
        <xdr:nvSpPr>
          <xdr:cNvPr id="704" name="90 CuadroTexto">
            <a:extLst>
              <a:ext uri="{FF2B5EF4-FFF2-40B4-BE49-F238E27FC236}">
                <a16:creationId xmlns="" xmlns:a16="http://schemas.microsoft.com/office/drawing/2014/main" id="{22A1A6A2-402B-F654-B9E6-01E8F64257DB}"/>
              </a:ext>
            </a:extLst>
          </xdr:cNvPr>
          <xdr:cNvSpPr txBox="1"/>
        </xdr:nvSpPr>
        <xdr:spPr>
          <a:xfrm>
            <a:off x="45760" y="2337176"/>
            <a:ext cx="3293596" cy="180421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fld id="{ECB0B643-9DDC-4448-863C-F462731A910B}" type="TxLink">
              <a:rPr lang="en-US" sz="1000" b="0" i="0" u="none" strike="noStrike">
                <a:solidFill>
                  <a:schemeClr val="bg1"/>
                </a:solidFill>
                <a:latin typeface="Fira Sans SemiBold" panose="020B0603050000020004" pitchFamily="34" charset="0"/>
                <a:cs typeface="Calibri"/>
              </a:rPr>
              <a:pPr algn="ctr"/>
              <a:t>HELAD RT32 NEW WHITE</a:t>
            </a:fld>
            <a:endParaRPr lang="en-US" sz="1000" b="0" i="0" u="none" strike="noStrike">
              <a:solidFill>
                <a:schemeClr val="bg1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05" name="94 CuadroTexto">
            <a:extLst>
              <a:ext uri="{FF2B5EF4-FFF2-40B4-BE49-F238E27FC236}">
                <a16:creationId xmlns="" xmlns:a16="http://schemas.microsoft.com/office/drawing/2014/main" id="{1E66438D-5CF2-AC14-7123-7F92B5974FD3}"/>
              </a:ext>
            </a:extLst>
          </xdr:cNvPr>
          <xdr:cNvSpPr txBox="1"/>
        </xdr:nvSpPr>
        <xdr:spPr>
          <a:xfrm>
            <a:off x="169338" y="2183943"/>
            <a:ext cx="3051864" cy="120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800" b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SUJETO</a:t>
            </a:r>
            <a:r>
              <a:rPr lang="es-AR" sz="800" b="0" baseline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 A APROBACIÓN CREDITICIA - CUOTA PROMEDIO 30 DÍAS</a:t>
            </a:r>
            <a:endParaRPr lang="es-AR" sz="800" b="0">
              <a:solidFill>
                <a:schemeClr val="tx1"/>
              </a:solidFill>
              <a:latin typeface="Fira Sans SemiBold" panose="020B06030500000200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06" name="90 CuadroTexto">
            <a:extLst>
              <a:ext uri="{FF2B5EF4-FFF2-40B4-BE49-F238E27FC236}">
                <a16:creationId xmlns="" xmlns:a16="http://schemas.microsoft.com/office/drawing/2014/main" id="{EDE7E568-1223-FB7D-ABEA-F5B40C9D7228}"/>
              </a:ext>
            </a:extLst>
          </xdr:cNvPr>
          <xdr:cNvSpPr txBox="1"/>
        </xdr:nvSpPr>
        <xdr:spPr>
          <a:xfrm>
            <a:off x="1395097" y="1394715"/>
            <a:ext cx="691931" cy="138425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t>DESDE</a:t>
            </a:r>
          </a:p>
        </xdr:txBody>
      </xdr:sp>
    </xdr:grpSp>
    <xdr:clientData/>
  </xdr:twoCellAnchor>
  <xdr:twoCellAnchor>
    <xdr:from>
      <xdr:col>4</xdr:col>
      <xdr:colOff>381000</xdr:colOff>
      <xdr:row>23</xdr:row>
      <xdr:rowOff>83211</xdr:rowOff>
    </xdr:from>
    <xdr:to>
      <xdr:col>8</xdr:col>
      <xdr:colOff>655617</xdr:colOff>
      <xdr:row>37</xdr:row>
      <xdr:rowOff>145327</xdr:rowOff>
    </xdr:to>
    <xdr:grpSp>
      <xdr:nvGrpSpPr>
        <xdr:cNvPr id="708" name="Grupo 707">
          <a:extLst>
            <a:ext uri="{FF2B5EF4-FFF2-40B4-BE49-F238E27FC236}">
              <a16:creationId xmlns="" xmlns:a16="http://schemas.microsoft.com/office/drawing/2014/main" id="{65C42F4C-035A-411C-8CD1-FB394904B0D4}"/>
            </a:ext>
          </a:extLst>
        </xdr:cNvPr>
        <xdr:cNvGrpSpPr/>
      </xdr:nvGrpSpPr>
      <xdr:grpSpPr>
        <a:xfrm>
          <a:off x="3429000" y="4464711"/>
          <a:ext cx="3322617" cy="2729116"/>
          <a:chOff x="7257" y="828334"/>
          <a:chExt cx="3332099" cy="2604523"/>
        </a:xfrm>
      </xdr:grpSpPr>
      <xdr:sp macro="" textlink="">
        <xdr:nvSpPr>
          <xdr:cNvPr id="709" name="Rectángulo: esquinas redondeadas 708">
            <a:extLst>
              <a:ext uri="{FF2B5EF4-FFF2-40B4-BE49-F238E27FC236}">
                <a16:creationId xmlns="" xmlns:a16="http://schemas.microsoft.com/office/drawing/2014/main" id="{2E8C6CC0-0304-EB05-FF70-FE0D85F1D8CC}"/>
              </a:ext>
            </a:extLst>
          </xdr:cNvPr>
          <xdr:cNvSpPr/>
        </xdr:nvSpPr>
        <xdr:spPr>
          <a:xfrm>
            <a:off x="57784" y="3094390"/>
            <a:ext cx="1143000" cy="192193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10" name="Rectángulo: esquinas redondeadas 709">
            <a:extLst>
              <a:ext uri="{FF2B5EF4-FFF2-40B4-BE49-F238E27FC236}">
                <a16:creationId xmlns="" xmlns:a16="http://schemas.microsoft.com/office/drawing/2014/main" id="{36C7D97F-A165-EBD5-D27B-2288F1CE4270}"/>
              </a:ext>
            </a:extLst>
          </xdr:cNvPr>
          <xdr:cNvSpPr/>
        </xdr:nvSpPr>
        <xdr:spPr>
          <a:xfrm>
            <a:off x="1246909" y="3091306"/>
            <a:ext cx="811250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11" name="Rectángulo: esquinas redondeadas 710">
            <a:extLst>
              <a:ext uri="{FF2B5EF4-FFF2-40B4-BE49-F238E27FC236}">
                <a16:creationId xmlns="" xmlns:a16="http://schemas.microsoft.com/office/drawing/2014/main" id="{FB6A0DF6-538F-61F1-DD01-C1BCE258B19F}"/>
              </a:ext>
            </a:extLst>
          </xdr:cNvPr>
          <xdr:cNvSpPr/>
        </xdr:nvSpPr>
        <xdr:spPr>
          <a:xfrm>
            <a:off x="2103034" y="3092337"/>
            <a:ext cx="1170983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12" name="Rectángulo: esquinas redondeadas 711">
            <a:extLst>
              <a:ext uri="{FF2B5EF4-FFF2-40B4-BE49-F238E27FC236}">
                <a16:creationId xmlns="" xmlns:a16="http://schemas.microsoft.com/office/drawing/2014/main" id="{50F06F08-FED2-E1B1-7215-1701550C5C69}"/>
              </a:ext>
            </a:extLst>
          </xdr:cNvPr>
          <xdr:cNvSpPr/>
        </xdr:nvSpPr>
        <xdr:spPr>
          <a:xfrm>
            <a:off x="751237" y="2776078"/>
            <a:ext cx="1814594" cy="235717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13" name="83 Rectángulo redondeado">
            <a:extLst>
              <a:ext uri="{FF2B5EF4-FFF2-40B4-BE49-F238E27FC236}">
                <a16:creationId xmlns="" xmlns:a16="http://schemas.microsoft.com/office/drawing/2014/main" id="{A0C650CB-B279-EEC7-A8D6-BA82E99DC5F6}"/>
              </a:ext>
            </a:extLst>
          </xdr:cNvPr>
          <xdr:cNvSpPr/>
        </xdr:nvSpPr>
        <xdr:spPr>
          <a:xfrm>
            <a:off x="551915" y="1555850"/>
            <a:ext cx="2271058" cy="584082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18" name="89 CuadroTexto">
            <a:extLst>
              <a:ext uri="{FF2B5EF4-FFF2-40B4-BE49-F238E27FC236}">
                <a16:creationId xmlns="" xmlns:a16="http://schemas.microsoft.com/office/drawing/2014/main" id="{695EC610-BFD9-2895-646B-0A5731F07763}"/>
              </a:ext>
            </a:extLst>
          </xdr:cNvPr>
          <xdr:cNvSpPr txBox="1"/>
        </xdr:nvSpPr>
        <xdr:spPr>
          <a:xfrm>
            <a:off x="547360" y="1628115"/>
            <a:ext cx="367419" cy="43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2500">
                <a:solidFill>
                  <a:schemeClr val="bg1"/>
                </a:solidFill>
                <a:latin typeface="Fira Sans Black" panose="020B0A03050000020004" pitchFamily="34" charset="0"/>
              </a:rPr>
              <a:t>$</a:t>
            </a:r>
          </a:p>
        </xdr:txBody>
      </xdr:sp>
      <xdr:sp macro="" textlink="$L$9">
        <xdr:nvSpPr>
          <xdr:cNvPr id="719" name="105 CuadroTexto">
            <a:extLst>
              <a:ext uri="{FF2B5EF4-FFF2-40B4-BE49-F238E27FC236}">
                <a16:creationId xmlns="" xmlns:a16="http://schemas.microsoft.com/office/drawing/2014/main" id="{03F0D0CF-14AC-1D53-B5EA-E80AB062AE59}"/>
              </a:ext>
            </a:extLst>
          </xdr:cNvPr>
          <xdr:cNvSpPr txBox="1"/>
        </xdr:nvSpPr>
        <xdr:spPr>
          <a:xfrm>
            <a:off x="210927" y="3317461"/>
            <a:ext cx="484531" cy="1153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6EDF3A2-E015-46EA-824E-091A88118602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479479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$K$9">
        <xdr:nvSpPr>
          <xdr:cNvPr id="720" name="106 CuadroTexto">
            <a:extLst>
              <a:ext uri="{FF2B5EF4-FFF2-40B4-BE49-F238E27FC236}">
                <a16:creationId xmlns="" xmlns:a16="http://schemas.microsoft.com/office/drawing/2014/main" id="{376E5C5E-4B4E-574F-B567-CA56DD697AA9}"/>
              </a:ext>
            </a:extLst>
          </xdr:cNvPr>
          <xdr:cNvSpPr txBox="1"/>
        </xdr:nvSpPr>
        <xdr:spPr>
          <a:xfrm>
            <a:off x="1122712" y="3308539"/>
            <a:ext cx="972223" cy="121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A59F402-31FE-4510-B2FF-343D0CE47868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7799111672895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721" name="94 CuadroTexto">
            <a:extLst>
              <a:ext uri="{FF2B5EF4-FFF2-40B4-BE49-F238E27FC236}">
                <a16:creationId xmlns="" xmlns:a16="http://schemas.microsoft.com/office/drawing/2014/main" id="{3AB23C63-9B8C-7E19-4AEF-2DE9F1FAC7CD}"/>
              </a:ext>
            </a:extLst>
          </xdr:cNvPr>
          <xdr:cNvSpPr txBox="1"/>
        </xdr:nvSpPr>
        <xdr:spPr>
          <a:xfrm>
            <a:off x="732928" y="2606513"/>
            <a:ext cx="894870" cy="100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700">
                <a:solidFill>
                  <a:schemeClr val="tx1"/>
                </a:solidFill>
                <a:latin typeface="Fira Sans SemiBold" panose="020B0603050000020004" pitchFamily="34" charset="0"/>
              </a:rPr>
              <a:t>Precio</a:t>
            </a:r>
            <a:r>
              <a:rPr lang="es-AR" sz="700" baseline="0">
                <a:solidFill>
                  <a:schemeClr val="tx1"/>
                </a:solidFill>
                <a:latin typeface="Fira Sans SemiBold" panose="020B0603050000020004" pitchFamily="34" charset="0"/>
              </a:rPr>
              <a:t> Contado:</a:t>
            </a:r>
            <a:endParaRPr lang="es-AR" sz="700">
              <a:solidFill>
                <a:schemeClr val="tx1"/>
              </a:solidFill>
              <a:latin typeface="Fira Sans SemiBold" panose="020B0603050000020004" pitchFamily="34" charset="0"/>
            </a:endParaRPr>
          </a:p>
        </xdr:txBody>
      </xdr:sp>
      <xdr:sp macro="" textlink="$N$9">
        <xdr:nvSpPr>
          <xdr:cNvPr id="722" name="102 CuadroTexto">
            <a:extLst>
              <a:ext uri="{FF2B5EF4-FFF2-40B4-BE49-F238E27FC236}">
                <a16:creationId xmlns="" xmlns:a16="http://schemas.microsoft.com/office/drawing/2014/main" id="{285C066E-C32B-7305-0242-11E83F53B951}"/>
              </a:ext>
            </a:extLst>
          </xdr:cNvPr>
          <xdr:cNvSpPr txBox="1"/>
        </xdr:nvSpPr>
        <xdr:spPr>
          <a:xfrm>
            <a:off x="1596029" y="2530714"/>
            <a:ext cx="1386282" cy="247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C2263E-1370-4547-BC02-B44264E3D760}" type="TxLink">
              <a:rPr lang="en-US" sz="16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899.999,00</a:t>
            </a:fld>
            <a:endParaRPr lang="en-US" sz="1600">
              <a:latin typeface="Fira Sans Black" panose="020B0A03050000020004" pitchFamily="34" charset="0"/>
            </a:endParaRPr>
          </a:p>
        </xdr:txBody>
      </xdr:sp>
      <xdr:sp macro="" textlink="$P$9">
        <xdr:nvSpPr>
          <xdr:cNvPr id="723" name="88 CuadroTexto">
            <a:extLst>
              <a:ext uri="{FF2B5EF4-FFF2-40B4-BE49-F238E27FC236}">
                <a16:creationId xmlns="" xmlns:a16="http://schemas.microsoft.com/office/drawing/2014/main" id="{589E060A-54D0-BBB2-B0CF-B4D606A658DF}"/>
              </a:ext>
            </a:extLst>
          </xdr:cNvPr>
          <xdr:cNvSpPr txBox="1"/>
        </xdr:nvSpPr>
        <xdr:spPr>
          <a:xfrm>
            <a:off x="7257" y="828334"/>
            <a:ext cx="1068829" cy="7746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B9847F8-F9D6-46B9-AD61-37BA3A3CF28D}" type="TxLink">
              <a:rPr lang="en-US" sz="60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12</a:t>
            </a:fld>
            <a:endParaRPr lang="en-US" sz="6000">
              <a:latin typeface="Fira Sans Black" panose="020B0A03050000020004" pitchFamily="34" charset="0"/>
            </a:endParaRPr>
          </a:p>
        </xdr:txBody>
      </xdr:sp>
      <xdr:sp macro="" textlink="$Q$9">
        <xdr:nvSpPr>
          <xdr:cNvPr id="724" name="88 CuadroTexto">
            <a:extLst>
              <a:ext uri="{FF2B5EF4-FFF2-40B4-BE49-F238E27FC236}">
                <a16:creationId xmlns="" xmlns:a16="http://schemas.microsoft.com/office/drawing/2014/main" id="{DC31ACF4-B1B9-09DC-0A2A-CBCF99A5A34F}"/>
              </a:ext>
            </a:extLst>
          </xdr:cNvPr>
          <xdr:cNvSpPr txBox="1"/>
        </xdr:nvSpPr>
        <xdr:spPr>
          <a:xfrm>
            <a:off x="920237" y="1654796"/>
            <a:ext cx="1799885" cy="35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B36826B-B104-41C4-9C70-2F39AF64A848}" type="TxLink">
              <a:rPr lang="en-US" sz="3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pPr algn="ctr"/>
              <a:t>147.796</a:t>
            </a:fld>
            <a:endParaRPr lang="en-US" sz="3200">
              <a:solidFill>
                <a:schemeClr val="bg1"/>
              </a:solidFill>
              <a:latin typeface="Fira Sans Black" panose="020B0A03050000020004" pitchFamily="34" charset="0"/>
            </a:endParaRPr>
          </a:p>
        </xdr:txBody>
      </xdr:sp>
      <xdr:sp macro="" textlink="">
        <xdr:nvSpPr>
          <xdr:cNvPr id="725" name="88 CuadroTexto">
            <a:extLst>
              <a:ext uri="{FF2B5EF4-FFF2-40B4-BE49-F238E27FC236}">
                <a16:creationId xmlns="" xmlns:a16="http://schemas.microsoft.com/office/drawing/2014/main" id="{99C49F4F-614D-18A2-FF6C-E947EAC0E287}"/>
              </a:ext>
            </a:extLst>
          </xdr:cNvPr>
          <xdr:cNvSpPr txBox="1"/>
        </xdr:nvSpPr>
        <xdr:spPr>
          <a:xfrm>
            <a:off x="847277" y="1045308"/>
            <a:ext cx="2393414" cy="348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280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CUOTAS</a:t>
            </a:r>
            <a:r>
              <a:rPr lang="es-AR" sz="2800" baseline="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 FIJAS</a:t>
            </a:r>
            <a:endParaRPr lang="es-AR" sz="2800">
              <a:solidFill>
                <a:sysClr val="windowText" lastClr="000000"/>
              </a:solidFill>
              <a:latin typeface="Fira Sans Black" panose="020B0A03050000020004" pitchFamily="34" charset="0"/>
            </a:endParaRPr>
          </a:p>
        </xdr:txBody>
      </xdr:sp>
      <xdr:sp macro="" textlink="$S$9">
        <xdr:nvSpPr>
          <xdr:cNvPr id="726" name="105 CuadroTexto">
            <a:extLst>
              <a:ext uri="{FF2B5EF4-FFF2-40B4-BE49-F238E27FC236}">
                <a16:creationId xmlns="" xmlns:a16="http://schemas.microsoft.com/office/drawing/2014/main" id="{DC219C10-61A6-16D5-7677-DBCE501DADD9}"/>
              </a:ext>
            </a:extLst>
          </xdr:cNvPr>
          <xdr:cNvSpPr txBox="1"/>
        </xdr:nvSpPr>
        <xdr:spPr>
          <a:xfrm>
            <a:off x="280504" y="3127128"/>
            <a:ext cx="697156" cy="138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72540BC-17EE-448D-9535-65150F436D69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132,23%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27" name="94 CuadroTexto">
            <a:extLst>
              <a:ext uri="{FF2B5EF4-FFF2-40B4-BE49-F238E27FC236}">
                <a16:creationId xmlns="" xmlns:a16="http://schemas.microsoft.com/office/drawing/2014/main" id="{33D75BFA-8414-3100-8CD6-279F3F385A63}"/>
              </a:ext>
            </a:extLst>
          </xdr:cNvPr>
          <xdr:cNvSpPr txBox="1"/>
        </xdr:nvSpPr>
        <xdr:spPr>
          <a:xfrm>
            <a:off x="27357" y="3143751"/>
            <a:ext cx="423134" cy="1120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TNA</a:t>
            </a:r>
          </a:p>
        </xdr:txBody>
      </xdr:sp>
      <xdr:sp macro="" textlink="">
        <xdr:nvSpPr>
          <xdr:cNvPr id="728" name="94 CuadroTexto">
            <a:extLst>
              <a:ext uri="{FF2B5EF4-FFF2-40B4-BE49-F238E27FC236}">
                <a16:creationId xmlns="" xmlns:a16="http://schemas.microsoft.com/office/drawing/2014/main" id="{4C7BF0DA-3D44-2523-D7DB-0980C074579A}"/>
              </a:ext>
            </a:extLst>
          </xdr:cNvPr>
          <xdr:cNvSpPr txBox="1"/>
        </xdr:nvSpPr>
        <xdr:spPr>
          <a:xfrm>
            <a:off x="823324" y="3137570"/>
            <a:ext cx="458658" cy="130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T$9">
        <xdr:nvSpPr>
          <xdr:cNvPr id="729" name="105 CuadroTexto">
            <a:extLst>
              <a:ext uri="{FF2B5EF4-FFF2-40B4-BE49-F238E27FC236}">
                <a16:creationId xmlns="" xmlns:a16="http://schemas.microsoft.com/office/drawing/2014/main" id="{781109A2-B9B5-E32D-2149-2471BC89CC17}"/>
              </a:ext>
            </a:extLst>
          </xdr:cNvPr>
          <xdr:cNvSpPr txBox="1"/>
        </xdr:nvSpPr>
        <xdr:spPr>
          <a:xfrm>
            <a:off x="1430547" y="3125863"/>
            <a:ext cx="722255" cy="1443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C7707D5-01DE-44D0-AE57-F3B1E1036DD4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250,88%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30" name="94 CuadroTexto">
            <a:extLst>
              <a:ext uri="{FF2B5EF4-FFF2-40B4-BE49-F238E27FC236}">
                <a16:creationId xmlns="" xmlns:a16="http://schemas.microsoft.com/office/drawing/2014/main" id="{311DFA7F-CB63-804A-46A3-8886B20F15EB}"/>
              </a:ext>
            </a:extLst>
          </xdr:cNvPr>
          <xdr:cNvSpPr txBox="1"/>
        </xdr:nvSpPr>
        <xdr:spPr>
          <a:xfrm>
            <a:off x="1175537" y="3139682"/>
            <a:ext cx="410766" cy="116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TEA</a:t>
            </a:r>
          </a:p>
        </xdr:txBody>
      </xdr:sp>
      <xdr:sp macro="" textlink="$U$9">
        <xdr:nvSpPr>
          <xdr:cNvPr id="731" name="105 CuadroTexto">
            <a:extLst>
              <a:ext uri="{FF2B5EF4-FFF2-40B4-BE49-F238E27FC236}">
                <a16:creationId xmlns="" xmlns:a16="http://schemas.microsoft.com/office/drawing/2014/main" id="{22DD422F-13EC-8745-0E92-380DFB30BE13}"/>
              </a:ext>
            </a:extLst>
          </xdr:cNvPr>
          <xdr:cNvSpPr txBox="1"/>
        </xdr:nvSpPr>
        <xdr:spPr>
          <a:xfrm>
            <a:off x="2394426" y="3129645"/>
            <a:ext cx="943518" cy="1238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011B83C-2602-401A-8BE0-FFD2EAD91565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l"/>
              <a:t>1.773.554,16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32" name="94 CuadroTexto">
            <a:extLst>
              <a:ext uri="{FF2B5EF4-FFF2-40B4-BE49-F238E27FC236}">
                <a16:creationId xmlns="" xmlns:a16="http://schemas.microsoft.com/office/drawing/2014/main" id="{1EB1EE8E-4648-C1F9-FE7B-DF477377A855}"/>
              </a:ext>
            </a:extLst>
          </xdr:cNvPr>
          <xdr:cNvSpPr txBox="1"/>
        </xdr:nvSpPr>
        <xdr:spPr>
          <a:xfrm>
            <a:off x="2055962" y="3122641"/>
            <a:ext cx="509811" cy="137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PFT $</a:t>
            </a:r>
          </a:p>
        </xdr:txBody>
      </xdr:sp>
      <xdr:sp macro="" textlink="$R$9">
        <xdr:nvSpPr>
          <xdr:cNvPr id="733" name="105 CuadroTexto">
            <a:extLst>
              <a:ext uri="{FF2B5EF4-FFF2-40B4-BE49-F238E27FC236}">
                <a16:creationId xmlns="" xmlns:a16="http://schemas.microsoft.com/office/drawing/2014/main" id="{0A1A8692-BAFD-B6C9-7C90-5C9FD19AE4DF}"/>
              </a:ext>
            </a:extLst>
          </xdr:cNvPr>
          <xdr:cNvSpPr txBox="1"/>
        </xdr:nvSpPr>
        <xdr:spPr>
          <a:xfrm>
            <a:off x="1070214" y="2810662"/>
            <a:ext cx="1132442" cy="170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0BECB92-3412-4BF4-B6BC-EFACF9C16210}" type="TxLink">
              <a:rPr lang="en-US" sz="18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226,37%</a:t>
            </a:fld>
            <a:endParaRPr lang="en-US" sz="180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34" name="94 CuadroTexto">
            <a:extLst>
              <a:ext uri="{FF2B5EF4-FFF2-40B4-BE49-F238E27FC236}">
                <a16:creationId xmlns="" xmlns:a16="http://schemas.microsoft.com/office/drawing/2014/main" id="{7E33CBCE-DD95-DDB8-72A7-B63674A9D5E7}"/>
              </a:ext>
            </a:extLst>
          </xdr:cNvPr>
          <xdr:cNvSpPr txBox="1"/>
        </xdr:nvSpPr>
        <xdr:spPr>
          <a:xfrm>
            <a:off x="725714" y="2810617"/>
            <a:ext cx="547915" cy="173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CFT</a:t>
            </a:r>
          </a:p>
        </xdr:txBody>
      </xdr:sp>
      <xdr:sp macro="" textlink="">
        <xdr:nvSpPr>
          <xdr:cNvPr id="735" name="94 CuadroTexto">
            <a:extLst>
              <a:ext uri="{FF2B5EF4-FFF2-40B4-BE49-F238E27FC236}">
                <a16:creationId xmlns="" xmlns:a16="http://schemas.microsoft.com/office/drawing/2014/main" id="{EB610AB2-3F3C-3D12-EF52-511726743B46}"/>
              </a:ext>
            </a:extLst>
          </xdr:cNvPr>
          <xdr:cNvSpPr txBox="1"/>
        </xdr:nvSpPr>
        <xdr:spPr>
          <a:xfrm>
            <a:off x="1975077" y="2815179"/>
            <a:ext cx="652009" cy="172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M$9">
        <xdr:nvSpPr>
          <xdr:cNvPr id="736" name="90 CuadroTexto">
            <a:extLst>
              <a:ext uri="{FF2B5EF4-FFF2-40B4-BE49-F238E27FC236}">
                <a16:creationId xmlns="" xmlns:a16="http://schemas.microsoft.com/office/drawing/2014/main" id="{F2994CD3-1D95-EA6C-72D7-1AE719C698C3}"/>
              </a:ext>
            </a:extLst>
          </xdr:cNvPr>
          <xdr:cNvSpPr txBox="1"/>
        </xdr:nvSpPr>
        <xdr:spPr>
          <a:xfrm>
            <a:off x="45760" y="2337176"/>
            <a:ext cx="3293596" cy="180421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fld id="{57917470-3B7F-4B06-B16B-CE5A8B76BFC4}" type="TxLink">
              <a:rPr lang="en-US" sz="1000" b="0" i="0" u="none" strike="noStrike">
                <a:solidFill>
                  <a:schemeClr val="bg1"/>
                </a:solidFill>
                <a:latin typeface="Fira Sans SemiBold" panose="020B0603050000020004" pitchFamily="34" charset="0"/>
                <a:cs typeface="Calibri"/>
              </a:rPr>
              <a:pPr algn="ctr"/>
              <a:t>HEL ESL LUJO BLANCA 326LTS</a:t>
            </a:fld>
            <a:endParaRPr lang="en-US" sz="1000" b="0" i="0" u="none" strike="noStrike">
              <a:solidFill>
                <a:schemeClr val="bg1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37" name="94 CuadroTexto">
            <a:extLst>
              <a:ext uri="{FF2B5EF4-FFF2-40B4-BE49-F238E27FC236}">
                <a16:creationId xmlns="" xmlns:a16="http://schemas.microsoft.com/office/drawing/2014/main" id="{97226AF5-B943-B102-3540-191541C189DA}"/>
              </a:ext>
            </a:extLst>
          </xdr:cNvPr>
          <xdr:cNvSpPr txBox="1"/>
        </xdr:nvSpPr>
        <xdr:spPr>
          <a:xfrm>
            <a:off x="168956" y="2183943"/>
            <a:ext cx="3051864" cy="120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800" b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SUJETO</a:t>
            </a:r>
            <a:r>
              <a:rPr lang="es-AR" sz="800" b="0" baseline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 A APROBACIÓN CREDITICIA - CUOTA PROMEDIO 30 DÍAS</a:t>
            </a:r>
            <a:endParaRPr lang="es-AR" sz="800" b="0">
              <a:solidFill>
                <a:schemeClr val="tx1"/>
              </a:solidFill>
              <a:latin typeface="Fira Sans SemiBold" panose="020B06030500000200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38" name="90 CuadroTexto">
            <a:extLst>
              <a:ext uri="{FF2B5EF4-FFF2-40B4-BE49-F238E27FC236}">
                <a16:creationId xmlns="" xmlns:a16="http://schemas.microsoft.com/office/drawing/2014/main" id="{56A8A980-77EC-C04B-FAC1-F0ADBDA90EC5}"/>
              </a:ext>
            </a:extLst>
          </xdr:cNvPr>
          <xdr:cNvSpPr txBox="1"/>
        </xdr:nvSpPr>
        <xdr:spPr>
          <a:xfrm>
            <a:off x="1395097" y="1394715"/>
            <a:ext cx="691931" cy="138425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t>DESDE</a:t>
            </a:r>
          </a:p>
        </xdr:txBody>
      </xdr:sp>
    </xdr:grpSp>
    <xdr:clientData/>
  </xdr:twoCellAnchor>
  <xdr:twoCellAnchor>
    <xdr:from>
      <xdr:col>0</xdr:col>
      <xdr:colOff>27214</xdr:colOff>
      <xdr:row>42</xdr:row>
      <xdr:rowOff>45110</xdr:rowOff>
    </xdr:from>
    <xdr:to>
      <xdr:col>4</xdr:col>
      <xdr:colOff>311313</xdr:colOff>
      <xdr:row>56</xdr:row>
      <xdr:rowOff>116751</xdr:rowOff>
    </xdr:to>
    <xdr:grpSp>
      <xdr:nvGrpSpPr>
        <xdr:cNvPr id="740" name="Grupo 739">
          <a:extLst>
            <a:ext uri="{FF2B5EF4-FFF2-40B4-BE49-F238E27FC236}">
              <a16:creationId xmlns="" xmlns:a16="http://schemas.microsoft.com/office/drawing/2014/main" id="{2549A50C-68FB-48E7-B2EE-0BC527872FE7}"/>
            </a:ext>
          </a:extLst>
        </xdr:cNvPr>
        <xdr:cNvGrpSpPr/>
      </xdr:nvGrpSpPr>
      <xdr:grpSpPr>
        <a:xfrm>
          <a:off x="27214" y="8046110"/>
          <a:ext cx="3332099" cy="2738641"/>
          <a:chOff x="7257" y="828334"/>
          <a:chExt cx="3332099" cy="2613613"/>
        </a:xfrm>
      </xdr:grpSpPr>
      <xdr:sp macro="" textlink="">
        <xdr:nvSpPr>
          <xdr:cNvPr id="741" name="Rectángulo: esquinas redondeadas 740">
            <a:extLst>
              <a:ext uri="{FF2B5EF4-FFF2-40B4-BE49-F238E27FC236}">
                <a16:creationId xmlns="" xmlns:a16="http://schemas.microsoft.com/office/drawing/2014/main" id="{F79542BF-F1C6-6AEF-932F-824B316B0A15}"/>
              </a:ext>
            </a:extLst>
          </xdr:cNvPr>
          <xdr:cNvSpPr/>
        </xdr:nvSpPr>
        <xdr:spPr>
          <a:xfrm>
            <a:off x="57784" y="3094390"/>
            <a:ext cx="1143000" cy="192193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42" name="Rectángulo: esquinas redondeadas 741">
            <a:extLst>
              <a:ext uri="{FF2B5EF4-FFF2-40B4-BE49-F238E27FC236}">
                <a16:creationId xmlns="" xmlns:a16="http://schemas.microsoft.com/office/drawing/2014/main" id="{CCBA0DC6-A095-4C3F-D275-6D51CA401668}"/>
              </a:ext>
            </a:extLst>
          </xdr:cNvPr>
          <xdr:cNvSpPr/>
        </xdr:nvSpPr>
        <xdr:spPr>
          <a:xfrm>
            <a:off x="1246909" y="3091306"/>
            <a:ext cx="811250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43" name="Rectángulo: esquinas redondeadas 742">
            <a:extLst>
              <a:ext uri="{FF2B5EF4-FFF2-40B4-BE49-F238E27FC236}">
                <a16:creationId xmlns="" xmlns:a16="http://schemas.microsoft.com/office/drawing/2014/main" id="{BC523536-AE9D-D1FF-DB9F-21A7354A2CE8}"/>
              </a:ext>
            </a:extLst>
          </xdr:cNvPr>
          <xdr:cNvSpPr/>
        </xdr:nvSpPr>
        <xdr:spPr>
          <a:xfrm>
            <a:off x="2103034" y="3092337"/>
            <a:ext cx="1170983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44" name="Rectángulo: esquinas redondeadas 743">
            <a:extLst>
              <a:ext uri="{FF2B5EF4-FFF2-40B4-BE49-F238E27FC236}">
                <a16:creationId xmlns="" xmlns:a16="http://schemas.microsoft.com/office/drawing/2014/main" id="{8E65EF11-446F-530A-0AF2-BE24A7502C86}"/>
              </a:ext>
            </a:extLst>
          </xdr:cNvPr>
          <xdr:cNvSpPr/>
        </xdr:nvSpPr>
        <xdr:spPr>
          <a:xfrm>
            <a:off x="751237" y="2776078"/>
            <a:ext cx="1814594" cy="235717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45" name="83 Rectángulo redondeado">
            <a:extLst>
              <a:ext uri="{FF2B5EF4-FFF2-40B4-BE49-F238E27FC236}">
                <a16:creationId xmlns="" xmlns:a16="http://schemas.microsoft.com/office/drawing/2014/main" id="{4CDBA43C-4819-B9AD-3861-6A677823D422}"/>
              </a:ext>
            </a:extLst>
          </xdr:cNvPr>
          <xdr:cNvSpPr/>
        </xdr:nvSpPr>
        <xdr:spPr>
          <a:xfrm>
            <a:off x="551915" y="1555850"/>
            <a:ext cx="2271058" cy="584082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746" name="89 CuadroTexto">
            <a:extLst>
              <a:ext uri="{FF2B5EF4-FFF2-40B4-BE49-F238E27FC236}">
                <a16:creationId xmlns="" xmlns:a16="http://schemas.microsoft.com/office/drawing/2014/main" id="{48EE3E46-F5A8-5161-9509-7D260D116989}"/>
              </a:ext>
            </a:extLst>
          </xdr:cNvPr>
          <xdr:cNvSpPr txBox="1"/>
        </xdr:nvSpPr>
        <xdr:spPr>
          <a:xfrm>
            <a:off x="547441" y="1628115"/>
            <a:ext cx="367419" cy="43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2500">
                <a:solidFill>
                  <a:schemeClr val="bg1"/>
                </a:solidFill>
                <a:latin typeface="Fira Sans Black" panose="020B0A03050000020004" pitchFamily="34" charset="0"/>
              </a:rPr>
              <a:t>$</a:t>
            </a:r>
          </a:p>
        </xdr:txBody>
      </xdr:sp>
      <xdr:sp macro="" textlink="$L$10">
        <xdr:nvSpPr>
          <xdr:cNvPr id="747" name="105 CuadroTexto">
            <a:extLst>
              <a:ext uri="{FF2B5EF4-FFF2-40B4-BE49-F238E27FC236}">
                <a16:creationId xmlns="" xmlns:a16="http://schemas.microsoft.com/office/drawing/2014/main" id="{FE921900-7A70-A857-0F28-E8888F3B4083}"/>
              </a:ext>
            </a:extLst>
          </xdr:cNvPr>
          <xdr:cNvSpPr txBox="1"/>
        </xdr:nvSpPr>
        <xdr:spPr>
          <a:xfrm>
            <a:off x="191306" y="3326551"/>
            <a:ext cx="484531" cy="1153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E5C7E8C-5099-47E1-AA6F-26C09E38FA16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479478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$K$10">
        <xdr:nvSpPr>
          <xdr:cNvPr id="748" name="106 CuadroTexto">
            <a:extLst>
              <a:ext uri="{FF2B5EF4-FFF2-40B4-BE49-F238E27FC236}">
                <a16:creationId xmlns="" xmlns:a16="http://schemas.microsoft.com/office/drawing/2014/main" id="{8FA74C5B-4E5A-06D8-0F7B-38E936A5FBA0}"/>
              </a:ext>
            </a:extLst>
          </xdr:cNvPr>
          <xdr:cNvSpPr txBox="1"/>
        </xdr:nvSpPr>
        <xdr:spPr>
          <a:xfrm>
            <a:off x="969877" y="3317629"/>
            <a:ext cx="972223" cy="121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866F2A7-3EA0-4693-9CD5-91170B5F6D4A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7799111672888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749" name="94 CuadroTexto">
            <a:extLst>
              <a:ext uri="{FF2B5EF4-FFF2-40B4-BE49-F238E27FC236}">
                <a16:creationId xmlns="" xmlns:a16="http://schemas.microsoft.com/office/drawing/2014/main" id="{6A05069D-8F26-9BD0-8635-68A3297302F5}"/>
              </a:ext>
            </a:extLst>
          </xdr:cNvPr>
          <xdr:cNvSpPr txBox="1"/>
        </xdr:nvSpPr>
        <xdr:spPr>
          <a:xfrm>
            <a:off x="732928" y="2606513"/>
            <a:ext cx="894870" cy="100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700">
                <a:solidFill>
                  <a:schemeClr val="tx1"/>
                </a:solidFill>
                <a:latin typeface="Fira Sans SemiBold" panose="020B0603050000020004" pitchFamily="34" charset="0"/>
              </a:rPr>
              <a:t>Precio</a:t>
            </a:r>
            <a:r>
              <a:rPr lang="es-AR" sz="700" baseline="0">
                <a:solidFill>
                  <a:schemeClr val="tx1"/>
                </a:solidFill>
                <a:latin typeface="Fira Sans SemiBold" panose="020B0603050000020004" pitchFamily="34" charset="0"/>
              </a:rPr>
              <a:t> Contado:</a:t>
            </a:r>
            <a:endParaRPr lang="es-AR" sz="700">
              <a:solidFill>
                <a:schemeClr val="tx1"/>
              </a:solidFill>
              <a:latin typeface="Fira Sans SemiBold" panose="020B0603050000020004" pitchFamily="34" charset="0"/>
            </a:endParaRPr>
          </a:p>
        </xdr:txBody>
      </xdr:sp>
      <xdr:sp macro="" textlink="$N$10">
        <xdr:nvSpPr>
          <xdr:cNvPr id="750" name="102 CuadroTexto">
            <a:extLst>
              <a:ext uri="{FF2B5EF4-FFF2-40B4-BE49-F238E27FC236}">
                <a16:creationId xmlns="" xmlns:a16="http://schemas.microsoft.com/office/drawing/2014/main" id="{A8EE52AA-143D-0FD3-18E6-60578BEBBF1A}"/>
              </a:ext>
            </a:extLst>
          </xdr:cNvPr>
          <xdr:cNvSpPr txBox="1"/>
        </xdr:nvSpPr>
        <xdr:spPr>
          <a:xfrm>
            <a:off x="1596029" y="2530714"/>
            <a:ext cx="1386282" cy="247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2F357B5-35E3-41D0-82DA-0CA3A6F12AE5}" type="TxLink">
              <a:rPr lang="en-US" sz="16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942.001,00</a:t>
            </a:fld>
            <a:endParaRPr lang="en-US" sz="1600">
              <a:latin typeface="Fira Sans Black" panose="020B0A03050000020004" pitchFamily="34" charset="0"/>
            </a:endParaRPr>
          </a:p>
        </xdr:txBody>
      </xdr:sp>
      <xdr:sp macro="" textlink="$P$10">
        <xdr:nvSpPr>
          <xdr:cNvPr id="751" name="88 CuadroTexto">
            <a:extLst>
              <a:ext uri="{FF2B5EF4-FFF2-40B4-BE49-F238E27FC236}">
                <a16:creationId xmlns="" xmlns:a16="http://schemas.microsoft.com/office/drawing/2014/main" id="{0B6BEAB8-1538-A765-603B-9FBBE07336F6}"/>
              </a:ext>
            </a:extLst>
          </xdr:cNvPr>
          <xdr:cNvSpPr txBox="1"/>
        </xdr:nvSpPr>
        <xdr:spPr>
          <a:xfrm>
            <a:off x="7257" y="828334"/>
            <a:ext cx="1068829" cy="7746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2F9F785-E463-493F-828C-3C401CF12E2F}" type="TxLink">
              <a:rPr lang="en-US" sz="60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12</a:t>
            </a:fld>
            <a:endParaRPr lang="en-US" sz="6000">
              <a:latin typeface="Fira Sans Black" panose="020B0A03050000020004" pitchFamily="34" charset="0"/>
            </a:endParaRPr>
          </a:p>
        </xdr:txBody>
      </xdr:sp>
      <xdr:sp macro="" textlink="$Q$10">
        <xdr:nvSpPr>
          <xdr:cNvPr id="752" name="88 CuadroTexto">
            <a:extLst>
              <a:ext uri="{FF2B5EF4-FFF2-40B4-BE49-F238E27FC236}">
                <a16:creationId xmlns="" xmlns:a16="http://schemas.microsoft.com/office/drawing/2014/main" id="{4D367621-1254-6F82-FDDC-E8274A23C00F}"/>
              </a:ext>
            </a:extLst>
          </xdr:cNvPr>
          <xdr:cNvSpPr txBox="1"/>
        </xdr:nvSpPr>
        <xdr:spPr>
          <a:xfrm>
            <a:off x="874880" y="1654796"/>
            <a:ext cx="1890092" cy="412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E1AF60A-D989-4A2D-9BC8-2BFF985020F2}" type="TxLink">
              <a:rPr lang="en-US" sz="3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pPr algn="ctr"/>
              <a:t>154.694</a:t>
            </a:fld>
            <a:endParaRPr lang="en-US" sz="3200">
              <a:solidFill>
                <a:schemeClr val="bg1"/>
              </a:solidFill>
              <a:latin typeface="Fira Sans Black" panose="020B0A03050000020004" pitchFamily="34" charset="0"/>
            </a:endParaRPr>
          </a:p>
        </xdr:txBody>
      </xdr:sp>
      <xdr:sp macro="" textlink="">
        <xdr:nvSpPr>
          <xdr:cNvPr id="754" name="88 CuadroTexto">
            <a:extLst>
              <a:ext uri="{FF2B5EF4-FFF2-40B4-BE49-F238E27FC236}">
                <a16:creationId xmlns="" xmlns:a16="http://schemas.microsoft.com/office/drawing/2014/main" id="{366034B0-7C9A-CEBB-C5DC-10BB102B42E9}"/>
              </a:ext>
            </a:extLst>
          </xdr:cNvPr>
          <xdr:cNvSpPr txBox="1"/>
        </xdr:nvSpPr>
        <xdr:spPr>
          <a:xfrm>
            <a:off x="847277" y="1045308"/>
            <a:ext cx="2393414" cy="348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280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CUOTAS</a:t>
            </a:r>
            <a:r>
              <a:rPr lang="es-AR" sz="2800" baseline="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 FIJAS</a:t>
            </a:r>
            <a:endParaRPr lang="es-AR" sz="2800">
              <a:solidFill>
                <a:sysClr val="windowText" lastClr="000000"/>
              </a:solidFill>
              <a:latin typeface="Fira Sans Black" panose="020B0A03050000020004" pitchFamily="34" charset="0"/>
            </a:endParaRPr>
          </a:p>
        </xdr:txBody>
      </xdr:sp>
      <xdr:sp macro="" textlink="$S$10">
        <xdr:nvSpPr>
          <xdr:cNvPr id="755" name="105 CuadroTexto">
            <a:extLst>
              <a:ext uri="{FF2B5EF4-FFF2-40B4-BE49-F238E27FC236}">
                <a16:creationId xmlns="" xmlns:a16="http://schemas.microsoft.com/office/drawing/2014/main" id="{9A1A6EAA-5C01-69AC-4BC8-BDF532770C29}"/>
              </a:ext>
            </a:extLst>
          </xdr:cNvPr>
          <xdr:cNvSpPr txBox="1"/>
        </xdr:nvSpPr>
        <xdr:spPr>
          <a:xfrm>
            <a:off x="280504" y="3127128"/>
            <a:ext cx="697156" cy="138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32CA226-4BE8-4DB3-A73A-F436C61CF0BB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132,23%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56" name="94 CuadroTexto">
            <a:extLst>
              <a:ext uri="{FF2B5EF4-FFF2-40B4-BE49-F238E27FC236}">
                <a16:creationId xmlns="" xmlns:a16="http://schemas.microsoft.com/office/drawing/2014/main" id="{AE2A4C93-3332-2F3E-1CFA-D11AEEA291F5}"/>
              </a:ext>
            </a:extLst>
          </xdr:cNvPr>
          <xdr:cNvSpPr txBox="1"/>
        </xdr:nvSpPr>
        <xdr:spPr>
          <a:xfrm>
            <a:off x="27357" y="3143751"/>
            <a:ext cx="423134" cy="1120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TNA</a:t>
            </a:r>
          </a:p>
        </xdr:txBody>
      </xdr:sp>
      <xdr:sp macro="" textlink="">
        <xdr:nvSpPr>
          <xdr:cNvPr id="757" name="94 CuadroTexto">
            <a:extLst>
              <a:ext uri="{FF2B5EF4-FFF2-40B4-BE49-F238E27FC236}">
                <a16:creationId xmlns="" xmlns:a16="http://schemas.microsoft.com/office/drawing/2014/main" id="{94B01D71-9E79-A2F3-1D74-3A08F4774950}"/>
              </a:ext>
            </a:extLst>
          </xdr:cNvPr>
          <xdr:cNvSpPr txBox="1"/>
        </xdr:nvSpPr>
        <xdr:spPr>
          <a:xfrm>
            <a:off x="823324" y="3137570"/>
            <a:ext cx="458658" cy="130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T$10">
        <xdr:nvSpPr>
          <xdr:cNvPr id="758" name="105 CuadroTexto">
            <a:extLst>
              <a:ext uri="{FF2B5EF4-FFF2-40B4-BE49-F238E27FC236}">
                <a16:creationId xmlns="" xmlns:a16="http://schemas.microsoft.com/office/drawing/2014/main" id="{AECC35CD-C1BD-5181-FD2F-F4271FEC8CFB}"/>
              </a:ext>
            </a:extLst>
          </xdr:cNvPr>
          <xdr:cNvSpPr txBox="1"/>
        </xdr:nvSpPr>
        <xdr:spPr>
          <a:xfrm>
            <a:off x="1430547" y="3125863"/>
            <a:ext cx="722255" cy="1443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94ACE37-AAFB-4BDB-9DFC-A94FB30D6603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250,88%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59" name="94 CuadroTexto">
            <a:extLst>
              <a:ext uri="{FF2B5EF4-FFF2-40B4-BE49-F238E27FC236}">
                <a16:creationId xmlns="" xmlns:a16="http://schemas.microsoft.com/office/drawing/2014/main" id="{55D17D28-503C-C3CD-2C6D-234190465EBD}"/>
              </a:ext>
            </a:extLst>
          </xdr:cNvPr>
          <xdr:cNvSpPr txBox="1"/>
        </xdr:nvSpPr>
        <xdr:spPr>
          <a:xfrm>
            <a:off x="1175537" y="3139682"/>
            <a:ext cx="410766" cy="116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TEA</a:t>
            </a:r>
          </a:p>
        </xdr:txBody>
      </xdr:sp>
      <xdr:sp macro="" textlink="$U$10">
        <xdr:nvSpPr>
          <xdr:cNvPr id="760" name="105 CuadroTexto">
            <a:extLst>
              <a:ext uri="{FF2B5EF4-FFF2-40B4-BE49-F238E27FC236}">
                <a16:creationId xmlns="" xmlns:a16="http://schemas.microsoft.com/office/drawing/2014/main" id="{B95A17D9-5E94-42ED-8D6C-AE1E4D5374B1}"/>
              </a:ext>
            </a:extLst>
          </xdr:cNvPr>
          <xdr:cNvSpPr txBox="1"/>
        </xdr:nvSpPr>
        <xdr:spPr>
          <a:xfrm>
            <a:off x="2394426" y="3129645"/>
            <a:ext cx="943518" cy="1238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D3A3703E-2859-4CDF-985E-9E7221DCE5C2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l"/>
              <a:t>1.856.324,04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61" name="94 CuadroTexto">
            <a:extLst>
              <a:ext uri="{FF2B5EF4-FFF2-40B4-BE49-F238E27FC236}">
                <a16:creationId xmlns="" xmlns:a16="http://schemas.microsoft.com/office/drawing/2014/main" id="{EEBECF45-8848-BFF7-C568-0C4737C1CD42}"/>
              </a:ext>
            </a:extLst>
          </xdr:cNvPr>
          <xdr:cNvSpPr txBox="1"/>
        </xdr:nvSpPr>
        <xdr:spPr>
          <a:xfrm>
            <a:off x="2055962" y="3122641"/>
            <a:ext cx="509811" cy="137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PFT $</a:t>
            </a:r>
          </a:p>
        </xdr:txBody>
      </xdr:sp>
      <xdr:sp macro="" textlink="$R$10">
        <xdr:nvSpPr>
          <xdr:cNvPr id="762" name="105 CuadroTexto">
            <a:extLst>
              <a:ext uri="{FF2B5EF4-FFF2-40B4-BE49-F238E27FC236}">
                <a16:creationId xmlns="" xmlns:a16="http://schemas.microsoft.com/office/drawing/2014/main" id="{0CC0AE82-0B4A-DC46-F8D9-3DC16EF6D59D}"/>
              </a:ext>
            </a:extLst>
          </xdr:cNvPr>
          <xdr:cNvSpPr txBox="1"/>
        </xdr:nvSpPr>
        <xdr:spPr>
          <a:xfrm>
            <a:off x="1070214" y="2810662"/>
            <a:ext cx="1132442" cy="170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95810E1-F3F5-4D07-BFB9-A0F2D749DD30}" type="TxLink">
              <a:rPr lang="en-US" sz="18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226,37%</a:t>
            </a:fld>
            <a:endParaRPr lang="en-US" sz="180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63" name="94 CuadroTexto">
            <a:extLst>
              <a:ext uri="{FF2B5EF4-FFF2-40B4-BE49-F238E27FC236}">
                <a16:creationId xmlns="" xmlns:a16="http://schemas.microsoft.com/office/drawing/2014/main" id="{B26F2207-16A8-D2AA-ACCF-867324B4EB3A}"/>
              </a:ext>
            </a:extLst>
          </xdr:cNvPr>
          <xdr:cNvSpPr txBox="1"/>
        </xdr:nvSpPr>
        <xdr:spPr>
          <a:xfrm>
            <a:off x="725714" y="2810617"/>
            <a:ext cx="547915" cy="173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CFT</a:t>
            </a:r>
          </a:p>
        </xdr:txBody>
      </xdr:sp>
      <xdr:sp macro="" textlink="">
        <xdr:nvSpPr>
          <xdr:cNvPr id="764" name="94 CuadroTexto">
            <a:extLst>
              <a:ext uri="{FF2B5EF4-FFF2-40B4-BE49-F238E27FC236}">
                <a16:creationId xmlns="" xmlns:a16="http://schemas.microsoft.com/office/drawing/2014/main" id="{7C132841-C582-0F6E-DBFE-23A763F86033}"/>
              </a:ext>
            </a:extLst>
          </xdr:cNvPr>
          <xdr:cNvSpPr txBox="1"/>
        </xdr:nvSpPr>
        <xdr:spPr>
          <a:xfrm>
            <a:off x="1975077" y="2815179"/>
            <a:ext cx="652009" cy="172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M$10">
        <xdr:nvSpPr>
          <xdr:cNvPr id="765" name="90 CuadroTexto">
            <a:extLst>
              <a:ext uri="{FF2B5EF4-FFF2-40B4-BE49-F238E27FC236}">
                <a16:creationId xmlns="" xmlns:a16="http://schemas.microsoft.com/office/drawing/2014/main" id="{B1E77002-350B-0BE0-2A08-5BC0D9611E92}"/>
              </a:ext>
            </a:extLst>
          </xdr:cNvPr>
          <xdr:cNvSpPr txBox="1"/>
        </xdr:nvSpPr>
        <xdr:spPr>
          <a:xfrm>
            <a:off x="45760" y="2337176"/>
            <a:ext cx="3293596" cy="180421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fld id="{AC16E6BE-C108-4B93-B9BF-51FBB28F2E68}" type="TxLink">
              <a:rPr lang="en-US" sz="1000" b="0" i="0" u="none" strike="noStrike">
                <a:solidFill>
                  <a:schemeClr val="bg1"/>
                </a:solidFill>
                <a:latin typeface="Fira Sans SemiBold" panose="020B0603050000020004" pitchFamily="34" charset="0"/>
                <a:cs typeface="Calibri"/>
              </a:rPr>
              <a:pPr algn="ctr"/>
              <a:t>HEL. ESLABON DE LUJO 290LTS C</a:t>
            </a:fld>
            <a:endParaRPr lang="en-US" sz="1000" b="0" i="0" u="none" strike="noStrike">
              <a:solidFill>
                <a:schemeClr val="bg1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766" name="94 CuadroTexto">
            <a:extLst>
              <a:ext uri="{FF2B5EF4-FFF2-40B4-BE49-F238E27FC236}">
                <a16:creationId xmlns="" xmlns:a16="http://schemas.microsoft.com/office/drawing/2014/main" id="{7A364684-F0D3-A248-C8B6-AF1846C9AE32}"/>
              </a:ext>
            </a:extLst>
          </xdr:cNvPr>
          <xdr:cNvSpPr txBox="1"/>
        </xdr:nvSpPr>
        <xdr:spPr>
          <a:xfrm>
            <a:off x="169338" y="2183943"/>
            <a:ext cx="3051864" cy="120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800" b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SUJETO</a:t>
            </a:r>
            <a:r>
              <a:rPr lang="es-AR" sz="800" b="0" baseline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 A APROBACIÓN CREDITICIA - CUOTA PROMEDIO 30 DÍAS</a:t>
            </a:r>
            <a:endParaRPr lang="es-AR" sz="800" b="0">
              <a:solidFill>
                <a:schemeClr val="tx1"/>
              </a:solidFill>
              <a:latin typeface="Fira Sans SemiBold" panose="020B06030500000200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67" name="90 CuadroTexto">
            <a:extLst>
              <a:ext uri="{FF2B5EF4-FFF2-40B4-BE49-F238E27FC236}">
                <a16:creationId xmlns="" xmlns:a16="http://schemas.microsoft.com/office/drawing/2014/main" id="{B497A500-4A62-AE9F-1137-08AD2C4FD2FC}"/>
              </a:ext>
            </a:extLst>
          </xdr:cNvPr>
          <xdr:cNvSpPr txBox="1"/>
        </xdr:nvSpPr>
        <xdr:spPr>
          <a:xfrm>
            <a:off x="1395097" y="1394715"/>
            <a:ext cx="691931" cy="138425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t>DESDE</a:t>
            </a:r>
          </a:p>
        </xdr:txBody>
      </xdr:sp>
    </xdr:grpSp>
    <xdr:clientData/>
  </xdr:twoCellAnchor>
  <xdr:twoCellAnchor>
    <xdr:from>
      <xdr:col>4</xdr:col>
      <xdr:colOff>362857</xdr:colOff>
      <xdr:row>42</xdr:row>
      <xdr:rowOff>54182</xdr:rowOff>
    </xdr:from>
    <xdr:to>
      <xdr:col>8</xdr:col>
      <xdr:colOff>646956</xdr:colOff>
      <xdr:row>56</xdr:row>
      <xdr:rowOff>125823</xdr:rowOff>
    </xdr:to>
    <xdr:grpSp>
      <xdr:nvGrpSpPr>
        <xdr:cNvPr id="322" name="Grupo 321">
          <a:extLst>
            <a:ext uri="{FF2B5EF4-FFF2-40B4-BE49-F238E27FC236}">
              <a16:creationId xmlns="" xmlns:a16="http://schemas.microsoft.com/office/drawing/2014/main" id="{942F8798-E437-416F-8FF2-8E288485249B}"/>
            </a:ext>
          </a:extLst>
        </xdr:cNvPr>
        <xdr:cNvGrpSpPr/>
      </xdr:nvGrpSpPr>
      <xdr:grpSpPr>
        <a:xfrm>
          <a:off x="3410857" y="8055182"/>
          <a:ext cx="3332099" cy="2738641"/>
          <a:chOff x="7257" y="828334"/>
          <a:chExt cx="3332099" cy="2613613"/>
        </a:xfrm>
      </xdr:grpSpPr>
      <xdr:sp macro="" textlink="">
        <xdr:nvSpPr>
          <xdr:cNvPr id="323" name="Rectángulo: esquinas redondeadas 322">
            <a:extLst>
              <a:ext uri="{FF2B5EF4-FFF2-40B4-BE49-F238E27FC236}">
                <a16:creationId xmlns="" xmlns:a16="http://schemas.microsoft.com/office/drawing/2014/main" id="{1582B4AC-9164-AC83-40D1-EB65FF8D86EA}"/>
              </a:ext>
            </a:extLst>
          </xdr:cNvPr>
          <xdr:cNvSpPr/>
        </xdr:nvSpPr>
        <xdr:spPr>
          <a:xfrm>
            <a:off x="57784" y="3094390"/>
            <a:ext cx="1143000" cy="192193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325" name="Rectángulo: esquinas redondeadas 324">
            <a:extLst>
              <a:ext uri="{FF2B5EF4-FFF2-40B4-BE49-F238E27FC236}">
                <a16:creationId xmlns="" xmlns:a16="http://schemas.microsoft.com/office/drawing/2014/main" id="{E2858634-B162-A448-8C47-DDF207BCA274}"/>
              </a:ext>
            </a:extLst>
          </xdr:cNvPr>
          <xdr:cNvSpPr/>
        </xdr:nvSpPr>
        <xdr:spPr>
          <a:xfrm>
            <a:off x="1246909" y="3091306"/>
            <a:ext cx="811250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326" name="Rectángulo: esquinas redondeadas 325">
            <a:extLst>
              <a:ext uri="{FF2B5EF4-FFF2-40B4-BE49-F238E27FC236}">
                <a16:creationId xmlns="" xmlns:a16="http://schemas.microsoft.com/office/drawing/2014/main" id="{815F2E9E-FE66-A0B8-A554-6114CEF45B12}"/>
              </a:ext>
            </a:extLst>
          </xdr:cNvPr>
          <xdr:cNvSpPr/>
        </xdr:nvSpPr>
        <xdr:spPr>
          <a:xfrm>
            <a:off x="2103034" y="3092337"/>
            <a:ext cx="1170983" cy="193260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329" name="Rectángulo: esquinas redondeadas 328">
            <a:extLst>
              <a:ext uri="{FF2B5EF4-FFF2-40B4-BE49-F238E27FC236}">
                <a16:creationId xmlns="" xmlns:a16="http://schemas.microsoft.com/office/drawing/2014/main" id="{6EA8D7D8-A869-236B-FE22-3788C9C0C0E1}"/>
              </a:ext>
            </a:extLst>
          </xdr:cNvPr>
          <xdr:cNvSpPr/>
        </xdr:nvSpPr>
        <xdr:spPr>
          <a:xfrm>
            <a:off x="751237" y="2776078"/>
            <a:ext cx="1814594" cy="235717"/>
          </a:xfrm>
          <a:prstGeom prst="round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330" name="83 Rectángulo redondeado">
            <a:extLst>
              <a:ext uri="{FF2B5EF4-FFF2-40B4-BE49-F238E27FC236}">
                <a16:creationId xmlns="" xmlns:a16="http://schemas.microsoft.com/office/drawing/2014/main" id="{B7BE109C-439E-6861-050F-B66C71CDE257}"/>
              </a:ext>
            </a:extLst>
          </xdr:cNvPr>
          <xdr:cNvSpPr/>
        </xdr:nvSpPr>
        <xdr:spPr>
          <a:xfrm>
            <a:off x="551915" y="1555850"/>
            <a:ext cx="2271058" cy="584082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332" name="89 CuadroTexto">
            <a:extLst>
              <a:ext uri="{FF2B5EF4-FFF2-40B4-BE49-F238E27FC236}">
                <a16:creationId xmlns="" xmlns:a16="http://schemas.microsoft.com/office/drawing/2014/main" id="{7F86A3BA-699F-1E62-07D5-B28367293AA7}"/>
              </a:ext>
            </a:extLst>
          </xdr:cNvPr>
          <xdr:cNvSpPr txBox="1"/>
        </xdr:nvSpPr>
        <xdr:spPr>
          <a:xfrm>
            <a:off x="556966" y="1637205"/>
            <a:ext cx="367419" cy="432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AR" sz="2500">
                <a:solidFill>
                  <a:schemeClr val="bg1"/>
                </a:solidFill>
                <a:latin typeface="Fira Sans Black" panose="020B0A03050000020004" pitchFamily="34" charset="0"/>
              </a:rPr>
              <a:t>$</a:t>
            </a:r>
          </a:p>
        </xdr:txBody>
      </xdr:sp>
      <xdr:sp macro="" textlink="$L$11">
        <xdr:nvSpPr>
          <xdr:cNvPr id="333" name="105 CuadroTexto">
            <a:extLst>
              <a:ext uri="{FF2B5EF4-FFF2-40B4-BE49-F238E27FC236}">
                <a16:creationId xmlns="" xmlns:a16="http://schemas.microsoft.com/office/drawing/2014/main" id="{720F2F81-82BE-D39D-5D00-AB352B578B6C}"/>
              </a:ext>
            </a:extLst>
          </xdr:cNvPr>
          <xdr:cNvSpPr txBox="1"/>
        </xdr:nvSpPr>
        <xdr:spPr>
          <a:xfrm>
            <a:off x="238931" y="3326551"/>
            <a:ext cx="484531" cy="1153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23F3F22-DCF5-4279-BAF2-588FD7D91C55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509401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$K$11">
        <xdr:nvSpPr>
          <xdr:cNvPr id="336" name="106 CuadroTexto">
            <a:extLst>
              <a:ext uri="{FF2B5EF4-FFF2-40B4-BE49-F238E27FC236}">
                <a16:creationId xmlns="" xmlns:a16="http://schemas.microsoft.com/office/drawing/2014/main" id="{E31A5098-29DE-9016-9AB8-24CDF2B006B7}"/>
              </a:ext>
            </a:extLst>
          </xdr:cNvPr>
          <xdr:cNvSpPr txBox="1"/>
        </xdr:nvSpPr>
        <xdr:spPr>
          <a:xfrm>
            <a:off x="969877" y="3317629"/>
            <a:ext cx="972223" cy="121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4602959-F0E7-48BA-80F3-8915FE95960A}" type="TxLink">
              <a:rPr lang="en-US" sz="7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ea typeface="+mn-ea"/>
                <a:cs typeface="Calibri"/>
              </a:rPr>
              <a:pPr marL="0" indent="0" algn="ctr"/>
              <a:t>7797003956702</a:t>
            </a:fld>
            <a:endParaRPr lang="es-AR" sz="700">
              <a:solidFill>
                <a:schemeClr val="tx1"/>
              </a:solidFill>
              <a:latin typeface="Fira Sans SemiBold" panose="020B06030500000200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337" name="94 CuadroTexto">
            <a:extLst>
              <a:ext uri="{FF2B5EF4-FFF2-40B4-BE49-F238E27FC236}">
                <a16:creationId xmlns="" xmlns:a16="http://schemas.microsoft.com/office/drawing/2014/main" id="{3D7C859A-46DB-6EAF-D6BD-85F316240B79}"/>
              </a:ext>
            </a:extLst>
          </xdr:cNvPr>
          <xdr:cNvSpPr txBox="1"/>
        </xdr:nvSpPr>
        <xdr:spPr>
          <a:xfrm>
            <a:off x="732928" y="2606513"/>
            <a:ext cx="894870" cy="100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700">
                <a:solidFill>
                  <a:schemeClr val="tx1"/>
                </a:solidFill>
                <a:latin typeface="Fira Sans SemiBold" panose="020B0603050000020004" pitchFamily="34" charset="0"/>
              </a:rPr>
              <a:t>Precio</a:t>
            </a:r>
            <a:r>
              <a:rPr lang="es-AR" sz="700" baseline="0">
                <a:solidFill>
                  <a:schemeClr val="tx1"/>
                </a:solidFill>
                <a:latin typeface="Fira Sans SemiBold" panose="020B0603050000020004" pitchFamily="34" charset="0"/>
              </a:rPr>
              <a:t> Contado:</a:t>
            </a:r>
            <a:endParaRPr lang="es-AR" sz="700">
              <a:solidFill>
                <a:schemeClr val="tx1"/>
              </a:solidFill>
              <a:latin typeface="Fira Sans SemiBold" panose="020B0603050000020004" pitchFamily="34" charset="0"/>
            </a:endParaRPr>
          </a:p>
        </xdr:txBody>
      </xdr:sp>
      <xdr:sp macro="" textlink="$N$11">
        <xdr:nvSpPr>
          <xdr:cNvPr id="339" name="102 CuadroTexto">
            <a:extLst>
              <a:ext uri="{FF2B5EF4-FFF2-40B4-BE49-F238E27FC236}">
                <a16:creationId xmlns="" xmlns:a16="http://schemas.microsoft.com/office/drawing/2014/main" id="{E37EA265-6776-E3A4-6D9A-B3F80091AAD9}"/>
              </a:ext>
            </a:extLst>
          </xdr:cNvPr>
          <xdr:cNvSpPr txBox="1"/>
        </xdr:nvSpPr>
        <xdr:spPr>
          <a:xfrm>
            <a:off x="1596029" y="2530714"/>
            <a:ext cx="1386282" cy="247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4EF89FF-97CE-4CCD-A309-316C69EEF590}" type="TxLink">
              <a:rPr lang="en-US" sz="16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899.999,00</a:t>
            </a:fld>
            <a:endParaRPr lang="en-US" sz="1600">
              <a:latin typeface="Fira Sans Black" panose="020B0A03050000020004" pitchFamily="34" charset="0"/>
            </a:endParaRPr>
          </a:p>
        </xdr:txBody>
      </xdr:sp>
      <xdr:sp macro="" textlink="$P$11">
        <xdr:nvSpPr>
          <xdr:cNvPr id="340" name="88 CuadroTexto">
            <a:extLst>
              <a:ext uri="{FF2B5EF4-FFF2-40B4-BE49-F238E27FC236}">
                <a16:creationId xmlns="" xmlns:a16="http://schemas.microsoft.com/office/drawing/2014/main" id="{6C43F77C-B78B-18C0-773A-722B585D3F7F}"/>
              </a:ext>
            </a:extLst>
          </xdr:cNvPr>
          <xdr:cNvSpPr txBox="1"/>
        </xdr:nvSpPr>
        <xdr:spPr>
          <a:xfrm>
            <a:off x="7257" y="828334"/>
            <a:ext cx="1068829" cy="7746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F0077F7-38BD-4EB8-ABE8-9F289C252A3D}" type="TxLink">
              <a:rPr lang="en-US" sz="6000" b="0" i="0" u="none" strike="noStrike">
                <a:solidFill>
                  <a:srgbClr val="000000"/>
                </a:solidFill>
                <a:latin typeface="Fira Sans Black" panose="020B0A03050000020004" pitchFamily="34" charset="0"/>
                <a:cs typeface="Calibri"/>
              </a:rPr>
              <a:pPr algn="ctr"/>
              <a:t>12</a:t>
            </a:fld>
            <a:endParaRPr lang="en-US" sz="6000">
              <a:latin typeface="Fira Sans Black" panose="020B0A03050000020004" pitchFamily="34" charset="0"/>
            </a:endParaRPr>
          </a:p>
        </xdr:txBody>
      </xdr:sp>
      <xdr:sp macro="" textlink="$Q$11">
        <xdr:nvSpPr>
          <xdr:cNvPr id="343" name="88 CuadroTexto">
            <a:extLst>
              <a:ext uri="{FF2B5EF4-FFF2-40B4-BE49-F238E27FC236}">
                <a16:creationId xmlns="" xmlns:a16="http://schemas.microsoft.com/office/drawing/2014/main" id="{72BF49B8-CB63-7C3E-41A9-3D37E080386F}"/>
              </a:ext>
            </a:extLst>
          </xdr:cNvPr>
          <xdr:cNvSpPr txBox="1"/>
        </xdr:nvSpPr>
        <xdr:spPr>
          <a:xfrm>
            <a:off x="874880" y="1645686"/>
            <a:ext cx="1944520" cy="4033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B24DA6A-2A91-4412-BA2B-53B8F9E42C7A}" type="TxLink">
              <a:rPr lang="en-US" sz="3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pPr algn="ctr"/>
              <a:t>147.796</a:t>
            </a:fld>
            <a:endParaRPr lang="en-US" sz="3200">
              <a:solidFill>
                <a:schemeClr val="bg1"/>
              </a:solidFill>
              <a:latin typeface="Fira Sans Black" panose="020B0A03050000020004" pitchFamily="34" charset="0"/>
            </a:endParaRPr>
          </a:p>
        </xdr:txBody>
      </xdr:sp>
      <xdr:sp macro="" textlink="">
        <xdr:nvSpPr>
          <xdr:cNvPr id="344" name="88 CuadroTexto">
            <a:extLst>
              <a:ext uri="{FF2B5EF4-FFF2-40B4-BE49-F238E27FC236}">
                <a16:creationId xmlns="" xmlns:a16="http://schemas.microsoft.com/office/drawing/2014/main" id="{F216AE83-B0E0-892A-3743-2CC5B82E08AC}"/>
              </a:ext>
            </a:extLst>
          </xdr:cNvPr>
          <xdr:cNvSpPr txBox="1"/>
        </xdr:nvSpPr>
        <xdr:spPr>
          <a:xfrm>
            <a:off x="847277" y="1045308"/>
            <a:ext cx="2393414" cy="348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280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CUOTAS</a:t>
            </a:r>
            <a:r>
              <a:rPr lang="es-AR" sz="2800" baseline="0">
                <a:solidFill>
                  <a:sysClr val="windowText" lastClr="000000"/>
                </a:solidFill>
                <a:latin typeface="Fira Sans Black" panose="020B0A03050000020004" pitchFamily="34" charset="0"/>
              </a:rPr>
              <a:t> FIJAS</a:t>
            </a:r>
            <a:endParaRPr lang="es-AR" sz="2800">
              <a:solidFill>
                <a:sysClr val="windowText" lastClr="000000"/>
              </a:solidFill>
              <a:latin typeface="Fira Sans Black" panose="020B0A03050000020004" pitchFamily="34" charset="0"/>
            </a:endParaRPr>
          </a:p>
        </xdr:txBody>
      </xdr:sp>
      <xdr:sp macro="" textlink="$S$11">
        <xdr:nvSpPr>
          <xdr:cNvPr id="346" name="105 CuadroTexto">
            <a:extLst>
              <a:ext uri="{FF2B5EF4-FFF2-40B4-BE49-F238E27FC236}">
                <a16:creationId xmlns="" xmlns:a16="http://schemas.microsoft.com/office/drawing/2014/main" id="{D1832B07-917B-A114-738B-5F24CEF78EB1}"/>
              </a:ext>
            </a:extLst>
          </xdr:cNvPr>
          <xdr:cNvSpPr txBox="1"/>
        </xdr:nvSpPr>
        <xdr:spPr>
          <a:xfrm>
            <a:off x="280504" y="3127128"/>
            <a:ext cx="697156" cy="138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D3E93B9-4508-4A14-AE0F-6F60B3CC439C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132,23%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47" name="94 CuadroTexto">
            <a:extLst>
              <a:ext uri="{FF2B5EF4-FFF2-40B4-BE49-F238E27FC236}">
                <a16:creationId xmlns="" xmlns:a16="http://schemas.microsoft.com/office/drawing/2014/main" id="{79682443-3F82-C6AC-14D7-D9C1F93EA9C5}"/>
              </a:ext>
            </a:extLst>
          </xdr:cNvPr>
          <xdr:cNvSpPr txBox="1"/>
        </xdr:nvSpPr>
        <xdr:spPr>
          <a:xfrm>
            <a:off x="27357" y="3143751"/>
            <a:ext cx="423134" cy="1120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TNA</a:t>
            </a:r>
          </a:p>
        </xdr:txBody>
      </xdr:sp>
      <xdr:sp macro="" textlink="">
        <xdr:nvSpPr>
          <xdr:cNvPr id="350" name="94 CuadroTexto">
            <a:extLst>
              <a:ext uri="{FF2B5EF4-FFF2-40B4-BE49-F238E27FC236}">
                <a16:creationId xmlns="" xmlns:a16="http://schemas.microsoft.com/office/drawing/2014/main" id="{59B69707-A737-3BBE-DE1D-3C5EB99B3890}"/>
              </a:ext>
            </a:extLst>
          </xdr:cNvPr>
          <xdr:cNvSpPr txBox="1"/>
        </xdr:nvSpPr>
        <xdr:spPr>
          <a:xfrm>
            <a:off x="823324" y="3137570"/>
            <a:ext cx="458658" cy="130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T$11">
        <xdr:nvSpPr>
          <xdr:cNvPr id="351" name="105 CuadroTexto">
            <a:extLst>
              <a:ext uri="{FF2B5EF4-FFF2-40B4-BE49-F238E27FC236}">
                <a16:creationId xmlns="" xmlns:a16="http://schemas.microsoft.com/office/drawing/2014/main" id="{20DECFD8-7591-407A-43E0-902146829A6D}"/>
              </a:ext>
            </a:extLst>
          </xdr:cNvPr>
          <xdr:cNvSpPr txBox="1"/>
        </xdr:nvSpPr>
        <xdr:spPr>
          <a:xfrm>
            <a:off x="1430547" y="3125863"/>
            <a:ext cx="722255" cy="1443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EB7BE35-06E1-46E7-BE83-8A084D59851E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250,88%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53" name="94 CuadroTexto">
            <a:extLst>
              <a:ext uri="{FF2B5EF4-FFF2-40B4-BE49-F238E27FC236}">
                <a16:creationId xmlns="" xmlns:a16="http://schemas.microsoft.com/office/drawing/2014/main" id="{83D1F689-9FE9-D841-1FF5-3919383CB8DA}"/>
              </a:ext>
            </a:extLst>
          </xdr:cNvPr>
          <xdr:cNvSpPr txBox="1"/>
        </xdr:nvSpPr>
        <xdr:spPr>
          <a:xfrm>
            <a:off x="1175537" y="3139682"/>
            <a:ext cx="410766" cy="116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TEA</a:t>
            </a:r>
          </a:p>
        </xdr:txBody>
      </xdr:sp>
      <xdr:sp macro="" textlink="$U$11">
        <xdr:nvSpPr>
          <xdr:cNvPr id="354" name="105 CuadroTexto">
            <a:extLst>
              <a:ext uri="{FF2B5EF4-FFF2-40B4-BE49-F238E27FC236}">
                <a16:creationId xmlns="" xmlns:a16="http://schemas.microsoft.com/office/drawing/2014/main" id="{C6606E58-ED36-D4FB-2B43-09D8811733D2}"/>
              </a:ext>
            </a:extLst>
          </xdr:cNvPr>
          <xdr:cNvSpPr txBox="1"/>
        </xdr:nvSpPr>
        <xdr:spPr>
          <a:xfrm>
            <a:off x="2394426" y="3129645"/>
            <a:ext cx="943518" cy="1238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567F4F56-E968-4BAD-9DAC-3D8698FC0BDE}" type="TxLink">
              <a:rPr lang="en-US" sz="105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l"/>
              <a:t>1.773.554,16</a:t>
            </a:fld>
            <a:endParaRPr lang="en-US" sz="105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55" name="94 CuadroTexto">
            <a:extLst>
              <a:ext uri="{FF2B5EF4-FFF2-40B4-BE49-F238E27FC236}">
                <a16:creationId xmlns="" xmlns:a16="http://schemas.microsoft.com/office/drawing/2014/main" id="{5FBCDEDC-2B2F-2FED-D65B-19349A6A585F}"/>
              </a:ext>
            </a:extLst>
          </xdr:cNvPr>
          <xdr:cNvSpPr txBox="1"/>
        </xdr:nvSpPr>
        <xdr:spPr>
          <a:xfrm>
            <a:off x="2055962" y="3122641"/>
            <a:ext cx="509811" cy="137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050">
                <a:solidFill>
                  <a:schemeClr val="tx1"/>
                </a:solidFill>
                <a:latin typeface="Fira Sans SemiBold" panose="020B0603050000020004" pitchFamily="34" charset="0"/>
              </a:rPr>
              <a:t>PFT $</a:t>
            </a:r>
          </a:p>
        </xdr:txBody>
      </xdr:sp>
      <xdr:sp macro="" textlink="$R$11">
        <xdr:nvSpPr>
          <xdr:cNvPr id="358" name="105 CuadroTexto">
            <a:extLst>
              <a:ext uri="{FF2B5EF4-FFF2-40B4-BE49-F238E27FC236}">
                <a16:creationId xmlns="" xmlns:a16="http://schemas.microsoft.com/office/drawing/2014/main" id="{8DCDECB0-4633-042F-E218-E7960E9688A7}"/>
              </a:ext>
            </a:extLst>
          </xdr:cNvPr>
          <xdr:cNvSpPr txBox="1"/>
        </xdr:nvSpPr>
        <xdr:spPr>
          <a:xfrm>
            <a:off x="1070214" y="2810662"/>
            <a:ext cx="1132442" cy="170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15BA135-844B-4573-8220-DF779ECC0555}" type="TxLink">
              <a:rPr lang="en-US" sz="1800" b="0" i="0" u="none" strike="noStrike">
                <a:solidFill>
                  <a:srgbClr val="000000"/>
                </a:solidFill>
                <a:latin typeface="Fira Sans SemiBold" panose="020B0603050000020004" pitchFamily="34" charset="0"/>
                <a:cs typeface="Calibri"/>
              </a:rPr>
              <a:pPr algn="ctr"/>
              <a:t>226,37%</a:t>
            </a:fld>
            <a:endParaRPr lang="en-US" sz="1800" b="0" i="0" u="none" strike="noStrike">
              <a:solidFill>
                <a:srgbClr val="000000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59" name="94 CuadroTexto">
            <a:extLst>
              <a:ext uri="{FF2B5EF4-FFF2-40B4-BE49-F238E27FC236}">
                <a16:creationId xmlns="" xmlns:a16="http://schemas.microsoft.com/office/drawing/2014/main" id="{06FDF6C1-EEA9-B6DE-A830-01AC6310EFE0}"/>
              </a:ext>
            </a:extLst>
          </xdr:cNvPr>
          <xdr:cNvSpPr txBox="1"/>
        </xdr:nvSpPr>
        <xdr:spPr>
          <a:xfrm>
            <a:off x="725714" y="2810617"/>
            <a:ext cx="547915" cy="173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CFT</a:t>
            </a:r>
          </a:p>
        </xdr:txBody>
      </xdr:sp>
      <xdr:sp macro="" textlink="">
        <xdr:nvSpPr>
          <xdr:cNvPr id="361" name="94 CuadroTexto">
            <a:extLst>
              <a:ext uri="{FF2B5EF4-FFF2-40B4-BE49-F238E27FC236}">
                <a16:creationId xmlns="" xmlns:a16="http://schemas.microsoft.com/office/drawing/2014/main" id="{A6178972-0F5A-7454-5487-EFB3271AA0DF}"/>
              </a:ext>
            </a:extLst>
          </xdr:cNvPr>
          <xdr:cNvSpPr txBox="1"/>
        </xdr:nvSpPr>
        <xdr:spPr>
          <a:xfrm>
            <a:off x="1975077" y="2815179"/>
            <a:ext cx="652009" cy="172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tx1"/>
                </a:solidFill>
                <a:latin typeface="Fira Sans SemiBold" panose="020B0603050000020004" pitchFamily="34" charset="0"/>
              </a:rPr>
              <a:t>+IVA</a:t>
            </a:r>
          </a:p>
        </xdr:txBody>
      </xdr:sp>
      <xdr:sp macro="" textlink="$M$11">
        <xdr:nvSpPr>
          <xdr:cNvPr id="362" name="90 CuadroTexto">
            <a:extLst>
              <a:ext uri="{FF2B5EF4-FFF2-40B4-BE49-F238E27FC236}">
                <a16:creationId xmlns="" xmlns:a16="http://schemas.microsoft.com/office/drawing/2014/main" id="{9653DE9E-0C85-0C08-C0E7-B2B50EC8E432}"/>
              </a:ext>
            </a:extLst>
          </xdr:cNvPr>
          <xdr:cNvSpPr txBox="1"/>
        </xdr:nvSpPr>
        <xdr:spPr>
          <a:xfrm>
            <a:off x="45760" y="2337176"/>
            <a:ext cx="3293596" cy="180421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fld id="{5045C4E2-AFCF-4507-B1D0-B0E02319B43A}" type="TxLink">
              <a:rPr lang="en-US" sz="1000" b="0" i="0" u="none" strike="noStrike">
                <a:solidFill>
                  <a:schemeClr val="bg1"/>
                </a:solidFill>
                <a:latin typeface="Fira Sans SemiBold" panose="020B0603050000020004" pitchFamily="34" charset="0"/>
                <a:cs typeface="Calibri"/>
              </a:rPr>
              <a:pPr algn="ctr"/>
              <a:t>HELADERA COLUMBIA C/F 414L</a:t>
            </a:fld>
            <a:endParaRPr lang="en-US" sz="1000" b="0" i="0" u="none" strike="noStrike">
              <a:solidFill>
                <a:schemeClr val="bg1"/>
              </a:solidFill>
              <a:latin typeface="Fira Sans SemiBold" panose="020B0603050000020004" pitchFamily="34" charset="0"/>
              <a:cs typeface="Calibri"/>
            </a:endParaRPr>
          </a:p>
        </xdr:txBody>
      </xdr:sp>
      <xdr:sp macro="" textlink="">
        <xdr:nvSpPr>
          <xdr:cNvPr id="364" name="94 CuadroTexto">
            <a:extLst>
              <a:ext uri="{FF2B5EF4-FFF2-40B4-BE49-F238E27FC236}">
                <a16:creationId xmlns="" xmlns:a16="http://schemas.microsoft.com/office/drawing/2014/main" id="{AD31D6CD-CED2-7AB6-C329-52DD9E54999A}"/>
              </a:ext>
            </a:extLst>
          </xdr:cNvPr>
          <xdr:cNvSpPr txBox="1"/>
        </xdr:nvSpPr>
        <xdr:spPr>
          <a:xfrm>
            <a:off x="197913" y="2183943"/>
            <a:ext cx="3051864" cy="120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800" b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SUJETO</a:t>
            </a:r>
            <a:r>
              <a:rPr lang="es-AR" sz="800" b="0" baseline="0">
                <a:solidFill>
                  <a:schemeClr val="tx1"/>
                </a:solidFill>
                <a:latin typeface="Fira Sans SemiBold" panose="020B0603050000020004" pitchFamily="34" charset="0"/>
                <a:cs typeface="Arial" panose="020B0604020202020204" pitchFamily="34" charset="0"/>
              </a:rPr>
              <a:t> A APROBACIÓN CREDITICIA - CUOTA PROMEDIO 30 DÍAS</a:t>
            </a:r>
            <a:endParaRPr lang="es-AR" sz="800" b="0">
              <a:solidFill>
                <a:schemeClr val="tx1"/>
              </a:solidFill>
              <a:latin typeface="Fira Sans SemiBold" panose="020B06030500000200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65" name="90 CuadroTexto">
            <a:extLst>
              <a:ext uri="{FF2B5EF4-FFF2-40B4-BE49-F238E27FC236}">
                <a16:creationId xmlns="" xmlns:a16="http://schemas.microsoft.com/office/drawing/2014/main" id="{0BD0231B-F839-3B51-059A-C253735EE8F8}"/>
              </a:ext>
            </a:extLst>
          </xdr:cNvPr>
          <xdr:cNvSpPr txBox="1"/>
        </xdr:nvSpPr>
        <xdr:spPr>
          <a:xfrm>
            <a:off x="1395097" y="1394715"/>
            <a:ext cx="691931" cy="138425"/>
          </a:xfrm>
          <a:prstGeom prst="rect">
            <a:avLst/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0" i="0" u="none" strike="noStrike">
                <a:solidFill>
                  <a:schemeClr val="bg1"/>
                </a:solidFill>
                <a:latin typeface="Fira Sans Black" panose="020B0A03050000020004" pitchFamily="34" charset="0"/>
                <a:cs typeface="Calibri"/>
              </a:rPr>
              <a:t>DESDE</a:t>
            </a:r>
          </a:p>
        </xdr:txBody>
      </xdr:sp>
    </xdr:grpSp>
    <xdr:clientData/>
  </xdr:twoCellAnchor>
  <xdr:twoCellAnchor>
    <xdr:from>
      <xdr:col>2</xdr:col>
      <xdr:colOff>727364</xdr:colOff>
      <xdr:row>18</xdr:row>
      <xdr:rowOff>23380</xdr:rowOff>
    </xdr:from>
    <xdr:to>
      <xdr:col>4</xdr:col>
      <xdr:colOff>175587</xdr:colOff>
      <xdr:row>18</xdr:row>
      <xdr:rowOff>150268</xdr:rowOff>
    </xdr:to>
    <xdr:sp macro="" textlink="$O$6">
      <xdr:nvSpPr>
        <xdr:cNvPr id="371" name="106 CuadroTexto">
          <a:extLst>
            <a:ext uri="{FF2B5EF4-FFF2-40B4-BE49-F238E27FC236}">
              <a16:creationId xmlns="" xmlns:a16="http://schemas.microsoft.com/office/drawing/2014/main" id="{E31A5098-29DE-9016-9AB8-24CDF2B006B7}"/>
            </a:ext>
          </a:extLst>
        </xdr:cNvPr>
        <xdr:cNvSpPr txBox="1"/>
      </xdr:nvSpPr>
      <xdr:spPr>
        <a:xfrm>
          <a:off x="2251364" y="3452380"/>
          <a:ext cx="972223" cy="126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F946824-5ECE-4D5D-AE5C-1085BD0652B4}" type="TxLink">
            <a:rPr lang="en-US" sz="700" b="0" i="0" u="none" strike="noStrike">
              <a:solidFill>
                <a:srgbClr val="000000"/>
              </a:solidFill>
              <a:latin typeface="Fira Sans SemiBold" panose="020B0603050000020004" pitchFamily="34" charset="0"/>
              <a:ea typeface="+mn-ea"/>
              <a:cs typeface="Calibri"/>
            </a:rPr>
            <a:pPr marL="0" indent="0" algn="ctr"/>
            <a:t>Hasta el 30/11</a:t>
          </a:fld>
          <a:endParaRPr lang="es-AR" sz="700">
            <a:solidFill>
              <a:schemeClr val="tx1"/>
            </a:solidFill>
            <a:latin typeface="Fira Sans SemiBold" panose="020B06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377537</xdr:colOff>
      <xdr:row>18</xdr:row>
      <xdr:rowOff>27710</xdr:rowOff>
    </xdr:from>
    <xdr:to>
      <xdr:col>8</xdr:col>
      <xdr:colOff>587760</xdr:colOff>
      <xdr:row>18</xdr:row>
      <xdr:rowOff>154598</xdr:rowOff>
    </xdr:to>
    <xdr:sp macro="" textlink="$O$6">
      <xdr:nvSpPr>
        <xdr:cNvPr id="372" name="106 CuadroTexto">
          <a:extLst>
            <a:ext uri="{FF2B5EF4-FFF2-40B4-BE49-F238E27FC236}">
              <a16:creationId xmlns="" xmlns:a16="http://schemas.microsoft.com/office/drawing/2014/main" id="{E31A5098-29DE-9016-9AB8-24CDF2B006B7}"/>
            </a:ext>
          </a:extLst>
        </xdr:cNvPr>
        <xdr:cNvSpPr txBox="1"/>
      </xdr:nvSpPr>
      <xdr:spPr>
        <a:xfrm>
          <a:off x="5711537" y="3456710"/>
          <a:ext cx="972223" cy="126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F946824-5ECE-4D5D-AE5C-1085BD0652B4}" type="TxLink">
            <a:rPr lang="en-US" sz="700" b="0" i="0" u="none" strike="noStrike">
              <a:solidFill>
                <a:srgbClr val="000000"/>
              </a:solidFill>
              <a:latin typeface="Fira Sans SemiBold" panose="020B0603050000020004" pitchFamily="34" charset="0"/>
              <a:ea typeface="+mn-ea"/>
              <a:cs typeface="Calibri"/>
            </a:rPr>
            <a:pPr marL="0" indent="0" algn="ctr"/>
            <a:t>Hasta el 30/11</a:t>
          </a:fld>
          <a:endParaRPr lang="es-AR" sz="700">
            <a:solidFill>
              <a:schemeClr val="tx1"/>
            </a:solidFill>
            <a:latin typeface="Fira Sans SemiBold" panose="020B06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741219</xdr:colOff>
      <xdr:row>37</xdr:row>
      <xdr:rowOff>29441</xdr:rowOff>
    </xdr:from>
    <xdr:to>
      <xdr:col>4</xdr:col>
      <xdr:colOff>189442</xdr:colOff>
      <xdr:row>37</xdr:row>
      <xdr:rowOff>156329</xdr:rowOff>
    </xdr:to>
    <xdr:sp macro="" textlink="$O$6">
      <xdr:nvSpPr>
        <xdr:cNvPr id="378" name="106 CuadroTexto">
          <a:extLst>
            <a:ext uri="{FF2B5EF4-FFF2-40B4-BE49-F238E27FC236}">
              <a16:creationId xmlns="" xmlns:a16="http://schemas.microsoft.com/office/drawing/2014/main" id="{E31A5098-29DE-9016-9AB8-24CDF2B006B7}"/>
            </a:ext>
          </a:extLst>
        </xdr:cNvPr>
        <xdr:cNvSpPr txBox="1"/>
      </xdr:nvSpPr>
      <xdr:spPr>
        <a:xfrm>
          <a:off x="2265219" y="7077941"/>
          <a:ext cx="972223" cy="126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F946824-5ECE-4D5D-AE5C-1085BD0652B4}" type="TxLink">
            <a:rPr lang="en-US" sz="700" b="0" i="0" u="none" strike="noStrike">
              <a:solidFill>
                <a:srgbClr val="000000"/>
              </a:solidFill>
              <a:latin typeface="Fira Sans SemiBold" panose="020B0603050000020004" pitchFamily="34" charset="0"/>
              <a:ea typeface="+mn-ea"/>
              <a:cs typeface="Calibri"/>
            </a:rPr>
            <a:pPr marL="0" indent="0" algn="ctr"/>
            <a:t>Hasta el 30/11</a:t>
          </a:fld>
          <a:endParaRPr lang="es-AR" sz="700">
            <a:solidFill>
              <a:schemeClr val="tx1"/>
            </a:solidFill>
            <a:latin typeface="Fira Sans SemiBold" panose="020B06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419967</xdr:colOff>
      <xdr:row>37</xdr:row>
      <xdr:rowOff>33771</xdr:rowOff>
    </xdr:from>
    <xdr:to>
      <xdr:col>8</xdr:col>
      <xdr:colOff>630190</xdr:colOff>
      <xdr:row>37</xdr:row>
      <xdr:rowOff>160659</xdr:rowOff>
    </xdr:to>
    <xdr:sp macro="" textlink="$O$6">
      <xdr:nvSpPr>
        <xdr:cNvPr id="381" name="106 CuadroTexto">
          <a:extLst>
            <a:ext uri="{FF2B5EF4-FFF2-40B4-BE49-F238E27FC236}">
              <a16:creationId xmlns="" xmlns:a16="http://schemas.microsoft.com/office/drawing/2014/main" id="{E31A5098-29DE-9016-9AB8-24CDF2B006B7}"/>
            </a:ext>
          </a:extLst>
        </xdr:cNvPr>
        <xdr:cNvSpPr txBox="1"/>
      </xdr:nvSpPr>
      <xdr:spPr>
        <a:xfrm>
          <a:off x="5753967" y="7082271"/>
          <a:ext cx="972223" cy="126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F946824-5ECE-4D5D-AE5C-1085BD0652B4}" type="TxLink">
            <a:rPr lang="en-US" sz="700" b="0" i="0" u="none" strike="noStrike">
              <a:solidFill>
                <a:srgbClr val="000000"/>
              </a:solidFill>
              <a:latin typeface="Fira Sans SemiBold" panose="020B0603050000020004" pitchFamily="34" charset="0"/>
              <a:ea typeface="+mn-ea"/>
              <a:cs typeface="Calibri"/>
            </a:rPr>
            <a:pPr marL="0" indent="0" algn="ctr"/>
            <a:t>Hasta el 30/11</a:t>
          </a:fld>
          <a:endParaRPr lang="es-AR" sz="700">
            <a:solidFill>
              <a:schemeClr val="tx1"/>
            </a:solidFill>
            <a:latin typeface="Fira Sans SemiBold" panose="020B06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727364</xdr:colOff>
      <xdr:row>56</xdr:row>
      <xdr:rowOff>51956</xdr:rowOff>
    </xdr:from>
    <xdr:to>
      <xdr:col>4</xdr:col>
      <xdr:colOff>175587</xdr:colOff>
      <xdr:row>56</xdr:row>
      <xdr:rowOff>178844</xdr:rowOff>
    </xdr:to>
    <xdr:sp macro="" textlink="$O$6">
      <xdr:nvSpPr>
        <xdr:cNvPr id="388" name="106 CuadroTexto">
          <a:extLst>
            <a:ext uri="{FF2B5EF4-FFF2-40B4-BE49-F238E27FC236}">
              <a16:creationId xmlns="" xmlns:a16="http://schemas.microsoft.com/office/drawing/2014/main" id="{E31A5098-29DE-9016-9AB8-24CDF2B006B7}"/>
            </a:ext>
          </a:extLst>
        </xdr:cNvPr>
        <xdr:cNvSpPr txBox="1"/>
      </xdr:nvSpPr>
      <xdr:spPr>
        <a:xfrm>
          <a:off x="2251364" y="10719956"/>
          <a:ext cx="972223" cy="126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F946824-5ECE-4D5D-AE5C-1085BD0652B4}" type="TxLink">
            <a:rPr lang="en-US" sz="700" b="0" i="0" u="none" strike="noStrike">
              <a:solidFill>
                <a:srgbClr val="000000"/>
              </a:solidFill>
              <a:latin typeface="Fira Sans SemiBold" panose="020B0603050000020004" pitchFamily="34" charset="0"/>
              <a:ea typeface="+mn-ea"/>
              <a:cs typeface="Calibri"/>
            </a:rPr>
            <a:pPr marL="0" indent="0" algn="ctr"/>
            <a:t>Hasta el 30/11</a:t>
          </a:fld>
          <a:endParaRPr lang="es-AR" sz="700">
            <a:solidFill>
              <a:schemeClr val="tx1"/>
            </a:solidFill>
            <a:latin typeface="Fira Sans SemiBold" panose="020B06030500000200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377537</xdr:colOff>
      <xdr:row>56</xdr:row>
      <xdr:rowOff>65811</xdr:rowOff>
    </xdr:from>
    <xdr:to>
      <xdr:col>8</xdr:col>
      <xdr:colOff>587760</xdr:colOff>
      <xdr:row>57</xdr:row>
      <xdr:rowOff>2199</xdr:rowOff>
    </xdr:to>
    <xdr:sp macro="" textlink="$O$6">
      <xdr:nvSpPr>
        <xdr:cNvPr id="389" name="106 CuadroTexto">
          <a:extLst>
            <a:ext uri="{FF2B5EF4-FFF2-40B4-BE49-F238E27FC236}">
              <a16:creationId xmlns="" xmlns:a16="http://schemas.microsoft.com/office/drawing/2014/main" id="{E31A5098-29DE-9016-9AB8-24CDF2B006B7}"/>
            </a:ext>
          </a:extLst>
        </xdr:cNvPr>
        <xdr:cNvSpPr txBox="1"/>
      </xdr:nvSpPr>
      <xdr:spPr>
        <a:xfrm>
          <a:off x="5711537" y="10733811"/>
          <a:ext cx="972223" cy="126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F946824-5ECE-4D5D-AE5C-1085BD0652B4}" type="TxLink">
            <a:rPr lang="en-US" sz="700" b="0" i="0" u="none" strike="noStrike">
              <a:solidFill>
                <a:srgbClr val="000000"/>
              </a:solidFill>
              <a:latin typeface="Fira Sans SemiBold" panose="020B0603050000020004" pitchFamily="34" charset="0"/>
              <a:ea typeface="+mn-ea"/>
              <a:cs typeface="Calibri"/>
            </a:rPr>
            <a:pPr marL="0" indent="0" algn="ctr"/>
            <a:t>Hasta el 30/11</a:t>
          </a:fld>
          <a:endParaRPr lang="es-AR" sz="700">
            <a:solidFill>
              <a:schemeClr val="tx1"/>
            </a:solidFill>
            <a:latin typeface="Fira Sans SemiBold" panose="020B0603050000020004" pitchFamily="34" charset="0"/>
            <a:ea typeface="+mn-ea"/>
            <a:cs typeface="+mn-cs"/>
          </a:endParaRPr>
        </a:p>
      </xdr:txBody>
    </xdr:sp>
    <xdr:clientData/>
  </xdr:two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390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A416BC0-E397-4D57-A62A-B9397496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515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391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0BBCAD6F-D5FF-4DCE-8DE9-B41F7FB2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515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392" name="Imagen 983" descr="http://10.147.99.232:8088/Script/sortabletable_img/blank.png">
          <a:extLst>
            <a:ext uri="{FF2B5EF4-FFF2-40B4-BE49-F238E27FC236}">
              <a16:creationId xmlns="" xmlns:a16="http://schemas.microsoft.com/office/drawing/2014/main" id="{CC6A939E-B503-413A-9511-DEBABDF3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515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393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A416BC0-E397-4D57-A62A-B9397496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515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11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0BBCAD6F-D5FF-4DCE-8DE9-B41F7FB2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515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12" name="Imagen 983" descr="http://10.147.99.232:8088/Script/sortabletable_img/blank.png">
          <a:extLst>
            <a:ext uri="{FF2B5EF4-FFF2-40B4-BE49-F238E27FC236}">
              <a16:creationId xmlns="" xmlns:a16="http://schemas.microsoft.com/office/drawing/2014/main" id="{CC6A939E-B503-413A-9511-DEBABDF3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515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13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A416BC0-E397-4D57-A62A-B9397496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515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14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0BBCAD6F-D5FF-4DCE-8DE9-B41F7FB2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515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15" name="Imagen 983" descr="http://10.147.99.232:8088/Script/sortabletable_img/blank.png">
          <a:extLst>
            <a:ext uri="{FF2B5EF4-FFF2-40B4-BE49-F238E27FC236}">
              <a16:creationId xmlns="" xmlns:a16="http://schemas.microsoft.com/office/drawing/2014/main" id="{CC6A939E-B503-413A-9511-DEBABDF3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515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95250</xdr:colOff>
      <xdr:row>19</xdr:row>
      <xdr:rowOff>142883</xdr:rowOff>
    </xdr:from>
    <xdr:to>
      <xdr:col>3</xdr:col>
      <xdr:colOff>246229</xdr:colOff>
      <xdr:row>23</xdr:row>
      <xdr:rowOff>28584</xdr:rowOff>
    </xdr:to>
    <xdr:sp macro="" textlink="">
      <xdr:nvSpPr>
        <xdr:cNvPr id="417" name="416 CuadroTexto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95250" y="3762383"/>
          <a:ext cx="2436979" cy="647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2600">
              <a:solidFill>
                <a:schemeClr val="bg1"/>
              </a:solidFill>
              <a:latin typeface="Bahnschrift SemiBold Condensed" panose="020B0502040204020203" pitchFamily="34" charset="0"/>
            </a:rPr>
            <a:t>LLEVALO EN CUOTAS</a:t>
          </a:r>
        </a:p>
      </xdr:txBody>
    </xdr:sp>
    <xdr:clientData/>
  </xdr:twoCellAnchor>
  <xdr:twoCellAnchor>
    <xdr:from>
      <xdr:col>0</xdr:col>
      <xdr:colOff>114300</xdr:colOff>
      <xdr:row>0</xdr:row>
      <xdr:rowOff>152408</xdr:rowOff>
    </xdr:from>
    <xdr:to>
      <xdr:col>3</xdr:col>
      <xdr:colOff>265279</xdr:colOff>
      <xdr:row>4</xdr:row>
      <xdr:rowOff>38109</xdr:rowOff>
    </xdr:to>
    <xdr:sp macro="" textlink="">
      <xdr:nvSpPr>
        <xdr:cNvPr id="418" name="417 CuadroTexto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114300" y="152408"/>
          <a:ext cx="2436979" cy="647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2600">
              <a:solidFill>
                <a:schemeClr val="bg1"/>
              </a:solidFill>
              <a:latin typeface="Bahnschrift SemiBold Condensed" panose="020B0502040204020203" pitchFamily="34" charset="0"/>
            </a:rPr>
            <a:t>LLEVALO EN CUOTAS</a:t>
          </a:r>
        </a:p>
      </xdr:txBody>
    </xdr:sp>
    <xdr:clientData/>
  </xdr:twoCellAnchor>
  <xdr:twoCellAnchor>
    <xdr:from>
      <xdr:col>4</xdr:col>
      <xdr:colOff>438150</xdr:colOff>
      <xdr:row>0</xdr:row>
      <xdr:rowOff>161933</xdr:rowOff>
    </xdr:from>
    <xdr:to>
      <xdr:col>7</xdr:col>
      <xdr:colOff>589129</xdr:colOff>
      <xdr:row>4</xdr:row>
      <xdr:rowOff>47634</xdr:rowOff>
    </xdr:to>
    <xdr:sp macro="" textlink="">
      <xdr:nvSpPr>
        <xdr:cNvPr id="419" name="418 CuadroTexto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3486150" y="161933"/>
          <a:ext cx="2436979" cy="647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2600">
              <a:solidFill>
                <a:schemeClr val="bg1"/>
              </a:solidFill>
              <a:latin typeface="Bahnschrift SemiBold Condensed" panose="020B0502040204020203" pitchFamily="34" charset="0"/>
            </a:rPr>
            <a:t>LLEVALO EN CUOTAS</a:t>
          </a:r>
        </a:p>
      </xdr:txBody>
    </xdr:sp>
    <xdr:clientData/>
  </xdr:twoCellAnchor>
  <xdr:twoCellAnchor>
    <xdr:from>
      <xdr:col>4</xdr:col>
      <xdr:colOff>428625</xdr:colOff>
      <xdr:row>19</xdr:row>
      <xdr:rowOff>152408</xdr:rowOff>
    </xdr:from>
    <xdr:to>
      <xdr:col>7</xdr:col>
      <xdr:colOff>579604</xdr:colOff>
      <xdr:row>23</xdr:row>
      <xdr:rowOff>38109</xdr:rowOff>
    </xdr:to>
    <xdr:sp macro="" textlink="">
      <xdr:nvSpPr>
        <xdr:cNvPr id="420" name="419 CuadroTexto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3476625" y="3771908"/>
          <a:ext cx="2436979" cy="647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2600">
              <a:solidFill>
                <a:schemeClr val="bg1"/>
              </a:solidFill>
              <a:latin typeface="Bahnschrift SemiBold Condensed" panose="020B0502040204020203" pitchFamily="34" charset="0"/>
            </a:rPr>
            <a:t>LLEVALO EN CUOTAS</a:t>
          </a:r>
        </a:p>
      </xdr:txBody>
    </xdr:sp>
    <xdr:clientData/>
  </xdr:twoCellAnchor>
  <xdr:twoCellAnchor>
    <xdr:from>
      <xdr:col>0</xdr:col>
      <xdr:colOff>114300</xdr:colOff>
      <xdr:row>38</xdr:row>
      <xdr:rowOff>161925</xdr:rowOff>
    </xdr:from>
    <xdr:to>
      <xdr:col>3</xdr:col>
      <xdr:colOff>265279</xdr:colOff>
      <xdr:row>42</xdr:row>
      <xdr:rowOff>47626</xdr:rowOff>
    </xdr:to>
    <xdr:sp macro="" textlink="">
      <xdr:nvSpPr>
        <xdr:cNvPr id="421" name="420 CuadroTexto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114300" y="7400925"/>
          <a:ext cx="2436979" cy="647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2600">
              <a:solidFill>
                <a:schemeClr val="bg1"/>
              </a:solidFill>
              <a:latin typeface="Bahnschrift SemiBold Condensed" panose="020B0502040204020203" pitchFamily="34" charset="0"/>
            </a:rPr>
            <a:t>LLEVALO EN CUOTAS</a:t>
          </a:r>
        </a:p>
      </xdr:txBody>
    </xdr:sp>
    <xdr:clientData/>
  </xdr:twoCellAnchor>
  <xdr:twoCellAnchor>
    <xdr:from>
      <xdr:col>4</xdr:col>
      <xdr:colOff>447675</xdr:colOff>
      <xdr:row>38</xdr:row>
      <xdr:rowOff>171450</xdr:rowOff>
    </xdr:from>
    <xdr:to>
      <xdr:col>7</xdr:col>
      <xdr:colOff>598654</xdr:colOff>
      <xdr:row>42</xdr:row>
      <xdr:rowOff>57151</xdr:rowOff>
    </xdr:to>
    <xdr:sp macro="" textlink="">
      <xdr:nvSpPr>
        <xdr:cNvPr id="422" name="421 CuadroTexto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3495675" y="7410450"/>
          <a:ext cx="2436979" cy="647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2600">
              <a:solidFill>
                <a:schemeClr val="bg1"/>
              </a:solidFill>
              <a:latin typeface="Bahnschrift SemiBold Condensed" panose="020B0502040204020203" pitchFamily="34" charset="0"/>
            </a:rPr>
            <a:t>LLEVALO EN CUOTAS</a:t>
          </a:r>
        </a:p>
      </xdr:txBody>
    </xdr:sp>
    <xdr:clientData/>
  </xdr:twoCellAnchor>
  <xdr:twoCellAnchor editAs="oneCell">
    <xdr:from>
      <xdr:col>0</xdr:col>
      <xdr:colOff>161925</xdr:colOff>
      <xdr:row>1</xdr:row>
      <xdr:rowOff>57151</xdr:rowOff>
    </xdr:from>
    <xdr:to>
      <xdr:col>3</xdr:col>
      <xdr:colOff>89121</xdr:colOff>
      <xdr:row>3</xdr:row>
      <xdr:rowOff>85725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06" r="3676" b="14285"/>
        <a:stretch/>
      </xdr:blipFill>
      <xdr:spPr>
        <a:xfrm>
          <a:off x="161925" y="247651"/>
          <a:ext cx="2213196" cy="409574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1</xdr:row>
      <xdr:rowOff>76201</xdr:rowOff>
    </xdr:from>
    <xdr:to>
      <xdr:col>7</xdr:col>
      <xdr:colOff>432021</xdr:colOff>
      <xdr:row>3</xdr:row>
      <xdr:rowOff>104775</xdr:rowOff>
    </xdr:to>
    <xdr:pic>
      <xdr:nvPicPr>
        <xdr:cNvPr id="368" name="367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06" r="3676" b="14285"/>
        <a:stretch/>
      </xdr:blipFill>
      <xdr:spPr>
        <a:xfrm>
          <a:off x="3552825" y="266701"/>
          <a:ext cx="2213196" cy="40957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20</xdr:row>
      <xdr:rowOff>57151</xdr:rowOff>
    </xdr:from>
    <xdr:to>
      <xdr:col>3</xdr:col>
      <xdr:colOff>98646</xdr:colOff>
      <xdr:row>22</xdr:row>
      <xdr:rowOff>85725</xdr:rowOff>
    </xdr:to>
    <xdr:pic>
      <xdr:nvPicPr>
        <xdr:cNvPr id="369" name="368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06" r="3676" b="14285"/>
        <a:stretch/>
      </xdr:blipFill>
      <xdr:spPr>
        <a:xfrm>
          <a:off x="171450" y="3867151"/>
          <a:ext cx="2213196" cy="409574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20</xdr:row>
      <xdr:rowOff>76201</xdr:rowOff>
    </xdr:from>
    <xdr:to>
      <xdr:col>7</xdr:col>
      <xdr:colOff>441546</xdr:colOff>
      <xdr:row>22</xdr:row>
      <xdr:rowOff>104775</xdr:rowOff>
    </xdr:to>
    <xdr:pic>
      <xdr:nvPicPr>
        <xdr:cNvPr id="399" name="398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06" r="3676" b="14285"/>
        <a:stretch/>
      </xdr:blipFill>
      <xdr:spPr>
        <a:xfrm>
          <a:off x="3562350" y="3886201"/>
          <a:ext cx="2213196" cy="40957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39</xdr:row>
      <xdr:rowOff>57150</xdr:rowOff>
    </xdr:from>
    <xdr:to>
      <xdr:col>3</xdr:col>
      <xdr:colOff>98646</xdr:colOff>
      <xdr:row>41</xdr:row>
      <xdr:rowOff>85724</xdr:rowOff>
    </xdr:to>
    <xdr:pic>
      <xdr:nvPicPr>
        <xdr:cNvPr id="400" name="399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06" r="3676" b="14285"/>
        <a:stretch/>
      </xdr:blipFill>
      <xdr:spPr>
        <a:xfrm>
          <a:off x="171450" y="7486650"/>
          <a:ext cx="2213196" cy="409574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39</xdr:row>
      <xdr:rowOff>76200</xdr:rowOff>
    </xdr:from>
    <xdr:to>
      <xdr:col>7</xdr:col>
      <xdr:colOff>441546</xdr:colOff>
      <xdr:row>41</xdr:row>
      <xdr:rowOff>104774</xdr:rowOff>
    </xdr:to>
    <xdr:pic>
      <xdr:nvPicPr>
        <xdr:cNvPr id="407" name="406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06" r="3676" b="14285"/>
        <a:stretch/>
      </xdr:blipFill>
      <xdr:spPr>
        <a:xfrm>
          <a:off x="3562350" y="7505700"/>
          <a:ext cx="2213196" cy="409574"/>
        </a:xfrm>
        <a:prstGeom prst="rect">
          <a:avLst/>
        </a:prstGeom>
      </xdr:spPr>
    </xdr:pic>
    <xdr:clientData/>
  </xdr:two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08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A416BC0-E397-4D57-A62A-B9397496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9258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16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0BBCAD6F-D5FF-4DCE-8DE9-B41F7FB2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9258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23" name="Imagen 983" descr="http://10.147.99.232:8088/Script/sortabletable_img/blank.png">
          <a:extLst>
            <a:ext uri="{FF2B5EF4-FFF2-40B4-BE49-F238E27FC236}">
              <a16:creationId xmlns="" xmlns:a16="http://schemas.microsoft.com/office/drawing/2014/main" id="{CC6A939E-B503-413A-9511-DEBABDF3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9258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24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A416BC0-E397-4D57-A62A-B9397496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9258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25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0BBCAD6F-D5FF-4DCE-8DE9-B41F7FB2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9258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26" name="Imagen 983" descr="http://10.147.99.232:8088/Script/sortabletable_img/blank.png">
          <a:extLst>
            <a:ext uri="{FF2B5EF4-FFF2-40B4-BE49-F238E27FC236}">
              <a16:creationId xmlns="" xmlns:a16="http://schemas.microsoft.com/office/drawing/2014/main" id="{CC6A939E-B503-413A-9511-DEBABDF3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9258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27" name="Imagen 736" descr="http://10.147.99.232:8088/Script/sortabletable_img/blank.png">
          <a:extLst>
            <a:ext uri="{FF2B5EF4-FFF2-40B4-BE49-F238E27FC236}">
              <a16:creationId xmlns="" xmlns:a16="http://schemas.microsoft.com/office/drawing/2014/main" id="{BA416BC0-E397-4D57-A62A-B9397496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9258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28" name="Imagen 879" descr="http://10.147.99.232:8088/Script/sortabletable_img/blank.png">
          <a:extLst>
            <a:ext uri="{FF2B5EF4-FFF2-40B4-BE49-F238E27FC236}">
              <a16:creationId xmlns="" xmlns:a16="http://schemas.microsoft.com/office/drawing/2014/main" id="{0BBCAD6F-D5FF-4DCE-8DE9-B41F7FB2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9258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42333</xdr:colOff>
      <xdr:row>4</xdr:row>
      <xdr:rowOff>254001</xdr:rowOff>
    </xdr:from>
    <xdr:ext cx="47625" cy="47625"/>
    <xdr:pic>
      <xdr:nvPicPr>
        <xdr:cNvPr id="429" name="Imagen 983" descr="http://10.147.99.232:8088/Script/sortabletable_img/blank.png">
          <a:extLst>
            <a:ext uri="{FF2B5EF4-FFF2-40B4-BE49-F238E27FC236}">
              <a16:creationId xmlns="" xmlns:a16="http://schemas.microsoft.com/office/drawing/2014/main" id="{CC6A939E-B503-413A-9511-DEBABDF3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9258" y="2092326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U11"/>
  <sheetViews>
    <sheetView tabSelected="1" zoomScaleNormal="100" zoomScalePageLayoutView="40" workbookViewId="0">
      <selection activeCell="E4" sqref="E4"/>
    </sheetView>
  </sheetViews>
  <sheetFormatPr baseColWidth="10" defaultRowHeight="15"/>
  <cols>
    <col min="9" max="9" width="10" customWidth="1"/>
    <col min="10" max="10" width="16.28515625" customWidth="1"/>
    <col min="11" max="11" width="27.140625" customWidth="1"/>
    <col min="12" max="12" width="10.7109375" customWidth="1"/>
    <col min="13" max="13" width="46.85546875" customWidth="1"/>
    <col min="14" max="15" width="16.7109375" customWidth="1"/>
    <col min="16" max="16" width="15.5703125" customWidth="1"/>
    <col min="17" max="17" width="12.42578125" customWidth="1"/>
    <col min="18" max="20" width="10.85546875" customWidth="1"/>
    <col min="21" max="21" width="16.28515625" customWidth="1"/>
  </cols>
  <sheetData>
    <row r="5" spans="11:21">
      <c r="K5" s="1" t="s">
        <v>0</v>
      </c>
      <c r="L5" s="2" t="s">
        <v>1</v>
      </c>
      <c r="M5" s="2" t="s">
        <v>2</v>
      </c>
      <c r="N5" s="3" t="s">
        <v>4</v>
      </c>
      <c r="O5" s="3" t="s">
        <v>50</v>
      </c>
      <c r="P5" s="2" t="s">
        <v>24</v>
      </c>
      <c r="Q5" s="2" t="s">
        <v>3</v>
      </c>
      <c r="R5" s="1" t="s">
        <v>5</v>
      </c>
      <c r="S5" s="2" t="s">
        <v>6</v>
      </c>
      <c r="T5" s="2" t="s">
        <v>7</v>
      </c>
      <c r="U5" s="3" t="s">
        <v>8</v>
      </c>
    </row>
    <row r="6" spans="11:21">
      <c r="K6" s="83">
        <v>7798016680288</v>
      </c>
      <c r="L6" s="84">
        <v>523300</v>
      </c>
      <c r="M6" s="85" t="s">
        <v>51</v>
      </c>
      <c r="N6" s="86">
        <v>180999</v>
      </c>
      <c r="O6" s="75" t="s">
        <v>57</v>
      </c>
      <c r="P6" s="76">
        <v>12</v>
      </c>
      <c r="Q6" s="79">
        <f ca="1">+'E1'!K24</f>
        <v>29723.31</v>
      </c>
      <c r="R6" s="80">
        <f ca="1">+'E1'!C6</f>
        <v>2.2637004808578478</v>
      </c>
      <c r="S6" s="80">
        <f>+'E1'!C3</f>
        <v>1.3223</v>
      </c>
      <c r="T6" s="80">
        <f>+'E1'!C4</f>
        <v>2.5087933510927174</v>
      </c>
      <c r="U6" s="81">
        <f ca="1">+P6*Q6</f>
        <v>356679.72000000003</v>
      </c>
    </row>
    <row r="7" spans="11:21">
      <c r="K7" s="83">
        <v>7798016680264</v>
      </c>
      <c r="L7" s="84">
        <v>523298</v>
      </c>
      <c r="M7" s="85" t="s">
        <v>52</v>
      </c>
      <c r="N7" s="86">
        <v>140999</v>
      </c>
      <c r="O7" s="82"/>
      <c r="P7" s="76">
        <v>12</v>
      </c>
      <c r="Q7" s="79">
        <f ca="1">+'E2'!K24</f>
        <v>23154.59</v>
      </c>
      <c r="R7" s="80">
        <f ca="1">+'E2'!C6</f>
        <v>2.2637015241339649</v>
      </c>
      <c r="S7" s="80">
        <f>+'E2'!C3</f>
        <v>1.3223</v>
      </c>
      <c r="T7" s="80">
        <f>+'E2'!C4</f>
        <v>2.5087930818006146</v>
      </c>
      <c r="U7" s="81">
        <f t="shared" ref="U7:U11" ca="1" si="0">+P7*Q7</f>
        <v>277855.08</v>
      </c>
    </row>
    <row r="8" spans="11:21">
      <c r="K8" s="83">
        <v>8801643931919</v>
      </c>
      <c r="L8" s="84">
        <v>452451</v>
      </c>
      <c r="M8" s="85" t="s">
        <v>53</v>
      </c>
      <c r="N8" s="86">
        <v>1135000</v>
      </c>
      <c r="O8" s="82"/>
      <c r="P8" s="76">
        <v>12</v>
      </c>
      <c r="Q8" s="79">
        <f ca="1">+'E3'!K24</f>
        <v>186387.62</v>
      </c>
      <c r="R8" s="80">
        <f ca="1">+'E3'!C6</f>
        <v>2.263701817272882</v>
      </c>
      <c r="S8" s="80">
        <f>+'E3'!C3</f>
        <v>1.3223</v>
      </c>
      <c r="T8" s="80">
        <f>+'E3'!C4</f>
        <v>2.508796320661367</v>
      </c>
      <c r="U8" s="81">
        <f t="shared" ca="1" si="0"/>
        <v>2236651.44</v>
      </c>
    </row>
    <row r="9" spans="11:21">
      <c r="K9" s="83">
        <v>7799111672895</v>
      </c>
      <c r="L9" s="84">
        <v>479479</v>
      </c>
      <c r="M9" s="85" t="s">
        <v>54</v>
      </c>
      <c r="N9" s="86">
        <v>899999</v>
      </c>
      <c r="O9" s="82"/>
      <c r="P9" s="76">
        <v>12</v>
      </c>
      <c r="Q9" s="79">
        <f ca="1">+'E4'!K24</f>
        <v>147796.18</v>
      </c>
      <c r="R9" s="80">
        <f ca="1">+'E4'!C6</f>
        <v>2.2637015650881418</v>
      </c>
      <c r="S9" s="80">
        <f>+'E4'!C3</f>
        <v>1.3223</v>
      </c>
      <c r="T9" s="80">
        <f>+'E4'!C4</f>
        <v>2.5087962502745786</v>
      </c>
      <c r="U9" s="81">
        <f t="shared" ca="1" si="0"/>
        <v>1773554.16</v>
      </c>
    </row>
    <row r="10" spans="11:21">
      <c r="K10" s="83">
        <v>7799111672888</v>
      </c>
      <c r="L10" s="84">
        <v>479478</v>
      </c>
      <c r="M10" s="85" t="s">
        <v>55</v>
      </c>
      <c r="N10" s="86">
        <v>942001</v>
      </c>
      <c r="O10" s="82"/>
      <c r="P10" s="76">
        <v>12</v>
      </c>
      <c r="Q10" s="79">
        <f ca="1">+'E5'!K24</f>
        <v>154693.67000000001</v>
      </c>
      <c r="R10" s="80">
        <f ca="1">+'E5'!C6</f>
        <v>2.263701501654793</v>
      </c>
      <c r="S10" s="80">
        <f>+'E5'!C3</f>
        <v>1.3223</v>
      </c>
      <c r="T10" s="80">
        <f>+'E5'!C4</f>
        <v>2.5087959190428943</v>
      </c>
      <c r="U10" s="81">
        <f t="shared" ca="1" si="0"/>
        <v>1856324.04</v>
      </c>
    </row>
    <row r="11" spans="11:21">
      <c r="K11" s="83">
        <v>7797003956702</v>
      </c>
      <c r="L11" s="84">
        <v>509401</v>
      </c>
      <c r="M11" s="85" t="s">
        <v>56</v>
      </c>
      <c r="N11" s="86">
        <v>899999</v>
      </c>
      <c r="O11" s="82"/>
      <c r="P11" s="76">
        <v>12</v>
      </c>
      <c r="Q11" s="79">
        <f ca="1">+'E6'!K24</f>
        <v>147796.18</v>
      </c>
      <c r="R11" s="80">
        <f ca="1">+'E6'!C6</f>
        <v>2.2637015650881418</v>
      </c>
      <c r="S11" s="80">
        <f>+'E6'!C3</f>
        <v>1.3223</v>
      </c>
      <c r="T11" s="80">
        <f>+'E6'!C4</f>
        <v>2.5087962502745786</v>
      </c>
      <c r="U11" s="81">
        <f t="shared" ca="1" si="0"/>
        <v>1773554.16</v>
      </c>
    </row>
  </sheetData>
  <pageMargins left="0" right="0" top="0" bottom="0.19685039370078741" header="0.15748031496062992" footer="0.15748031496062992"/>
  <pageSetup paperSize="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zoomScale="70" zoomScaleNormal="70" workbookViewId="0">
      <selection activeCell="C19" sqref="C19"/>
    </sheetView>
  </sheetViews>
  <sheetFormatPr baseColWidth="10" defaultColWidth="11.42578125" defaultRowHeight="12"/>
  <cols>
    <col min="1" max="1" width="9.85546875" style="7" customWidth="1"/>
    <col min="2" max="2" width="15.7109375" style="7" customWidth="1"/>
    <col min="3" max="3" width="14.42578125" style="7" bestFit="1" customWidth="1"/>
    <col min="4" max="4" width="13.42578125" style="7" bestFit="1" customWidth="1"/>
    <col min="5" max="6" width="11.5703125" style="7" bestFit="1" customWidth="1"/>
    <col min="7" max="7" width="15.42578125" style="7" customWidth="1"/>
    <col min="8" max="8" width="21.28515625" style="7" customWidth="1"/>
    <col min="9" max="9" width="17" style="7" customWidth="1"/>
    <col min="10" max="10" width="12.5703125" style="7" customWidth="1"/>
    <col min="11" max="11" width="12.7109375" style="7" bestFit="1" customWidth="1"/>
    <col min="12" max="12" width="12.7109375" style="7" customWidth="1"/>
    <col min="13" max="13" width="13.140625" style="7" bestFit="1" customWidth="1"/>
    <col min="14" max="14" width="11.42578125" style="7"/>
    <col min="15" max="15" width="21.5703125" style="7" customWidth="1"/>
    <col min="16" max="16" width="20.140625" style="7" customWidth="1"/>
    <col min="17" max="17" width="17.85546875" style="7" customWidth="1"/>
    <col min="18" max="18" width="14.85546875" style="7" customWidth="1"/>
    <col min="19" max="16384" width="11.42578125" style="7"/>
  </cols>
  <sheetData>
    <row r="1" spans="1:18">
      <c r="A1" s="87" t="s">
        <v>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5"/>
      <c r="O1" s="6"/>
      <c r="P1" s="6"/>
    </row>
    <row r="2" spans="1:18" ht="12.75" thickBot="1">
      <c r="A2" s="8"/>
      <c r="B2" s="8"/>
      <c r="C2" s="9" t="s">
        <v>10</v>
      </c>
      <c r="D2" s="9" t="s">
        <v>11</v>
      </c>
      <c r="E2" s="8"/>
      <c r="F2" s="8"/>
      <c r="G2" s="8"/>
      <c r="H2" s="8"/>
      <c r="I2" s="8"/>
      <c r="J2" s="8"/>
      <c r="K2" s="8"/>
      <c r="L2" s="8"/>
      <c r="M2" s="8"/>
      <c r="N2" s="10"/>
      <c r="O2" s="11"/>
      <c r="P2" s="11"/>
    </row>
    <row r="3" spans="1:18" ht="12.75" thickBot="1">
      <c r="A3" s="8"/>
      <c r="B3" s="12" t="s">
        <v>6</v>
      </c>
      <c r="C3" s="13">
        <f>TRUNC((D8/(1+C10)),4)</f>
        <v>1.3223</v>
      </c>
      <c r="D3" s="13">
        <f>+D8</f>
        <v>1.6</v>
      </c>
      <c r="E3" s="8"/>
      <c r="F3" s="8"/>
      <c r="G3" s="8"/>
      <c r="H3" s="88" t="s">
        <v>12</v>
      </c>
      <c r="I3" s="89"/>
      <c r="J3" s="90"/>
      <c r="K3" s="8"/>
      <c r="L3" s="8"/>
      <c r="M3" s="8"/>
      <c r="N3" s="10"/>
      <c r="O3" s="11"/>
      <c r="P3" s="11"/>
    </row>
    <row r="4" spans="1:18">
      <c r="A4" s="8"/>
      <c r="B4" s="12" t="s">
        <v>7</v>
      </c>
      <c r="C4" s="13">
        <f>+M19</f>
        <v>2.5087933510927174</v>
      </c>
      <c r="D4" s="13">
        <f>+N19</f>
        <v>3.4960263432271059</v>
      </c>
      <c r="E4" s="8"/>
      <c r="F4" s="8"/>
      <c r="G4" s="8"/>
      <c r="H4" s="14" t="s">
        <v>13</v>
      </c>
      <c r="I4" s="15">
        <f>+D8</f>
        <v>1.6</v>
      </c>
      <c r="J4" s="16"/>
      <c r="K4" s="8"/>
      <c r="L4" s="8"/>
      <c r="M4" s="8"/>
      <c r="N4" s="10"/>
      <c r="O4" s="11"/>
      <c r="P4" s="11"/>
    </row>
    <row r="5" spans="1:18">
      <c r="A5" s="8"/>
      <c r="B5" s="12" t="s">
        <v>14</v>
      </c>
      <c r="C5" s="13">
        <f>((1+C4)^(1/C12)-1)</f>
        <v>0.11027309542713226</v>
      </c>
      <c r="D5" s="13">
        <f>((1+N19)^(1/C12)-1)</f>
        <v>0.133450096895259</v>
      </c>
      <c r="E5" s="8"/>
      <c r="F5" s="8"/>
      <c r="G5" s="8"/>
      <c r="H5" s="17" t="s">
        <v>15</v>
      </c>
      <c r="I5" s="18">
        <f>+C9</f>
        <v>180999</v>
      </c>
      <c r="J5" s="19"/>
      <c r="K5" s="8"/>
      <c r="L5" s="8"/>
      <c r="M5" s="8"/>
      <c r="N5" s="10"/>
      <c r="O5" s="11"/>
      <c r="P5" s="11"/>
    </row>
    <row r="6" spans="1:18">
      <c r="B6" s="12" t="s">
        <v>5</v>
      </c>
      <c r="C6" s="13">
        <f ca="1">+L19</f>
        <v>2.2637004808578478</v>
      </c>
      <c r="D6" s="13">
        <f ca="1">+K19</f>
        <v>3.1330595908459529</v>
      </c>
      <c r="E6" s="8"/>
      <c r="F6" s="8"/>
      <c r="G6" s="8"/>
      <c r="H6" s="17" t="s">
        <v>16</v>
      </c>
      <c r="I6" s="7">
        <f>+C11</f>
        <v>12</v>
      </c>
      <c r="J6" s="19"/>
      <c r="K6" s="8"/>
      <c r="L6" s="8"/>
      <c r="M6" s="8"/>
      <c r="N6" s="10"/>
      <c r="O6" s="11"/>
      <c r="P6" s="11"/>
    </row>
    <row r="7" spans="1:18" ht="12.75" thickBot="1">
      <c r="E7" s="8"/>
      <c r="F7" s="8"/>
      <c r="G7" s="8"/>
      <c r="H7" s="17" t="s">
        <v>17</v>
      </c>
      <c r="I7" s="7">
        <f ca="1">IF((C19-C17)&lt;=30,0,(C19-C17))</f>
        <v>0</v>
      </c>
      <c r="J7" s="19"/>
      <c r="K7" s="8"/>
      <c r="L7" s="8"/>
      <c r="M7" s="8"/>
      <c r="N7" s="10"/>
      <c r="O7" s="11"/>
      <c r="P7" s="11"/>
    </row>
    <row r="8" spans="1:18" ht="24" customHeight="1">
      <c r="A8" s="91" t="s">
        <v>18</v>
      </c>
      <c r="B8" s="20" t="s">
        <v>13</v>
      </c>
      <c r="C8" s="21"/>
      <c r="D8" s="22">
        <v>1.6</v>
      </c>
      <c r="H8" s="23" t="s">
        <v>19</v>
      </c>
      <c r="I8" s="24" t="s">
        <v>20</v>
      </c>
      <c r="J8" s="25" t="s">
        <v>21</v>
      </c>
      <c r="N8" s="26"/>
      <c r="R8" s="16"/>
    </row>
    <row r="9" spans="1:18" ht="14.45" customHeight="1" thickBot="1">
      <c r="A9" s="92"/>
      <c r="B9" s="27" t="s">
        <v>15</v>
      </c>
      <c r="C9" s="28">
        <f>+'Encapsulado LiberCash'!N6</f>
        <v>180999</v>
      </c>
      <c r="D9" s="29"/>
      <c r="G9" s="30"/>
      <c r="H9" s="31">
        <f ca="1">+TRUNC(I5*((I4/C13)*(I7-30))/I6,2)</f>
        <v>-1983.55</v>
      </c>
      <c r="I9" s="32">
        <f ca="1">+TRUNC(H9/(1+C10),2)</f>
        <v>-1639.29</v>
      </c>
      <c r="J9" s="33">
        <f ca="1">+H9-I9</f>
        <v>-344.26</v>
      </c>
      <c r="N9" s="26"/>
      <c r="R9" s="19"/>
    </row>
    <row r="10" spans="1:18" ht="15.75" thickBot="1">
      <c r="A10" s="92"/>
      <c r="B10" s="27" t="s">
        <v>22</v>
      </c>
      <c r="C10" s="34">
        <v>0.21</v>
      </c>
      <c r="D10" s="29"/>
      <c r="E10" s="4"/>
      <c r="H10" s="94" t="s">
        <v>23</v>
      </c>
      <c r="I10" s="95"/>
      <c r="J10" s="35">
        <f ca="1">+TRUNC(H9*$C$11,2)</f>
        <v>-23802.6</v>
      </c>
      <c r="N10" s="26"/>
      <c r="R10" s="19"/>
    </row>
    <row r="11" spans="1:18" ht="12" customHeight="1">
      <c r="A11" s="92"/>
      <c r="B11" s="27" t="s">
        <v>24</v>
      </c>
      <c r="C11" s="74">
        <f>+'Encapsulado LiberCash'!P6</f>
        <v>12</v>
      </c>
      <c r="D11" s="37"/>
      <c r="N11" s="26"/>
    </row>
    <row r="12" spans="1:18" ht="14.45" customHeight="1">
      <c r="A12" s="92"/>
      <c r="B12" s="27" t="s">
        <v>25</v>
      </c>
      <c r="C12" s="36">
        <v>12</v>
      </c>
      <c r="D12" s="37"/>
      <c r="N12" s="26"/>
    </row>
    <row r="13" spans="1:18" ht="15" customHeight="1" thickBot="1">
      <c r="A13" s="92"/>
      <c r="B13" s="38" t="s">
        <v>26</v>
      </c>
      <c r="C13" s="39">
        <v>365</v>
      </c>
      <c r="D13" s="40"/>
      <c r="N13" s="26"/>
    </row>
    <row r="14" spans="1:18" ht="14.45" customHeight="1">
      <c r="A14" s="92"/>
      <c r="B14" s="20" t="s">
        <v>27</v>
      </c>
      <c r="C14" s="42">
        <v>0</v>
      </c>
      <c r="D14" s="43">
        <f>C14</f>
        <v>0</v>
      </c>
      <c r="F14" s="44"/>
      <c r="N14" s="26"/>
    </row>
    <row r="15" spans="1:18" ht="15" customHeight="1" thickBot="1">
      <c r="A15" s="92"/>
      <c r="B15" s="38" t="s">
        <v>28</v>
      </c>
      <c r="C15" s="45">
        <v>0.05</v>
      </c>
      <c r="D15" s="46">
        <f>C15*(1+C10)</f>
        <v>6.0499999999999998E-2</v>
      </c>
      <c r="I15" s="30"/>
      <c r="N15" s="26"/>
    </row>
    <row r="16" spans="1:18" ht="15" customHeight="1" thickBot="1">
      <c r="A16" s="93"/>
      <c r="B16" s="47" t="s">
        <v>29</v>
      </c>
      <c r="C16" s="48">
        <f>+((C21*(C14))/C11+(C21*(C15)/C11))</f>
        <v>754.16250000000002</v>
      </c>
      <c r="D16" s="49">
        <f>+((C21*(D14))/C11+(C21*(D15)/C11))</f>
        <v>912.53662500000007</v>
      </c>
      <c r="N16" s="26"/>
    </row>
    <row r="17" spans="1:16" ht="12.75" thickBot="1">
      <c r="B17" s="50" t="s">
        <v>30</v>
      </c>
      <c r="C17" s="51">
        <f ca="1">+TODAY()</f>
        <v>45548</v>
      </c>
      <c r="G17" s="44"/>
    </row>
    <row r="18" spans="1:16">
      <c r="B18" s="52" t="s">
        <v>31</v>
      </c>
      <c r="C18" s="77">
        <f ca="1">+C17+30</f>
        <v>45578</v>
      </c>
      <c r="K18" s="23" t="s">
        <v>32</v>
      </c>
      <c r="L18" s="23" t="s">
        <v>33</v>
      </c>
      <c r="M18" s="24" t="s">
        <v>7</v>
      </c>
      <c r="N18" s="25" t="s">
        <v>34</v>
      </c>
    </row>
    <row r="19" spans="1:16" ht="12.75" thickBot="1">
      <c r="B19" s="53" t="s">
        <v>35</v>
      </c>
      <c r="C19" s="78">
        <f ca="1">+C18</f>
        <v>45578</v>
      </c>
      <c r="K19" s="54">
        <f ca="1">+POWER(1+K20,($C$13/30))-1</f>
        <v>3.1330595908459529</v>
      </c>
      <c r="L19" s="55">
        <f ca="1">+POWER(1+L20,($C$13/30))-1</f>
        <v>2.2637004808578478</v>
      </c>
      <c r="M19" s="56">
        <f>+POWER(1+M20,($C$13/30))-1</f>
        <v>2.5087933510927174</v>
      </c>
      <c r="N19" s="57">
        <f>+POWER(1+N20,($C$13/30))-1</f>
        <v>3.4960263432271059</v>
      </c>
    </row>
    <row r="20" spans="1:16" ht="12.75" thickBot="1">
      <c r="I20" s="30"/>
      <c r="K20" s="58">
        <f ca="1">+IRR(K23:K35)</f>
        <v>0.12370539456347762</v>
      </c>
      <c r="L20" s="58">
        <f ca="1">+IRR(L23:L35)</f>
        <v>0.10210447043567572</v>
      </c>
      <c r="M20" s="59">
        <f>+IRR(M23:M35)</f>
        <v>0.1086832588082971</v>
      </c>
      <c r="N20" s="60">
        <f>+IRR(N23:N35)</f>
        <v>0.13150679283837041</v>
      </c>
    </row>
    <row r="21" spans="1:16" ht="12.75" thickBot="1">
      <c r="C21" s="61">
        <f>+SUM(C24:C1048576)</f>
        <v>180999</v>
      </c>
      <c r="D21" s="61">
        <f>+SUM(D24:D1048576)</f>
        <v>188533.06</v>
      </c>
      <c r="E21" s="62" t="s">
        <v>36</v>
      </c>
      <c r="F21" s="63">
        <f>-TRUNC(PMT(D8/365*30,C11,C9),2)</f>
        <v>30794.33</v>
      </c>
      <c r="I21" s="96">
        <f ca="1">+SUM(I24:J177)</f>
        <v>-13923.193749999995</v>
      </c>
      <c r="J21" s="96"/>
      <c r="K21" s="64">
        <f ca="1">+SUM(K24:K1048576)</f>
        <v>386403.13000000006</v>
      </c>
      <c r="L21" s="64">
        <f ca="1">+SUM(L24:L1048576)</f>
        <v>356098.96637500002</v>
      </c>
      <c r="M21" s="65">
        <f>+SUM(M24:M1048576)</f>
        <v>336811.37999999995</v>
      </c>
      <c r="N21" s="66">
        <f>+SUM(N24:N1048576)</f>
        <v>369532.06000000011</v>
      </c>
    </row>
    <row r="22" spans="1:16" ht="24.75" thickBot="1">
      <c r="B22" s="67" t="s">
        <v>37</v>
      </c>
      <c r="C22" s="67" t="s">
        <v>15</v>
      </c>
      <c r="D22" s="67" t="s">
        <v>38</v>
      </c>
      <c r="E22" s="68" t="s">
        <v>39</v>
      </c>
      <c r="F22" s="68" t="s">
        <v>40</v>
      </c>
      <c r="G22" s="69" t="s">
        <v>41</v>
      </c>
      <c r="H22" s="70" t="s">
        <v>42</v>
      </c>
      <c r="I22" s="67" t="s">
        <v>43</v>
      </c>
      <c r="J22" s="69" t="s">
        <v>44</v>
      </c>
      <c r="K22" s="68" t="s">
        <v>45</v>
      </c>
      <c r="L22" s="71" t="s">
        <v>46</v>
      </c>
      <c r="M22" s="71" t="s">
        <v>47</v>
      </c>
      <c r="N22" s="71" t="s">
        <v>48</v>
      </c>
      <c r="P22" s="72" t="s">
        <v>49</v>
      </c>
    </row>
    <row r="23" spans="1:16">
      <c r="K23" s="73">
        <f>-$C$9</f>
        <v>-180999</v>
      </c>
      <c r="L23" s="73">
        <f>-$C$9</f>
        <v>-180999</v>
      </c>
      <c r="M23" s="73">
        <f>-$C$9</f>
        <v>-180999</v>
      </c>
      <c r="N23" s="73">
        <f>-$C$9</f>
        <v>-180999</v>
      </c>
    </row>
    <row r="24" spans="1:16">
      <c r="A24" s="7">
        <v>1</v>
      </c>
      <c r="B24" s="44">
        <v>30</v>
      </c>
      <c r="C24" s="44">
        <f>+H24-E24-F24</f>
        <v>6991.7300000000032</v>
      </c>
      <c r="D24" s="44">
        <f>TRUNC((C9*(D8/365)*B24),2)</f>
        <v>23802.6</v>
      </c>
      <c r="E24" s="44">
        <f>+TRUNC(D24/1.21,2)</f>
        <v>19671.57</v>
      </c>
      <c r="F24" s="44">
        <f>+D24-E24</f>
        <v>4131.0299999999988</v>
      </c>
      <c r="G24" s="26">
        <f>+C9-C24</f>
        <v>174007.27</v>
      </c>
      <c r="H24" s="44">
        <f t="shared" ref="H24:H86" si="0">+IF(D24=0,0,$F$21)</f>
        <v>30794.33</v>
      </c>
      <c r="I24" s="44">
        <f ca="1">TRUNC(IF(D24=0,0,$H$9),2)</f>
        <v>-1983.55</v>
      </c>
      <c r="J24" s="44">
        <f>TRUNC(IF(D24=0,0,$D$16),2)</f>
        <v>912.53</v>
      </c>
      <c r="K24" s="44">
        <f ca="1">+TRUNC(I24+H24+J24,2)</f>
        <v>29723.31</v>
      </c>
      <c r="L24" s="44">
        <f ca="1">+K24-P24-F24</f>
        <v>25778.165875000002</v>
      </c>
      <c r="M24" s="26">
        <f>+C24+E24</f>
        <v>26663.300000000003</v>
      </c>
      <c r="N24" s="26">
        <f>+C24+D24</f>
        <v>30794.33</v>
      </c>
      <c r="P24" s="41">
        <f t="shared" ref="P24:P86" ca="1" si="1">IF(C24=0,0,$J$9+($D$16-$C$16))</f>
        <v>-185.88587499999994</v>
      </c>
    </row>
    <row r="25" spans="1:16">
      <c r="A25" s="7">
        <f>+A24+1</f>
        <v>2</v>
      </c>
      <c r="B25" s="44">
        <v>30</v>
      </c>
      <c r="C25" s="44">
        <f>IF((H25-E25-F25)&gt;G24,G24,(H25-E25-F25))</f>
        <v>7911.1900000000023</v>
      </c>
      <c r="D25" s="44">
        <f t="shared" ref="D25:D86" si="2">TRUNC((G24*($D$8/365)*B25),2)</f>
        <v>22883.14</v>
      </c>
      <c r="E25" s="44">
        <f>+TRUNC(D25/1.21,2)</f>
        <v>18911.68</v>
      </c>
      <c r="F25" s="44">
        <f t="shared" ref="F25:F86" si="3">+D25-E25</f>
        <v>3971.4599999999991</v>
      </c>
      <c r="G25" s="26">
        <f t="shared" ref="G25:G26" si="4">+IF(C25=0,0,G24-C25)</f>
        <v>166096.07999999999</v>
      </c>
      <c r="H25" s="44">
        <f t="shared" si="0"/>
        <v>30794.33</v>
      </c>
      <c r="I25" s="44">
        <f ca="1">TRUNC(IF(D25=0,0,$H$9),2)</f>
        <v>-1983.55</v>
      </c>
      <c r="J25" s="44">
        <f>TRUNC(IF(D25=0,0,$D$16),2)</f>
        <v>912.53</v>
      </c>
      <c r="K25" s="44">
        <f t="shared" ref="K25:K26" ca="1" si="5">+TRUNC(I25+H25+J25,2)</f>
        <v>29723.31</v>
      </c>
      <c r="L25" s="44">
        <f t="shared" ref="L25:L86" ca="1" si="6">+K25-P25-F25</f>
        <v>25937.735875000002</v>
      </c>
      <c r="M25" s="26">
        <f t="shared" ref="M25:M86" si="7">+C25+E25</f>
        <v>26822.870000000003</v>
      </c>
      <c r="N25" s="26">
        <f t="shared" ref="N25:N86" si="8">+C25+D25</f>
        <v>30794.33</v>
      </c>
      <c r="P25" s="41">
        <f t="shared" ca="1" si="1"/>
        <v>-185.88587499999994</v>
      </c>
    </row>
    <row r="26" spans="1:16">
      <c r="A26" s="7">
        <f t="shared" ref="A26:A86" si="9">+A25+1</f>
        <v>3</v>
      </c>
      <c r="B26" s="44">
        <v>30</v>
      </c>
      <c r="C26" s="44">
        <f>IF((H26-E26-F26)&gt;G25,G25,(H26-E26-F26))</f>
        <v>8951.5600000000013</v>
      </c>
      <c r="D26" s="44">
        <f t="shared" si="2"/>
        <v>21842.77</v>
      </c>
      <c r="E26" s="44">
        <f t="shared" ref="E26:E86" si="10">+TRUNC(D26/1.21,2)</f>
        <v>18051.87</v>
      </c>
      <c r="F26" s="44">
        <f t="shared" si="3"/>
        <v>3790.9000000000015</v>
      </c>
      <c r="G26" s="26">
        <f t="shared" si="4"/>
        <v>157144.51999999999</v>
      </c>
      <c r="H26" s="44">
        <f t="shared" si="0"/>
        <v>30794.33</v>
      </c>
      <c r="I26" s="44">
        <f ca="1">TRUNC(IF(D26=0,0,$H$9),2)</f>
        <v>-1983.55</v>
      </c>
      <c r="J26" s="44">
        <f>TRUNC(IF(D26=0,0,$D$16),2)</f>
        <v>912.53</v>
      </c>
      <c r="K26" s="44">
        <f t="shared" ca="1" si="5"/>
        <v>29723.31</v>
      </c>
      <c r="L26" s="44">
        <f t="shared" ca="1" si="6"/>
        <v>26118.295875</v>
      </c>
      <c r="M26" s="26">
        <f t="shared" si="7"/>
        <v>27003.43</v>
      </c>
      <c r="N26" s="26">
        <f t="shared" si="8"/>
        <v>30794.33</v>
      </c>
      <c r="P26" s="41">
        <f t="shared" ca="1" si="1"/>
        <v>-185.88587499999994</v>
      </c>
    </row>
    <row r="27" spans="1:16">
      <c r="A27" s="7">
        <f t="shared" si="9"/>
        <v>4</v>
      </c>
      <c r="B27" s="44">
        <v>30</v>
      </c>
      <c r="C27" s="44">
        <f t="shared" ref="C27:C86" si="11">IF((H27-E27-F27)&gt;G26,G26,(H27-E27-F27))</f>
        <v>10128.75</v>
      </c>
      <c r="D27" s="44">
        <f t="shared" si="2"/>
        <v>20665.580000000002</v>
      </c>
      <c r="E27" s="44">
        <f t="shared" si="10"/>
        <v>17078.990000000002</v>
      </c>
      <c r="F27" s="44">
        <f t="shared" si="3"/>
        <v>3586.59</v>
      </c>
      <c r="G27" s="26">
        <f>+IF(C27=0,0,G26-C27)</f>
        <v>147015.76999999999</v>
      </c>
      <c r="H27" s="44">
        <f t="shared" si="0"/>
        <v>30794.33</v>
      </c>
      <c r="I27" s="44">
        <f t="shared" ref="I27:I86" ca="1" si="12">IF(D27=0,0,$H$9)</f>
        <v>-1983.55</v>
      </c>
      <c r="J27" s="44">
        <f t="shared" ref="J27:J86" si="13">IF(D27=0,0,$D$16)</f>
        <v>912.53662500000007</v>
      </c>
      <c r="K27" s="44">
        <f t="shared" ref="K27:K86" ca="1" si="14">+ROUND(I27+H27+J27,2)</f>
        <v>29723.32</v>
      </c>
      <c r="L27" s="44">
        <f t="shared" ca="1" si="6"/>
        <v>26322.615875</v>
      </c>
      <c r="M27" s="26">
        <f t="shared" si="7"/>
        <v>27207.74</v>
      </c>
      <c r="N27" s="26">
        <f t="shared" si="8"/>
        <v>30794.33</v>
      </c>
      <c r="P27" s="41">
        <f t="shared" ca="1" si="1"/>
        <v>-185.88587499999994</v>
      </c>
    </row>
    <row r="28" spans="1:16">
      <c r="A28" s="7">
        <f t="shared" si="9"/>
        <v>5</v>
      </c>
      <c r="B28" s="44">
        <v>30</v>
      </c>
      <c r="C28" s="44">
        <f t="shared" si="11"/>
        <v>11460.75</v>
      </c>
      <c r="D28" s="44">
        <f t="shared" si="2"/>
        <v>19333.580000000002</v>
      </c>
      <c r="E28" s="44">
        <f t="shared" si="10"/>
        <v>15978.16</v>
      </c>
      <c r="F28" s="44">
        <f t="shared" si="3"/>
        <v>3355.4200000000019</v>
      </c>
      <c r="G28" s="26">
        <f t="shared" ref="G28:G86" si="15">+G27-C28</f>
        <v>135555.01999999999</v>
      </c>
      <c r="H28" s="44">
        <f t="shared" si="0"/>
        <v>30794.33</v>
      </c>
      <c r="I28" s="44">
        <f t="shared" ca="1" si="12"/>
        <v>-1983.55</v>
      </c>
      <c r="J28" s="44">
        <f t="shared" si="13"/>
        <v>912.53662500000007</v>
      </c>
      <c r="K28" s="44">
        <f t="shared" ca="1" si="14"/>
        <v>29723.32</v>
      </c>
      <c r="L28" s="44">
        <f t="shared" ca="1" si="6"/>
        <v>26553.785874999998</v>
      </c>
      <c r="M28" s="26">
        <f t="shared" si="7"/>
        <v>27438.91</v>
      </c>
      <c r="N28" s="26">
        <f t="shared" si="8"/>
        <v>30794.33</v>
      </c>
      <c r="P28" s="41">
        <f t="shared" ca="1" si="1"/>
        <v>-185.88587499999994</v>
      </c>
    </row>
    <row r="29" spans="1:16">
      <c r="A29" s="7">
        <f t="shared" si="9"/>
        <v>6</v>
      </c>
      <c r="B29" s="44">
        <v>30</v>
      </c>
      <c r="C29" s="44">
        <f t="shared" si="11"/>
        <v>12967.920000000002</v>
      </c>
      <c r="D29" s="44">
        <f t="shared" si="2"/>
        <v>17826.41</v>
      </c>
      <c r="E29" s="44">
        <f t="shared" si="10"/>
        <v>14732.57</v>
      </c>
      <c r="F29" s="44">
        <f t="shared" si="3"/>
        <v>3093.84</v>
      </c>
      <c r="G29" s="26">
        <f t="shared" si="15"/>
        <v>122587.09999999999</v>
      </c>
      <c r="H29" s="44">
        <f t="shared" si="0"/>
        <v>30794.33</v>
      </c>
      <c r="I29" s="44">
        <f t="shared" ca="1" si="12"/>
        <v>-1983.55</v>
      </c>
      <c r="J29" s="44">
        <f t="shared" si="13"/>
        <v>912.53662500000007</v>
      </c>
      <c r="K29" s="44">
        <f t="shared" ca="1" si="14"/>
        <v>29723.32</v>
      </c>
      <c r="L29" s="44">
        <f t="shared" ca="1" si="6"/>
        <v>26815.365875</v>
      </c>
      <c r="M29" s="26">
        <f t="shared" si="7"/>
        <v>27700.49</v>
      </c>
      <c r="N29" s="26">
        <f t="shared" si="8"/>
        <v>30794.33</v>
      </c>
      <c r="P29" s="41">
        <f t="shared" ca="1" si="1"/>
        <v>-185.88587499999994</v>
      </c>
    </row>
    <row r="30" spans="1:16">
      <c r="A30" s="7">
        <f t="shared" si="9"/>
        <v>7</v>
      </c>
      <c r="B30" s="44">
        <v>30</v>
      </c>
      <c r="C30" s="44">
        <f t="shared" si="11"/>
        <v>14673.290000000003</v>
      </c>
      <c r="D30" s="44">
        <f t="shared" si="2"/>
        <v>16121.04</v>
      </c>
      <c r="E30" s="44">
        <f t="shared" si="10"/>
        <v>13323.17</v>
      </c>
      <c r="F30" s="44">
        <f t="shared" si="3"/>
        <v>2797.8700000000008</v>
      </c>
      <c r="G30" s="26">
        <f t="shared" si="15"/>
        <v>107913.80999999998</v>
      </c>
      <c r="H30" s="44">
        <f t="shared" si="0"/>
        <v>30794.33</v>
      </c>
      <c r="I30" s="44">
        <f t="shared" ca="1" si="12"/>
        <v>-1983.55</v>
      </c>
      <c r="J30" s="44">
        <f t="shared" si="13"/>
        <v>912.53662500000007</v>
      </c>
      <c r="K30" s="44">
        <f t="shared" ca="1" si="14"/>
        <v>29723.32</v>
      </c>
      <c r="L30" s="44">
        <f t="shared" ca="1" si="6"/>
        <v>27111.335874999997</v>
      </c>
      <c r="M30" s="26">
        <f t="shared" si="7"/>
        <v>27996.460000000003</v>
      </c>
      <c r="N30" s="26">
        <f t="shared" si="8"/>
        <v>30794.33</v>
      </c>
      <c r="P30" s="41">
        <f t="shared" ca="1" si="1"/>
        <v>-185.88587499999994</v>
      </c>
    </row>
    <row r="31" spans="1:16">
      <c r="A31" s="7">
        <f t="shared" si="9"/>
        <v>8</v>
      </c>
      <c r="B31" s="44">
        <v>30</v>
      </c>
      <c r="C31" s="44">
        <f t="shared" si="11"/>
        <v>16602.930000000004</v>
      </c>
      <c r="D31" s="44">
        <f t="shared" si="2"/>
        <v>14191.4</v>
      </c>
      <c r="E31" s="44">
        <f t="shared" si="10"/>
        <v>11728.42</v>
      </c>
      <c r="F31" s="44">
        <f t="shared" si="3"/>
        <v>2462.9799999999996</v>
      </c>
      <c r="G31" s="26">
        <f t="shared" si="15"/>
        <v>91310.879999999976</v>
      </c>
      <c r="H31" s="44">
        <f t="shared" si="0"/>
        <v>30794.33</v>
      </c>
      <c r="I31" s="44">
        <f t="shared" ca="1" si="12"/>
        <v>-1983.55</v>
      </c>
      <c r="J31" s="44">
        <f t="shared" si="13"/>
        <v>912.53662500000007</v>
      </c>
      <c r="K31" s="44">
        <f t="shared" ca="1" si="14"/>
        <v>29723.32</v>
      </c>
      <c r="L31" s="44">
        <f t="shared" ca="1" si="6"/>
        <v>27446.225875</v>
      </c>
      <c r="M31" s="26">
        <f t="shared" si="7"/>
        <v>28331.350000000006</v>
      </c>
      <c r="N31" s="26">
        <f t="shared" si="8"/>
        <v>30794.33</v>
      </c>
      <c r="P31" s="41">
        <f t="shared" ca="1" si="1"/>
        <v>-185.88587499999994</v>
      </c>
    </row>
    <row r="32" spans="1:16">
      <c r="A32" s="7">
        <f t="shared" si="9"/>
        <v>9</v>
      </c>
      <c r="B32" s="44">
        <v>30</v>
      </c>
      <c r="C32" s="44">
        <f t="shared" si="11"/>
        <v>18786.330000000002</v>
      </c>
      <c r="D32" s="44">
        <f t="shared" si="2"/>
        <v>12008</v>
      </c>
      <c r="E32" s="44">
        <f t="shared" si="10"/>
        <v>9923.9599999999991</v>
      </c>
      <c r="F32" s="44">
        <f t="shared" si="3"/>
        <v>2084.0400000000009</v>
      </c>
      <c r="G32" s="26">
        <f t="shared" si="15"/>
        <v>72524.549999999974</v>
      </c>
      <c r="H32" s="44">
        <f t="shared" si="0"/>
        <v>30794.33</v>
      </c>
      <c r="I32" s="44">
        <f t="shared" ca="1" si="12"/>
        <v>-1983.55</v>
      </c>
      <c r="J32" s="44">
        <f t="shared" si="13"/>
        <v>912.53662500000007</v>
      </c>
      <c r="K32" s="44">
        <f t="shared" ca="1" si="14"/>
        <v>29723.32</v>
      </c>
      <c r="L32" s="44">
        <f t="shared" ca="1" si="6"/>
        <v>27825.165874999999</v>
      </c>
      <c r="M32" s="26">
        <f t="shared" si="7"/>
        <v>28710.29</v>
      </c>
      <c r="N32" s="26">
        <f t="shared" si="8"/>
        <v>30794.33</v>
      </c>
      <c r="P32" s="41">
        <f t="shared" ca="1" si="1"/>
        <v>-185.88587499999994</v>
      </c>
    </row>
    <row r="33" spans="1:16">
      <c r="A33" s="7">
        <f t="shared" si="9"/>
        <v>10</v>
      </c>
      <c r="B33" s="44">
        <v>30</v>
      </c>
      <c r="C33" s="44">
        <f t="shared" si="11"/>
        <v>21256.86</v>
      </c>
      <c r="D33" s="44">
        <f t="shared" si="2"/>
        <v>9537.4699999999993</v>
      </c>
      <c r="E33" s="44">
        <f t="shared" si="10"/>
        <v>7882.2</v>
      </c>
      <c r="F33" s="44">
        <f t="shared" si="3"/>
        <v>1655.2699999999995</v>
      </c>
      <c r="G33" s="26">
        <f t="shared" si="15"/>
        <v>51267.689999999973</v>
      </c>
      <c r="H33" s="44">
        <f t="shared" si="0"/>
        <v>30794.33</v>
      </c>
      <c r="I33" s="44">
        <f t="shared" ca="1" si="12"/>
        <v>-1983.55</v>
      </c>
      <c r="J33" s="44">
        <f t="shared" si="13"/>
        <v>912.53662500000007</v>
      </c>
      <c r="K33" s="44">
        <f t="shared" ca="1" si="14"/>
        <v>29723.32</v>
      </c>
      <c r="L33" s="44">
        <f t="shared" ca="1" si="6"/>
        <v>28253.935874999999</v>
      </c>
      <c r="M33" s="26">
        <f t="shared" si="7"/>
        <v>29139.06</v>
      </c>
      <c r="N33" s="26">
        <f t="shared" si="8"/>
        <v>30794.33</v>
      </c>
      <c r="P33" s="41">
        <f t="shared" ca="1" si="1"/>
        <v>-185.88587499999994</v>
      </c>
    </row>
    <row r="34" spans="1:16">
      <c r="A34" s="7">
        <f t="shared" si="9"/>
        <v>11</v>
      </c>
      <c r="B34" s="44">
        <v>30</v>
      </c>
      <c r="C34" s="44">
        <f t="shared" si="11"/>
        <v>24052.280000000002</v>
      </c>
      <c r="D34" s="44">
        <f t="shared" si="2"/>
        <v>6742.05</v>
      </c>
      <c r="E34" s="44">
        <f t="shared" si="10"/>
        <v>5571.94</v>
      </c>
      <c r="F34" s="44">
        <f t="shared" si="3"/>
        <v>1170.1100000000006</v>
      </c>
      <c r="G34" s="26">
        <f t="shared" si="15"/>
        <v>27215.409999999971</v>
      </c>
      <c r="H34" s="44">
        <f t="shared" si="0"/>
        <v>30794.33</v>
      </c>
      <c r="I34" s="44">
        <f t="shared" ca="1" si="12"/>
        <v>-1983.55</v>
      </c>
      <c r="J34" s="44">
        <f t="shared" si="13"/>
        <v>912.53662500000007</v>
      </c>
      <c r="K34" s="44">
        <f t="shared" ca="1" si="14"/>
        <v>29723.32</v>
      </c>
      <c r="L34" s="44">
        <f t="shared" ca="1" si="6"/>
        <v>28739.095874999999</v>
      </c>
      <c r="M34" s="26">
        <f t="shared" si="7"/>
        <v>29624.22</v>
      </c>
      <c r="N34" s="26">
        <f t="shared" si="8"/>
        <v>30794.33</v>
      </c>
      <c r="P34" s="41">
        <f t="shared" ca="1" si="1"/>
        <v>-185.88587499999994</v>
      </c>
    </row>
    <row r="35" spans="1:16">
      <c r="A35" s="7">
        <f t="shared" si="9"/>
        <v>12</v>
      </c>
      <c r="B35" s="44">
        <v>30</v>
      </c>
      <c r="C35" s="44">
        <f t="shared" si="11"/>
        <v>27215.320000000003</v>
      </c>
      <c r="D35" s="44">
        <f t="shared" si="2"/>
        <v>3579.01</v>
      </c>
      <c r="E35" s="44">
        <f t="shared" si="10"/>
        <v>2957.85</v>
      </c>
      <c r="F35" s="44">
        <f t="shared" si="3"/>
        <v>621.16000000000031</v>
      </c>
      <c r="G35" s="26">
        <f t="shared" si="15"/>
        <v>8.999999996740371E-2</v>
      </c>
      <c r="H35" s="44">
        <f t="shared" si="0"/>
        <v>30794.33</v>
      </c>
      <c r="I35" s="44">
        <f t="shared" ca="1" si="12"/>
        <v>-1983.55</v>
      </c>
      <c r="J35" s="44">
        <f t="shared" si="13"/>
        <v>912.53662500000007</v>
      </c>
      <c r="K35" s="44">
        <f t="shared" ca="1" si="14"/>
        <v>29723.32</v>
      </c>
      <c r="L35" s="44">
        <f t="shared" ca="1" si="6"/>
        <v>29288.045875</v>
      </c>
      <c r="M35" s="26">
        <f t="shared" si="7"/>
        <v>30173.170000000002</v>
      </c>
      <c r="N35" s="26">
        <f t="shared" si="8"/>
        <v>30794.33</v>
      </c>
      <c r="P35" s="41">
        <f t="shared" ca="1" si="1"/>
        <v>-185.88587499999994</v>
      </c>
    </row>
    <row r="36" spans="1:16">
      <c r="A36" s="7">
        <f t="shared" si="9"/>
        <v>13</v>
      </c>
      <c r="B36" s="44">
        <v>30</v>
      </c>
      <c r="C36" s="44">
        <f t="shared" si="11"/>
        <v>8.999999996740371E-2</v>
      </c>
      <c r="D36" s="44">
        <f t="shared" si="2"/>
        <v>0.01</v>
      </c>
      <c r="E36" s="44">
        <f t="shared" si="10"/>
        <v>0</v>
      </c>
      <c r="F36" s="44">
        <f t="shared" si="3"/>
        <v>0.01</v>
      </c>
      <c r="G36" s="26">
        <f t="shared" si="15"/>
        <v>0</v>
      </c>
      <c r="H36" s="44">
        <f t="shared" si="0"/>
        <v>30794.33</v>
      </c>
      <c r="I36" s="44">
        <f t="shared" ca="1" si="12"/>
        <v>-1983.55</v>
      </c>
      <c r="J36" s="44">
        <f t="shared" si="13"/>
        <v>912.53662500000007</v>
      </c>
      <c r="K36" s="44">
        <f t="shared" ca="1" si="14"/>
        <v>29723.32</v>
      </c>
      <c r="L36" s="44">
        <f t="shared" ca="1" si="6"/>
        <v>29909.195875000001</v>
      </c>
      <c r="M36" s="26">
        <f t="shared" si="7"/>
        <v>8.999999996740371E-2</v>
      </c>
      <c r="N36" s="26">
        <f t="shared" si="8"/>
        <v>9.9999999967403705E-2</v>
      </c>
      <c r="P36" s="41">
        <f t="shared" ca="1" si="1"/>
        <v>-185.88587499999994</v>
      </c>
    </row>
    <row r="37" spans="1:16">
      <c r="A37" s="7">
        <f t="shared" si="9"/>
        <v>14</v>
      </c>
      <c r="B37" s="44">
        <v>30</v>
      </c>
      <c r="C37" s="44">
        <f t="shared" si="11"/>
        <v>0</v>
      </c>
      <c r="D37" s="44">
        <f t="shared" si="2"/>
        <v>0</v>
      </c>
      <c r="E37" s="44">
        <f t="shared" si="10"/>
        <v>0</v>
      </c>
      <c r="F37" s="44">
        <f t="shared" si="3"/>
        <v>0</v>
      </c>
      <c r="G37" s="26">
        <f t="shared" si="15"/>
        <v>0</v>
      </c>
      <c r="H37" s="44">
        <f t="shared" si="0"/>
        <v>0</v>
      </c>
      <c r="I37" s="44">
        <f t="shared" si="12"/>
        <v>0</v>
      </c>
      <c r="J37" s="44">
        <f t="shared" si="13"/>
        <v>0</v>
      </c>
      <c r="K37" s="44">
        <f t="shared" si="14"/>
        <v>0</v>
      </c>
      <c r="L37" s="44">
        <f t="shared" si="6"/>
        <v>0</v>
      </c>
      <c r="M37" s="26">
        <f t="shared" si="7"/>
        <v>0</v>
      </c>
      <c r="N37" s="26">
        <f t="shared" si="8"/>
        <v>0</v>
      </c>
      <c r="P37" s="41">
        <f t="shared" si="1"/>
        <v>0</v>
      </c>
    </row>
    <row r="38" spans="1:16">
      <c r="A38" s="7">
        <f t="shared" si="9"/>
        <v>15</v>
      </c>
      <c r="B38" s="44">
        <v>30</v>
      </c>
      <c r="C38" s="44">
        <f t="shared" si="11"/>
        <v>0</v>
      </c>
      <c r="D38" s="44">
        <f t="shared" si="2"/>
        <v>0</v>
      </c>
      <c r="E38" s="44">
        <f t="shared" si="10"/>
        <v>0</v>
      </c>
      <c r="F38" s="44">
        <f t="shared" si="3"/>
        <v>0</v>
      </c>
      <c r="G38" s="26">
        <f t="shared" si="15"/>
        <v>0</v>
      </c>
      <c r="H38" s="44">
        <f t="shared" si="0"/>
        <v>0</v>
      </c>
      <c r="I38" s="44">
        <f t="shared" si="12"/>
        <v>0</v>
      </c>
      <c r="J38" s="44">
        <f t="shared" si="13"/>
        <v>0</v>
      </c>
      <c r="K38" s="44">
        <f t="shared" si="14"/>
        <v>0</v>
      </c>
      <c r="L38" s="44">
        <f t="shared" si="6"/>
        <v>0</v>
      </c>
      <c r="M38" s="26">
        <f t="shared" si="7"/>
        <v>0</v>
      </c>
      <c r="N38" s="26">
        <f t="shared" si="8"/>
        <v>0</v>
      </c>
      <c r="P38" s="41">
        <f t="shared" si="1"/>
        <v>0</v>
      </c>
    </row>
    <row r="39" spans="1:16">
      <c r="A39" s="7">
        <f t="shared" si="9"/>
        <v>16</v>
      </c>
      <c r="B39" s="44">
        <v>30</v>
      </c>
      <c r="C39" s="44">
        <f t="shared" si="11"/>
        <v>0</v>
      </c>
      <c r="D39" s="44">
        <f t="shared" si="2"/>
        <v>0</v>
      </c>
      <c r="E39" s="44">
        <f t="shared" si="10"/>
        <v>0</v>
      </c>
      <c r="F39" s="44">
        <f t="shared" si="3"/>
        <v>0</v>
      </c>
      <c r="G39" s="26">
        <f t="shared" si="15"/>
        <v>0</v>
      </c>
      <c r="H39" s="44">
        <f t="shared" si="0"/>
        <v>0</v>
      </c>
      <c r="I39" s="44">
        <f t="shared" si="12"/>
        <v>0</v>
      </c>
      <c r="J39" s="44">
        <f t="shared" si="13"/>
        <v>0</v>
      </c>
      <c r="K39" s="44">
        <f t="shared" si="14"/>
        <v>0</v>
      </c>
      <c r="L39" s="44">
        <f t="shared" si="6"/>
        <v>0</v>
      </c>
      <c r="M39" s="26">
        <f t="shared" si="7"/>
        <v>0</v>
      </c>
      <c r="N39" s="26">
        <f t="shared" si="8"/>
        <v>0</v>
      </c>
      <c r="P39" s="41">
        <f t="shared" si="1"/>
        <v>0</v>
      </c>
    </row>
    <row r="40" spans="1:16">
      <c r="A40" s="7">
        <f t="shared" si="9"/>
        <v>17</v>
      </c>
      <c r="B40" s="44">
        <v>30</v>
      </c>
      <c r="C40" s="44">
        <f t="shared" si="11"/>
        <v>0</v>
      </c>
      <c r="D40" s="44">
        <f t="shared" si="2"/>
        <v>0</v>
      </c>
      <c r="E40" s="44">
        <f t="shared" si="10"/>
        <v>0</v>
      </c>
      <c r="F40" s="44">
        <f t="shared" si="3"/>
        <v>0</v>
      </c>
      <c r="G40" s="26">
        <f t="shared" si="15"/>
        <v>0</v>
      </c>
      <c r="H40" s="44">
        <f t="shared" si="0"/>
        <v>0</v>
      </c>
      <c r="I40" s="44">
        <f t="shared" si="12"/>
        <v>0</v>
      </c>
      <c r="J40" s="44">
        <f t="shared" si="13"/>
        <v>0</v>
      </c>
      <c r="K40" s="44">
        <f t="shared" si="14"/>
        <v>0</v>
      </c>
      <c r="L40" s="44">
        <f t="shared" si="6"/>
        <v>0</v>
      </c>
      <c r="M40" s="26">
        <f t="shared" si="7"/>
        <v>0</v>
      </c>
      <c r="N40" s="26">
        <f t="shared" si="8"/>
        <v>0</v>
      </c>
      <c r="P40" s="41">
        <f t="shared" si="1"/>
        <v>0</v>
      </c>
    </row>
    <row r="41" spans="1:16">
      <c r="A41" s="7">
        <f t="shared" si="9"/>
        <v>18</v>
      </c>
      <c r="B41" s="44">
        <v>30</v>
      </c>
      <c r="C41" s="44">
        <f t="shared" si="11"/>
        <v>0</v>
      </c>
      <c r="D41" s="44">
        <f t="shared" si="2"/>
        <v>0</v>
      </c>
      <c r="E41" s="44">
        <f t="shared" si="10"/>
        <v>0</v>
      </c>
      <c r="F41" s="44">
        <f t="shared" si="3"/>
        <v>0</v>
      </c>
      <c r="G41" s="26">
        <f t="shared" si="15"/>
        <v>0</v>
      </c>
      <c r="H41" s="44">
        <f t="shared" si="0"/>
        <v>0</v>
      </c>
      <c r="I41" s="44">
        <f t="shared" si="12"/>
        <v>0</v>
      </c>
      <c r="J41" s="44">
        <f t="shared" si="13"/>
        <v>0</v>
      </c>
      <c r="K41" s="44">
        <f t="shared" si="14"/>
        <v>0</v>
      </c>
      <c r="L41" s="44">
        <f t="shared" si="6"/>
        <v>0</v>
      </c>
      <c r="M41" s="26">
        <f t="shared" si="7"/>
        <v>0</v>
      </c>
      <c r="N41" s="26">
        <f t="shared" si="8"/>
        <v>0</v>
      </c>
      <c r="P41" s="41">
        <f t="shared" si="1"/>
        <v>0</v>
      </c>
    </row>
    <row r="42" spans="1:16">
      <c r="A42" s="7">
        <f t="shared" si="9"/>
        <v>19</v>
      </c>
      <c r="B42" s="44">
        <v>30</v>
      </c>
      <c r="C42" s="44">
        <f t="shared" si="11"/>
        <v>0</v>
      </c>
      <c r="D42" s="44">
        <f t="shared" si="2"/>
        <v>0</v>
      </c>
      <c r="E42" s="44">
        <f t="shared" si="10"/>
        <v>0</v>
      </c>
      <c r="F42" s="44">
        <f t="shared" si="3"/>
        <v>0</v>
      </c>
      <c r="G42" s="26">
        <f t="shared" si="15"/>
        <v>0</v>
      </c>
      <c r="H42" s="44">
        <f t="shared" si="0"/>
        <v>0</v>
      </c>
      <c r="I42" s="44">
        <f t="shared" si="12"/>
        <v>0</v>
      </c>
      <c r="J42" s="44">
        <f t="shared" si="13"/>
        <v>0</v>
      </c>
      <c r="K42" s="44">
        <f t="shared" si="14"/>
        <v>0</v>
      </c>
      <c r="L42" s="44">
        <f t="shared" si="6"/>
        <v>0</v>
      </c>
      <c r="M42" s="26">
        <f t="shared" si="7"/>
        <v>0</v>
      </c>
      <c r="N42" s="26">
        <f t="shared" si="8"/>
        <v>0</v>
      </c>
      <c r="P42" s="41">
        <f t="shared" si="1"/>
        <v>0</v>
      </c>
    </row>
    <row r="43" spans="1:16">
      <c r="A43" s="7">
        <f t="shared" si="9"/>
        <v>20</v>
      </c>
      <c r="B43" s="44">
        <v>30</v>
      </c>
      <c r="C43" s="44">
        <f t="shared" si="11"/>
        <v>0</v>
      </c>
      <c r="D43" s="44">
        <f t="shared" si="2"/>
        <v>0</v>
      </c>
      <c r="E43" s="44">
        <f t="shared" si="10"/>
        <v>0</v>
      </c>
      <c r="F43" s="44">
        <f t="shared" si="3"/>
        <v>0</v>
      </c>
      <c r="G43" s="26">
        <f t="shared" si="15"/>
        <v>0</v>
      </c>
      <c r="H43" s="44">
        <f t="shared" si="0"/>
        <v>0</v>
      </c>
      <c r="I43" s="44">
        <f t="shared" si="12"/>
        <v>0</v>
      </c>
      <c r="J43" s="44">
        <f t="shared" si="13"/>
        <v>0</v>
      </c>
      <c r="K43" s="44">
        <f t="shared" si="14"/>
        <v>0</v>
      </c>
      <c r="L43" s="44">
        <f t="shared" si="6"/>
        <v>0</v>
      </c>
      <c r="M43" s="26">
        <f t="shared" si="7"/>
        <v>0</v>
      </c>
      <c r="N43" s="26">
        <f t="shared" si="8"/>
        <v>0</v>
      </c>
      <c r="P43" s="41">
        <f t="shared" si="1"/>
        <v>0</v>
      </c>
    </row>
    <row r="44" spans="1:16">
      <c r="A44" s="7">
        <f t="shared" si="9"/>
        <v>21</v>
      </c>
      <c r="B44" s="44">
        <v>30</v>
      </c>
      <c r="C44" s="44">
        <f t="shared" si="11"/>
        <v>0</v>
      </c>
      <c r="D44" s="44">
        <f t="shared" si="2"/>
        <v>0</v>
      </c>
      <c r="E44" s="44">
        <f t="shared" si="10"/>
        <v>0</v>
      </c>
      <c r="F44" s="44">
        <f t="shared" si="3"/>
        <v>0</v>
      </c>
      <c r="G44" s="26">
        <f t="shared" si="15"/>
        <v>0</v>
      </c>
      <c r="H44" s="44">
        <f t="shared" si="0"/>
        <v>0</v>
      </c>
      <c r="I44" s="44">
        <f t="shared" si="12"/>
        <v>0</v>
      </c>
      <c r="J44" s="44">
        <f t="shared" si="13"/>
        <v>0</v>
      </c>
      <c r="K44" s="44">
        <f t="shared" si="14"/>
        <v>0</v>
      </c>
      <c r="L44" s="44">
        <f t="shared" si="6"/>
        <v>0</v>
      </c>
      <c r="M44" s="26">
        <f t="shared" si="7"/>
        <v>0</v>
      </c>
      <c r="N44" s="26">
        <f t="shared" si="8"/>
        <v>0</v>
      </c>
      <c r="P44" s="41">
        <f t="shared" si="1"/>
        <v>0</v>
      </c>
    </row>
    <row r="45" spans="1:16">
      <c r="A45" s="7">
        <f t="shared" si="9"/>
        <v>22</v>
      </c>
      <c r="B45" s="44">
        <v>30</v>
      </c>
      <c r="C45" s="44">
        <f t="shared" si="11"/>
        <v>0</v>
      </c>
      <c r="D45" s="44">
        <f t="shared" si="2"/>
        <v>0</v>
      </c>
      <c r="E45" s="44">
        <f t="shared" si="10"/>
        <v>0</v>
      </c>
      <c r="F45" s="44">
        <f t="shared" si="3"/>
        <v>0</v>
      </c>
      <c r="G45" s="26">
        <f t="shared" si="15"/>
        <v>0</v>
      </c>
      <c r="H45" s="44">
        <f t="shared" si="0"/>
        <v>0</v>
      </c>
      <c r="I45" s="44">
        <f t="shared" si="12"/>
        <v>0</v>
      </c>
      <c r="J45" s="44">
        <f t="shared" si="13"/>
        <v>0</v>
      </c>
      <c r="K45" s="44">
        <f t="shared" si="14"/>
        <v>0</v>
      </c>
      <c r="L45" s="44">
        <f t="shared" si="6"/>
        <v>0</v>
      </c>
      <c r="M45" s="26">
        <f t="shared" si="7"/>
        <v>0</v>
      </c>
      <c r="N45" s="26">
        <f t="shared" si="8"/>
        <v>0</v>
      </c>
      <c r="P45" s="41">
        <f t="shared" si="1"/>
        <v>0</v>
      </c>
    </row>
    <row r="46" spans="1:16">
      <c r="A46" s="7">
        <f t="shared" si="9"/>
        <v>23</v>
      </c>
      <c r="B46" s="44">
        <v>30</v>
      </c>
      <c r="C46" s="44">
        <f t="shared" si="11"/>
        <v>0</v>
      </c>
      <c r="D46" s="44">
        <f t="shared" si="2"/>
        <v>0</v>
      </c>
      <c r="E46" s="44">
        <f t="shared" si="10"/>
        <v>0</v>
      </c>
      <c r="F46" s="44">
        <f t="shared" si="3"/>
        <v>0</v>
      </c>
      <c r="G46" s="26">
        <f t="shared" si="15"/>
        <v>0</v>
      </c>
      <c r="H46" s="44">
        <f t="shared" si="0"/>
        <v>0</v>
      </c>
      <c r="I46" s="44">
        <f t="shared" si="12"/>
        <v>0</v>
      </c>
      <c r="J46" s="44">
        <f t="shared" si="13"/>
        <v>0</v>
      </c>
      <c r="K46" s="44">
        <f t="shared" si="14"/>
        <v>0</v>
      </c>
      <c r="L46" s="44">
        <f t="shared" si="6"/>
        <v>0</v>
      </c>
      <c r="M46" s="26">
        <f t="shared" si="7"/>
        <v>0</v>
      </c>
      <c r="N46" s="26">
        <f t="shared" si="8"/>
        <v>0</v>
      </c>
      <c r="P46" s="41">
        <f t="shared" si="1"/>
        <v>0</v>
      </c>
    </row>
    <row r="47" spans="1:16">
      <c r="A47" s="7">
        <f t="shared" si="9"/>
        <v>24</v>
      </c>
      <c r="B47" s="44">
        <v>30</v>
      </c>
      <c r="C47" s="44">
        <f t="shared" si="11"/>
        <v>0</v>
      </c>
      <c r="D47" s="44">
        <f t="shared" si="2"/>
        <v>0</v>
      </c>
      <c r="E47" s="44">
        <f t="shared" si="10"/>
        <v>0</v>
      </c>
      <c r="F47" s="44">
        <f t="shared" si="3"/>
        <v>0</v>
      </c>
      <c r="G47" s="26">
        <f t="shared" si="15"/>
        <v>0</v>
      </c>
      <c r="H47" s="44">
        <f t="shared" si="0"/>
        <v>0</v>
      </c>
      <c r="I47" s="44">
        <f t="shared" si="12"/>
        <v>0</v>
      </c>
      <c r="J47" s="44">
        <f t="shared" si="13"/>
        <v>0</v>
      </c>
      <c r="K47" s="44">
        <f t="shared" si="14"/>
        <v>0</v>
      </c>
      <c r="L47" s="44">
        <f t="shared" si="6"/>
        <v>0</v>
      </c>
      <c r="M47" s="26">
        <f t="shared" si="7"/>
        <v>0</v>
      </c>
      <c r="N47" s="26">
        <f t="shared" si="8"/>
        <v>0</v>
      </c>
      <c r="P47" s="41">
        <f t="shared" si="1"/>
        <v>0</v>
      </c>
    </row>
    <row r="48" spans="1:16">
      <c r="A48" s="7">
        <f t="shared" si="9"/>
        <v>25</v>
      </c>
      <c r="B48" s="44">
        <v>30</v>
      </c>
      <c r="C48" s="44">
        <f t="shared" si="11"/>
        <v>0</v>
      </c>
      <c r="D48" s="44">
        <f t="shared" si="2"/>
        <v>0</v>
      </c>
      <c r="E48" s="44">
        <f t="shared" si="10"/>
        <v>0</v>
      </c>
      <c r="F48" s="44">
        <f t="shared" si="3"/>
        <v>0</v>
      </c>
      <c r="G48" s="26">
        <f t="shared" si="15"/>
        <v>0</v>
      </c>
      <c r="H48" s="44">
        <f t="shared" si="0"/>
        <v>0</v>
      </c>
      <c r="I48" s="44">
        <f t="shared" si="12"/>
        <v>0</v>
      </c>
      <c r="J48" s="44">
        <f t="shared" si="13"/>
        <v>0</v>
      </c>
      <c r="K48" s="44">
        <f t="shared" si="14"/>
        <v>0</v>
      </c>
      <c r="L48" s="44">
        <f t="shared" si="6"/>
        <v>0</v>
      </c>
      <c r="M48" s="26">
        <f t="shared" si="7"/>
        <v>0</v>
      </c>
      <c r="N48" s="26">
        <f t="shared" si="8"/>
        <v>0</v>
      </c>
      <c r="P48" s="41">
        <f t="shared" si="1"/>
        <v>0</v>
      </c>
    </row>
    <row r="49" spans="1:16">
      <c r="A49" s="7">
        <f t="shared" si="9"/>
        <v>26</v>
      </c>
      <c r="B49" s="44">
        <v>30</v>
      </c>
      <c r="C49" s="44">
        <f t="shared" si="11"/>
        <v>0</v>
      </c>
      <c r="D49" s="44">
        <f t="shared" si="2"/>
        <v>0</v>
      </c>
      <c r="E49" s="44">
        <f t="shared" si="10"/>
        <v>0</v>
      </c>
      <c r="F49" s="44">
        <f t="shared" si="3"/>
        <v>0</v>
      </c>
      <c r="G49" s="26">
        <f t="shared" si="15"/>
        <v>0</v>
      </c>
      <c r="H49" s="44">
        <f t="shared" si="0"/>
        <v>0</v>
      </c>
      <c r="I49" s="44">
        <f t="shared" si="12"/>
        <v>0</v>
      </c>
      <c r="J49" s="44">
        <f t="shared" si="13"/>
        <v>0</v>
      </c>
      <c r="K49" s="44">
        <f t="shared" si="14"/>
        <v>0</v>
      </c>
      <c r="L49" s="44">
        <f t="shared" si="6"/>
        <v>0</v>
      </c>
      <c r="M49" s="26">
        <f t="shared" si="7"/>
        <v>0</v>
      </c>
      <c r="N49" s="26">
        <f t="shared" si="8"/>
        <v>0</v>
      </c>
      <c r="P49" s="41">
        <f t="shared" si="1"/>
        <v>0</v>
      </c>
    </row>
    <row r="50" spans="1:16">
      <c r="A50" s="7">
        <f t="shared" si="9"/>
        <v>27</v>
      </c>
      <c r="B50" s="44">
        <v>30</v>
      </c>
      <c r="C50" s="44">
        <f t="shared" si="11"/>
        <v>0</v>
      </c>
      <c r="D50" s="44">
        <f t="shared" si="2"/>
        <v>0</v>
      </c>
      <c r="E50" s="44">
        <f t="shared" si="10"/>
        <v>0</v>
      </c>
      <c r="F50" s="44">
        <f t="shared" si="3"/>
        <v>0</v>
      </c>
      <c r="G50" s="26">
        <f t="shared" si="15"/>
        <v>0</v>
      </c>
      <c r="H50" s="44">
        <f t="shared" si="0"/>
        <v>0</v>
      </c>
      <c r="I50" s="44">
        <f t="shared" si="12"/>
        <v>0</v>
      </c>
      <c r="J50" s="44">
        <f t="shared" si="13"/>
        <v>0</v>
      </c>
      <c r="K50" s="44">
        <f t="shared" si="14"/>
        <v>0</v>
      </c>
      <c r="L50" s="44">
        <f t="shared" si="6"/>
        <v>0</v>
      </c>
      <c r="M50" s="26">
        <f t="shared" si="7"/>
        <v>0</v>
      </c>
      <c r="N50" s="26">
        <f t="shared" si="8"/>
        <v>0</v>
      </c>
      <c r="P50" s="41">
        <f t="shared" si="1"/>
        <v>0</v>
      </c>
    </row>
    <row r="51" spans="1:16">
      <c r="A51" s="7">
        <f t="shared" si="9"/>
        <v>28</v>
      </c>
      <c r="B51" s="44">
        <v>30</v>
      </c>
      <c r="C51" s="44">
        <f t="shared" si="11"/>
        <v>0</v>
      </c>
      <c r="D51" s="44">
        <f t="shared" si="2"/>
        <v>0</v>
      </c>
      <c r="E51" s="44">
        <f t="shared" si="10"/>
        <v>0</v>
      </c>
      <c r="F51" s="44">
        <f t="shared" si="3"/>
        <v>0</v>
      </c>
      <c r="G51" s="26">
        <f t="shared" si="15"/>
        <v>0</v>
      </c>
      <c r="H51" s="44">
        <f t="shared" si="0"/>
        <v>0</v>
      </c>
      <c r="I51" s="44">
        <f t="shared" si="12"/>
        <v>0</v>
      </c>
      <c r="J51" s="44">
        <f t="shared" si="13"/>
        <v>0</v>
      </c>
      <c r="K51" s="44">
        <f t="shared" si="14"/>
        <v>0</v>
      </c>
      <c r="L51" s="44">
        <f t="shared" si="6"/>
        <v>0</v>
      </c>
      <c r="M51" s="26">
        <f t="shared" si="7"/>
        <v>0</v>
      </c>
      <c r="N51" s="26">
        <f t="shared" si="8"/>
        <v>0</v>
      </c>
      <c r="P51" s="41">
        <f t="shared" si="1"/>
        <v>0</v>
      </c>
    </row>
    <row r="52" spans="1:16">
      <c r="A52" s="7">
        <f t="shared" si="9"/>
        <v>29</v>
      </c>
      <c r="B52" s="44">
        <v>30</v>
      </c>
      <c r="C52" s="44">
        <f t="shared" si="11"/>
        <v>0</v>
      </c>
      <c r="D52" s="44">
        <f t="shared" si="2"/>
        <v>0</v>
      </c>
      <c r="E52" s="44">
        <f t="shared" si="10"/>
        <v>0</v>
      </c>
      <c r="F52" s="44">
        <f t="shared" si="3"/>
        <v>0</v>
      </c>
      <c r="G52" s="26">
        <f t="shared" si="15"/>
        <v>0</v>
      </c>
      <c r="H52" s="44">
        <f t="shared" si="0"/>
        <v>0</v>
      </c>
      <c r="I52" s="44">
        <f t="shared" si="12"/>
        <v>0</v>
      </c>
      <c r="J52" s="44">
        <f t="shared" si="13"/>
        <v>0</v>
      </c>
      <c r="K52" s="44">
        <f t="shared" si="14"/>
        <v>0</v>
      </c>
      <c r="L52" s="44">
        <f t="shared" si="6"/>
        <v>0</v>
      </c>
      <c r="M52" s="26">
        <f t="shared" si="7"/>
        <v>0</v>
      </c>
      <c r="N52" s="26">
        <f t="shared" si="8"/>
        <v>0</v>
      </c>
      <c r="P52" s="41">
        <f t="shared" si="1"/>
        <v>0</v>
      </c>
    </row>
    <row r="53" spans="1:16">
      <c r="A53" s="7">
        <f t="shared" si="9"/>
        <v>30</v>
      </c>
      <c r="B53" s="44">
        <v>30</v>
      </c>
      <c r="C53" s="44">
        <f t="shared" si="11"/>
        <v>0</v>
      </c>
      <c r="D53" s="44">
        <f t="shared" si="2"/>
        <v>0</v>
      </c>
      <c r="E53" s="44">
        <f t="shared" si="10"/>
        <v>0</v>
      </c>
      <c r="F53" s="44">
        <f t="shared" si="3"/>
        <v>0</v>
      </c>
      <c r="G53" s="26">
        <f t="shared" si="15"/>
        <v>0</v>
      </c>
      <c r="H53" s="44">
        <f t="shared" si="0"/>
        <v>0</v>
      </c>
      <c r="I53" s="44">
        <f t="shared" si="12"/>
        <v>0</v>
      </c>
      <c r="J53" s="44">
        <f t="shared" si="13"/>
        <v>0</v>
      </c>
      <c r="K53" s="44">
        <f t="shared" si="14"/>
        <v>0</v>
      </c>
      <c r="L53" s="44">
        <f t="shared" si="6"/>
        <v>0</v>
      </c>
      <c r="M53" s="26">
        <f t="shared" si="7"/>
        <v>0</v>
      </c>
      <c r="N53" s="26">
        <f t="shared" si="8"/>
        <v>0</v>
      </c>
      <c r="P53" s="41">
        <f t="shared" si="1"/>
        <v>0</v>
      </c>
    </row>
    <row r="54" spans="1:16">
      <c r="A54" s="7">
        <f t="shared" si="9"/>
        <v>31</v>
      </c>
      <c r="B54" s="44">
        <v>30</v>
      </c>
      <c r="C54" s="44">
        <f t="shared" si="11"/>
        <v>0</v>
      </c>
      <c r="D54" s="44">
        <f t="shared" si="2"/>
        <v>0</v>
      </c>
      <c r="E54" s="44">
        <f t="shared" si="10"/>
        <v>0</v>
      </c>
      <c r="F54" s="44">
        <f t="shared" si="3"/>
        <v>0</v>
      </c>
      <c r="G54" s="26">
        <f t="shared" si="15"/>
        <v>0</v>
      </c>
      <c r="H54" s="44">
        <f t="shared" si="0"/>
        <v>0</v>
      </c>
      <c r="I54" s="44">
        <f t="shared" si="12"/>
        <v>0</v>
      </c>
      <c r="J54" s="44">
        <f t="shared" si="13"/>
        <v>0</v>
      </c>
      <c r="K54" s="44">
        <f t="shared" si="14"/>
        <v>0</v>
      </c>
      <c r="L54" s="44">
        <f t="shared" si="6"/>
        <v>0</v>
      </c>
      <c r="M54" s="26">
        <f t="shared" si="7"/>
        <v>0</v>
      </c>
      <c r="N54" s="26">
        <f t="shared" si="8"/>
        <v>0</v>
      </c>
      <c r="P54" s="41">
        <f t="shared" si="1"/>
        <v>0</v>
      </c>
    </row>
    <row r="55" spans="1:16">
      <c r="A55" s="7">
        <f t="shared" si="9"/>
        <v>32</v>
      </c>
      <c r="B55" s="44">
        <v>30</v>
      </c>
      <c r="C55" s="44">
        <f t="shared" si="11"/>
        <v>0</v>
      </c>
      <c r="D55" s="44">
        <f t="shared" si="2"/>
        <v>0</v>
      </c>
      <c r="E55" s="44">
        <f t="shared" si="10"/>
        <v>0</v>
      </c>
      <c r="F55" s="44">
        <f t="shared" si="3"/>
        <v>0</v>
      </c>
      <c r="G55" s="26">
        <f t="shared" si="15"/>
        <v>0</v>
      </c>
      <c r="H55" s="44">
        <f t="shared" si="0"/>
        <v>0</v>
      </c>
      <c r="I55" s="44">
        <f t="shared" si="12"/>
        <v>0</v>
      </c>
      <c r="J55" s="44">
        <f t="shared" si="13"/>
        <v>0</v>
      </c>
      <c r="K55" s="44">
        <f t="shared" si="14"/>
        <v>0</v>
      </c>
      <c r="L55" s="44">
        <f t="shared" si="6"/>
        <v>0</v>
      </c>
      <c r="M55" s="26">
        <f t="shared" si="7"/>
        <v>0</v>
      </c>
      <c r="N55" s="26">
        <f t="shared" si="8"/>
        <v>0</v>
      </c>
      <c r="P55" s="41">
        <f t="shared" si="1"/>
        <v>0</v>
      </c>
    </row>
    <row r="56" spans="1:16">
      <c r="A56" s="7">
        <f t="shared" si="9"/>
        <v>33</v>
      </c>
      <c r="B56" s="44">
        <v>30</v>
      </c>
      <c r="C56" s="44">
        <f t="shared" si="11"/>
        <v>0</v>
      </c>
      <c r="D56" s="44">
        <f t="shared" si="2"/>
        <v>0</v>
      </c>
      <c r="E56" s="44">
        <f t="shared" si="10"/>
        <v>0</v>
      </c>
      <c r="F56" s="44">
        <f t="shared" si="3"/>
        <v>0</v>
      </c>
      <c r="G56" s="26">
        <f t="shared" si="15"/>
        <v>0</v>
      </c>
      <c r="H56" s="44">
        <f t="shared" si="0"/>
        <v>0</v>
      </c>
      <c r="I56" s="44">
        <f t="shared" si="12"/>
        <v>0</v>
      </c>
      <c r="J56" s="44">
        <f t="shared" si="13"/>
        <v>0</v>
      </c>
      <c r="K56" s="44">
        <f t="shared" si="14"/>
        <v>0</v>
      </c>
      <c r="L56" s="44">
        <f t="shared" si="6"/>
        <v>0</v>
      </c>
      <c r="M56" s="26">
        <f t="shared" si="7"/>
        <v>0</v>
      </c>
      <c r="N56" s="26">
        <f t="shared" si="8"/>
        <v>0</v>
      </c>
      <c r="P56" s="41">
        <f t="shared" si="1"/>
        <v>0</v>
      </c>
    </row>
    <row r="57" spans="1:16">
      <c r="A57" s="7">
        <f t="shared" si="9"/>
        <v>34</v>
      </c>
      <c r="B57" s="44">
        <v>30</v>
      </c>
      <c r="C57" s="44">
        <f t="shared" si="11"/>
        <v>0</v>
      </c>
      <c r="D57" s="44">
        <f t="shared" si="2"/>
        <v>0</v>
      </c>
      <c r="E57" s="44">
        <f t="shared" si="10"/>
        <v>0</v>
      </c>
      <c r="F57" s="44">
        <f t="shared" si="3"/>
        <v>0</v>
      </c>
      <c r="G57" s="26">
        <f t="shared" si="15"/>
        <v>0</v>
      </c>
      <c r="H57" s="44">
        <f t="shared" si="0"/>
        <v>0</v>
      </c>
      <c r="I57" s="44">
        <f t="shared" si="12"/>
        <v>0</v>
      </c>
      <c r="J57" s="44">
        <f t="shared" si="13"/>
        <v>0</v>
      </c>
      <c r="K57" s="44">
        <f t="shared" si="14"/>
        <v>0</v>
      </c>
      <c r="L57" s="44">
        <f t="shared" si="6"/>
        <v>0</v>
      </c>
      <c r="M57" s="26">
        <f t="shared" si="7"/>
        <v>0</v>
      </c>
      <c r="N57" s="26">
        <f t="shared" si="8"/>
        <v>0</v>
      </c>
      <c r="P57" s="41">
        <f t="shared" si="1"/>
        <v>0</v>
      </c>
    </row>
    <row r="58" spans="1:16">
      <c r="A58" s="7">
        <f t="shared" si="9"/>
        <v>35</v>
      </c>
      <c r="B58" s="44">
        <v>30</v>
      </c>
      <c r="C58" s="44">
        <f t="shared" si="11"/>
        <v>0</v>
      </c>
      <c r="D58" s="44">
        <f t="shared" si="2"/>
        <v>0</v>
      </c>
      <c r="E58" s="44">
        <f t="shared" si="10"/>
        <v>0</v>
      </c>
      <c r="F58" s="44">
        <f t="shared" si="3"/>
        <v>0</v>
      </c>
      <c r="G58" s="26">
        <f t="shared" si="15"/>
        <v>0</v>
      </c>
      <c r="H58" s="44">
        <f t="shared" si="0"/>
        <v>0</v>
      </c>
      <c r="I58" s="44">
        <f t="shared" si="12"/>
        <v>0</v>
      </c>
      <c r="J58" s="44">
        <f t="shared" si="13"/>
        <v>0</v>
      </c>
      <c r="K58" s="44">
        <f t="shared" si="14"/>
        <v>0</v>
      </c>
      <c r="L58" s="44">
        <f t="shared" si="6"/>
        <v>0</v>
      </c>
      <c r="M58" s="26">
        <f t="shared" si="7"/>
        <v>0</v>
      </c>
      <c r="N58" s="26">
        <f t="shared" si="8"/>
        <v>0</v>
      </c>
      <c r="P58" s="41">
        <f t="shared" si="1"/>
        <v>0</v>
      </c>
    </row>
    <row r="59" spans="1:16">
      <c r="A59" s="7">
        <f t="shared" si="9"/>
        <v>36</v>
      </c>
      <c r="B59" s="44">
        <v>30</v>
      </c>
      <c r="C59" s="44">
        <f t="shared" si="11"/>
        <v>0</v>
      </c>
      <c r="D59" s="44">
        <f t="shared" si="2"/>
        <v>0</v>
      </c>
      <c r="E59" s="44">
        <f t="shared" si="10"/>
        <v>0</v>
      </c>
      <c r="F59" s="44">
        <f t="shared" si="3"/>
        <v>0</v>
      </c>
      <c r="G59" s="26">
        <f t="shared" si="15"/>
        <v>0</v>
      </c>
      <c r="H59" s="44">
        <f t="shared" si="0"/>
        <v>0</v>
      </c>
      <c r="I59" s="44">
        <f t="shared" si="12"/>
        <v>0</v>
      </c>
      <c r="J59" s="44">
        <f t="shared" si="13"/>
        <v>0</v>
      </c>
      <c r="K59" s="44">
        <f t="shared" si="14"/>
        <v>0</v>
      </c>
      <c r="L59" s="44">
        <f t="shared" si="6"/>
        <v>0</v>
      </c>
      <c r="M59" s="26">
        <f t="shared" si="7"/>
        <v>0</v>
      </c>
      <c r="N59" s="26">
        <f t="shared" si="8"/>
        <v>0</v>
      </c>
      <c r="P59" s="41">
        <f t="shared" si="1"/>
        <v>0</v>
      </c>
    </row>
    <row r="60" spans="1:16">
      <c r="A60" s="7">
        <f t="shared" si="9"/>
        <v>37</v>
      </c>
      <c r="B60" s="44">
        <v>30</v>
      </c>
      <c r="C60" s="44">
        <f t="shared" si="11"/>
        <v>0</v>
      </c>
      <c r="D60" s="44">
        <f t="shared" si="2"/>
        <v>0</v>
      </c>
      <c r="E60" s="44">
        <f t="shared" si="10"/>
        <v>0</v>
      </c>
      <c r="F60" s="44">
        <f t="shared" si="3"/>
        <v>0</v>
      </c>
      <c r="G60" s="26">
        <f t="shared" si="15"/>
        <v>0</v>
      </c>
      <c r="H60" s="44">
        <f t="shared" si="0"/>
        <v>0</v>
      </c>
      <c r="I60" s="44">
        <f t="shared" si="12"/>
        <v>0</v>
      </c>
      <c r="J60" s="44">
        <f t="shared" si="13"/>
        <v>0</v>
      </c>
      <c r="K60" s="44">
        <f t="shared" si="14"/>
        <v>0</v>
      </c>
      <c r="L60" s="44">
        <f t="shared" si="6"/>
        <v>0</v>
      </c>
      <c r="M60" s="26">
        <f t="shared" si="7"/>
        <v>0</v>
      </c>
      <c r="N60" s="26">
        <f t="shared" si="8"/>
        <v>0</v>
      </c>
      <c r="P60" s="41">
        <f t="shared" si="1"/>
        <v>0</v>
      </c>
    </row>
    <row r="61" spans="1:16">
      <c r="A61" s="7">
        <f t="shared" si="9"/>
        <v>38</v>
      </c>
      <c r="B61" s="44">
        <v>30</v>
      </c>
      <c r="C61" s="44">
        <f t="shared" si="11"/>
        <v>0</v>
      </c>
      <c r="D61" s="44">
        <f t="shared" si="2"/>
        <v>0</v>
      </c>
      <c r="E61" s="44">
        <f t="shared" si="10"/>
        <v>0</v>
      </c>
      <c r="F61" s="44">
        <f t="shared" si="3"/>
        <v>0</v>
      </c>
      <c r="G61" s="26">
        <f t="shared" si="15"/>
        <v>0</v>
      </c>
      <c r="H61" s="44">
        <f t="shared" si="0"/>
        <v>0</v>
      </c>
      <c r="I61" s="44">
        <f t="shared" si="12"/>
        <v>0</v>
      </c>
      <c r="J61" s="44">
        <f t="shared" si="13"/>
        <v>0</v>
      </c>
      <c r="K61" s="44">
        <f t="shared" si="14"/>
        <v>0</v>
      </c>
      <c r="L61" s="44">
        <f t="shared" si="6"/>
        <v>0</v>
      </c>
      <c r="M61" s="26">
        <f t="shared" si="7"/>
        <v>0</v>
      </c>
      <c r="N61" s="26">
        <f t="shared" si="8"/>
        <v>0</v>
      </c>
      <c r="P61" s="41">
        <f t="shared" si="1"/>
        <v>0</v>
      </c>
    </row>
    <row r="62" spans="1:16">
      <c r="A62" s="7">
        <f t="shared" si="9"/>
        <v>39</v>
      </c>
      <c r="B62" s="44">
        <v>30</v>
      </c>
      <c r="C62" s="44">
        <f t="shared" si="11"/>
        <v>0</v>
      </c>
      <c r="D62" s="44">
        <f t="shared" si="2"/>
        <v>0</v>
      </c>
      <c r="E62" s="44">
        <f t="shared" si="10"/>
        <v>0</v>
      </c>
      <c r="F62" s="44">
        <f t="shared" si="3"/>
        <v>0</v>
      </c>
      <c r="G62" s="26">
        <f t="shared" si="15"/>
        <v>0</v>
      </c>
      <c r="H62" s="44">
        <f t="shared" si="0"/>
        <v>0</v>
      </c>
      <c r="I62" s="44">
        <f t="shared" si="12"/>
        <v>0</v>
      </c>
      <c r="J62" s="44">
        <f t="shared" si="13"/>
        <v>0</v>
      </c>
      <c r="K62" s="44">
        <f t="shared" si="14"/>
        <v>0</v>
      </c>
      <c r="L62" s="44">
        <f t="shared" si="6"/>
        <v>0</v>
      </c>
      <c r="M62" s="26">
        <f t="shared" si="7"/>
        <v>0</v>
      </c>
      <c r="N62" s="26">
        <f t="shared" si="8"/>
        <v>0</v>
      </c>
      <c r="P62" s="41">
        <f t="shared" si="1"/>
        <v>0</v>
      </c>
    </row>
    <row r="63" spans="1:16">
      <c r="A63" s="7">
        <f t="shared" si="9"/>
        <v>40</v>
      </c>
      <c r="B63" s="44">
        <v>30</v>
      </c>
      <c r="C63" s="44">
        <f t="shared" si="11"/>
        <v>0</v>
      </c>
      <c r="D63" s="44">
        <f t="shared" si="2"/>
        <v>0</v>
      </c>
      <c r="E63" s="44">
        <f t="shared" si="10"/>
        <v>0</v>
      </c>
      <c r="F63" s="44">
        <f t="shared" si="3"/>
        <v>0</v>
      </c>
      <c r="G63" s="26">
        <f t="shared" si="15"/>
        <v>0</v>
      </c>
      <c r="H63" s="44">
        <f t="shared" si="0"/>
        <v>0</v>
      </c>
      <c r="I63" s="44">
        <f t="shared" si="12"/>
        <v>0</v>
      </c>
      <c r="J63" s="44">
        <f t="shared" si="13"/>
        <v>0</v>
      </c>
      <c r="K63" s="44">
        <f t="shared" si="14"/>
        <v>0</v>
      </c>
      <c r="L63" s="44">
        <f t="shared" si="6"/>
        <v>0</v>
      </c>
      <c r="M63" s="26">
        <f t="shared" si="7"/>
        <v>0</v>
      </c>
      <c r="N63" s="26">
        <f t="shared" si="8"/>
        <v>0</v>
      </c>
      <c r="P63" s="41">
        <f t="shared" si="1"/>
        <v>0</v>
      </c>
    </row>
    <row r="64" spans="1:16">
      <c r="A64" s="7">
        <f t="shared" si="9"/>
        <v>41</v>
      </c>
      <c r="B64" s="44">
        <v>30</v>
      </c>
      <c r="C64" s="44">
        <f t="shared" si="11"/>
        <v>0</v>
      </c>
      <c r="D64" s="44">
        <f t="shared" si="2"/>
        <v>0</v>
      </c>
      <c r="E64" s="44">
        <f t="shared" si="10"/>
        <v>0</v>
      </c>
      <c r="F64" s="44">
        <f t="shared" si="3"/>
        <v>0</v>
      </c>
      <c r="G64" s="26">
        <f t="shared" si="15"/>
        <v>0</v>
      </c>
      <c r="H64" s="44">
        <f t="shared" si="0"/>
        <v>0</v>
      </c>
      <c r="I64" s="44">
        <f t="shared" si="12"/>
        <v>0</v>
      </c>
      <c r="J64" s="44">
        <f t="shared" si="13"/>
        <v>0</v>
      </c>
      <c r="K64" s="44">
        <f t="shared" si="14"/>
        <v>0</v>
      </c>
      <c r="L64" s="44">
        <f t="shared" si="6"/>
        <v>0</v>
      </c>
      <c r="M64" s="26">
        <f t="shared" si="7"/>
        <v>0</v>
      </c>
      <c r="N64" s="26">
        <f t="shared" si="8"/>
        <v>0</v>
      </c>
      <c r="P64" s="41">
        <f t="shared" si="1"/>
        <v>0</v>
      </c>
    </row>
    <row r="65" spans="1:16">
      <c r="A65" s="7">
        <f t="shared" si="9"/>
        <v>42</v>
      </c>
      <c r="B65" s="44">
        <v>30</v>
      </c>
      <c r="C65" s="44">
        <f t="shared" si="11"/>
        <v>0</v>
      </c>
      <c r="D65" s="44">
        <f t="shared" si="2"/>
        <v>0</v>
      </c>
      <c r="E65" s="44">
        <f t="shared" si="10"/>
        <v>0</v>
      </c>
      <c r="F65" s="44">
        <f t="shared" si="3"/>
        <v>0</v>
      </c>
      <c r="G65" s="26">
        <f t="shared" si="15"/>
        <v>0</v>
      </c>
      <c r="H65" s="44">
        <f t="shared" si="0"/>
        <v>0</v>
      </c>
      <c r="I65" s="44">
        <f t="shared" si="12"/>
        <v>0</v>
      </c>
      <c r="J65" s="44">
        <f t="shared" si="13"/>
        <v>0</v>
      </c>
      <c r="K65" s="44">
        <f t="shared" si="14"/>
        <v>0</v>
      </c>
      <c r="L65" s="44">
        <f t="shared" si="6"/>
        <v>0</v>
      </c>
      <c r="M65" s="26">
        <f t="shared" si="7"/>
        <v>0</v>
      </c>
      <c r="N65" s="26">
        <f t="shared" si="8"/>
        <v>0</v>
      </c>
      <c r="P65" s="41">
        <f t="shared" si="1"/>
        <v>0</v>
      </c>
    </row>
    <row r="66" spans="1:16">
      <c r="A66" s="7">
        <f t="shared" si="9"/>
        <v>43</v>
      </c>
      <c r="B66" s="44">
        <v>30</v>
      </c>
      <c r="C66" s="44">
        <f t="shared" si="11"/>
        <v>0</v>
      </c>
      <c r="D66" s="44">
        <f t="shared" si="2"/>
        <v>0</v>
      </c>
      <c r="E66" s="44">
        <f t="shared" si="10"/>
        <v>0</v>
      </c>
      <c r="F66" s="44">
        <f t="shared" si="3"/>
        <v>0</v>
      </c>
      <c r="G66" s="26">
        <f t="shared" si="15"/>
        <v>0</v>
      </c>
      <c r="H66" s="44">
        <f t="shared" si="0"/>
        <v>0</v>
      </c>
      <c r="I66" s="44">
        <f t="shared" si="12"/>
        <v>0</v>
      </c>
      <c r="J66" s="44">
        <f t="shared" si="13"/>
        <v>0</v>
      </c>
      <c r="K66" s="44">
        <f t="shared" si="14"/>
        <v>0</v>
      </c>
      <c r="L66" s="44">
        <f t="shared" si="6"/>
        <v>0</v>
      </c>
      <c r="M66" s="26">
        <f t="shared" si="7"/>
        <v>0</v>
      </c>
      <c r="N66" s="26">
        <f t="shared" si="8"/>
        <v>0</v>
      </c>
      <c r="P66" s="41">
        <f t="shared" si="1"/>
        <v>0</v>
      </c>
    </row>
    <row r="67" spans="1:16">
      <c r="A67" s="7">
        <f t="shared" si="9"/>
        <v>44</v>
      </c>
      <c r="B67" s="44">
        <v>30</v>
      </c>
      <c r="C67" s="44">
        <f t="shared" si="11"/>
        <v>0</v>
      </c>
      <c r="D67" s="44">
        <f t="shared" si="2"/>
        <v>0</v>
      </c>
      <c r="E67" s="44">
        <f t="shared" si="10"/>
        <v>0</v>
      </c>
      <c r="F67" s="44">
        <f t="shared" si="3"/>
        <v>0</v>
      </c>
      <c r="G67" s="26">
        <f t="shared" si="15"/>
        <v>0</v>
      </c>
      <c r="H67" s="44">
        <f t="shared" si="0"/>
        <v>0</v>
      </c>
      <c r="I67" s="44">
        <f t="shared" si="12"/>
        <v>0</v>
      </c>
      <c r="J67" s="44">
        <f t="shared" si="13"/>
        <v>0</v>
      </c>
      <c r="K67" s="44">
        <f t="shared" si="14"/>
        <v>0</v>
      </c>
      <c r="L67" s="44">
        <f t="shared" si="6"/>
        <v>0</v>
      </c>
      <c r="M67" s="26">
        <f t="shared" si="7"/>
        <v>0</v>
      </c>
      <c r="N67" s="26">
        <f t="shared" si="8"/>
        <v>0</v>
      </c>
      <c r="P67" s="41">
        <f t="shared" si="1"/>
        <v>0</v>
      </c>
    </row>
    <row r="68" spans="1:16">
      <c r="A68" s="7">
        <f t="shared" si="9"/>
        <v>45</v>
      </c>
      <c r="B68" s="44">
        <v>30</v>
      </c>
      <c r="C68" s="44">
        <f t="shared" si="11"/>
        <v>0</v>
      </c>
      <c r="D68" s="44">
        <f t="shared" si="2"/>
        <v>0</v>
      </c>
      <c r="E68" s="44">
        <f t="shared" si="10"/>
        <v>0</v>
      </c>
      <c r="F68" s="44">
        <f t="shared" si="3"/>
        <v>0</v>
      </c>
      <c r="G68" s="26">
        <f t="shared" si="15"/>
        <v>0</v>
      </c>
      <c r="H68" s="44">
        <f t="shared" si="0"/>
        <v>0</v>
      </c>
      <c r="I68" s="44">
        <f t="shared" si="12"/>
        <v>0</v>
      </c>
      <c r="J68" s="44">
        <f t="shared" si="13"/>
        <v>0</v>
      </c>
      <c r="K68" s="44">
        <f t="shared" si="14"/>
        <v>0</v>
      </c>
      <c r="L68" s="44">
        <f t="shared" si="6"/>
        <v>0</v>
      </c>
      <c r="M68" s="26">
        <f t="shared" si="7"/>
        <v>0</v>
      </c>
      <c r="N68" s="26">
        <f t="shared" si="8"/>
        <v>0</v>
      </c>
      <c r="P68" s="41">
        <f t="shared" si="1"/>
        <v>0</v>
      </c>
    </row>
    <row r="69" spans="1:16">
      <c r="A69" s="7">
        <f t="shared" si="9"/>
        <v>46</v>
      </c>
      <c r="B69" s="44">
        <v>30</v>
      </c>
      <c r="C69" s="44">
        <f t="shared" si="11"/>
        <v>0</v>
      </c>
      <c r="D69" s="44">
        <f t="shared" si="2"/>
        <v>0</v>
      </c>
      <c r="E69" s="44">
        <f t="shared" si="10"/>
        <v>0</v>
      </c>
      <c r="F69" s="44">
        <f t="shared" si="3"/>
        <v>0</v>
      </c>
      <c r="G69" s="26">
        <f t="shared" si="15"/>
        <v>0</v>
      </c>
      <c r="H69" s="44">
        <f t="shared" si="0"/>
        <v>0</v>
      </c>
      <c r="I69" s="44">
        <f t="shared" si="12"/>
        <v>0</v>
      </c>
      <c r="J69" s="44">
        <f t="shared" si="13"/>
        <v>0</v>
      </c>
      <c r="K69" s="44">
        <f t="shared" si="14"/>
        <v>0</v>
      </c>
      <c r="L69" s="44">
        <f t="shared" si="6"/>
        <v>0</v>
      </c>
      <c r="M69" s="26">
        <f t="shared" si="7"/>
        <v>0</v>
      </c>
      <c r="N69" s="26">
        <f t="shared" si="8"/>
        <v>0</v>
      </c>
      <c r="P69" s="41">
        <f t="shared" si="1"/>
        <v>0</v>
      </c>
    </row>
    <row r="70" spans="1:16">
      <c r="A70" s="7">
        <f t="shared" si="9"/>
        <v>47</v>
      </c>
      <c r="B70" s="44">
        <v>30</v>
      </c>
      <c r="C70" s="44">
        <f t="shared" si="11"/>
        <v>0</v>
      </c>
      <c r="D70" s="44">
        <f t="shared" si="2"/>
        <v>0</v>
      </c>
      <c r="E70" s="44">
        <f t="shared" si="10"/>
        <v>0</v>
      </c>
      <c r="F70" s="44">
        <f t="shared" si="3"/>
        <v>0</v>
      </c>
      <c r="G70" s="26">
        <f t="shared" si="15"/>
        <v>0</v>
      </c>
      <c r="H70" s="44">
        <f t="shared" si="0"/>
        <v>0</v>
      </c>
      <c r="I70" s="44">
        <f t="shared" si="12"/>
        <v>0</v>
      </c>
      <c r="J70" s="44">
        <f t="shared" si="13"/>
        <v>0</v>
      </c>
      <c r="K70" s="44">
        <f t="shared" si="14"/>
        <v>0</v>
      </c>
      <c r="L70" s="44">
        <f t="shared" si="6"/>
        <v>0</v>
      </c>
      <c r="M70" s="26">
        <f t="shared" si="7"/>
        <v>0</v>
      </c>
      <c r="N70" s="26">
        <f t="shared" si="8"/>
        <v>0</v>
      </c>
      <c r="P70" s="41">
        <f t="shared" si="1"/>
        <v>0</v>
      </c>
    </row>
    <row r="71" spans="1:16">
      <c r="A71" s="7">
        <f t="shared" si="9"/>
        <v>48</v>
      </c>
      <c r="B71" s="44">
        <v>30</v>
      </c>
      <c r="C71" s="44">
        <f t="shared" si="11"/>
        <v>0</v>
      </c>
      <c r="D71" s="44">
        <f t="shared" si="2"/>
        <v>0</v>
      </c>
      <c r="E71" s="44">
        <f t="shared" si="10"/>
        <v>0</v>
      </c>
      <c r="F71" s="44">
        <f t="shared" si="3"/>
        <v>0</v>
      </c>
      <c r="G71" s="26">
        <f t="shared" si="15"/>
        <v>0</v>
      </c>
      <c r="H71" s="44">
        <f t="shared" si="0"/>
        <v>0</v>
      </c>
      <c r="I71" s="44">
        <f t="shared" si="12"/>
        <v>0</v>
      </c>
      <c r="J71" s="44">
        <f t="shared" si="13"/>
        <v>0</v>
      </c>
      <c r="K71" s="44">
        <f t="shared" si="14"/>
        <v>0</v>
      </c>
      <c r="L71" s="44">
        <f t="shared" si="6"/>
        <v>0</v>
      </c>
      <c r="M71" s="26">
        <f t="shared" si="7"/>
        <v>0</v>
      </c>
      <c r="N71" s="26">
        <f t="shared" si="8"/>
        <v>0</v>
      </c>
      <c r="P71" s="41">
        <f t="shared" si="1"/>
        <v>0</v>
      </c>
    </row>
    <row r="72" spans="1:16">
      <c r="A72" s="7">
        <f t="shared" si="9"/>
        <v>49</v>
      </c>
      <c r="B72" s="44">
        <v>30</v>
      </c>
      <c r="C72" s="44">
        <f t="shared" si="11"/>
        <v>0</v>
      </c>
      <c r="D72" s="44">
        <f t="shared" si="2"/>
        <v>0</v>
      </c>
      <c r="E72" s="44">
        <f t="shared" si="10"/>
        <v>0</v>
      </c>
      <c r="F72" s="44">
        <f t="shared" si="3"/>
        <v>0</v>
      </c>
      <c r="G72" s="26">
        <f t="shared" si="15"/>
        <v>0</v>
      </c>
      <c r="H72" s="44">
        <f t="shared" si="0"/>
        <v>0</v>
      </c>
      <c r="I72" s="44">
        <f t="shared" si="12"/>
        <v>0</v>
      </c>
      <c r="J72" s="44">
        <f t="shared" si="13"/>
        <v>0</v>
      </c>
      <c r="K72" s="44">
        <f t="shared" si="14"/>
        <v>0</v>
      </c>
      <c r="L72" s="44">
        <f t="shared" si="6"/>
        <v>0</v>
      </c>
      <c r="M72" s="26">
        <f t="shared" si="7"/>
        <v>0</v>
      </c>
      <c r="N72" s="26">
        <f t="shared" si="8"/>
        <v>0</v>
      </c>
      <c r="P72" s="41">
        <f t="shared" si="1"/>
        <v>0</v>
      </c>
    </row>
    <row r="73" spans="1:16">
      <c r="A73" s="7">
        <f t="shared" si="9"/>
        <v>50</v>
      </c>
      <c r="B73" s="44">
        <v>30</v>
      </c>
      <c r="C73" s="44">
        <f t="shared" si="11"/>
        <v>0</v>
      </c>
      <c r="D73" s="44">
        <f t="shared" si="2"/>
        <v>0</v>
      </c>
      <c r="E73" s="44">
        <f t="shared" si="10"/>
        <v>0</v>
      </c>
      <c r="F73" s="44">
        <f t="shared" si="3"/>
        <v>0</v>
      </c>
      <c r="G73" s="26">
        <f t="shared" si="15"/>
        <v>0</v>
      </c>
      <c r="H73" s="44">
        <f t="shared" si="0"/>
        <v>0</v>
      </c>
      <c r="I73" s="44">
        <f t="shared" si="12"/>
        <v>0</v>
      </c>
      <c r="J73" s="44">
        <f t="shared" si="13"/>
        <v>0</v>
      </c>
      <c r="K73" s="44">
        <f t="shared" si="14"/>
        <v>0</v>
      </c>
      <c r="L73" s="44">
        <f t="shared" si="6"/>
        <v>0</v>
      </c>
      <c r="M73" s="26">
        <f t="shared" si="7"/>
        <v>0</v>
      </c>
      <c r="N73" s="26">
        <f t="shared" si="8"/>
        <v>0</v>
      </c>
      <c r="P73" s="41">
        <f t="shared" si="1"/>
        <v>0</v>
      </c>
    </row>
    <row r="74" spans="1:16">
      <c r="A74" s="7">
        <f t="shared" si="9"/>
        <v>51</v>
      </c>
      <c r="B74" s="44">
        <v>30</v>
      </c>
      <c r="C74" s="44">
        <f t="shared" si="11"/>
        <v>0</v>
      </c>
      <c r="D74" s="44">
        <f t="shared" si="2"/>
        <v>0</v>
      </c>
      <c r="E74" s="44">
        <f t="shared" si="10"/>
        <v>0</v>
      </c>
      <c r="F74" s="44">
        <f t="shared" si="3"/>
        <v>0</v>
      </c>
      <c r="G74" s="26">
        <f t="shared" si="15"/>
        <v>0</v>
      </c>
      <c r="H74" s="44">
        <f t="shared" si="0"/>
        <v>0</v>
      </c>
      <c r="I74" s="44">
        <f t="shared" si="12"/>
        <v>0</v>
      </c>
      <c r="J74" s="44">
        <f t="shared" si="13"/>
        <v>0</v>
      </c>
      <c r="K74" s="44">
        <f t="shared" si="14"/>
        <v>0</v>
      </c>
      <c r="L74" s="44">
        <f t="shared" si="6"/>
        <v>0</v>
      </c>
      <c r="M74" s="26">
        <f t="shared" si="7"/>
        <v>0</v>
      </c>
      <c r="N74" s="26">
        <f t="shared" si="8"/>
        <v>0</v>
      </c>
      <c r="P74" s="41">
        <f t="shared" si="1"/>
        <v>0</v>
      </c>
    </row>
    <row r="75" spans="1:16">
      <c r="A75" s="7">
        <f t="shared" si="9"/>
        <v>52</v>
      </c>
      <c r="B75" s="44">
        <v>30</v>
      </c>
      <c r="C75" s="44">
        <f t="shared" si="11"/>
        <v>0</v>
      </c>
      <c r="D75" s="44">
        <f t="shared" si="2"/>
        <v>0</v>
      </c>
      <c r="E75" s="44">
        <f t="shared" si="10"/>
        <v>0</v>
      </c>
      <c r="F75" s="44">
        <f t="shared" si="3"/>
        <v>0</v>
      </c>
      <c r="G75" s="26">
        <f t="shared" si="15"/>
        <v>0</v>
      </c>
      <c r="H75" s="44">
        <f t="shared" si="0"/>
        <v>0</v>
      </c>
      <c r="I75" s="44">
        <f t="shared" si="12"/>
        <v>0</v>
      </c>
      <c r="J75" s="44">
        <f t="shared" si="13"/>
        <v>0</v>
      </c>
      <c r="K75" s="44">
        <f t="shared" si="14"/>
        <v>0</v>
      </c>
      <c r="L75" s="44">
        <f t="shared" si="6"/>
        <v>0</v>
      </c>
      <c r="M75" s="26">
        <f t="shared" si="7"/>
        <v>0</v>
      </c>
      <c r="N75" s="26">
        <f t="shared" si="8"/>
        <v>0</v>
      </c>
      <c r="P75" s="41">
        <f t="shared" si="1"/>
        <v>0</v>
      </c>
    </row>
    <row r="76" spans="1:16">
      <c r="A76" s="7">
        <f t="shared" si="9"/>
        <v>53</v>
      </c>
      <c r="B76" s="44">
        <v>30</v>
      </c>
      <c r="C76" s="44">
        <f t="shared" si="11"/>
        <v>0</v>
      </c>
      <c r="D76" s="44">
        <f t="shared" si="2"/>
        <v>0</v>
      </c>
      <c r="E76" s="44">
        <f t="shared" si="10"/>
        <v>0</v>
      </c>
      <c r="F76" s="44">
        <f t="shared" si="3"/>
        <v>0</v>
      </c>
      <c r="G76" s="26">
        <f t="shared" si="15"/>
        <v>0</v>
      </c>
      <c r="H76" s="44">
        <f t="shared" si="0"/>
        <v>0</v>
      </c>
      <c r="I76" s="44">
        <f t="shared" si="12"/>
        <v>0</v>
      </c>
      <c r="J76" s="44">
        <f t="shared" si="13"/>
        <v>0</v>
      </c>
      <c r="K76" s="44">
        <f t="shared" si="14"/>
        <v>0</v>
      </c>
      <c r="L76" s="44">
        <f t="shared" si="6"/>
        <v>0</v>
      </c>
      <c r="M76" s="26">
        <f t="shared" si="7"/>
        <v>0</v>
      </c>
      <c r="N76" s="26">
        <f t="shared" si="8"/>
        <v>0</v>
      </c>
      <c r="P76" s="41">
        <f t="shared" si="1"/>
        <v>0</v>
      </c>
    </row>
    <row r="77" spans="1:16">
      <c r="A77" s="7">
        <f t="shared" si="9"/>
        <v>54</v>
      </c>
      <c r="B77" s="44">
        <v>30</v>
      </c>
      <c r="C77" s="44">
        <f t="shared" si="11"/>
        <v>0</v>
      </c>
      <c r="D77" s="44">
        <f t="shared" si="2"/>
        <v>0</v>
      </c>
      <c r="E77" s="44">
        <f t="shared" si="10"/>
        <v>0</v>
      </c>
      <c r="F77" s="44">
        <f t="shared" si="3"/>
        <v>0</v>
      </c>
      <c r="G77" s="26">
        <f t="shared" si="15"/>
        <v>0</v>
      </c>
      <c r="H77" s="44">
        <f t="shared" si="0"/>
        <v>0</v>
      </c>
      <c r="I77" s="44">
        <f t="shared" si="12"/>
        <v>0</v>
      </c>
      <c r="J77" s="44">
        <f t="shared" si="13"/>
        <v>0</v>
      </c>
      <c r="K77" s="44">
        <f t="shared" si="14"/>
        <v>0</v>
      </c>
      <c r="L77" s="44">
        <f t="shared" si="6"/>
        <v>0</v>
      </c>
      <c r="M77" s="26">
        <f t="shared" si="7"/>
        <v>0</v>
      </c>
      <c r="N77" s="26">
        <f t="shared" si="8"/>
        <v>0</v>
      </c>
      <c r="P77" s="41">
        <f t="shared" si="1"/>
        <v>0</v>
      </c>
    </row>
    <row r="78" spans="1:16">
      <c r="A78" s="7">
        <f t="shared" si="9"/>
        <v>55</v>
      </c>
      <c r="B78" s="44">
        <v>30</v>
      </c>
      <c r="C78" s="44">
        <f t="shared" si="11"/>
        <v>0</v>
      </c>
      <c r="D78" s="44">
        <f t="shared" si="2"/>
        <v>0</v>
      </c>
      <c r="E78" s="44">
        <f t="shared" si="10"/>
        <v>0</v>
      </c>
      <c r="F78" s="44">
        <f t="shared" si="3"/>
        <v>0</v>
      </c>
      <c r="G78" s="26">
        <f t="shared" si="15"/>
        <v>0</v>
      </c>
      <c r="H78" s="44">
        <f t="shared" si="0"/>
        <v>0</v>
      </c>
      <c r="I78" s="44">
        <f t="shared" si="12"/>
        <v>0</v>
      </c>
      <c r="J78" s="44">
        <f t="shared" si="13"/>
        <v>0</v>
      </c>
      <c r="K78" s="44">
        <f t="shared" si="14"/>
        <v>0</v>
      </c>
      <c r="L78" s="44">
        <f t="shared" si="6"/>
        <v>0</v>
      </c>
      <c r="M78" s="26">
        <f t="shared" si="7"/>
        <v>0</v>
      </c>
      <c r="N78" s="26">
        <f t="shared" si="8"/>
        <v>0</v>
      </c>
      <c r="P78" s="41">
        <f t="shared" si="1"/>
        <v>0</v>
      </c>
    </row>
    <row r="79" spans="1:16">
      <c r="A79" s="7">
        <f t="shared" si="9"/>
        <v>56</v>
      </c>
      <c r="B79" s="44">
        <v>30</v>
      </c>
      <c r="C79" s="44">
        <f t="shared" si="11"/>
        <v>0</v>
      </c>
      <c r="D79" s="44">
        <f t="shared" si="2"/>
        <v>0</v>
      </c>
      <c r="E79" s="44">
        <f t="shared" si="10"/>
        <v>0</v>
      </c>
      <c r="F79" s="44">
        <f t="shared" si="3"/>
        <v>0</v>
      </c>
      <c r="G79" s="26">
        <f t="shared" si="15"/>
        <v>0</v>
      </c>
      <c r="H79" s="44">
        <f t="shared" si="0"/>
        <v>0</v>
      </c>
      <c r="I79" s="44">
        <f t="shared" si="12"/>
        <v>0</v>
      </c>
      <c r="J79" s="44">
        <f t="shared" si="13"/>
        <v>0</v>
      </c>
      <c r="K79" s="44">
        <f t="shared" si="14"/>
        <v>0</v>
      </c>
      <c r="L79" s="44">
        <f t="shared" si="6"/>
        <v>0</v>
      </c>
      <c r="M79" s="26">
        <f t="shared" si="7"/>
        <v>0</v>
      </c>
      <c r="N79" s="26">
        <f t="shared" si="8"/>
        <v>0</v>
      </c>
      <c r="P79" s="41">
        <f t="shared" si="1"/>
        <v>0</v>
      </c>
    </row>
    <row r="80" spans="1:16">
      <c r="A80" s="7">
        <f t="shared" si="9"/>
        <v>57</v>
      </c>
      <c r="B80" s="44">
        <v>30</v>
      </c>
      <c r="C80" s="44">
        <f t="shared" si="11"/>
        <v>0</v>
      </c>
      <c r="D80" s="44">
        <f t="shared" si="2"/>
        <v>0</v>
      </c>
      <c r="E80" s="44">
        <f t="shared" si="10"/>
        <v>0</v>
      </c>
      <c r="F80" s="44">
        <f t="shared" si="3"/>
        <v>0</v>
      </c>
      <c r="G80" s="26">
        <f t="shared" si="15"/>
        <v>0</v>
      </c>
      <c r="H80" s="44">
        <f t="shared" si="0"/>
        <v>0</v>
      </c>
      <c r="I80" s="44">
        <f t="shared" si="12"/>
        <v>0</v>
      </c>
      <c r="J80" s="44">
        <f t="shared" si="13"/>
        <v>0</v>
      </c>
      <c r="K80" s="44">
        <f t="shared" si="14"/>
        <v>0</v>
      </c>
      <c r="L80" s="44">
        <f t="shared" si="6"/>
        <v>0</v>
      </c>
      <c r="M80" s="26">
        <f t="shared" si="7"/>
        <v>0</v>
      </c>
      <c r="N80" s="26">
        <f t="shared" si="8"/>
        <v>0</v>
      </c>
      <c r="P80" s="41">
        <f t="shared" si="1"/>
        <v>0</v>
      </c>
    </row>
    <row r="81" spans="1:16">
      <c r="A81" s="7">
        <f t="shared" si="9"/>
        <v>58</v>
      </c>
      <c r="B81" s="44">
        <v>30</v>
      </c>
      <c r="C81" s="44">
        <f t="shared" si="11"/>
        <v>0</v>
      </c>
      <c r="D81" s="44">
        <f t="shared" si="2"/>
        <v>0</v>
      </c>
      <c r="E81" s="44">
        <f t="shared" si="10"/>
        <v>0</v>
      </c>
      <c r="F81" s="44">
        <f t="shared" si="3"/>
        <v>0</v>
      </c>
      <c r="G81" s="26">
        <f t="shared" si="15"/>
        <v>0</v>
      </c>
      <c r="H81" s="44">
        <f t="shared" si="0"/>
        <v>0</v>
      </c>
      <c r="I81" s="44">
        <f t="shared" si="12"/>
        <v>0</v>
      </c>
      <c r="J81" s="44">
        <f t="shared" si="13"/>
        <v>0</v>
      </c>
      <c r="K81" s="44">
        <f t="shared" si="14"/>
        <v>0</v>
      </c>
      <c r="L81" s="44">
        <f t="shared" si="6"/>
        <v>0</v>
      </c>
      <c r="M81" s="26">
        <f t="shared" si="7"/>
        <v>0</v>
      </c>
      <c r="N81" s="26">
        <f t="shared" si="8"/>
        <v>0</v>
      </c>
      <c r="P81" s="41">
        <f t="shared" si="1"/>
        <v>0</v>
      </c>
    </row>
    <row r="82" spans="1:16">
      <c r="A82" s="7">
        <f t="shared" si="9"/>
        <v>59</v>
      </c>
      <c r="B82" s="44">
        <v>30</v>
      </c>
      <c r="C82" s="44">
        <f t="shared" si="11"/>
        <v>0</v>
      </c>
      <c r="D82" s="44">
        <f t="shared" si="2"/>
        <v>0</v>
      </c>
      <c r="E82" s="44">
        <f t="shared" si="10"/>
        <v>0</v>
      </c>
      <c r="F82" s="44">
        <f t="shared" si="3"/>
        <v>0</v>
      </c>
      <c r="G82" s="26">
        <f t="shared" si="15"/>
        <v>0</v>
      </c>
      <c r="H82" s="44">
        <f t="shared" si="0"/>
        <v>0</v>
      </c>
      <c r="I82" s="44">
        <f t="shared" si="12"/>
        <v>0</v>
      </c>
      <c r="J82" s="44">
        <f t="shared" si="13"/>
        <v>0</v>
      </c>
      <c r="K82" s="44">
        <f t="shared" si="14"/>
        <v>0</v>
      </c>
      <c r="L82" s="44">
        <f t="shared" si="6"/>
        <v>0</v>
      </c>
      <c r="M82" s="26">
        <f t="shared" si="7"/>
        <v>0</v>
      </c>
      <c r="N82" s="26">
        <f t="shared" si="8"/>
        <v>0</v>
      </c>
      <c r="P82" s="41">
        <f t="shared" si="1"/>
        <v>0</v>
      </c>
    </row>
    <row r="83" spans="1:16">
      <c r="A83" s="7">
        <f t="shared" si="9"/>
        <v>60</v>
      </c>
      <c r="B83" s="44">
        <v>30</v>
      </c>
      <c r="C83" s="44">
        <f t="shared" si="11"/>
        <v>0</v>
      </c>
      <c r="D83" s="44">
        <f t="shared" si="2"/>
        <v>0</v>
      </c>
      <c r="E83" s="44">
        <f t="shared" si="10"/>
        <v>0</v>
      </c>
      <c r="F83" s="44">
        <f t="shared" si="3"/>
        <v>0</v>
      </c>
      <c r="G83" s="26">
        <f t="shared" si="15"/>
        <v>0</v>
      </c>
      <c r="H83" s="44">
        <f t="shared" si="0"/>
        <v>0</v>
      </c>
      <c r="I83" s="44">
        <f t="shared" si="12"/>
        <v>0</v>
      </c>
      <c r="J83" s="44">
        <f t="shared" si="13"/>
        <v>0</v>
      </c>
      <c r="K83" s="44">
        <f t="shared" si="14"/>
        <v>0</v>
      </c>
      <c r="L83" s="44">
        <f t="shared" si="6"/>
        <v>0</v>
      </c>
      <c r="M83" s="26">
        <f t="shared" si="7"/>
        <v>0</v>
      </c>
      <c r="N83" s="26">
        <f t="shared" si="8"/>
        <v>0</v>
      </c>
      <c r="P83" s="41">
        <f t="shared" si="1"/>
        <v>0</v>
      </c>
    </row>
    <row r="84" spans="1:16">
      <c r="A84" s="7">
        <f t="shared" si="9"/>
        <v>61</v>
      </c>
      <c r="B84" s="44">
        <v>30</v>
      </c>
      <c r="C84" s="44">
        <f t="shared" si="11"/>
        <v>0</v>
      </c>
      <c r="D84" s="44">
        <f t="shared" si="2"/>
        <v>0</v>
      </c>
      <c r="E84" s="44">
        <f t="shared" si="10"/>
        <v>0</v>
      </c>
      <c r="F84" s="44">
        <f t="shared" si="3"/>
        <v>0</v>
      </c>
      <c r="G84" s="26">
        <f t="shared" si="15"/>
        <v>0</v>
      </c>
      <c r="H84" s="44">
        <f t="shared" si="0"/>
        <v>0</v>
      </c>
      <c r="I84" s="44">
        <f t="shared" si="12"/>
        <v>0</v>
      </c>
      <c r="J84" s="44">
        <f t="shared" si="13"/>
        <v>0</v>
      </c>
      <c r="K84" s="44">
        <f t="shared" si="14"/>
        <v>0</v>
      </c>
      <c r="L84" s="44">
        <f t="shared" si="6"/>
        <v>0</v>
      </c>
      <c r="M84" s="26">
        <f t="shared" si="7"/>
        <v>0</v>
      </c>
      <c r="N84" s="26">
        <f t="shared" si="8"/>
        <v>0</v>
      </c>
      <c r="P84" s="41">
        <f t="shared" si="1"/>
        <v>0</v>
      </c>
    </row>
    <row r="85" spans="1:16">
      <c r="A85" s="7">
        <f t="shared" si="9"/>
        <v>62</v>
      </c>
      <c r="B85" s="44">
        <v>30</v>
      </c>
      <c r="C85" s="44">
        <f t="shared" si="11"/>
        <v>0</v>
      </c>
      <c r="D85" s="44">
        <f t="shared" si="2"/>
        <v>0</v>
      </c>
      <c r="E85" s="44">
        <f t="shared" si="10"/>
        <v>0</v>
      </c>
      <c r="F85" s="44">
        <f t="shared" si="3"/>
        <v>0</v>
      </c>
      <c r="G85" s="26">
        <f t="shared" si="15"/>
        <v>0</v>
      </c>
      <c r="H85" s="44">
        <f t="shared" si="0"/>
        <v>0</v>
      </c>
      <c r="I85" s="44">
        <f t="shared" si="12"/>
        <v>0</v>
      </c>
      <c r="J85" s="44">
        <f t="shared" si="13"/>
        <v>0</v>
      </c>
      <c r="K85" s="44">
        <f t="shared" si="14"/>
        <v>0</v>
      </c>
      <c r="L85" s="44">
        <f t="shared" si="6"/>
        <v>0</v>
      </c>
      <c r="M85" s="26">
        <f t="shared" si="7"/>
        <v>0</v>
      </c>
      <c r="N85" s="26">
        <f t="shared" si="8"/>
        <v>0</v>
      </c>
      <c r="P85" s="41">
        <f t="shared" si="1"/>
        <v>0</v>
      </c>
    </row>
    <row r="86" spans="1:16">
      <c r="A86" s="7">
        <f t="shared" si="9"/>
        <v>63</v>
      </c>
      <c r="B86" s="44">
        <v>30</v>
      </c>
      <c r="C86" s="44">
        <f t="shared" si="11"/>
        <v>0</v>
      </c>
      <c r="D86" s="44">
        <f t="shared" si="2"/>
        <v>0</v>
      </c>
      <c r="E86" s="44">
        <f t="shared" si="10"/>
        <v>0</v>
      </c>
      <c r="F86" s="44">
        <f t="shared" si="3"/>
        <v>0</v>
      </c>
      <c r="G86" s="26">
        <f t="shared" si="15"/>
        <v>0</v>
      </c>
      <c r="H86" s="44">
        <f t="shared" si="0"/>
        <v>0</v>
      </c>
      <c r="I86" s="44">
        <f t="shared" si="12"/>
        <v>0</v>
      </c>
      <c r="J86" s="44">
        <f t="shared" si="13"/>
        <v>0</v>
      </c>
      <c r="K86" s="44">
        <f t="shared" si="14"/>
        <v>0</v>
      </c>
      <c r="L86" s="44">
        <f t="shared" si="6"/>
        <v>0</v>
      </c>
      <c r="M86" s="26">
        <f t="shared" si="7"/>
        <v>0</v>
      </c>
      <c r="N86" s="26">
        <f t="shared" si="8"/>
        <v>0</v>
      </c>
      <c r="P86" s="41">
        <f t="shared" si="1"/>
        <v>0</v>
      </c>
    </row>
  </sheetData>
  <mergeCells count="5">
    <mergeCell ref="A1:M1"/>
    <mergeCell ref="H3:J3"/>
    <mergeCell ref="A8:A16"/>
    <mergeCell ref="H10:I10"/>
    <mergeCell ref="I21:J21"/>
  </mergeCells>
  <dataValidations count="1">
    <dataValidation type="list" allowBlank="1" showInputMessage="1" showErrorMessage="1" sqref="D18">
      <formula1>$R$7:$R$9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zoomScale="70" zoomScaleNormal="70" workbookViewId="0">
      <selection activeCell="C19" sqref="C19"/>
    </sheetView>
  </sheetViews>
  <sheetFormatPr baseColWidth="10" defaultColWidth="11.42578125" defaultRowHeight="12"/>
  <cols>
    <col min="1" max="1" width="9.85546875" style="7" customWidth="1"/>
    <col min="2" max="2" width="15.7109375" style="7" customWidth="1"/>
    <col min="3" max="3" width="14.42578125" style="7" bestFit="1" customWidth="1"/>
    <col min="4" max="4" width="13.42578125" style="7" bestFit="1" customWidth="1"/>
    <col min="5" max="6" width="11.5703125" style="7" bestFit="1" customWidth="1"/>
    <col min="7" max="7" width="15.42578125" style="7" customWidth="1"/>
    <col min="8" max="8" width="21.28515625" style="7" customWidth="1"/>
    <col min="9" max="9" width="17" style="7" customWidth="1"/>
    <col min="10" max="10" width="12.5703125" style="7" customWidth="1"/>
    <col min="11" max="11" width="12.7109375" style="7" bestFit="1" customWidth="1"/>
    <col min="12" max="12" width="12.7109375" style="7" customWidth="1"/>
    <col min="13" max="13" width="13.140625" style="7" bestFit="1" customWidth="1"/>
    <col min="14" max="14" width="11.42578125" style="7"/>
    <col min="15" max="15" width="21.5703125" style="7" customWidth="1"/>
    <col min="16" max="16" width="20.140625" style="7" customWidth="1"/>
    <col min="17" max="17" width="17.85546875" style="7" customWidth="1"/>
    <col min="18" max="18" width="14.85546875" style="7" customWidth="1"/>
    <col min="19" max="16384" width="11.42578125" style="7"/>
  </cols>
  <sheetData>
    <row r="1" spans="1:18">
      <c r="A1" s="87" t="s">
        <v>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5"/>
      <c r="O1" s="6"/>
      <c r="P1" s="6"/>
    </row>
    <row r="2" spans="1:18" ht="12.75" thickBot="1">
      <c r="A2" s="8"/>
      <c r="B2" s="8"/>
      <c r="C2" s="9" t="s">
        <v>10</v>
      </c>
      <c r="D2" s="9" t="s">
        <v>11</v>
      </c>
      <c r="E2" s="8"/>
      <c r="F2" s="8"/>
      <c r="G2" s="8"/>
      <c r="H2" s="8"/>
      <c r="I2" s="8"/>
      <c r="J2" s="8"/>
      <c r="K2" s="8"/>
      <c r="L2" s="8"/>
      <c r="M2" s="8"/>
      <c r="N2" s="10"/>
      <c r="O2" s="11"/>
      <c r="P2" s="11"/>
    </row>
    <row r="3" spans="1:18" ht="12.75" thickBot="1">
      <c r="A3" s="8"/>
      <c r="B3" s="12" t="s">
        <v>6</v>
      </c>
      <c r="C3" s="13">
        <f>TRUNC((D8/(1+C10)),4)</f>
        <v>1.3223</v>
      </c>
      <c r="D3" s="13">
        <f>+D8</f>
        <v>1.6</v>
      </c>
      <c r="E3" s="8"/>
      <c r="F3" s="8"/>
      <c r="G3" s="8"/>
      <c r="H3" s="88" t="s">
        <v>12</v>
      </c>
      <c r="I3" s="89"/>
      <c r="J3" s="90"/>
      <c r="K3" s="8"/>
      <c r="L3" s="8"/>
      <c r="M3" s="8"/>
      <c r="N3" s="10"/>
      <c r="O3" s="11"/>
      <c r="P3" s="11"/>
    </row>
    <row r="4" spans="1:18">
      <c r="A4" s="8"/>
      <c r="B4" s="12" t="s">
        <v>7</v>
      </c>
      <c r="C4" s="13">
        <f>+M19</f>
        <v>2.5087930818006146</v>
      </c>
      <c r="D4" s="13">
        <f>+N19</f>
        <v>3.4960271021792133</v>
      </c>
      <c r="E4" s="8"/>
      <c r="F4" s="8"/>
      <c r="G4" s="8"/>
      <c r="H4" s="14" t="s">
        <v>13</v>
      </c>
      <c r="I4" s="15">
        <f>+D8</f>
        <v>1.6</v>
      </c>
      <c r="J4" s="16"/>
      <c r="K4" s="8"/>
      <c r="L4" s="8"/>
      <c r="M4" s="8"/>
      <c r="N4" s="10"/>
      <c r="O4" s="11"/>
      <c r="P4" s="11"/>
    </row>
    <row r="5" spans="1:18">
      <c r="A5" s="8"/>
      <c r="B5" s="12" t="s">
        <v>14</v>
      </c>
      <c r="C5" s="13">
        <f>((1+C4)^(1/C12)-1)</f>
        <v>0.11027308832621574</v>
      </c>
      <c r="D5" s="13">
        <f>((1+N19)^(1/C12)-1)</f>
        <v>0.13345011283960262</v>
      </c>
      <c r="E5" s="8"/>
      <c r="F5" s="8"/>
      <c r="G5" s="8"/>
      <c r="H5" s="17" t="s">
        <v>15</v>
      </c>
      <c r="I5" s="18">
        <f>+C9</f>
        <v>140999</v>
      </c>
      <c r="J5" s="19"/>
      <c r="K5" s="8"/>
      <c r="L5" s="8"/>
      <c r="M5" s="8"/>
      <c r="N5" s="10"/>
      <c r="O5" s="11"/>
      <c r="P5" s="11"/>
    </row>
    <row r="6" spans="1:18">
      <c r="B6" s="12" t="s">
        <v>5</v>
      </c>
      <c r="C6" s="13">
        <f ca="1">+L19</f>
        <v>2.2637015241339649</v>
      </c>
      <c r="D6" s="13">
        <f ca="1">+K19</f>
        <v>3.1330616673981799</v>
      </c>
      <c r="E6" s="8"/>
      <c r="F6" s="8"/>
      <c r="G6" s="8"/>
      <c r="H6" s="17" t="s">
        <v>16</v>
      </c>
      <c r="I6" s="7">
        <f>+C11</f>
        <v>12</v>
      </c>
      <c r="J6" s="19"/>
      <c r="K6" s="8"/>
      <c r="L6" s="8"/>
      <c r="M6" s="8"/>
      <c r="N6" s="10"/>
      <c r="O6" s="11"/>
      <c r="P6" s="11"/>
    </row>
    <row r="7" spans="1:18" ht="12.75" thickBot="1">
      <c r="E7" s="8"/>
      <c r="F7" s="8"/>
      <c r="G7" s="8"/>
      <c r="H7" s="17" t="s">
        <v>17</v>
      </c>
      <c r="I7" s="7">
        <f ca="1">IF((C19-C17)&lt;=30,0,(C19-C17))</f>
        <v>0</v>
      </c>
      <c r="J7" s="19"/>
      <c r="K7" s="8"/>
      <c r="L7" s="8"/>
      <c r="M7" s="8"/>
      <c r="N7" s="10"/>
      <c r="O7" s="11"/>
      <c r="P7" s="11"/>
    </row>
    <row r="8" spans="1:18" ht="24" customHeight="1">
      <c r="A8" s="91" t="s">
        <v>18</v>
      </c>
      <c r="B8" s="20" t="s">
        <v>13</v>
      </c>
      <c r="C8" s="21"/>
      <c r="D8" s="22">
        <v>1.6</v>
      </c>
      <c r="H8" s="23" t="s">
        <v>19</v>
      </c>
      <c r="I8" s="24" t="s">
        <v>20</v>
      </c>
      <c r="J8" s="25" t="s">
        <v>21</v>
      </c>
      <c r="N8" s="26"/>
      <c r="R8" s="16"/>
    </row>
    <row r="9" spans="1:18" ht="14.45" customHeight="1" thickBot="1">
      <c r="A9" s="92"/>
      <c r="B9" s="27" t="s">
        <v>15</v>
      </c>
      <c r="C9" s="28">
        <f>+'Encapsulado LiberCash'!N7</f>
        <v>140999</v>
      </c>
      <c r="D9" s="29"/>
      <c r="G9" s="30"/>
      <c r="H9" s="31">
        <f ca="1">+TRUNC(I5*((I4/C13)*(I7-30))/I6,2)</f>
        <v>-1545.19</v>
      </c>
      <c r="I9" s="32">
        <f ca="1">+TRUNC(H9/(1+C10),2)</f>
        <v>-1277.01</v>
      </c>
      <c r="J9" s="33">
        <f ca="1">+H9-I9</f>
        <v>-268.18000000000006</v>
      </c>
      <c r="N9" s="26"/>
      <c r="R9" s="19"/>
    </row>
    <row r="10" spans="1:18" ht="15.75" thickBot="1">
      <c r="A10" s="92"/>
      <c r="B10" s="27" t="s">
        <v>22</v>
      </c>
      <c r="C10" s="34">
        <v>0.21</v>
      </c>
      <c r="D10" s="29"/>
      <c r="E10" s="4"/>
      <c r="H10" s="94" t="s">
        <v>23</v>
      </c>
      <c r="I10" s="95"/>
      <c r="J10" s="35">
        <f ca="1">+TRUNC(H9*$C$11,2)</f>
        <v>-18542.28</v>
      </c>
      <c r="N10" s="26"/>
      <c r="R10" s="19"/>
    </row>
    <row r="11" spans="1:18" ht="12" customHeight="1">
      <c r="A11" s="92"/>
      <c r="B11" s="27" t="s">
        <v>24</v>
      </c>
      <c r="C11" s="74">
        <f>+'Encapsulado LiberCash'!P7</f>
        <v>12</v>
      </c>
      <c r="D11" s="37"/>
      <c r="N11" s="26"/>
    </row>
    <row r="12" spans="1:18" ht="14.45" customHeight="1">
      <c r="A12" s="92"/>
      <c r="B12" s="27" t="s">
        <v>25</v>
      </c>
      <c r="C12" s="36">
        <v>12</v>
      </c>
      <c r="D12" s="37"/>
      <c r="N12" s="26"/>
    </row>
    <row r="13" spans="1:18" ht="15" customHeight="1" thickBot="1">
      <c r="A13" s="92"/>
      <c r="B13" s="38" t="s">
        <v>26</v>
      </c>
      <c r="C13" s="39">
        <v>365</v>
      </c>
      <c r="D13" s="40"/>
      <c r="N13" s="26"/>
    </row>
    <row r="14" spans="1:18" ht="14.45" customHeight="1">
      <c r="A14" s="92"/>
      <c r="B14" s="20" t="s">
        <v>27</v>
      </c>
      <c r="C14" s="42">
        <v>0</v>
      </c>
      <c r="D14" s="43">
        <f>C14</f>
        <v>0</v>
      </c>
      <c r="F14" s="44"/>
      <c r="N14" s="26"/>
    </row>
    <row r="15" spans="1:18" ht="15" customHeight="1" thickBot="1">
      <c r="A15" s="92"/>
      <c r="B15" s="38" t="s">
        <v>28</v>
      </c>
      <c r="C15" s="45">
        <v>0.05</v>
      </c>
      <c r="D15" s="46">
        <f>C15*(1+C10)</f>
        <v>6.0499999999999998E-2</v>
      </c>
      <c r="I15" s="30"/>
      <c r="N15" s="26"/>
    </row>
    <row r="16" spans="1:18" ht="15" customHeight="1" thickBot="1">
      <c r="A16" s="93"/>
      <c r="B16" s="47" t="s">
        <v>29</v>
      </c>
      <c r="C16" s="48">
        <f>+((C21*(C14))/C11+(C21*(C15)/C11))</f>
        <v>587.49583333333339</v>
      </c>
      <c r="D16" s="49">
        <f>+((C21*(D14))/C11+(C21*(D15)/C11))</f>
        <v>710.86995833333333</v>
      </c>
      <c r="N16" s="26"/>
    </row>
    <row r="17" spans="1:16" ht="12.75" thickBot="1">
      <c r="B17" s="50" t="s">
        <v>30</v>
      </c>
      <c r="C17" s="51">
        <f ca="1">+TODAY()</f>
        <v>45548</v>
      </c>
      <c r="G17" s="44"/>
    </row>
    <row r="18" spans="1:16">
      <c r="B18" s="52" t="s">
        <v>31</v>
      </c>
      <c r="C18" s="77">
        <f ca="1">+C17+30</f>
        <v>45578</v>
      </c>
      <c r="K18" s="23" t="s">
        <v>32</v>
      </c>
      <c r="L18" s="23" t="s">
        <v>33</v>
      </c>
      <c r="M18" s="24" t="s">
        <v>7</v>
      </c>
      <c r="N18" s="25" t="s">
        <v>34</v>
      </c>
    </row>
    <row r="19" spans="1:16" ht="12.75" thickBot="1">
      <c r="B19" s="53" t="s">
        <v>35</v>
      </c>
      <c r="C19" s="78">
        <f ca="1">+C18</f>
        <v>45578</v>
      </c>
      <c r="K19" s="54">
        <f ca="1">+POWER(1+K20,($C$13/30))-1</f>
        <v>3.1330616673981799</v>
      </c>
      <c r="L19" s="55">
        <f ca="1">+POWER(1+L20,($C$13/30))-1</f>
        <v>2.2637015241339649</v>
      </c>
      <c r="M19" s="56">
        <f>+POWER(1+M20,($C$13/30))-1</f>
        <v>2.5087930818006146</v>
      </c>
      <c r="N19" s="57">
        <f>+POWER(1+N20,($C$13/30))-1</f>
        <v>3.4960271021792133</v>
      </c>
    </row>
    <row r="20" spans="1:16" ht="12.75" thickBot="1">
      <c r="I20" s="30"/>
      <c r="K20" s="58">
        <f ca="1">+IRR(K23:K35)</f>
        <v>0.12370544096710678</v>
      </c>
      <c r="L20" s="58">
        <f ca="1">+IRR(L23:L35)</f>
        <v>0.10210449939177524</v>
      </c>
      <c r="M20" s="59">
        <f>+IRR(M23:M35)</f>
        <v>0.10868325181468208</v>
      </c>
      <c r="N20" s="60">
        <f>+IRR(N23:N35)</f>
        <v>0.13150680853733632</v>
      </c>
    </row>
    <row r="21" spans="1:16" ht="12.75" thickBot="1">
      <c r="C21" s="61">
        <f>+SUM(C24:C1048576)</f>
        <v>140999</v>
      </c>
      <c r="D21" s="61">
        <f>+SUM(D24:D1048576)</f>
        <v>146867.97</v>
      </c>
      <c r="E21" s="62" t="s">
        <v>36</v>
      </c>
      <c r="F21" s="63">
        <f>-TRUNC(PMT(D8/365*30,C11,C9),2)</f>
        <v>23988.92</v>
      </c>
      <c r="I21" s="96">
        <f ca="1">+SUM(I24:J177)</f>
        <v>-10011.870374999999</v>
      </c>
      <c r="J21" s="96"/>
      <c r="K21" s="64">
        <f ca="1">+SUM(K24:K1048576)</f>
        <v>277855.17000000004</v>
      </c>
      <c r="L21" s="64">
        <f ca="1">+SUM(L24:L1048576)</f>
        <v>254103.29049999997</v>
      </c>
      <c r="M21" s="65">
        <f>+SUM(M24:M1048576)</f>
        <v>262377.42</v>
      </c>
      <c r="N21" s="66">
        <f>+SUM(N24:N1048576)</f>
        <v>287866.96999999997</v>
      </c>
    </row>
    <row r="22" spans="1:16" ht="24.75" thickBot="1">
      <c r="B22" s="67" t="s">
        <v>37</v>
      </c>
      <c r="C22" s="67" t="s">
        <v>15</v>
      </c>
      <c r="D22" s="67" t="s">
        <v>38</v>
      </c>
      <c r="E22" s="68" t="s">
        <v>39</v>
      </c>
      <c r="F22" s="68" t="s">
        <v>40</v>
      </c>
      <c r="G22" s="69" t="s">
        <v>41</v>
      </c>
      <c r="H22" s="70" t="s">
        <v>42</v>
      </c>
      <c r="I22" s="67" t="s">
        <v>43</v>
      </c>
      <c r="J22" s="69" t="s">
        <v>44</v>
      </c>
      <c r="K22" s="68" t="s">
        <v>45</v>
      </c>
      <c r="L22" s="71" t="s">
        <v>46</v>
      </c>
      <c r="M22" s="71" t="s">
        <v>47</v>
      </c>
      <c r="N22" s="71" t="s">
        <v>48</v>
      </c>
      <c r="P22" s="72" t="s">
        <v>49</v>
      </c>
    </row>
    <row r="23" spans="1:16">
      <c r="K23" s="73">
        <f>-$C$9</f>
        <v>-140999</v>
      </c>
      <c r="L23" s="73">
        <f>-$C$9</f>
        <v>-140999</v>
      </c>
      <c r="M23" s="73">
        <f>-$C$9</f>
        <v>-140999</v>
      </c>
      <c r="N23" s="73">
        <f>-$C$9</f>
        <v>-140999</v>
      </c>
    </row>
    <row r="24" spans="1:16">
      <c r="A24" s="7">
        <v>1</v>
      </c>
      <c r="B24" s="44">
        <v>30</v>
      </c>
      <c r="C24" s="44">
        <f>+H24-E24-F24</f>
        <v>5446.5899999999965</v>
      </c>
      <c r="D24" s="44">
        <f>TRUNC((C9*(D8/365)*B24),2)</f>
        <v>18542.330000000002</v>
      </c>
      <c r="E24" s="44">
        <f>+TRUNC(D24/1.21,2)</f>
        <v>15324.23</v>
      </c>
      <c r="F24" s="44">
        <f>+D24-E24</f>
        <v>3218.1000000000022</v>
      </c>
      <c r="G24" s="26">
        <f>+C9-C24</f>
        <v>135552.41</v>
      </c>
      <c r="H24" s="44">
        <f t="shared" ref="H24:H86" si="0">+IF(D24=0,0,$F$21)</f>
        <v>23988.92</v>
      </c>
      <c r="I24" s="44">
        <f ca="1">TRUNC(IF(D24=0,0,$H$9),2)</f>
        <v>-1545.19</v>
      </c>
      <c r="J24" s="44">
        <f>TRUNC(IF(D24=0,0,$D$16),2)</f>
        <v>710.86</v>
      </c>
      <c r="K24" s="44">
        <f ca="1">+TRUNC(I24+H24+J24,2)</f>
        <v>23154.59</v>
      </c>
      <c r="L24" s="44">
        <f ca="1">+K24-P24-F24</f>
        <v>20081.295875</v>
      </c>
      <c r="M24" s="26">
        <f>+C24+E24</f>
        <v>20770.819999999996</v>
      </c>
      <c r="N24" s="26">
        <f>+C24+D24</f>
        <v>23988.92</v>
      </c>
      <c r="P24" s="41">
        <f t="shared" ref="P24:P86" ca="1" si="1">IF(C24=0,0,$J$9+($D$16-$C$16))</f>
        <v>-144.80587500000013</v>
      </c>
    </row>
    <row r="25" spans="1:16">
      <c r="A25" s="7">
        <f>+A24+1</f>
        <v>2</v>
      </c>
      <c r="B25" s="44">
        <v>30</v>
      </c>
      <c r="C25" s="44">
        <f>IF((H25-E25-F25)&gt;G24,G24,(H25-E25-F25))</f>
        <v>6162.8499999999985</v>
      </c>
      <c r="D25" s="44">
        <f t="shared" ref="D25:D86" si="2">TRUNC((G24*($D$8/365)*B25),2)</f>
        <v>17826.07</v>
      </c>
      <c r="E25" s="44">
        <f>+TRUNC(D25/1.21,2)</f>
        <v>14732.28</v>
      </c>
      <c r="F25" s="44">
        <f t="shared" ref="F25:F86" si="3">+D25-E25</f>
        <v>3093.7899999999991</v>
      </c>
      <c r="G25" s="26">
        <f t="shared" ref="G25:G26" si="4">+IF(C25=0,0,G24-C25)</f>
        <v>129389.56</v>
      </c>
      <c r="H25" s="44">
        <f t="shared" si="0"/>
        <v>23988.92</v>
      </c>
      <c r="I25" s="44">
        <f ca="1">TRUNC(IF(D25=0,0,$H$9),2)</f>
        <v>-1545.19</v>
      </c>
      <c r="J25" s="44">
        <f>TRUNC(IF(D25=0,0,$D$16),2)</f>
        <v>710.86</v>
      </c>
      <c r="K25" s="44">
        <f t="shared" ref="K25:K26" ca="1" si="5">+TRUNC(I25+H25+J25,2)</f>
        <v>23154.59</v>
      </c>
      <c r="L25" s="44">
        <f t="shared" ref="L25:L86" ca="1" si="6">+K25-P25-F25</f>
        <v>20205.605875000001</v>
      </c>
      <c r="M25" s="26">
        <f t="shared" ref="M25:M86" si="7">+C25+E25</f>
        <v>20895.129999999997</v>
      </c>
      <c r="N25" s="26">
        <f t="shared" ref="N25:N86" si="8">+C25+D25</f>
        <v>23988.92</v>
      </c>
      <c r="P25" s="41">
        <f t="shared" ca="1" si="1"/>
        <v>-144.80587500000013</v>
      </c>
    </row>
    <row r="26" spans="1:16">
      <c r="A26" s="7">
        <f t="shared" ref="A26:A86" si="9">+A25+1</f>
        <v>3</v>
      </c>
      <c r="B26" s="44">
        <v>30</v>
      </c>
      <c r="C26" s="44">
        <f>IF((H26-E26-F26)&gt;G25,G25,(H26-E26-F26))</f>
        <v>6973.3099999999977</v>
      </c>
      <c r="D26" s="44">
        <f t="shared" si="2"/>
        <v>17015.61</v>
      </c>
      <c r="E26" s="44">
        <f t="shared" ref="E26:E86" si="10">+TRUNC(D26/1.21,2)</f>
        <v>14062.48</v>
      </c>
      <c r="F26" s="44">
        <f t="shared" si="3"/>
        <v>2953.130000000001</v>
      </c>
      <c r="G26" s="26">
        <f t="shared" si="4"/>
        <v>122416.25</v>
      </c>
      <c r="H26" s="44">
        <f t="shared" si="0"/>
        <v>23988.92</v>
      </c>
      <c r="I26" s="44">
        <f ca="1">TRUNC(IF(D26=0,0,$H$9),2)</f>
        <v>-1545.19</v>
      </c>
      <c r="J26" s="44">
        <f>TRUNC(IF(D26=0,0,$D$16),2)</f>
        <v>710.86</v>
      </c>
      <c r="K26" s="44">
        <f t="shared" ca="1" si="5"/>
        <v>23154.59</v>
      </c>
      <c r="L26" s="44">
        <f t="shared" ca="1" si="6"/>
        <v>20346.265875000001</v>
      </c>
      <c r="M26" s="26">
        <f t="shared" si="7"/>
        <v>21035.789999999997</v>
      </c>
      <c r="N26" s="26">
        <f t="shared" si="8"/>
        <v>23988.92</v>
      </c>
      <c r="P26" s="41">
        <f t="shared" ca="1" si="1"/>
        <v>-144.80587500000013</v>
      </c>
    </row>
    <row r="27" spans="1:16">
      <c r="A27" s="7">
        <f t="shared" si="9"/>
        <v>4</v>
      </c>
      <c r="B27" s="44">
        <v>30</v>
      </c>
      <c r="C27" s="44">
        <f t="shared" ref="C27:C86" si="11">IF((H27-E27-F27)&gt;G26,G26,(H27-E27-F27))</f>
        <v>7890.3499999999985</v>
      </c>
      <c r="D27" s="44">
        <f t="shared" si="2"/>
        <v>16098.57</v>
      </c>
      <c r="E27" s="44">
        <f t="shared" si="10"/>
        <v>13304.6</v>
      </c>
      <c r="F27" s="44">
        <f t="shared" si="3"/>
        <v>2793.9699999999993</v>
      </c>
      <c r="G27" s="26">
        <f>+IF(C27=0,0,G26-C27)</f>
        <v>114525.9</v>
      </c>
      <c r="H27" s="44">
        <f t="shared" si="0"/>
        <v>23988.92</v>
      </c>
      <c r="I27" s="44">
        <f t="shared" ref="I27:I86" ca="1" si="12">IF(D27=0,0,$H$9)</f>
        <v>-1545.19</v>
      </c>
      <c r="J27" s="44">
        <f t="shared" ref="J27:J86" si="13">IF(D27=0,0,$D$16)</f>
        <v>710.86995833333333</v>
      </c>
      <c r="K27" s="44">
        <f t="shared" ref="K27:K86" ca="1" si="14">+ROUND(I27+H27+J27,2)</f>
        <v>23154.6</v>
      </c>
      <c r="L27" s="44">
        <f t="shared" ca="1" si="6"/>
        <v>20505.435875000003</v>
      </c>
      <c r="M27" s="26">
        <f t="shared" si="7"/>
        <v>21194.949999999997</v>
      </c>
      <c r="N27" s="26">
        <f t="shared" si="8"/>
        <v>23988.92</v>
      </c>
      <c r="P27" s="41">
        <f t="shared" ca="1" si="1"/>
        <v>-144.80587500000013</v>
      </c>
    </row>
    <row r="28" spans="1:16">
      <c r="A28" s="7">
        <f t="shared" si="9"/>
        <v>5</v>
      </c>
      <c r="B28" s="44">
        <v>30</v>
      </c>
      <c r="C28" s="44">
        <f t="shared" si="11"/>
        <v>8927.9799999999977</v>
      </c>
      <c r="D28" s="44">
        <f t="shared" si="2"/>
        <v>15060.94</v>
      </c>
      <c r="E28" s="44">
        <f t="shared" si="10"/>
        <v>12447.05</v>
      </c>
      <c r="F28" s="44">
        <f t="shared" si="3"/>
        <v>2613.8900000000012</v>
      </c>
      <c r="G28" s="26">
        <f t="shared" ref="G28:G86" si="15">+G27-C28</f>
        <v>105597.92</v>
      </c>
      <c r="H28" s="44">
        <f t="shared" si="0"/>
        <v>23988.92</v>
      </c>
      <c r="I28" s="44">
        <f t="shared" ca="1" si="12"/>
        <v>-1545.19</v>
      </c>
      <c r="J28" s="44">
        <f t="shared" si="13"/>
        <v>710.86995833333333</v>
      </c>
      <c r="K28" s="44">
        <f t="shared" ca="1" si="14"/>
        <v>23154.6</v>
      </c>
      <c r="L28" s="44">
        <f t="shared" ca="1" si="6"/>
        <v>20685.515874999997</v>
      </c>
      <c r="M28" s="26">
        <f t="shared" si="7"/>
        <v>21375.03</v>
      </c>
      <c r="N28" s="26">
        <f t="shared" si="8"/>
        <v>23988.92</v>
      </c>
      <c r="P28" s="41">
        <f t="shared" ca="1" si="1"/>
        <v>-144.80587500000013</v>
      </c>
    </row>
    <row r="29" spans="1:16">
      <c r="A29" s="7">
        <f t="shared" si="9"/>
        <v>6</v>
      </c>
      <c r="B29" s="44">
        <v>30</v>
      </c>
      <c r="C29" s="44">
        <f t="shared" si="11"/>
        <v>10102.079999999998</v>
      </c>
      <c r="D29" s="44">
        <f t="shared" si="2"/>
        <v>13886.84</v>
      </c>
      <c r="E29" s="44">
        <f t="shared" si="10"/>
        <v>11476.72</v>
      </c>
      <c r="F29" s="44">
        <f t="shared" si="3"/>
        <v>2410.1200000000008</v>
      </c>
      <c r="G29" s="26">
        <f t="shared" si="15"/>
        <v>95495.84</v>
      </c>
      <c r="H29" s="44">
        <f t="shared" si="0"/>
        <v>23988.92</v>
      </c>
      <c r="I29" s="44">
        <f t="shared" ca="1" si="12"/>
        <v>-1545.19</v>
      </c>
      <c r="J29" s="44">
        <f t="shared" si="13"/>
        <v>710.86995833333333</v>
      </c>
      <c r="K29" s="44">
        <f t="shared" ca="1" si="14"/>
        <v>23154.6</v>
      </c>
      <c r="L29" s="44">
        <f t="shared" ca="1" si="6"/>
        <v>20889.285875000001</v>
      </c>
      <c r="M29" s="26">
        <f t="shared" si="7"/>
        <v>21578.799999999996</v>
      </c>
      <c r="N29" s="26">
        <f t="shared" si="8"/>
        <v>23988.92</v>
      </c>
      <c r="P29" s="41">
        <f t="shared" ca="1" si="1"/>
        <v>-144.80587500000013</v>
      </c>
    </row>
    <row r="30" spans="1:16">
      <c r="A30" s="7">
        <f t="shared" si="9"/>
        <v>7</v>
      </c>
      <c r="B30" s="44">
        <v>30</v>
      </c>
      <c r="C30" s="44">
        <f t="shared" si="11"/>
        <v>11430.569999999998</v>
      </c>
      <c r="D30" s="44">
        <f t="shared" si="2"/>
        <v>12558.35</v>
      </c>
      <c r="E30" s="44">
        <f t="shared" si="10"/>
        <v>10378.799999999999</v>
      </c>
      <c r="F30" s="44">
        <f t="shared" si="3"/>
        <v>2179.5500000000011</v>
      </c>
      <c r="G30" s="26">
        <f t="shared" si="15"/>
        <v>84065.27</v>
      </c>
      <c r="H30" s="44">
        <f t="shared" si="0"/>
        <v>23988.92</v>
      </c>
      <c r="I30" s="44">
        <f t="shared" ca="1" si="12"/>
        <v>-1545.19</v>
      </c>
      <c r="J30" s="44">
        <f t="shared" si="13"/>
        <v>710.86995833333333</v>
      </c>
      <c r="K30" s="44">
        <f t="shared" ca="1" si="14"/>
        <v>23154.6</v>
      </c>
      <c r="L30" s="44">
        <f t="shared" ca="1" si="6"/>
        <v>21119.855875000001</v>
      </c>
      <c r="M30" s="26">
        <f t="shared" si="7"/>
        <v>21809.369999999995</v>
      </c>
      <c r="N30" s="26">
        <f t="shared" si="8"/>
        <v>23988.92</v>
      </c>
      <c r="P30" s="41">
        <f t="shared" ca="1" si="1"/>
        <v>-144.80587500000013</v>
      </c>
    </row>
    <row r="31" spans="1:16">
      <c r="A31" s="7">
        <f t="shared" si="9"/>
        <v>8</v>
      </c>
      <c r="B31" s="44">
        <v>30</v>
      </c>
      <c r="C31" s="44">
        <f t="shared" si="11"/>
        <v>12933.769999999999</v>
      </c>
      <c r="D31" s="44">
        <f t="shared" si="2"/>
        <v>11055.15</v>
      </c>
      <c r="E31" s="44">
        <f t="shared" si="10"/>
        <v>9136.48</v>
      </c>
      <c r="F31" s="44">
        <f t="shared" si="3"/>
        <v>1918.67</v>
      </c>
      <c r="G31" s="26">
        <f t="shared" si="15"/>
        <v>71131.5</v>
      </c>
      <c r="H31" s="44">
        <f t="shared" si="0"/>
        <v>23988.92</v>
      </c>
      <c r="I31" s="44">
        <f t="shared" ca="1" si="12"/>
        <v>-1545.19</v>
      </c>
      <c r="J31" s="44">
        <f t="shared" si="13"/>
        <v>710.86995833333333</v>
      </c>
      <c r="K31" s="44">
        <f t="shared" ca="1" si="14"/>
        <v>23154.6</v>
      </c>
      <c r="L31" s="44">
        <f t="shared" ca="1" si="6"/>
        <v>21380.735874999998</v>
      </c>
      <c r="M31" s="26">
        <f t="shared" si="7"/>
        <v>22070.25</v>
      </c>
      <c r="N31" s="26">
        <f t="shared" si="8"/>
        <v>23988.92</v>
      </c>
      <c r="P31" s="41">
        <f t="shared" ca="1" si="1"/>
        <v>-144.80587500000013</v>
      </c>
    </row>
    <row r="32" spans="1:16">
      <c r="A32" s="7">
        <f t="shared" si="9"/>
        <v>9</v>
      </c>
      <c r="B32" s="44">
        <v>30</v>
      </c>
      <c r="C32" s="44">
        <f t="shared" si="11"/>
        <v>14634.649999999998</v>
      </c>
      <c r="D32" s="44">
        <f t="shared" si="2"/>
        <v>9354.27</v>
      </c>
      <c r="E32" s="44">
        <f t="shared" si="10"/>
        <v>7730.8</v>
      </c>
      <c r="F32" s="44">
        <f t="shared" si="3"/>
        <v>1623.4700000000003</v>
      </c>
      <c r="G32" s="26">
        <f t="shared" si="15"/>
        <v>56496.850000000006</v>
      </c>
      <c r="H32" s="44">
        <f t="shared" si="0"/>
        <v>23988.92</v>
      </c>
      <c r="I32" s="44">
        <f t="shared" ca="1" si="12"/>
        <v>-1545.19</v>
      </c>
      <c r="J32" s="44">
        <f t="shared" si="13"/>
        <v>710.86995833333333</v>
      </c>
      <c r="K32" s="44">
        <f t="shared" ca="1" si="14"/>
        <v>23154.6</v>
      </c>
      <c r="L32" s="44">
        <f t="shared" ca="1" si="6"/>
        <v>21675.935874999999</v>
      </c>
      <c r="M32" s="26">
        <f t="shared" si="7"/>
        <v>22365.449999999997</v>
      </c>
      <c r="N32" s="26">
        <f t="shared" si="8"/>
        <v>23988.92</v>
      </c>
      <c r="P32" s="41">
        <f t="shared" ca="1" si="1"/>
        <v>-144.80587500000013</v>
      </c>
    </row>
    <row r="33" spans="1:16">
      <c r="A33" s="7">
        <f t="shared" si="9"/>
        <v>10</v>
      </c>
      <c r="B33" s="44">
        <v>30</v>
      </c>
      <c r="C33" s="44">
        <f t="shared" si="11"/>
        <v>16559.199999999997</v>
      </c>
      <c r="D33" s="44">
        <f t="shared" si="2"/>
        <v>7429.72</v>
      </c>
      <c r="E33" s="44">
        <f t="shared" si="10"/>
        <v>6140.26</v>
      </c>
      <c r="F33" s="44">
        <f t="shared" si="3"/>
        <v>1289.46</v>
      </c>
      <c r="G33" s="26">
        <f t="shared" si="15"/>
        <v>39937.650000000009</v>
      </c>
      <c r="H33" s="44">
        <f t="shared" si="0"/>
        <v>23988.92</v>
      </c>
      <c r="I33" s="44">
        <f t="shared" ca="1" si="12"/>
        <v>-1545.19</v>
      </c>
      <c r="J33" s="44">
        <f t="shared" si="13"/>
        <v>710.86995833333333</v>
      </c>
      <c r="K33" s="44">
        <f t="shared" ca="1" si="14"/>
        <v>23154.6</v>
      </c>
      <c r="L33" s="44">
        <f t="shared" ca="1" si="6"/>
        <v>22009.945875000001</v>
      </c>
      <c r="M33" s="26">
        <f t="shared" si="7"/>
        <v>22699.46</v>
      </c>
      <c r="N33" s="26">
        <f t="shared" si="8"/>
        <v>23988.92</v>
      </c>
      <c r="P33" s="41">
        <f t="shared" ca="1" si="1"/>
        <v>-144.80587500000013</v>
      </c>
    </row>
    <row r="34" spans="1:16">
      <c r="A34" s="7">
        <f t="shared" si="9"/>
        <v>11</v>
      </c>
      <c r="B34" s="44">
        <v>30</v>
      </c>
      <c r="C34" s="44">
        <f t="shared" si="11"/>
        <v>18736.849999999999</v>
      </c>
      <c r="D34" s="44">
        <f t="shared" si="2"/>
        <v>5252.07</v>
      </c>
      <c r="E34" s="44">
        <f t="shared" si="10"/>
        <v>4340.55</v>
      </c>
      <c r="F34" s="44">
        <f t="shared" si="3"/>
        <v>911.51999999999953</v>
      </c>
      <c r="G34" s="26">
        <f t="shared" si="15"/>
        <v>21200.80000000001</v>
      </c>
      <c r="H34" s="44">
        <f t="shared" si="0"/>
        <v>23988.92</v>
      </c>
      <c r="I34" s="44">
        <f t="shared" ca="1" si="12"/>
        <v>-1545.19</v>
      </c>
      <c r="J34" s="44">
        <f t="shared" si="13"/>
        <v>710.86995833333333</v>
      </c>
      <c r="K34" s="44">
        <f t="shared" ca="1" si="14"/>
        <v>23154.6</v>
      </c>
      <c r="L34" s="44">
        <f t="shared" ca="1" si="6"/>
        <v>22387.885875</v>
      </c>
      <c r="M34" s="26">
        <f t="shared" si="7"/>
        <v>23077.399999999998</v>
      </c>
      <c r="N34" s="26">
        <f t="shared" si="8"/>
        <v>23988.92</v>
      </c>
      <c r="P34" s="41">
        <f t="shared" ca="1" si="1"/>
        <v>-144.80587500000013</v>
      </c>
    </row>
    <row r="35" spans="1:16">
      <c r="A35" s="7">
        <f t="shared" si="9"/>
        <v>12</v>
      </c>
      <c r="B35" s="44">
        <v>30</v>
      </c>
      <c r="C35" s="44">
        <f t="shared" si="11"/>
        <v>21200.80000000001</v>
      </c>
      <c r="D35" s="44">
        <f t="shared" si="2"/>
        <v>2788.05</v>
      </c>
      <c r="E35" s="44">
        <f t="shared" si="10"/>
        <v>2304.17</v>
      </c>
      <c r="F35" s="44">
        <f t="shared" si="3"/>
        <v>483.88000000000011</v>
      </c>
      <c r="G35" s="26">
        <f t="shared" si="15"/>
        <v>0</v>
      </c>
      <c r="H35" s="44">
        <f t="shared" si="0"/>
        <v>23988.92</v>
      </c>
      <c r="I35" s="44">
        <f t="shared" ca="1" si="12"/>
        <v>-1545.19</v>
      </c>
      <c r="J35" s="44">
        <f t="shared" si="13"/>
        <v>710.86995833333333</v>
      </c>
      <c r="K35" s="44">
        <f t="shared" ca="1" si="14"/>
        <v>23154.6</v>
      </c>
      <c r="L35" s="44">
        <f t="shared" ca="1" si="6"/>
        <v>22815.525874999999</v>
      </c>
      <c r="M35" s="26">
        <f t="shared" si="7"/>
        <v>23504.970000000008</v>
      </c>
      <c r="N35" s="26">
        <f t="shared" si="8"/>
        <v>23988.850000000009</v>
      </c>
      <c r="P35" s="41">
        <f t="shared" ca="1" si="1"/>
        <v>-144.80587500000013</v>
      </c>
    </row>
    <row r="36" spans="1:16">
      <c r="A36" s="7">
        <f t="shared" si="9"/>
        <v>13</v>
      </c>
      <c r="B36" s="44">
        <v>30</v>
      </c>
      <c r="C36" s="44">
        <f t="shared" si="11"/>
        <v>0</v>
      </c>
      <c r="D36" s="44">
        <f t="shared" si="2"/>
        <v>0</v>
      </c>
      <c r="E36" s="44">
        <f t="shared" si="10"/>
        <v>0</v>
      </c>
      <c r="F36" s="44">
        <f t="shared" si="3"/>
        <v>0</v>
      </c>
      <c r="G36" s="26">
        <f t="shared" si="15"/>
        <v>0</v>
      </c>
      <c r="H36" s="44">
        <f t="shared" si="0"/>
        <v>0</v>
      </c>
      <c r="I36" s="44">
        <f t="shared" si="12"/>
        <v>0</v>
      </c>
      <c r="J36" s="44">
        <f t="shared" si="13"/>
        <v>0</v>
      </c>
      <c r="K36" s="44">
        <f t="shared" si="14"/>
        <v>0</v>
      </c>
      <c r="L36" s="44">
        <f t="shared" si="6"/>
        <v>0</v>
      </c>
      <c r="M36" s="26">
        <f t="shared" si="7"/>
        <v>0</v>
      </c>
      <c r="N36" s="26">
        <f t="shared" si="8"/>
        <v>0</v>
      </c>
      <c r="P36" s="41">
        <f t="shared" si="1"/>
        <v>0</v>
      </c>
    </row>
    <row r="37" spans="1:16">
      <c r="A37" s="7">
        <f t="shared" si="9"/>
        <v>14</v>
      </c>
      <c r="B37" s="44">
        <v>30</v>
      </c>
      <c r="C37" s="44">
        <f t="shared" si="11"/>
        <v>0</v>
      </c>
      <c r="D37" s="44">
        <f t="shared" si="2"/>
        <v>0</v>
      </c>
      <c r="E37" s="44">
        <f t="shared" si="10"/>
        <v>0</v>
      </c>
      <c r="F37" s="44">
        <f t="shared" si="3"/>
        <v>0</v>
      </c>
      <c r="G37" s="26">
        <f t="shared" si="15"/>
        <v>0</v>
      </c>
      <c r="H37" s="44">
        <f t="shared" si="0"/>
        <v>0</v>
      </c>
      <c r="I37" s="44">
        <f t="shared" si="12"/>
        <v>0</v>
      </c>
      <c r="J37" s="44">
        <f t="shared" si="13"/>
        <v>0</v>
      </c>
      <c r="K37" s="44">
        <f t="shared" si="14"/>
        <v>0</v>
      </c>
      <c r="L37" s="44">
        <f t="shared" si="6"/>
        <v>0</v>
      </c>
      <c r="M37" s="26">
        <f t="shared" si="7"/>
        <v>0</v>
      </c>
      <c r="N37" s="26">
        <f t="shared" si="8"/>
        <v>0</v>
      </c>
      <c r="P37" s="41">
        <f t="shared" si="1"/>
        <v>0</v>
      </c>
    </row>
    <row r="38" spans="1:16">
      <c r="A38" s="7">
        <f t="shared" si="9"/>
        <v>15</v>
      </c>
      <c r="B38" s="44">
        <v>30</v>
      </c>
      <c r="C38" s="44">
        <f t="shared" si="11"/>
        <v>0</v>
      </c>
      <c r="D38" s="44">
        <f t="shared" si="2"/>
        <v>0</v>
      </c>
      <c r="E38" s="44">
        <f t="shared" si="10"/>
        <v>0</v>
      </c>
      <c r="F38" s="44">
        <f t="shared" si="3"/>
        <v>0</v>
      </c>
      <c r="G38" s="26">
        <f t="shared" si="15"/>
        <v>0</v>
      </c>
      <c r="H38" s="44">
        <f t="shared" si="0"/>
        <v>0</v>
      </c>
      <c r="I38" s="44">
        <f t="shared" si="12"/>
        <v>0</v>
      </c>
      <c r="J38" s="44">
        <f t="shared" si="13"/>
        <v>0</v>
      </c>
      <c r="K38" s="44">
        <f t="shared" si="14"/>
        <v>0</v>
      </c>
      <c r="L38" s="44">
        <f t="shared" si="6"/>
        <v>0</v>
      </c>
      <c r="M38" s="26">
        <f t="shared" si="7"/>
        <v>0</v>
      </c>
      <c r="N38" s="26">
        <f t="shared" si="8"/>
        <v>0</v>
      </c>
      <c r="P38" s="41">
        <f t="shared" si="1"/>
        <v>0</v>
      </c>
    </row>
    <row r="39" spans="1:16">
      <c r="A39" s="7">
        <f t="shared" si="9"/>
        <v>16</v>
      </c>
      <c r="B39" s="44">
        <v>30</v>
      </c>
      <c r="C39" s="44">
        <f t="shared" si="11"/>
        <v>0</v>
      </c>
      <c r="D39" s="44">
        <f t="shared" si="2"/>
        <v>0</v>
      </c>
      <c r="E39" s="44">
        <f t="shared" si="10"/>
        <v>0</v>
      </c>
      <c r="F39" s="44">
        <f t="shared" si="3"/>
        <v>0</v>
      </c>
      <c r="G39" s="26">
        <f t="shared" si="15"/>
        <v>0</v>
      </c>
      <c r="H39" s="44">
        <f t="shared" si="0"/>
        <v>0</v>
      </c>
      <c r="I39" s="44">
        <f t="shared" si="12"/>
        <v>0</v>
      </c>
      <c r="J39" s="44">
        <f t="shared" si="13"/>
        <v>0</v>
      </c>
      <c r="K39" s="44">
        <f t="shared" si="14"/>
        <v>0</v>
      </c>
      <c r="L39" s="44">
        <f t="shared" si="6"/>
        <v>0</v>
      </c>
      <c r="M39" s="26">
        <f t="shared" si="7"/>
        <v>0</v>
      </c>
      <c r="N39" s="26">
        <f t="shared" si="8"/>
        <v>0</v>
      </c>
      <c r="P39" s="41">
        <f t="shared" si="1"/>
        <v>0</v>
      </c>
    </row>
    <row r="40" spans="1:16">
      <c r="A40" s="7">
        <f t="shared" si="9"/>
        <v>17</v>
      </c>
      <c r="B40" s="44">
        <v>30</v>
      </c>
      <c r="C40" s="44">
        <f t="shared" si="11"/>
        <v>0</v>
      </c>
      <c r="D40" s="44">
        <f t="shared" si="2"/>
        <v>0</v>
      </c>
      <c r="E40" s="44">
        <f t="shared" si="10"/>
        <v>0</v>
      </c>
      <c r="F40" s="44">
        <f t="shared" si="3"/>
        <v>0</v>
      </c>
      <c r="G40" s="26">
        <f t="shared" si="15"/>
        <v>0</v>
      </c>
      <c r="H40" s="44">
        <f t="shared" si="0"/>
        <v>0</v>
      </c>
      <c r="I40" s="44">
        <f t="shared" si="12"/>
        <v>0</v>
      </c>
      <c r="J40" s="44">
        <f t="shared" si="13"/>
        <v>0</v>
      </c>
      <c r="K40" s="44">
        <f t="shared" si="14"/>
        <v>0</v>
      </c>
      <c r="L40" s="44">
        <f t="shared" si="6"/>
        <v>0</v>
      </c>
      <c r="M40" s="26">
        <f t="shared" si="7"/>
        <v>0</v>
      </c>
      <c r="N40" s="26">
        <f t="shared" si="8"/>
        <v>0</v>
      </c>
      <c r="P40" s="41">
        <f t="shared" si="1"/>
        <v>0</v>
      </c>
    </row>
    <row r="41" spans="1:16">
      <c r="A41" s="7">
        <f t="shared" si="9"/>
        <v>18</v>
      </c>
      <c r="B41" s="44">
        <v>30</v>
      </c>
      <c r="C41" s="44">
        <f t="shared" si="11"/>
        <v>0</v>
      </c>
      <c r="D41" s="44">
        <f t="shared" si="2"/>
        <v>0</v>
      </c>
      <c r="E41" s="44">
        <f t="shared" si="10"/>
        <v>0</v>
      </c>
      <c r="F41" s="44">
        <f t="shared" si="3"/>
        <v>0</v>
      </c>
      <c r="G41" s="26">
        <f t="shared" si="15"/>
        <v>0</v>
      </c>
      <c r="H41" s="44">
        <f t="shared" si="0"/>
        <v>0</v>
      </c>
      <c r="I41" s="44">
        <f t="shared" si="12"/>
        <v>0</v>
      </c>
      <c r="J41" s="44">
        <f t="shared" si="13"/>
        <v>0</v>
      </c>
      <c r="K41" s="44">
        <f t="shared" si="14"/>
        <v>0</v>
      </c>
      <c r="L41" s="44">
        <f t="shared" si="6"/>
        <v>0</v>
      </c>
      <c r="M41" s="26">
        <f t="shared" si="7"/>
        <v>0</v>
      </c>
      <c r="N41" s="26">
        <f t="shared" si="8"/>
        <v>0</v>
      </c>
      <c r="P41" s="41">
        <f t="shared" si="1"/>
        <v>0</v>
      </c>
    </row>
    <row r="42" spans="1:16">
      <c r="A42" s="7">
        <f t="shared" si="9"/>
        <v>19</v>
      </c>
      <c r="B42" s="44">
        <v>30</v>
      </c>
      <c r="C42" s="44">
        <f t="shared" si="11"/>
        <v>0</v>
      </c>
      <c r="D42" s="44">
        <f t="shared" si="2"/>
        <v>0</v>
      </c>
      <c r="E42" s="44">
        <f t="shared" si="10"/>
        <v>0</v>
      </c>
      <c r="F42" s="44">
        <f t="shared" si="3"/>
        <v>0</v>
      </c>
      <c r="G42" s="26">
        <f t="shared" si="15"/>
        <v>0</v>
      </c>
      <c r="H42" s="44">
        <f t="shared" si="0"/>
        <v>0</v>
      </c>
      <c r="I42" s="44">
        <f t="shared" si="12"/>
        <v>0</v>
      </c>
      <c r="J42" s="44">
        <f t="shared" si="13"/>
        <v>0</v>
      </c>
      <c r="K42" s="44">
        <f t="shared" si="14"/>
        <v>0</v>
      </c>
      <c r="L42" s="44">
        <f t="shared" si="6"/>
        <v>0</v>
      </c>
      <c r="M42" s="26">
        <f t="shared" si="7"/>
        <v>0</v>
      </c>
      <c r="N42" s="26">
        <f t="shared" si="8"/>
        <v>0</v>
      </c>
      <c r="P42" s="41">
        <f t="shared" si="1"/>
        <v>0</v>
      </c>
    </row>
    <row r="43" spans="1:16">
      <c r="A43" s="7">
        <f t="shared" si="9"/>
        <v>20</v>
      </c>
      <c r="B43" s="44">
        <v>30</v>
      </c>
      <c r="C43" s="44">
        <f t="shared" si="11"/>
        <v>0</v>
      </c>
      <c r="D43" s="44">
        <f t="shared" si="2"/>
        <v>0</v>
      </c>
      <c r="E43" s="44">
        <f t="shared" si="10"/>
        <v>0</v>
      </c>
      <c r="F43" s="44">
        <f t="shared" si="3"/>
        <v>0</v>
      </c>
      <c r="G43" s="26">
        <f t="shared" si="15"/>
        <v>0</v>
      </c>
      <c r="H43" s="44">
        <f t="shared" si="0"/>
        <v>0</v>
      </c>
      <c r="I43" s="44">
        <f t="shared" si="12"/>
        <v>0</v>
      </c>
      <c r="J43" s="44">
        <f t="shared" si="13"/>
        <v>0</v>
      </c>
      <c r="K43" s="44">
        <f t="shared" si="14"/>
        <v>0</v>
      </c>
      <c r="L43" s="44">
        <f t="shared" si="6"/>
        <v>0</v>
      </c>
      <c r="M43" s="26">
        <f t="shared" si="7"/>
        <v>0</v>
      </c>
      <c r="N43" s="26">
        <f t="shared" si="8"/>
        <v>0</v>
      </c>
      <c r="P43" s="41">
        <f t="shared" si="1"/>
        <v>0</v>
      </c>
    </row>
    <row r="44" spans="1:16">
      <c r="A44" s="7">
        <f t="shared" si="9"/>
        <v>21</v>
      </c>
      <c r="B44" s="44">
        <v>30</v>
      </c>
      <c r="C44" s="44">
        <f t="shared" si="11"/>
        <v>0</v>
      </c>
      <c r="D44" s="44">
        <f t="shared" si="2"/>
        <v>0</v>
      </c>
      <c r="E44" s="44">
        <f t="shared" si="10"/>
        <v>0</v>
      </c>
      <c r="F44" s="44">
        <f t="shared" si="3"/>
        <v>0</v>
      </c>
      <c r="G44" s="26">
        <f t="shared" si="15"/>
        <v>0</v>
      </c>
      <c r="H44" s="44">
        <f t="shared" si="0"/>
        <v>0</v>
      </c>
      <c r="I44" s="44">
        <f t="shared" si="12"/>
        <v>0</v>
      </c>
      <c r="J44" s="44">
        <f t="shared" si="13"/>
        <v>0</v>
      </c>
      <c r="K44" s="44">
        <f t="shared" si="14"/>
        <v>0</v>
      </c>
      <c r="L44" s="44">
        <f t="shared" si="6"/>
        <v>0</v>
      </c>
      <c r="M44" s="26">
        <f t="shared" si="7"/>
        <v>0</v>
      </c>
      <c r="N44" s="26">
        <f t="shared" si="8"/>
        <v>0</v>
      </c>
      <c r="P44" s="41">
        <f t="shared" si="1"/>
        <v>0</v>
      </c>
    </row>
    <row r="45" spans="1:16">
      <c r="A45" s="7">
        <f t="shared" si="9"/>
        <v>22</v>
      </c>
      <c r="B45" s="44">
        <v>30</v>
      </c>
      <c r="C45" s="44">
        <f t="shared" si="11"/>
        <v>0</v>
      </c>
      <c r="D45" s="44">
        <f t="shared" si="2"/>
        <v>0</v>
      </c>
      <c r="E45" s="44">
        <f t="shared" si="10"/>
        <v>0</v>
      </c>
      <c r="F45" s="44">
        <f t="shared" si="3"/>
        <v>0</v>
      </c>
      <c r="G45" s="26">
        <f t="shared" si="15"/>
        <v>0</v>
      </c>
      <c r="H45" s="44">
        <f t="shared" si="0"/>
        <v>0</v>
      </c>
      <c r="I45" s="44">
        <f t="shared" si="12"/>
        <v>0</v>
      </c>
      <c r="J45" s="44">
        <f t="shared" si="13"/>
        <v>0</v>
      </c>
      <c r="K45" s="44">
        <f t="shared" si="14"/>
        <v>0</v>
      </c>
      <c r="L45" s="44">
        <f t="shared" si="6"/>
        <v>0</v>
      </c>
      <c r="M45" s="26">
        <f t="shared" si="7"/>
        <v>0</v>
      </c>
      <c r="N45" s="26">
        <f t="shared" si="8"/>
        <v>0</v>
      </c>
      <c r="P45" s="41">
        <f t="shared" si="1"/>
        <v>0</v>
      </c>
    </row>
    <row r="46" spans="1:16">
      <c r="A46" s="7">
        <f t="shared" si="9"/>
        <v>23</v>
      </c>
      <c r="B46" s="44">
        <v>30</v>
      </c>
      <c r="C46" s="44">
        <f t="shared" si="11"/>
        <v>0</v>
      </c>
      <c r="D46" s="44">
        <f t="shared" si="2"/>
        <v>0</v>
      </c>
      <c r="E46" s="44">
        <f t="shared" si="10"/>
        <v>0</v>
      </c>
      <c r="F46" s="44">
        <f t="shared" si="3"/>
        <v>0</v>
      </c>
      <c r="G46" s="26">
        <f t="shared" si="15"/>
        <v>0</v>
      </c>
      <c r="H46" s="44">
        <f t="shared" si="0"/>
        <v>0</v>
      </c>
      <c r="I46" s="44">
        <f t="shared" si="12"/>
        <v>0</v>
      </c>
      <c r="J46" s="44">
        <f t="shared" si="13"/>
        <v>0</v>
      </c>
      <c r="K46" s="44">
        <f t="shared" si="14"/>
        <v>0</v>
      </c>
      <c r="L46" s="44">
        <f t="shared" si="6"/>
        <v>0</v>
      </c>
      <c r="M46" s="26">
        <f t="shared" si="7"/>
        <v>0</v>
      </c>
      <c r="N46" s="26">
        <f t="shared" si="8"/>
        <v>0</v>
      </c>
      <c r="P46" s="41">
        <f t="shared" si="1"/>
        <v>0</v>
      </c>
    </row>
    <row r="47" spans="1:16">
      <c r="A47" s="7">
        <f t="shared" si="9"/>
        <v>24</v>
      </c>
      <c r="B47" s="44">
        <v>30</v>
      </c>
      <c r="C47" s="44">
        <f t="shared" si="11"/>
        <v>0</v>
      </c>
      <c r="D47" s="44">
        <f t="shared" si="2"/>
        <v>0</v>
      </c>
      <c r="E47" s="44">
        <f t="shared" si="10"/>
        <v>0</v>
      </c>
      <c r="F47" s="44">
        <f t="shared" si="3"/>
        <v>0</v>
      </c>
      <c r="G47" s="26">
        <f t="shared" si="15"/>
        <v>0</v>
      </c>
      <c r="H47" s="44">
        <f t="shared" si="0"/>
        <v>0</v>
      </c>
      <c r="I47" s="44">
        <f t="shared" si="12"/>
        <v>0</v>
      </c>
      <c r="J47" s="44">
        <f t="shared" si="13"/>
        <v>0</v>
      </c>
      <c r="K47" s="44">
        <f t="shared" si="14"/>
        <v>0</v>
      </c>
      <c r="L47" s="44">
        <f t="shared" si="6"/>
        <v>0</v>
      </c>
      <c r="M47" s="26">
        <f t="shared" si="7"/>
        <v>0</v>
      </c>
      <c r="N47" s="26">
        <f t="shared" si="8"/>
        <v>0</v>
      </c>
      <c r="P47" s="41">
        <f t="shared" si="1"/>
        <v>0</v>
      </c>
    </row>
    <row r="48" spans="1:16">
      <c r="A48" s="7">
        <f t="shared" si="9"/>
        <v>25</v>
      </c>
      <c r="B48" s="44">
        <v>30</v>
      </c>
      <c r="C48" s="44">
        <f t="shared" si="11"/>
        <v>0</v>
      </c>
      <c r="D48" s="44">
        <f t="shared" si="2"/>
        <v>0</v>
      </c>
      <c r="E48" s="44">
        <f t="shared" si="10"/>
        <v>0</v>
      </c>
      <c r="F48" s="44">
        <f t="shared" si="3"/>
        <v>0</v>
      </c>
      <c r="G48" s="26">
        <f t="shared" si="15"/>
        <v>0</v>
      </c>
      <c r="H48" s="44">
        <f t="shared" si="0"/>
        <v>0</v>
      </c>
      <c r="I48" s="44">
        <f t="shared" si="12"/>
        <v>0</v>
      </c>
      <c r="J48" s="44">
        <f t="shared" si="13"/>
        <v>0</v>
      </c>
      <c r="K48" s="44">
        <f t="shared" si="14"/>
        <v>0</v>
      </c>
      <c r="L48" s="44">
        <f t="shared" si="6"/>
        <v>0</v>
      </c>
      <c r="M48" s="26">
        <f t="shared" si="7"/>
        <v>0</v>
      </c>
      <c r="N48" s="26">
        <f t="shared" si="8"/>
        <v>0</v>
      </c>
      <c r="P48" s="41">
        <f t="shared" si="1"/>
        <v>0</v>
      </c>
    </row>
    <row r="49" spans="1:16">
      <c r="A49" s="7">
        <f t="shared" si="9"/>
        <v>26</v>
      </c>
      <c r="B49" s="44">
        <v>30</v>
      </c>
      <c r="C49" s="44">
        <f t="shared" si="11"/>
        <v>0</v>
      </c>
      <c r="D49" s="44">
        <f t="shared" si="2"/>
        <v>0</v>
      </c>
      <c r="E49" s="44">
        <f t="shared" si="10"/>
        <v>0</v>
      </c>
      <c r="F49" s="44">
        <f t="shared" si="3"/>
        <v>0</v>
      </c>
      <c r="G49" s="26">
        <f t="shared" si="15"/>
        <v>0</v>
      </c>
      <c r="H49" s="44">
        <f t="shared" si="0"/>
        <v>0</v>
      </c>
      <c r="I49" s="44">
        <f t="shared" si="12"/>
        <v>0</v>
      </c>
      <c r="J49" s="44">
        <f t="shared" si="13"/>
        <v>0</v>
      </c>
      <c r="K49" s="44">
        <f t="shared" si="14"/>
        <v>0</v>
      </c>
      <c r="L49" s="44">
        <f t="shared" si="6"/>
        <v>0</v>
      </c>
      <c r="M49" s="26">
        <f t="shared" si="7"/>
        <v>0</v>
      </c>
      <c r="N49" s="26">
        <f t="shared" si="8"/>
        <v>0</v>
      </c>
      <c r="P49" s="41">
        <f t="shared" si="1"/>
        <v>0</v>
      </c>
    </row>
    <row r="50" spans="1:16">
      <c r="A50" s="7">
        <f t="shared" si="9"/>
        <v>27</v>
      </c>
      <c r="B50" s="44">
        <v>30</v>
      </c>
      <c r="C50" s="44">
        <f t="shared" si="11"/>
        <v>0</v>
      </c>
      <c r="D50" s="44">
        <f t="shared" si="2"/>
        <v>0</v>
      </c>
      <c r="E50" s="44">
        <f t="shared" si="10"/>
        <v>0</v>
      </c>
      <c r="F50" s="44">
        <f t="shared" si="3"/>
        <v>0</v>
      </c>
      <c r="G50" s="26">
        <f t="shared" si="15"/>
        <v>0</v>
      </c>
      <c r="H50" s="44">
        <f t="shared" si="0"/>
        <v>0</v>
      </c>
      <c r="I50" s="44">
        <f t="shared" si="12"/>
        <v>0</v>
      </c>
      <c r="J50" s="44">
        <f t="shared" si="13"/>
        <v>0</v>
      </c>
      <c r="K50" s="44">
        <f t="shared" si="14"/>
        <v>0</v>
      </c>
      <c r="L50" s="44">
        <f t="shared" si="6"/>
        <v>0</v>
      </c>
      <c r="M50" s="26">
        <f t="shared" si="7"/>
        <v>0</v>
      </c>
      <c r="N50" s="26">
        <f t="shared" si="8"/>
        <v>0</v>
      </c>
      <c r="P50" s="41">
        <f t="shared" si="1"/>
        <v>0</v>
      </c>
    </row>
    <row r="51" spans="1:16">
      <c r="A51" s="7">
        <f t="shared" si="9"/>
        <v>28</v>
      </c>
      <c r="B51" s="44">
        <v>30</v>
      </c>
      <c r="C51" s="44">
        <f t="shared" si="11"/>
        <v>0</v>
      </c>
      <c r="D51" s="44">
        <f t="shared" si="2"/>
        <v>0</v>
      </c>
      <c r="E51" s="44">
        <f t="shared" si="10"/>
        <v>0</v>
      </c>
      <c r="F51" s="44">
        <f t="shared" si="3"/>
        <v>0</v>
      </c>
      <c r="G51" s="26">
        <f t="shared" si="15"/>
        <v>0</v>
      </c>
      <c r="H51" s="44">
        <f t="shared" si="0"/>
        <v>0</v>
      </c>
      <c r="I51" s="44">
        <f t="shared" si="12"/>
        <v>0</v>
      </c>
      <c r="J51" s="44">
        <f t="shared" si="13"/>
        <v>0</v>
      </c>
      <c r="K51" s="44">
        <f t="shared" si="14"/>
        <v>0</v>
      </c>
      <c r="L51" s="44">
        <f t="shared" si="6"/>
        <v>0</v>
      </c>
      <c r="M51" s="26">
        <f t="shared" si="7"/>
        <v>0</v>
      </c>
      <c r="N51" s="26">
        <f t="shared" si="8"/>
        <v>0</v>
      </c>
      <c r="P51" s="41">
        <f t="shared" si="1"/>
        <v>0</v>
      </c>
    </row>
    <row r="52" spans="1:16">
      <c r="A52" s="7">
        <f t="shared" si="9"/>
        <v>29</v>
      </c>
      <c r="B52" s="44">
        <v>30</v>
      </c>
      <c r="C52" s="44">
        <f t="shared" si="11"/>
        <v>0</v>
      </c>
      <c r="D52" s="44">
        <f t="shared" si="2"/>
        <v>0</v>
      </c>
      <c r="E52" s="44">
        <f t="shared" si="10"/>
        <v>0</v>
      </c>
      <c r="F52" s="44">
        <f t="shared" si="3"/>
        <v>0</v>
      </c>
      <c r="G52" s="26">
        <f t="shared" si="15"/>
        <v>0</v>
      </c>
      <c r="H52" s="44">
        <f t="shared" si="0"/>
        <v>0</v>
      </c>
      <c r="I52" s="44">
        <f t="shared" si="12"/>
        <v>0</v>
      </c>
      <c r="J52" s="44">
        <f t="shared" si="13"/>
        <v>0</v>
      </c>
      <c r="K52" s="44">
        <f t="shared" si="14"/>
        <v>0</v>
      </c>
      <c r="L52" s="44">
        <f t="shared" si="6"/>
        <v>0</v>
      </c>
      <c r="M52" s="26">
        <f t="shared" si="7"/>
        <v>0</v>
      </c>
      <c r="N52" s="26">
        <f t="shared" si="8"/>
        <v>0</v>
      </c>
      <c r="P52" s="41">
        <f t="shared" si="1"/>
        <v>0</v>
      </c>
    </row>
    <row r="53" spans="1:16">
      <c r="A53" s="7">
        <f t="shared" si="9"/>
        <v>30</v>
      </c>
      <c r="B53" s="44">
        <v>30</v>
      </c>
      <c r="C53" s="44">
        <f t="shared" si="11"/>
        <v>0</v>
      </c>
      <c r="D53" s="44">
        <f t="shared" si="2"/>
        <v>0</v>
      </c>
      <c r="E53" s="44">
        <f t="shared" si="10"/>
        <v>0</v>
      </c>
      <c r="F53" s="44">
        <f t="shared" si="3"/>
        <v>0</v>
      </c>
      <c r="G53" s="26">
        <f t="shared" si="15"/>
        <v>0</v>
      </c>
      <c r="H53" s="44">
        <f t="shared" si="0"/>
        <v>0</v>
      </c>
      <c r="I53" s="44">
        <f t="shared" si="12"/>
        <v>0</v>
      </c>
      <c r="J53" s="44">
        <f t="shared" si="13"/>
        <v>0</v>
      </c>
      <c r="K53" s="44">
        <f t="shared" si="14"/>
        <v>0</v>
      </c>
      <c r="L53" s="44">
        <f t="shared" si="6"/>
        <v>0</v>
      </c>
      <c r="M53" s="26">
        <f t="shared" si="7"/>
        <v>0</v>
      </c>
      <c r="N53" s="26">
        <f t="shared" si="8"/>
        <v>0</v>
      </c>
      <c r="P53" s="41">
        <f t="shared" si="1"/>
        <v>0</v>
      </c>
    </row>
    <row r="54" spans="1:16">
      <c r="A54" s="7">
        <f t="shared" si="9"/>
        <v>31</v>
      </c>
      <c r="B54" s="44">
        <v>30</v>
      </c>
      <c r="C54" s="44">
        <f t="shared" si="11"/>
        <v>0</v>
      </c>
      <c r="D54" s="44">
        <f t="shared" si="2"/>
        <v>0</v>
      </c>
      <c r="E54" s="44">
        <f t="shared" si="10"/>
        <v>0</v>
      </c>
      <c r="F54" s="44">
        <f t="shared" si="3"/>
        <v>0</v>
      </c>
      <c r="G54" s="26">
        <f t="shared" si="15"/>
        <v>0</v>
      </c>
      <c r="H54" s="44">
        <f t="shared" si="0"/>
        <v>0</v>
      </c>
      <c r="I54" s="44">
        <f t="shared" si="12"/>
        <v>0</v>
      </c>
      <c r="J54" s="44">
        <f t="shared" si="13"/>
        <v>0</v>
      </c>
      <c r="K54" s="44">
        <f t="shared" si="14"/>
        <v>0</v>
      </c>
      <c r="L54" s="44">
        <f t="shared" si="6"/>
        <v>0</v>
      </c>
      <c r="M54" s="26">
        <f t="shared" si="7"/>
        <v>0</v>
      </c>
      <c r="N54" s="26">
        <f t="shared" si="8"/>
        <v>0</v>
      </c>
      <c r="P54" s="41">
        <f t="shared" si="1"/>
        <v>0</v>
      </c>
    </row>
    <row r="55" spans="1:16">
      <c r="A55" s="7">
        <f t="shared" si="9"/>
        <v>32</v>
      </c>
      <c r="B55" s="44">
        <v>30</v>
      </c>
      <c r="C55" s="44">
        <f t="shared" si="11"/>
        <v>0</v>
      </c>
      <c r="D55" s="44">
        <f t="shared" si="2"/>
        <v>0</v>
      </c>
      <c r="E55" s="44">
        <f t="shared" si="10"/>
        <v>0</v>
      </c>
      <c r="F55" s="44">
        <f t="shared" si="3"/>
        <v>0</v>
      </c>
      <c r="G55" s="26">
        <f t="shared" si="15"/>
        <v>0</v>
      </c>
      <c r="H55" s="44">
        <f t="shared" si="0"/>
        <v>0</v>
      </c>
      <c r="I55" s="44">
        <f t="shared" si="12"/>
        <v>0</v>
      </c>
      <c r="J55" s="44">
        <f t="shared" si="13"/>
        <v>0</v>
      </c>
      <c r="K55" s="44">
        <f t="shared" si="14"/>
        <v>0</v>
      </c>
      <c r="L55" s="44">
        <f t="shared" si="6"/>
        <v>0</v>
      </c>
      <c r="M55" s="26">
        <f t="shared" si="7"/>
        <v>0</v>
      </c>
      <c r="N55" s="26">
        <f t="shared" si="8"/>
        <v>0</v>
      </c>
      <c r="P55" s="41">
        <f t="shared" si="1"/>
        <v>0</v>
      </c>
    </row>
    <row r="56" spans="1:16">
      <c r="A56" s="7">
        <f t="shared" si="9"/>
        <v>33</v>
      </c>
      <c r="B56" s="44">
        <v>30</v>
      </c>
      <c r="C56" s="44">
        <f t="shared" si="11"/>
        <v>0</v>
      </c>
      <c r="D56" s="44">
        <f t="shared" si="2"/>
        <v>0</v>
      </c>
      <c r="E56" s="44">
        <f t="shared" si="10"/>
        <v>0</v>
      </c>
      <c r="F56" s="44">
        <f t="shared" si="3"/>
        <v>0</v>
      </c>
      <c r="G56" s="26">
        <f t="shared" si="15"/>
        <v>0</v>
      </c>
      <c r="H56" s="44">
        <f t="shared" si="0"/>
        <v>0</v>
      </c>
      <c r="I56" s="44">
        <f t="shared" si="12"/>
        <v>0</v>
      </c>
      <c r="J56" s="44">
        <f t="shared" si="13"/>
        <v>0</v>
      </c>
      <c r="K56" s="44">
        <f t="shared" si="14"/>
        <v>0</v>
      </c>
      <c r="L56" s="44">
        <f t="shared" si="6"/>
        <v>0</v>
      </c>
      <c r="M56" s="26">
        <f t="shared" si="7"/>
        <v>0</v>
      </c>
      <c r="N56" s="26">
        <f t="shared" si="8"/>
        <v>0</v>
      </c>
      <c r="P56" s="41">
        <f t="shared" si="1"/>
        <v>0</v>
      </c>
    </row>
    <row r="57" spans="1:16">
      <c r="A57" s="7">
        <f t="shared" si="9"/>
        <v>34</v>
      </c>
      <c r="B57" s="44">
        <v>30</v>
      </c>
      <c r="C57" s="44">
        <f t="shared" si="11"/>
        <v>0</v>
      </c>
      <c r="D57" s="44">
        <f t="shared" si="2"/>
        <v>0</v>
      </c>
      <c r="E57" s="44">
        <f t="shared" si="10"/>
        <v>0</v>
      </c>
      <c r="F57" s="44">
        <f t="shared" si="3"/>
        <v>0</v>
      </c>
      <c r="G57" s="26">
        <f t="shared" si="15"/>
        <v>0</v>
      </c>
      <c r="H57" s="44">
        <f t="shared" si="0"/>
        <v>0</v>
      </c>
      <c r="I57" s="44">
        <f t="shared" si="12"/>
        <v>0</v>
      </c>
      <c r="J57" s="44">
        <f t="shared" si="13"/>
        <v>0</v>
      </c>
      <c r="K57" s="44">
        <f t="shared" si="14"/>
        <v>0</v>
      </c>
      <c r="L57" s="44">
        <f t="shared" si="6"/>
        <v>0</v>
      </c>
      <c r="M57" s="26">
        <f t="shared" si="7"/>
        <v>0</v>
      </c>
      <c r="N57" s="26">
        <f t="shared" si="8"/>
        <v>0</v>
      </c>
      <c r="P57" s="41">
        <f t="shared" si="1"/>
        <v>0</v>
      </c>
    </row>
    <row r="58" spans="1:16">
      <c r="A58" s="7">
        <f t="shared" si="9"/>
        <v>35</v>
      </c>
      <c r="B58" s="44">
        <v>30</v>
      </c>
      <c r="C58" s="44">
        <f t="shared" si="11"/>
        <v>0</v>
      </c>
      <c r="D58" s="44">
        <f t="shared" si="2"/>
        <v>0</v>
      </c>
      <c r="E58" s="44">
        <f t="shared" si="10"/>
        <v>0</v>
      </c>
      <c r="F58" s="44">
        <f t="shared" si="3"/>
        <v>0</v>
      </c>
      <c r="G58" s="26">
        <f t="shared" si="15"/>
        <v>0</v>
      </c>
      <c r="H58" s="44">
        <f t="shared" si="0"/>
        <v>0</v>
      </c>
      <c r="I58" s="44">
        <f t="shared" si="12"/>
        <v>0</v>
      </c>
      <c r="J58" s="44">
        <f t="shared" si="13"/>
        <v>0</v>
      </c>
      <c r="K58" s="44">
        <f t="shared" si="14"/>
        <v>0</v>
      </c>
      <c r="L58" s="44">
        <f t="shared" si="6"/>
        <v>0</v>
      </c>
      <c r="M58" s="26">
        <f t="shared" si="7"/>
        <v>0</v>
      </c>
      <c r="N58" s="26">
        <f t="shared" si="8"/>
        <v>0</v>
      </c>
      <c r="P58" s="41">
        <f t="shared" si="1"/>
        <v>0</v>
      </c>
    </row>
    <row r="59" spans="1:16">
      <c r="A59" s="7">
        <f t="shared" si="9"/>
        <v>36</v>
      </c>
      <c r="B59" s="44">
        <v>30</v>
      </c>
      <c r="C59" s="44">
        <f t="shared" si="11"/>
        <v>0</v>
      </c>
      <c r="D59" s="44">
        <f t="shared" si="2"/>
        <v>0</v>
      </c>
      <c r="E59" s="44">
        <f t="shared" si="10"/>
        <v>0</v>
      </c>
      <c r="F59" s="44">
        <f t="shared" si="3"/>
        <v>0</v>
      </c>
      <c r="G59" s="26">
        <f t="shared" si="15"/>
        <v>0</v>
      </c>
      <c r="H59" s="44">
        <f t="shared" si="0"/>
        <v>0</v>
      </c>
      <c r="I59" s="44">
        <f t="shared" si="12"/>
        <v>0</v>
      </c>
      <c r="J59" s="44">
        <f t="shared" si="13"/>
        <v>0</v>
      </c>
      <c r="K59" s="44">
        <f t="shared" si="14"/>
        <v>0</v>
      </c>
      <c r="L59" s="44">
        <f t="shared" si="6"/>
        <v>0</v>
      </c>
      <c r="M59" s="26">
        <f t="shared" si="7"/>
        <v>0</v>
      </c>
      <c r="N59" s="26">
        <f t="shared" si="8"/>
        <v>0</v>
      </c>
      <c r="P59" s="41">
        <f t="shared" si="1"/>
        <v>0</v>
      </c>
    </row>
    <row r="60" spans="1:16">
      <c r="A60" s="7">
        <f t="shared" si="9"/>
        <v>37</v>
      </c>
      <c r="B60" s="44">
        <v>30</v>
      </c>
      <c r="C60" s="44">
        <f t="shared" si="11"/>
        <v>0</v>
      </c>
      <c r="D60" s="44">
        <f t="shared" si="2"/>
        <v>0</v>
      </c>
      <c r="E60" s="44">
        <f t="shared" si="10"/>
        <v>0</v>
      </c>
      <c r="F60" s="44">
        <f t="shared" si="3"/>
        <v>0</v>
      </c>
      <c r="G60" s="26">
        <f t="shared" si="15"/>
        <v>0</v>
      </c>
      <c r="H60" s="44">
        <f t="shared" si="0"/>
        <v>0</v>
      </c>
      <c r="I60" s="44">
        <f t="shared" si="12"/>
        <v>0</v>
      </c>
      <c r="J60" s="44">
        <f t="shared" si="13"/>
        <v>0</v>
      </c>
      <c r="K60" s="44">
        <f t="shared" si="14"/>
        <v>0</v>
      </c>
      <c r="L60" s="44">
        <f t="shared" si="6"/>
        <v>0</v>
      </c>
      <c r="M60" s="26">
        <f t="shared" si="7"/>
        <v>0</v>
      </c>
      <c r="N60" s="26">
        <f t="shared" si="8"/>
        <v>0</v>
      </c>
      <c r="P60" s="41">
        <f t="shared" si="1"/>
        <v>0</v>
      </c>
    </row>
    <row r="61" spans="1:16">
      <c r="A61" s="7">
        <f t="shared" si="9"/>
        <v>38</v>
      </c>
      <c r="B61" s="44">
        <v>30</v>
      </c>
      <c r="C61" s="44">
        <f t="shared" si="11"/>
        <v>0</v>
      </c>
      <c r="D61" s="44">
        <f t="shared" si="2"/>
        <v>0</v>
      </c>
      <c r="E61" s="44">
        <f t="shared" si="10"/>
        <v>0</v>
      </c>
      <c r="F61" s="44">
        <f t="shared" si="3"/>
        <v>0</v>
      </c>
      <c r="G61" s="26">
        <f t="shared" si="15"/>
        <v>0</v>
      </c>
      <c r="H61" s="44">
        <f t="shared" si="0"/>
        <v>0</v>
      </c>
      <c r="I61" s="44">
        <f t="shared" si="12"/>
        <v>0</v>
      </c>
      <c r="J61" s="44">
        <f t="shared" si="13"/>
        <v>0</v>
      </c>
      <c r="K61" s="44">
        <f t="shared" si="14"/>
        <v>0</v>
      </c>
      <c r="L61" s="44">
        <f t="shared" si="6"/>
        <v>0</v>
      </c>
      <c r="M61" s="26">
        <f t="shared" si="7"/>
        <v>0</v>
      </c>
      <c r="N61" s="26">
        <f t="shared" si="8"/>
        <v>0</v>
      </c>
      <c r="P61" s="41">
        <f t="shared" si="1"/>
        <v>0</v>
      </c>
    </row>
    <row r="62" spans="1:16">
      <c r="A62" s="7">
        <f t="shared" si="9"/>
        <v>39</v>
      </c>
      <c r="B62" s="44">
        <v>30</v>
      </c>
      <c r="C62" s="44">
        <f t="shared" si="11"/>
        <v>0</v>
      </c>
      <c r="D62" s="44">
        <f t="shared" si="2"/>
        <v>0</v>
      </c>
      <c r="E62" s="44">
        <f t="shared" si="10"/>
        <v>0</v>
      </c>
      <c r="F62" s="44">
        <f t="shared" si="3"/>
        <v>0</v>
      </c>
      <c r="G62" s="26">
        <f t="shared" si="15"/>
        <v>0</v>
      </c>
      <c r="H62" s="44">
        <f t="shared" si="0"/>
        <v>0</v>
      </c>
      <c r="I62" s="44">
        <f t="shared" si="12"/>
        <v>0</v>
      </c>
      <c r="J62" s="44">
        <f t="shared" si="13"/>
        <v>0</v>
      </c>
      <c r="K62" s="44">
        <f t="shared" si="14"/>
        <v>0</v>
      </c>
      <c r="L62" s="44">
        <f t="shared" si="6"/>
        <v>0</v>
      </c>
      <c r="M62" s="26">
        <f t="shared" si="7"/>
        <v>0</v>
      </c>
      <c r="N62" s="26">
        <f t="shared" si="8"/>
        <v>0</v>
      </c>
      <c r="P62" s="41">
        <f t="shared" si="1"/>
        <v>0</v>
      </c>
    </row>
    <row r="63" spans="1:16">
      <c r="A63" s="7">
        <f t="shared" si="9"/>
        <v>40</v>
      </c>
      <c r="B63" s="44">
        <v>30</v>
      </c>
      <c r="C63" s="44">
        <f t="shared" si="11"/>
        <v>0</v>
      </c>
      <c r="D63" s="44">
        <f t="shared" si="2"/>
        <v>0</v>
      </c>
      <c r="E63" s="44">
        <f t="shared" si="10"/>
        <v>0</v>
      </c>
      <c r="F63" s="44">
        <f t="shared" si="3"/>
        <v>0</v>
      </c>
      <c r="G63" s="26">
        <f t="shared" si="15"/>
        <v>0</v>
      </c>
      <c r="H63" s="44">
        <f t="shared" si="0"/>
        <v>0</v>
      </c>
      <c r="I63" s="44">
        <f t="shared" si="12"/>
        <v>0</v>
      </c>
      <c r="J63" s="44">
        <f t="shared" si="13"/>
        <v>0</v>
      </c>
      <c r="K63" s="44">
        <f t="shared" si="14"/>
        <v>0</v>
      </c>
      <c r="L63" s="44">
        <f t="shared" si="6"/>
        <v>0</v>
      </c>
      <c r="M63" s="26">
        <f t="shared" si="7"/>
        <v>0</v>
      </c>
      <c r="N63" s="26">
        <f t="shared" si="8"/>
        <v>0</v>
      </c>
      <c r="P63" s="41">
        <f t="shared" si="1"/>
        <v>0</v>
      </c>
    </row>
    <row r="64" spans="1:16">
      <c r="A64" s="7">
        <f t="shared" si="9"/>
        <v>41</v>
      </c>
      <c r="B64" s="44">
        <v>30</v>
      </c>
      <c r="C64" s="44">
        <f t="shared" si="11"/>
        <v>0</v>
      </c>
      <c r="D64" s="44">
        <f t="shared" si="2"/>
        <v>0</v>
      </c>
      <c r="E64" s="44">
        <f t="shared" si="10"/>
        <v>0</v>
      </c>
      <c r="F64" s="44">
        <f t="shared" si="3"/>
        <v>0</v>
      </c>
      <c r="G64" s="26">
        <f t="shared" si="15"/>
        <v>0</v>
      </c>
      <c r="H64" s="44">
        <f t="shared" si="0"/>
        <v>0</v>
      </c>
      <c r="I64" s="44">
        <f t="shared" si="12"/>
        <v>0</v>
      </c>
      <c r="J64" s="44">
        <f t="shared" si="13"/>
        <v>0</v>
      </c>
      <c r="K64" s="44">
        <f t="shared" si="14"/>
        <v>0</v>
      </c>
      <c r="L64" s="44">
        <f t="shared" si="6"/>
        <v>0</v>
      </c>
      <c r="M64" s="26">
        <f t="shared" si="7"/>
        <v>0</v>
      </c>
      <c r="N64" s="26">
        <f t="shared" si="8"/>
        <v>0</v>
      </c>
      <c r="P64" s="41">
        <f t="shared" si="1"/>
        <v>0</v>
      </c>
    </row>
    <row r="65" spans="1:16">
      <c r="A65" s="7">
        <f t="shared" si="9"/>
        <v>42</v>
      </c>
      <c r="B65" s="44">
        <v>30</v>
      </c>
      <c r="C65" s="44">
        <f t="shared" si="11"/>
        <v>0</v>
      </c>
      <c r="D65" s="44">
        <f t="shared" si="2"/>
        <v>0</v>
      </c>
      <c r="E65" s="44">
        <f t="shared" si="10"/>
        <v>0</v>
      </c>
      <c r="F65" s="44">
        <f t="shared" si="3"/>
        <v>0</v>
      </c>
      <c r="G65" s="26">
        <f t="shared" si="15"/>
        <v>0</v>
      </c>
      <c r="H65" s="44">
        <f t="shared" si="0"/>
        <v>0</v>
      </c>
      <c r="I65" s="44">
        <f t="shared" si="12"/>
        <v>0</v>
      </c>
      <c r="J65" s="44">
        <f t="shared" si="13"/>
        <v>0</v>
      </c>
      <c r="K65" s="44">
        <f t="shared" si="14"/>
        <v>0</v>
      </c>
      <c r="L65" s="44">
        <f t="shared" si="6"/>
        <v>0</v>
      </c>
      <c r="M65" s="26">
        <f t="shared" si="7"/>
        <v>0</v>
      </c>
      <c r="N65" s="26">
        <f t="shared" si="8"/>
        <v>0</v>
      </c>
      <c r="P65" s="41">
        <f t="shared" si="1"/>
        <v>0</v>
      </c>
    </row>
    <row r="66" spans="1:16">
      <c r="A66" s="7">
        <f t="shared" si="9"/>
        <v>43</v>
      </c>
      <c r="B66" s="44">
        <v>30</v>
      </c>
      <c r="C66" s="44">
        <f t="shared" si="11"/>
        <v>0</v>
      </c>
      <c r="D66" s="44">
        <f t="shared" si="2"/>
        <v>0</v>
      </c>
      <c r="E66" s="44">
        <f t="shared" si="10"/>
        <v>0</v>
      </c>
      <c r="F66" s="44">
        <f t="shared" si="3"/>
        <v>0</v>
      </c>
      <c r="G66" s="26">
        <f t="shared" si="15"/>
        <v>0</v>
      </c>
      <c r="H66" s="44">
        <f t="shared" si="0"/>
        <v>0</v>
      </c>
      <c r="I66" s="44">
        <f t="shared" si="12"/>
        <v>0</v>
      </c>
      <c r="J66" s="44">
        <f t="shared" si="13"/>
        <v>0</v>
      </c>
      <c r="K66" s="44">
        <f t="shared" si="14"/>
        <v>0</v>
      </c>
      <c r="L66" s="44">
        <f t="shared" si="6"/>
        <v>0</v>
      </c>
      <c r="M66" s="26">
        <f t="shared" si="7"/>
        <v>0</v>
      </c>
      <c r="N66" s="26">
        <f t="shared" si="8"/>
        <v>0</v>
      </c>
      <c r="P66" s="41">
        <f t="shared" si="1"/>
        <v>0</v>
      </c>
    </row>
    <row r="67" spans="1:16">
      <c r="A67" s="7">
        <f t="shared" si="9"/>
        <v>44</v>
      </c>
      <c r="B67" s="44">
        <v>30</v>
      </c>
      <c r="C67" s="44">
        <f t="shared" si="11"/>
        <v>0</v>
      </c>
      <c r="D67" s="44">
        <f t="shared" si="2"/>
        <v>0</v>
      </c>
      <c r="E67" s="44">
        <f t="shared" si="10"/>
        <v>0</v>
      </c>
      <c r="F67" s="44">
        <f t="shared" si="3"/>
        <v>0</v>
      </c>
      <c r="G67" s="26">
        <f t="shared" si="15"/>
        <v>0</v>
      </c>
      <c r="H67" s="44">
        <f t="shared" si="0"/>
        <v>0</v>
      </c>
      <c r="I67" s="44">
        <f t="shared" si="12"/>
        <v>0</v>
      </c>
      <c r="J67" s="44">
        <f t="shared" si="13"/>
        <v>0</v>
      </c>
      <c r="K67" s="44">
        <f t="shared" si="14"/>
        <v>0</v>
      </c>
      <c r="L67" s="44">
        <f t="shared" si="6"/>
        <v>0</v>
      </c>
      <c r="M67" s="26">
        <f t="shared" si="7"/>
        <v>0</v>
      </c>
      <c r="N67" s="26">
        <f t="shared" si="8"/>
        <v>0</v>
      </c>
      <c r="P67" s="41">
        <f t="shared" si="1"/>
        <v>0</v>
      </c>
    </row>
    <row r="68" spans="1:16">
      <c r="A68" s="7">
        <f t="shared" si="9"/>
        <v>45</v>
      </c>
      <c r="B68" s="44">
        <v>30</v>
      </c>
      <c r="C68" s="44">
        <f t="shared" si="11"/>
        <v>0</v>
      </c>
      <c r="D68" s="44">
        <f t="shared" si="2"/>
        <v>0</v>
      </c>
      <c r="E68" s="44">
        <f t="shared" si="10"/>
        <v>0</v>
      </c>
      <c r="F68" s="44">
        <f t="shared" si="3"/>
        <v>0</v>
      </c>
      <c r="G68" s="26">
        <f t="shared" si="15"/>
        <v>0</v>
      </c>
      <c r="H68" s="44">
        <f t="shared" si="0"/>
        <v>0</v>
      </c>
      <c r="I68" s="44">
        <f t="shared" si="12"/>
        <v>0</v>
      </c>
      <c r="J68" s="44">
        <f t="shared" si="13"/>
        <v>0</v>
      </c>
      <c r="K68" s="44">
        <f t="shared" si="14"/>
        <v>0</v>
      </c>
      <c r="L68" s="44">
        <f t="shared" si="6"/>
        <v>0</v>
      </c>
      <c r="M68" s="26">
        <f t="shared" si="7"/>
        <v>0</v>
      </c>
      <c r="N68" s="26">
        <f t="shared" si="8"/>
        <v>0</v>
      </c>
      <c r="P68" s="41">
        <f t="shared" si="1"/>
        <v>0</v>
      </c>
    </row>
    <row r="69" spans="1:16">
      <c r="A69" s="7">
        <f t="shared" si="9"/>
        <v>46</v>
      </c>
      <c r="B69" s="44">
        <v>30</v>
      </c>
      <c r="C69" s="44">
        <f t="shared" si="11"/>
        <v>0</v>
      </c>
      <c r="D69" s="44">
        <f t="shared" si="2"/>
        <v>0</v>
      </c>
      <c r="E69" s="44">
        <f t="shared" si="10"/>
        <v>0</v>
      </c>
      <c r="F69" s="44">
        <f t="shared" si="3"/>
        <v>0</v>
      </c>
      <c r="G69" s="26">
        <f t="shared" si="15"/>
        <v>0</v>
      </c>
      <c r="H69" s="44">
        <f t="shared" si="0"/>
        <v>0</v>
      </c>
      <c r="I69" s="44">
        <f t="shared" si="12"/>
        <v>0</v>
      </c>
      <c r="J69" s="44">
        <f t="shared" si="13"/>
        <v>0</v>
      </c>
      <c r="K69" s="44">
        <f t="shared" si="14"/>
        <v>0</v>
      </c>
      <c r="L69" s="44">
        <f t="shared" si="6"/>
        <v>0</v>
      </c>
      <c r="M69" s="26">
        <f t="shared" si="7"/>
        <v>0</v>
      </c>
      <c r="N69" s="26">
        <f t="shared" si="8"/>
        <v>0</v>
      </c>
      <c r="P69" s="41">
        <f t="shared" si="1"/>
        <v>0</v>
      </c>
    </row>
    <row r="70" spans="1:16">
      <c r="A70" s="7">
        <f t="shared" si="9"/>
        <v>47</v>
      </c>
      <c r="B70" s="44">
        <v>30</v>
      </c>
      <c r="C70" s="44">
        <f t="shared" si="11"/>
        <v>0</v>
      </c>
      <c r="D70" s="44">
        <f t="shared" si="2"/>
        <v>0</v>
      </c>
      <c r="E70" s="44">
        <f t="shared" si="10"/>
        <v>0</v>
      </c>
      <c r="F70" s="44">
        <f t="shared" si="3"/>
        <v>0</v>
      </c>
      <c r="G70" s="26">
        <f t="shared" si="15"/>
        <v>0</v>
      </c>
      <c r="H70" s="44">
        <f t="shared" si="0"/>
        <v>0</v>
      </c>
      <c r="I70" s="44">
        <f t="shared" si="12"/>
        <v>0</v>
      </c>
      <c r="J70" s="44">
        <f t="shared" si="13"/>
        <v>0</v>
      </c>
      <c r="K70" s="44">
        <f t="shared" si="14"/>
        <v>0</v>
      </c>
      <c r="L70" s="44">
        <f t="shared" si="6"/>
        <v>0</v>
      </c>
      <c r="M70" s="26">
        <f t="shared" si="7"/>
        <v>0</v>
      </c>
      <c r="N70" s="26">
        <f t="shared" si="8"/>
        <v>0</v>
      </c>
      <c r="P70" s="41">
        <f t="shared" si="1"/>
        <v>0</v>
      </c>
    </row>
    <row r="71" spans="1:16">
      <c r="A71" s="7">
        <f t="shared" si="9"/>
        <v>48</v>
      </c>
      <c r="B71" s="44">
        <v>30</v>
      </c>
      <c r="C71" s="44">
        <f t="shared" si="11"/>
        <v>0</v>
      </c>
      <c r="D71" s="44">
        <f t="shared" si="2"/>
        <v>0</v>
      </c>
      <c r="E71" s="44">
        <f t="shared" si="10"/>
        <v>0</v>
      </c>
      <c r="F71" s="44">
        <f t="shared" si="3"/>
        <v>0</v>
      </c>
      <c r="G71" s="26">
        <f t="shared" si="15"/>
        <v>0</v>
      </c>
      <c r="H71" s="44">
        <f t="shared" si="0"/>
        <v>0</v>
      </c>
      <c r="I71" s="44">
        <f t="shared" si="12"/>
        <v>0</v>
      </c>
      <c r="J71" s="44">
        <f t="shared" si="13"/>
        <v>0</v>
      </c>
      <c r="K71" s="44">
        <f t="shared" si="14"/>
        <v>0</v>
      </c>
      <c r="L71" s="44">
        <f t="shared" si="6"/>
        <v>0</v>
      </c>
      <c r="M71" s="26">
        <f t="shared" si="7"/>
        <v>0</v>
      </c>
      <c r="N71" s="26">
        <f t="shared" si="8"/>
        <v>0</v>
      </c>
      <c r="P71" s="41">
        <f t="shared" si="1"/>
        <v>0</v>
      </c>
    </row>
    <row r="72" spans="1:16">
      <c r="A72" s="7">
        <f t="shared" si="9"/>
        <v>49</v>
      </c>
      <c r="B72" s="44">
        <v>30</v>
      </c>
      <c r="C72" s="44">
        <f t="shared" si="11"/>
        <v>0</v>
      </c>
      <c r="D72" s="44">
        <f t="shared" si="2"/>
        <v>0</v>
      </c>
      <c r="E72" s="44">
        <f t="shared" si="10"/>
        <v>0</v>
      </c>
      <c r="F72" s="44">
        <f t="shared" si="3"/>
        <v>0</v>
      </c>
      <c r="G72" s="26">
        <f t="shared" si="15"/>
        <v>0</v>
      </c>
      <c r="H72" s="44">
        <f t="shared" si="0"/>
        <v>0</v>
      </c>
      <c r="I72" s="44">
        <f t="shared" si="12"/>
        <v>0</v>
      </c>
      <c r="J72" s="44">
        <f t="shared" si="13"/>
        <v>0</v>
      </c>
      <c r="K72" s="44">
        <f t="shared" si="14"/>
        <v>0</v>
      </c>
      <c r="L72" s="44">
        <f t="shared" si="6"/>
        <v>0</v>
      </c>
      <c r="M72" s="26">
        <f t="shared" si="7"/>
        <v>0</v>
      </c>
      <c r="N72" s="26">
        <f t="shared" si="8"/>
        <v>0</v>
      </c>
      <c r="P72" s="41">
        <f t="shared" si="1"/>
        <v>0</v>
      </c>
    </row>
    <row r="73" spans="1:16">
      <c r="A73" s="7">
        <f t="shared" si="9"/>
        <v>50</v>
      </c>
      <c r="B73" s="44">
        <v>30</v>
      </c>
      <c r="C73" s="44">
        <f t="shared" si="11"/>
        <v>0</v>
      </c>
      <c r="D73" s="44">
        <f t="shared" si="2"/>
        <v>0</v>
      </c>
      <c r="E73" s="44">
        <f t="shared" si="10"/>
        <v>0</v>
      </c>
      <c r="F73" s="44">
        <f t="shared" si="3"/>
        <v>0</v>
      </c>
      <c r="G73" s="26">
        <f t="shared" si="15"/>
        <v>0</v>
      </c>
      <c r="H73" s="44">
        <f t="shared" si="0"/>
        <v>0</v>
      </c>
      <c r="I73" s="44">
        <f t="shared" si="12"/>
        <v>0</v>
      </c>
      <c r="J73" s="44">
        <f t="shared" si="13"/>
        <v>0</v>
      </c>
      <c r="K73" s="44">
        <f t="shared" si="14"/>
        <v>0</v>
      </c>
      <c r="L73" s="44">
        <f t="shared" si="6"/>
        <v>0</v>
      </c>
      <c r="M73" s="26">
        <f t="shared" si="7"/>
        <v>0</v>
      </c>
      <c r="N73" s="26">
        <f t="shared" si="8"/>
        <v>0</v>
      </c>
      <c r="P73" s="41">
        <f t="shared" si="1"/>
        <v>0</v>
      </c>
    </row>
    <row r="74" spans="1:16">
      <c r="A74" s="7">
        <f t="shared" si="9"/>
        <v>51</v>
      </c>
      <c r="B74" s="44">
        <v>30</v>
      </c>
      <c r="C74" s="44">
        <f t="shared" si="11"/>
        <v>0</v>
      </c>
      <c r="D74" s="44">
        <f t="shared" si="2"/>
        <v>0</v>
      </c>
      <c r="E74" s="44">
        <f t="shared" si="10"/>
        <v>0</v>
      </c>
      <c r="F74" s="44">
        <f t="shared" si="3"/>
        <v>0</v>
      </c>
      <c r="G74" s="26">
        <f t="shared" si="15"/>
        <v>0</v>
      </c>
      <c r="H74" s="44">
        <f t="shared" si="0"/>
        <v>0</v>
      </c>
      <c r="I74" s="44">
        <f t="shared" si="12"/>
        <v>0</v>
      </c>
      <c r="J74" s="44">
        <f t="shared" si="13"/>
        <v>0</v>
      </c>
      <c r="K74" s="44">
        <f t="shared" si="14"/>
        <v>0</v>
      </c>
      <c r="L74" s="44">
        <f t="shared" si="6"/>
        <v>0</v>
      </c>
      <c r="M74" s="26">
        <f t="shared" si="7"/>
        <v>0</v>
      </c>
      <c r="N74" s="26">
        <f t="shared" si="8"/>
        <v>0</v>
      </c>
      <c r="P74" s="41">
        <f t="shared" si="1"/>
        <v>0</v>
      </c>
    </row>
    <row r="75" spans="1:16">
      <c r="A75" s="7">
        <f t="shared" si="9"/>
        <v>52</v>
      </c>
      <c r="B75" s="44">
        <v>30</v>
      </c>
      <c r="C75" s="44">
        <f t="shared" si="11"/>
        <v>0</v>
      </c>
      <c r="D75" s="44">
        <f t="shared" si="2"/>
        <v>0</v>
      </c>
      <c r="E75" s="44">
        <f t="shared" si="10"/>
        <v>0</v>
      </c>
      <c r="F75" s="44">
        <f t="shared" si="3"/>
        <v>0</v>
      </c>
      <c r="G75" s="26">
        <f t="shared" si="15"/>
        <v>0</v>
      </c>
      <c r="H75" s="44">
        <f t="shared" si="0"/>
        <v>0</v>
      </c>
      <c r="I75" s="44">
        <f t="shared" si="12"/>
        <v>0</v>
      </c>
      <c r="J75" s="44">
        <f t="shared" si="13"/>
        <v>0</v>
      </c>
      <c r="K75" s="44">
        <f t="shared" si="14"/>
        <v>0</v>
      </c>
      <c r="L75" s="44">
        <f t="shared" si="6"/>
        <v>0</v>
      </c>
      <c r="M75" s="26">
        <f t="shared" si="7"/>
        <v>0</v>
      </c>
      <c r="N75" s="26">
        <f t="shared" si="8"/>
        <v>0</v>
      </c>
      <c r="P75" s="41">
        <f t="shared" si="1"/>
        <v>0</v>
      </c>
    </row>
    <row r="76" spans="1:16">
      <c r="A76" s="7">
        <f t="shared" si="9"/>
        <v>53</v>
      </c>
      <c r="B76" s="44">
        <v>30</v>
      </c>
      <c r="C76" s="44">
        <f t="shared" si="11"/>
        <v>0</v>
      </c>
      <c r="D76" s="44">
        <f t="shared" si="2"/>
        <v>0</v>
      </c>
      <c r="E76" s="44">
        <f t="shared" si="10"/>
        <v>0</v>
      </c>
      <c r="F76" s="44">
        <f t="shared" si="3"/>
        <v>0</v>
      </c>
      <c r="G76" s="26">
        <f t="shared" si="15"/>
        <v>0</v>
      </c>
      <c r="H76" s="44">
        <f t="shared" si="0"/>
        <v>0</v>
      </c>
      <c r="I76" s="44">
        <f t="shared" si="12"/>
        <v>0</v>
      </c>
      <c r="J76" s="44">
        <f t="shared" si="13"/>
        <v>0</v>
      </c>
      <c r="K76" s="44">
        <f t="shared" si="14"/>
        <v>0</v>
      </c>
      <c r="L76" s="44">
        <f t="shared" si="6"/>
        <v>0</v>
      </c>
      <c r="M76" s="26">
        <f t="shared" si="7"/>
        <v>0</v>
      </c>
      <c r="N76" s="26">
        <f t="shared" si="8"/>
        <v>0</v>
      </c>
      <c r="P76" s="41">
        <f t="shared" si="1"/>
        <v>0</v>
      </c>
    </row>
    <row r="77" spans="1:16">
      <c r="A77" s="7">
        <f t="shared" si="9"/>
        <v>54</v>
      </c>
      <c r="B77" s="44">
        <v>30</v>
      </c>
      <c r="C77" s="44">
        <f t="shared" si="11"/>
        <v>0</v>
      </c>
      <c r="D77" s="44">
        <f t="shared" si="2"/>
        <v>0</v>
      </c>
      <c r="E77" s="44">
        <f t="shared" si="10"/>
        <v>0</v>
      </c>
      <c r="F77" s="44">
        <f t="shared" si="3"/>
        <v>0</v>
      </c>
      <c r="G77" s="26">
        <f t="shared" si="15"/>
        <v>0</v>
      </c>
      <c r="H77" s="44">
        <f t="shared" si="0"/>
        <v>0</v>
      </c>
      <c r="I77" s="44">
        <f t="shared" si="12"/>
        <v>0</v>
      </c>
      <c r="J77" s="44">
        <f t="shared" si="13"/>
        <v>0</v>
      </c>
      <c r="K77" s="44">
        <f t="shared" si="14"/>
        <v>0</v>
      </c>
      <c r="L77" s="44">
        <f t="shared" si="6"/>
        <v>0</v>
      </c>
      <c r="M77" s="26">
        <f t="shared" si="7"/>
        <v>0</v>
      </c>
      <c r="N77" s="26">
        <f t="shared" si="8"/>
        <v>0</v>
      </c>
      <c r="P77" s="41">
        <f t="shared" si="1"/>
        <v>0</v>
      </c>
    </row>
    <row r="78" spans="1:16">
      <c r="A78" s="7">
        <f t="shared" si="9"/>
        <v>55</v>
      </c>
      <c r="B78" s="44">
        <v>30</v>
      </c>
      <c r="C78" s="44">
        <f t="shared" si="11"/>
        <v>0</v>
      </c>
      <c r="D78" s="44">
        <f t="shared" si="2"/>
        <v>0</v>
      </c>
      <c r="E78" s="44">
        <f t="shared" si="10"/>
        <v>0</v>
      </c>
      <c r="F78" s="44">
        <f t="shared" si="3"/>
        <v>0</v>
      </c>
      <c r="G78" s="26">
        <f t="shared" si="15"/>
        <v>0</v>
      </c>
      <c r="H78" s="44">
        <f t="shared" si="0"/>
        <v>0</v>
      </c>
      <c r="I78" s="44">
        <f t="shared" si="12"/>
        <v>0</v>
      </c>
      <c r="J78" s="44">
        <f t="shared" si="13"/>
        <v>0</v>
      </c>
      <c r="K78" s="44">
        <f t="shared" si="14"/>
        <v>0</v>
      </c>
      <c r="L78" s="44">
        <f t="shared" si="6"/>
        <v>0</v>
      </c>
      <c r="M78" s="26">
        <f t="shared" si="7"/>
        <v>0</v>
      </c>
      <c r="N78" s="26">
        <f t="shared" si="8"/>
        <v>0</v>
      </c>
      <c r="P78" s="41">
        <f t="shared" si="1"/>
        <v>0</v>
      </c>
    </row>
    <row r="79" spans="1:16">
      <c r="A79" s="7">
        <f t="shared" si="9"/>
        <v>56</v>
      </c>
      <c r="B79" s="44">
        <v>30</v>
      </c>
      <c r="C79" s="44">
        <f t="shared" si="11"/>
        <v>0</v>
      </c>
      <c r="D79" s="44">
        <f t="shared" si="2"/>
        <v>0</v>
      </c>
      <c r="E79" s="44">
        <f t="shared" si="10"/>
        <v>0</v>
      </c>
      <c r="F79" s="44">
        <f t="shared" si="3"/>
        <v>0</v>
      </c>
      <c r="G79" s="26">
        <f t="shared" si="15"/>
        <v>0</v>
      </c>
      <c r="H79" s="44">
        <f t="shared" si="0"/>
        <v>0</v>
      </c>
      <c r="I79" s="44">
        <f t="shared" si="12"/>
        <v>0</v>
      </c>
      <c r="J79" s="44">
        <f t="shared" si="13"/>
        <v>0</v>
      </c>
      <c r="K79" s="44">
        <f t="shared" si="14"/>
        <v>0</v>
      </c>
      <c r="L79" s="44">
        <f t="shared" si="6"/>
        <v>0</v>
      </c>
      <c r="M79" s="26">
        <f t="shared" si="7"/>
        <v>0</v>
      </c>
      <c r="N79" s="26">
        <f t="shared" si="8"/>
        <v>0</v>
      </c>
      <c r="P79" s="41">
        <f t="shared" si="1"/>
        <v>0</v>
      </c>
    </row>
    <row r="80" spans="1:16">
      <c r="A80" s="7">
        <f t="shared" si="9"/>
        <v>57</v>
      </c>
      <c r="B80" s="44">
        <v>30</v>
      </c>
      <c r="C80" s="44">
        <f t="shared" si="11"/>
        <v>0</v>
      </c>
      <c r="D80" s="44">
        <f t="shared" si="2"/>
        <v>0</v>
      </c>
      <c r="E80" s="44">
        <f t="shared" si="10"/>
        <v>0</v>
      </c>
      <c r="F80" s="44">
        <f t="shared" si="3"/>
        <v>0</v>
      </c>
      <c r="G80" s="26">
        <f t="shared" si="15"/>
        <v>0</v>
      </c>
      <c r="H80" s="44">
        <f t="shared" si="0"/>
        <v>0</v>
      </c>
      <c r="I80" s="44">
        <f t="shared" si="12"/>
        <v>0</v>
      </c>
      <c r="J80" s="44">
        <f t="shared" si="13"/>
        <v>0</v>
      </c>
      <c r="K80" s="44">
        <f t="shared" si="14"/>
        <v>0</v>
      </c>
      <c r="L80" s="44">
        <f t="shared" si="6"/>
        <v>0</v>
      </c>
      <c r="M80" s="26">
        <f t="shared" si="7"/>
        <v>0</v>
      </c>
      <c r="N80" s="26">
        <f t="shared" si="8"/>
        <v>0</v>
      </c>
      <c r="P80" s="41">
        <f t="shared" si="1"/>
        <v>0</v>
      </c>
    </row>
    <row r="81" spans="1:16">
      <c r="A81" s="7">
        <f t="shared" si="9"/>
        <v>58</v>
      </c>
      <c r="B81" s="44">
        <v>30</v>
      </c>
      <c r="C81" s="44">
        <f t="shared" si="11"/>
        <v>0</v>
      </c>
      <c r="D81" s="44">
        <f t="shared" si="2"/>
        <v>0</v>
      </c>
      <c r="E81" s="44">
        <f t="shared" si="10"/>
        <v>0</v>
      </c>
      <c r="F81" s="44">
        <f t="shared" si="3"/>
        <v>0</v>
      </c>
      <c r="G81" s="26">
        <f t="shared" si="15"/>
        <v>0</v>
      </c>
      <c r="H81" s="44">
        <f t="shared" si="0"/>
        <v>0</v>
      </c>
      <c r="I81" s="44">
        <f t="shared" si="12"/>
        <v>0</v>
      </c>
      <c r="J81" s="44">
        <f t="shared" si="13"/>
        <v>0</v>
      </c>
      <c r="K81" s="44">
        <f t="shared" si="14"/>
        <v>0</v>
      </c>
      <c r="L81" s="44">
        <f t="shared" si="6"/>
        <v>0</v>
      </c>
      <c r="M81" s="26">
        <f t="shared" si="7"/>
        <v>0</v>
      </c>
      <c r="N81" s="26">
        <f t="shared" si="8"/>
        <v>0</v>
      </c>
      <c r="P81" s="41">
        <f t="shared" si="1"/>
        <v>0</v>
      </c>
    </row>
    <row r="82" spans="1:16">
      <c r="A82" s="7">
        <f t="shared" si="9"/>
        <v>59</v>
      </c>
      <c r="B82" s="44">
        <v>30</v>
      </c>
      <c r="C82" s="44">
        <f t="shared" si="11"/>
        <v>0</v>
      </c>
      <c r="D82" s="44">
        <f t="shared" si="2"/>
        <v>0</v>
      </c>
      <c r="E82" s="44">
        <f t="shared" si="10"/>
        <v>0</v>
      </c>
      <c r="F82" s="44">
        <f t="shared" si="3"/>
        <v>0</v>
      </c>
      <c r="G82" s="26">
        <f t="shared" si="15"/>
        <v>0</v>
      </c>
      <c r="H82" s="44">
        <f t="shared" si="0"/>
        <v>0</v>
      </c>
      <c r="I82" s="44">
        <f t="shared" si="12"/>
        <v>0</v>
      </c>
      <c r="J82" s="44">
        <f t="shared" si="13"/>
        <v>0</v>
      </c>
      <c r="K82" s="44">
        <f t="shared" si="14"/>
        <v>0</v>
      </c>
      <c r="L82" s="44">
        <f t="shared" si="6"/>
        <v>0</v>
      </c>
      <c r="M82" s="26">
        <f t="shared" si="7"/>
        <v>0</v>
      </c>
      <c r="N82" s="26">
        <f t="shared" si="8"/>
        <v>0</v>
      </c>
      <c r="P82" s="41">
        <f t="shared" si="1"/>
        <v>0</v>
      </c>
    </row>
    <row r="83" spans="1:16">
      <c r="A83" s="7">
        <f t="shared" si="9"/>
        <v>60</v>
      </c>
      <c r="B83" s="44">
        <v>30</v>
      </c>
      <c r="C83" s="44">
        <f t="shared" si="11"/>
        <v>0</v>
      </c>
      <c r="D83" s="44">
        <f t="shared" si="2"/>
        <v>0</v>
      </c>
      <c r="E83" s="44">
        <f t="shared" si="10"/>
        <v>0</v>
      </c>
      <c r="F83" s="44">
        <f t="shared" si="3"/>
        <v>0</v>
      </c>
      <c r="G83" s="26">
        <f t="shared" si="15"/>
        <v>0</v>
      </c>
      <c r="H83" s="44">
        <f t="shared" si="0"/>
        <v>0</v>
      </c>
      <c r="I83" s="44">
        <f t="shared" si="12"/>
        <v>0</v>
      </c>
      <c r="J83" s="44">
        <f t="shared" si="13"/>
        <v>0</v>
      </c>
      <c r="K83" s="44">
        <f t="shared" si="14"/>
        <v>0</v>
      </c>
      <c r="L83" s="44">
        <f t="shared" si="6"/>
        <v>0</v>
      </c>
      <c r="M83" s="26">
        <f t="shared" si="7"/>
        <v>0</v>
      </c>
      <c r="N83" s="26">
        <f t="shared" si="8"/>
        <v>0</v>
      </c>
      <c r="P83" s="41">
        <f t="shared" si="1"/>
        <v>0</v>
      </c>
    </row>
    <row r="84" spans="1:16">
      <c r="A84" s="7">
        <f t="shared" si="9"/>
        <v>61</v>
      </c>
      <c r="B84" s="44">
        <v>30</v>
      </c>
      <c r="C84" s="44">
        <f t="shared" si="11"/>
        <v>0</v>
      </c>
      <c r="D84" s="44">
        <f t="shared" si="2"/>
        <v>0</v>
      </c>
      <c r="E84" s="44">
        <f t="shared" si="10"/>
        <v>0</v>
      </c>
      <c r="F84" s="44">
        <f t="shared" si="3"/>
        <v>0</v>
      </c>
      <c r="G84" s="26">
        <f t="shared" si="15"/>
        <v>0</v>
      </c>
      <c r="H84" s="44">
        <f t="shared" si="0"/>
        <v>0</v>
      </c>
      <c r="I84" s="44">
        <f t="shared" si="12"/>
        <v>0</v>
      </c>
      <c r="J84" s="44">
        <f t="shared" si="13"/>
        <v>0</v>
      </c>
      <c r="K84" s="44">
        <f t="shared" si="14"/>
        <v>0</v>
      </c>
      <c r="L84" s="44">
        <f t="shared" si="6"/>
        <v>0</v>
      </c>
      <c r="M84" s="26">
        <f t="shared" si="7"/>
        <v>0</v>
      </c>
      <c r="N84" s="26">
        <f t="shared" si="8"/>
        <v>0</v>
      </c>
      <c r="P84" s="41">
        <f t="shared" si="1"/>
        <v>0</v>
      </c>
    </row>
    <row r="85" spans="1:16">
      <c r="A85" s="7">
        <f t="shared" si="9"/>
        <v>62</v>
      </c>
      <c r="B85" s="44">
        <v>30</v>
      </c>
      <c r="C85" s="44">
        <f t="shared" si="11"/>
        <v>0</v>
      </c>
      <c r="D85" s="44">
        <f t="shared" si="2"/>
        <v>0</v>
      </c>
      <c r="E85" s="44">
        <f t="shared" si="10"/>
        <v>0</v>
      </c>
      <c r="F85" s="44">
        <f t="shared" si="3"/>
        <v>0</v>
      </c>
      <c r="G85" s="26">
        <f t="shared" si="15"/>
        <v>0</v>
      </c>
      <c r="H85" s="44">
        <f t="shared" si="0"/>
        <v>0</v>
      </c>
      <c r="I85" s="44">
        <f t="shared" si="12"/>
        <v>0</v>
      </c>
      <c r="J85" s="44">
        <f t="shared" si="13"/>
        <v>0</v>
      </c>
      <c r="K85" s="44">
        <f t="shared" si="14"/>
        <v>0</v>
      </c>
      <c r="L85" s="44">
        <f t="shared" si="6"/>
        <v>0</v>
      </c>
      <c r="M85" s="26">
        <f t="shared" si="7"/>
        <v>0</v>
      </c>
      <c r="N85" s="26">
        <f t="shared" si="8"/>
        <v>0</v>
      </c>
      <c r="P85" s="41">
        <f t="shared" si="1"/>
        <v>0</v>
      </c>
    </row>
    <row r="86" spans="1:16">
      <c r="A86" s="7">
        <f t="shared" si="9"/>
        <v>63</v>
      </c>
      <c r="B86" s="44">
        <v>30</v>
      </c>
      <c r="C86" s="44">
        <f t="shared" si="11"/>
        <v>0</v>
      </c>
      <c r="D86" s="44">
        <f t="shared" si="2"/>
        <v>0</v>
      </c>
      <c r="E86" s="44">
        <f t="shared" si="10"/>
        <v>0</v>
      </c>
      <c r="F86" s="44">
        <f t="shared" si="3"/>
        <v>0</v>
      </c>
      <c r="G86" s="26">
        <f t="shared" si="15"/>
        <v>0</v>
      </c>
      <c r="H86" s="44">
        <f t="shared" si="0"/>
        <v>0</v>
      </c>
      <c r="I86" s="44">
        <f t="shared" si="12"/>
        <v>0</v>
      </c>
      <c r="J86" s="44">
        <f t="shared" si="13"/>
        <v>0</v>
      </c>
      <c r="K86" s="44">
        <f t="shared" si="14"/>
        <v>0</v>
      </c>
      <c r="L86" s="44">
        <f t="shared" si="6"/>
        <v>0</v>
      </c>
      <c r="M86" s="26">
        <f t="shared" si="7"/>
        <v>0</v>
      </c>
      <c r="N86" s="26">
        <f t="shared" si="8"/>
        <v>0</v>
      </c>
      <c r="P86" s="41">
        <f t="shared" si="1"/>
        <v>0</v>
      </c>
    </row>
  </sheetData>
  <mergeCells count="5">
    <mergeCell ref="A1:M1"/>
    <mergeCell ref="H3:J3"/>
    <mergeCell ref="A8:A16"/>
    <mergeCell ref="H10:I10"/>
    <mergeCell ref="I21:J21"/>
  </mergeCells>
  <dataValidations count="1">
    <dataValidation type="list" allowBlank="1" showInputMessage="1" showErrorMessage="1" sqref="D18">
      <formula1>$R$7:$R$9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zoomScale="70" zoomScaleNormal="70" workbookViewId="0">
      <selection activeCell="C17" sqref="C17"/>
    </sheetView>
  </sheetViews>
  <sheetFormatPr baseColWidth="10" defaultColWidth="11.42578125" defaultRowHeight="12"/>
  <cols>
    <col min="1" max="1" width="9.85546875" style="7" customWidth="1"/>
    <col min="2" max="2" width="15.7109375" style="7" customWidth="1"/>
    <col min="3" max="3" width="14.42578125" style="7" bestFit="1" customWidth="1"/>
    <col min="4" max="4" width="13.42578125" style="7" bestFit="1" customWidth="1"/>
    <col min="5" max="6" width="11.5703125" style="7" bestFit="1" customWidth="1"/>
    <col min="7" max="7" width="15.42578125" style="7" customWidth="1"/>
    <col min="8" max="8" width="21.28515625" style="7" customWidth="1"/>
    <col min="9" max="9" width="17" style="7" customWidth="1"/>
    <col min="10" max="10" width="12.5703125" style="7" customWidth="1"/>
    <col min="11" max="11" width="12.7109375" style="7" bestFit="1" customWidth="1"/>
    <col min="12" max="12" width="12.7109375" style="7" customWidth="1"/>
    <col min="13" max="13" width="13.140625" style="7" bestFit="1" customWidth="1"/>
    <col min="14" max="14" width="11.42578125" style="7"/>
    <col min="15" max="15" width="21.5703125" style="7" customWidth="1"/>
    <col min="16" max="16" width="20.140625" style="7" customWidth="1"/>
    <col min="17" max="17" width="17.85546875" style="7" customWidth="1"/>
    <col min="18" max="18" width="14.85546875" style="7" customWidth="1"/>
    <col min="19" max="16384" width="11.42578125" style="7"/>
  </cols>
  <sheetData>
    <row r="1" spans="1:18">
      <c r="A1" s="87" t="s">
        <v>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5"/>
      <c r="O1" s="6"/>
      <c r="P1" s="6"/>
    </row>
    <row r="2" spans="1:18" ht="12.75" thickBot="1">
      <c r="A2" s="8"/>
      <c r="B2" s="8"/>
      <c r="C2" s="9" t="s">
        <v>10</v>
      </c>
      <c r="D2" s="9" t="s">
        <v>11</v>
      </c>
      <c r="E2" s="8"/>
      <c r="F2" s="8"/>
      <c r="G2" s="8"/>
      <c r="H2" s="8"/>
      <c r="I2" s="8"/>
      <c r="J2" s="8"/>
      <c r="K2" s="8"/>
      <c r="L2" s="8"/>
      <c r="M2" s="8"/>
      <c r="N2" s="10"/>
      <c r="O2" s="11"/>
      <c r="P2" s="11"/>
    </row>
    <row r="3" spans="1:18" ht="12.75" thickBot="1">
      <c r="A3" s="8"/>
      <c r="B3" s="12" t="s">
        <v>6</v>
      </c>
      <c r="C3" s="13">
        <f>TRUNC((D8/(1+C10)),4)</f>
        <v>1.3223</v>
      </c>
      <c r="D3" s="13">
        <f>+D8</f>
        <v>1.6</v>
      </c>
      <c r="E3" s="8"/>
      <c r="F3" s="8"/>
      <c r="G3" s="8"/>
      <c r="H3" s="88" t="s">
        <v>12</v>
      </c>
      <c r="I3" s="89"/>
      <c r="J3" s="90"/>
      <c r="K3" s="8"/>
      <c r="L3" s="8"/>
      <c r="M3" s="8"/>
      <c r="N3" s="10"/>
      <c r="O3" s="11"/>
      <c r="P3" s="11"/>
    </row>
    <row r="4" spans="1:18">
      <c r="A4" s="8"/>
      <c r="B4" s="12" t="s">
        <v>7</v>
      </c>
      <c r="C4" s="13">
        <f>+M19</f>
        <v>2.508796320661367</v>
      </c>
      <c r="D4" s="13">
        <f>+N19</f>
        <v>3.4960288103394168</v>
      </c>
      <c r="E4" s="8"/>
      <c r="F4" s="8"/>
      <c r="G4" s="8"/>
      <c r="H4" s="14" t="s">
        <v>13</v>
      </c>
      <c r="I4" s="15">
        <f>+D8</f>
        <v>1.6</v>
      </c>
      <c r="J4" s="16"/>
      <c r="K4" s="8"/>
      <c r="L4" s="8"/>
      <c r="M4" s="8"/>
      <c r="N4" s="10"/>
      <c r="O4" s="11"/>
      <c r="P4" s="11"/>
    </row>
    <row r="5" spans="1:18">
      <c r="A5" s="8"/>
      <c r="B5" s="12" t="s">
        <v>14</v>
      </c>
      <c r="C5" s="13">
        <f>((1+C4)^(1/C12)-1)</f>
        <v>0.11027317373113799</v>
      </c>
      <c r="D5" s="13">
        <f>((1+N19)^(1/C12)-1)</f>
        <v>0.13345014872524863</v>
      </c>
      <c r="E5" s="8"/>
      <c r="F5" s="8"/>
      <c r="G5" s="8"/>
      <c r="H5" s="17" t="s">
        <v>15</v>
      </c>
      <c r="I5" s="18">
        <f>+C9</f>
        <v>1135000</v>
      </c>
      <c r="J5" s="19"/>
      <c r="K5" s="8"/>
      <c r="L5" s="8"/>
      <c r="M5" s="8"/>
      <c r="N5" s="10"/>
      <c r="O5" s="11"/>
      <c r="P5" s="11"/>
    </row>
    <row r="6" spans="1:18">
      <c r="B6" s="12" t="s">
        <v>5</v>
      </c>
      <c r="C6" s="13">
        <f ca="1">+L19</f>
        <v>2.263701817272882</v>
      </c>
      <c r="D6" s="13">
        <f ca="1">+K19</f>
        <v>3.1330622171454463</v>
      </c>
      <c r="E6" s="8"/>
      <c r="F6" s="8"/>
      <c r="G6" s="8"/>
      <c r="H6" s="17" t="s">
        <v>16</v>
      </c>
      <c r="I6" s="7">
        <f>+C11</f>
        <v>12</v>
      </c>
      <c r="J6" s="19"/>
      <c r="K6" s="8"/>
      <c r="L6" s="8"/>
      <c r="M6" s="8"/>
      <c r="N6" s="10"/>
      <c r="O6" s="11"/>
      <c r="P6" s="11"/>
    </row>
    <row r="7" spans="1:18" ht="12.75" thickBot="1">
      <c r="E7" s="8"/>
      <c r="F7" s="8"/>
      <c r="G7" s="8"/>
      <c r="H7" s="17" t="s">
        <v>17</v>
      </c>
      <c r="I7" s="7">
        <f ca="1">IF((C19-C17)&lt;=30,0,(C19-C17))</f>
        <v>0</v>
      </c>
      <c r="J7" s="19"/>
      <c r="K7" s="8"/>
      <c r="L7" s="8"/>
      <c r="M7" s="8"/>
      <c r="N7" s="10"/>
      <c r="O7" s="11"/>
      <c r="P7" s="11"/>
    </row>
    <row r="8" spans="1:18" ht="24" customHeight="1">
      <c r="A8" s="91" t="s">
        <v>18</v>
      </c>
      <c r="B8" s="20" t="s">
        <v>13</v>
      </c>
      <c r="C8" s="21"/>
      <c r="D8" s="22">
        <v>1.6</v>
      </c>
      <c r="H8" s="23" t="s">
        <v>19</v>
      </c>
      <c r="I8" s="24" t="s">
        <v>20</v>
      </c>
      <c r="J8" s="25" t="s">
        <v>21</v>
      </c>
      <c r="N8" s="26"/>
      <c r="R8" s="16"/>
    </row>
    <row r="9" spans="1:18" ht="14.45" customHeight="1" thickBot="1">
      <c r="A9" s="92"/>
      <c r="B9" s="27" t="s">
        <v>15</v>
      </c>
      <c r="C9" s="28">
        <f>+'Encapsulado LiberCash'!N8</f>
        <v>1135000</v>
      </c>
      <c r="D9" s="29"/>
      <c r="G9" s="30"/>
      <c r="H9" s="31">
        <f ca="1">+TRUNC(I5*((I4/C13)*(I7-30))/I6,2)</f>
        <v>-12438.35</v>
      </c>
      <c r="I9" s="32">
        <f ca="1">+TRUNC(H9/(1+C10),2)</f>
        <v>-10279.620000000001</v>
      </c>
      <c r="J9" s="33">
        <f ca="1">+H9-I9</f>
        <v>-2158.7299999999996</v>
      </c>
      <c r="N9" s="26"/>
      <c r="R9" s="19"/>
    </row>
    <row r="10" spans="1:18" ht="15.75" thickBot="1">
      <c r="A10" s="92"/>
      <c r="B10" s="27" t="s">
        <v>22</v>
      </c>
      <c r="C10" s="34">
        <v>0.21</v>
      </c>
      <c r="D10" s="29"/>
      <c r="E10" s="4"/>
      <c r="H10" s="94" t="s">
        <v>23</v>
      </c>
      <c r="I10" s="95"/>
      <c r="J10" s="35">
        <f ca="1">+TRUNC(H9*$C$11,2)</f>
        <v>-149260.20000000001</v>
      </c>
      <c r="N10" s="26"/>
      <c r="R10" s="19"/>
    </row>
    <row r="11" spans="1:18" ht="12" customHeight="1">
      <c r="A11" s="92"/>
      <c r="B11" s="27" t="s">
        <v>24</v>
      </c>
      <c r="C11" s="74">
        <f>+'Encapsulado LiberCash'!P8</f>
        <v>12</v>
      </c>
      <c r="D11" s="37"/>
      <c r="N11" s="26"/>
    </row>
    <row r="12" spans="1:18" ht="14.45" customHeight="1">
      <c r="A12" s="92"/>
      <c r="B12" s="27" t="s">
        <v>25</v>
      </c>
      <c r="C12" s="36">
        <v>12</v>
      </c>
      <c r="D12" s="37"/>
      <c r="N12" s="26"/>
    </row>
    <row r="13" spans="1:18" ht="15" customHeight="1" thickBot="1">
      <c r="A13" s="92"/>
      <c r="B13" s="38" t="s">
        <v>26</v>
      </c>
      <c r="C13" s="39">
        <v>365</v>
      </c>
      <c r="D13" s="40"/>
      <c r="N13" s="26"/>
    </row>
    <row r="14" spans="1:18" ht="14.45" customHeight="1">
      <c r="A14" s="92"/>
      <c r="B14" s="20" t="s">
        <v>27</v>
      </c>
      <c r="C14" s="42">
        <v>0</v>
      </c>
      <c r="D14" s="43">
        <f>C14</f>
        <v>0</v>
      </c>
      <c r="F14" s="44"/>
      <c r="N14" s="26"/>
    </row>
    <row r="15" spans="1:18" ht="15" customHeight="1" thickBot="1">
      <c r="A15" s="92"/>
      <c r="B15" s="38" t="s">
        <v>28</v>
      </c>
      <c r="C15" s="45">
        <v>0.05</v>
      </c>
      <c r="D15" s="46">
        <f>C15*(1+C10)</f>
        <v>6.0499999999999998E-2</v>
      </c>
      <c r="I15" s="30"/>
      <c r="N15" s="26"/>
    </row>
    <row r="16" spans="1:18" ht="15" customHeight="1" thickBot="1">
      <c r="A16" s="93"/>
      <c r="B16" s="47" t="s">
        <v>29</v>
      </c>
      <c r="C16" s="48">
        <f>+((C21*(C14))/C11+(C21*(C15)/C11))</f>
        <v>4729.166666666667</v>
      </c>
      <c r="D16" s="49">
        <f>+((C21*(D14))/C11+(C21*(D15)/C11))</f>
        <v>5722.291666666667</v>
      </c>
      <c r="N16" s="26"/>
    </row>
    <row r="17" spans="1:16" ht="12.75" thickBot="1">
      <c r="B17" s="50" t="s">
        <v>30</v>
      </c>
      <c r="C17" s="51">
        <f ca="1">+TODAY()</f>
        <v>45548</v>
      </c>
      <c r="G17" s="44"/>
    </row>
    <row r="18" spans="1:16">
      <c r="B18" s="52" t="s">
        <v>31</v>
      </c>
      <c r="C18" s="77">
        <f ca="1">+C17+30</f>
        <v>45578</v>
      </c>
      <c r="K18" s="23" t="s">
        <v>32</v>
      </c>
      <c r="L18" s="23" t="s">
        <v>33</v>
      </c>
      <c r="M18" s="24" t="s">
        <v>7</v>
      </c>
      <c r="N18" s="25" t="s">
        <v>34</v>
      </c>
    </row>
    <row r="19" spans="1:16" ht="12.75" thickBot="1">
      <c r="B19" s="53" t="s">
        <v>35</v>
      </c>
      <c r="C19" s="78">
        <f ca="1">+C18</f>
        <v>45578</v>
      </c>
      <c r="K19" s="54">
        <f ca="1">+POWER(1+K20,($C$13/30))-1</f>
        <v>3.1330622171454463</v>
      </c>
      <c r="L19" s="55">
        <f ca="1">+POWER(1+L20,($C$13/30))-1</f>
        <v>2.263701817272882</v>
      </c>
      <c r="M19" s="56">
        <f>+POWER(1+M20,($C$13/30))-1</f>
        <v>2.508796320661367</v>
      </c>
      <c r="N19" s="57">
        <f>+POWER(1+N20,($C$13/30))-1</f>
        <v>3.4960288103394168</v>
      </c>
    </row>
    <row r="20" spans="1:16" ht="12.75" thickBot="1">
      <c r="I20" s="30"/>
      <c r="K20" s="58">
        <f ca="1">+IRR(K23:K35)</f>
        <v>0.12370545325201854</v>
      </c>
      <c r="L20" s="58">
        <f ca="1">+IRR(L23:L35)</f>
        <v>0.10210450752783617</v>
      </c>
      <c r="M20" s="59">
        <f>+IRR(M23:M35)</f>
        <v>0.1086833359290551</v>
      </c>
      <c r="N20" s="60">
        <f>+IRR(N23:N35)</f>
        <v>0.13150684387071476</v>
      </c>
    </row>
    <row r="21" spans="1:16" ht="12.75" thickBot="1">
      <c r="C21" s="61">
        <f>+SUM(C24:C1048576)</f>
        <v>1135000</v>
      </c>
      <c r="D21" s="61">
        <f>+SUM(D24:D1048576)</f>
        <v>1182244.1000000001</v>
      </c>
      <c r="E21" s="62" t="s">
        <v>36</v>
      </c>
      <c r="F21" s="63">
        <f>-TRUNC(PMT(D8/365*30,C11,C9),2)</f>
        <v>193103.68</v>
      </c>
      <c r="I21" s="96">
        <f ca="1">+SUM(I24:J177)</f>
        <v>-80592.705000000002</v>
      </c>
      <c r="J21" s="96"/>
      <c r="K21" s="64">
        <f ca="1">+SUM(K24:K1048576)</f>
        <v>2236651.4400000004</v>
      </c>
      <c r="L21" s="64">
        <f ca="1">+SUM(L24:L1048576)</f>
        <v>2045455.7800000003</v>
      </c>
      <c r="M21" s="65">
        <f>+SUM(M24:M1048576)</f>
        <v>2112061.1799999997</v>
      </c>
      <c r="N21" s="66">
        <f>+SUM(N24:N1048576)</f>
        <v>2317244.0999999996</v>
      </c>
    </row>
    <row r="22" spans="1:16" ht="24.75" thickBot="1">
      <c r="B22" s="67" t="s">
        <v>37</v>
      </c>
      <c r="C22" s="67" t="s">
        <v>15</v>
      </c>
      <c r="D22" s="67" t="s">
        <v>38</v>
      </c>
      <c r="E22" s="68" t="s">
        <v>39</v>
      </c>
      <c r="F22" s="68" t="s">
        <v>40</v>
      </c>
      <c r="G22" s="69" t="s">
        <v>41</v>
      </c>
      <c r="H22" s="70" t="s">
        <v>42</v>
      </c>
      <c r="I22" s="67" t="s">
        <v>43</v>
      </c>
      <c r="J22" s="69" t="s">
        <v>44</v>
      </c>
      <c r="K22" s="68" t="s">
        <v>45</v>
      </c>
      <c r="L22" s="71" t="s">
        <v>46</v>
      </c>
      <c r="M22" s="71" t="s">
        <v>47</v>
      </c>
      <c r="N22" s="71" t="s">
        <v>48</v>
      </c>
      <c r="P22" s="72" t="s">
        <v>49</v>
      </c>
    </row>
    <row r="23" spans="1:16">
      <c r="K23" s="73">
        <f>-$C$9</f>
        <v>-1135000</v>
      </c>
      <c r="L23" s="73">
        <f>-$C$9</f>
        <v>-1135000</v>
      </c>
      <c r="M23" s="73">
        <f>-$C$9</f>
        <v>-1135000</v>
      </c>
      <c r="N23" s="73">
        <f>-$C$9</f>
        <v>-1135000</v>
      </c>
    </row>
    <row r="24" spans="1:16">
      <c r="A24" s="7">
        <v>1</v>
      </c>
      <c r="B24" s="44">
        <v>30</v>
      </c>
      <c r="C24" s="44">
        <f>+H24-E24-F24</f>
        <v>43843.41</v>
      </c>
      <c r="D24" s="44">
        <f>TRUNC((C9*(D8/365)*B24),2)</f>
        <v>149260.26999999999</v>
      </c>
      <c r="E24" s="44">
        <f>+TRUNC(D24/1.21,2)</f>
        <v>123355.59</v>
      </c>
      <c r="F24" s="44">
        <f>+D24-E24</f>
        <v>25904.679999999993</v>
      </c>
      <c r="G24" s="26">
        <f>+C9-C24</f>
        <v>1091156.5900000001</v>
      </c>
      <c r="H24" s="44">
        <f t="shared" ref="H24:H86" si="0">+IF(D24=0,0,$F$21)</f>
        <v>193103.68</v>
      </c>
      <c r="I24" s="44">
        <f ca="1">TRUNC(IF(D24=0,0,$H$9),2)</f>
        <v>-12438.35</v>
      </c>
      <c r="J24" s="44">
        <f>TRUNC(IF(D24=0,0,$D$16),2)</f>
        <v>5722.29</v>
      </c>
      <c r="K24" s="44">
        <f ca="1">+TRUNC(I24+H24+J24,2)</f>
        <v>186387.62</v>
      </c>
      <c r="L24" s="44">
        <f ca="1">+K24-P24-F24</f>
        <v>161648.54500000001</v>
      </c>
      <c r="M24" s="26">
        <f>+C24+E24</f>
        <v>167199</v>
      </c>
      <c r="N24" s="26">
        <f>+C24+D24</f>
        <v>193103.68</v>
      </c>
      <c r="P24" s="41">
        <f t="shared" ref="P24:P86" ca="1" si="1">IF(C24=0,0,$J$9+($D$16-$C$16))</f>
        <v>-1165.6049999999996</v>
      </c>
    </row>
    <row r="25" spans="1:16">
      <c r="A25" s="7">
        <f>+A24+1</f>
        <v>2</v>
      </c>
      <c r="B25" s="44">
        <v>30</v>
      </c>
      <c r="C25" s="44">
        <f>IF((H25-E25-F25)&gt;G24,G24,(H25-E25-F25))</f>
        <v>49609.119999999995</v>
      </c>
      <c r="D25" s="44">
        <f t="shared" ref="D25:D86" si="2">TRUNC((G24*($D$8/365)*B25),2)</f>
        <v>143494.56</v>
      </c>
      <c r="E25" s="44">
        <f>+TRUNC(D25/1.21,2)</f>
        <v>118590.54</v>
      </c>
      <c r="F25" s="44">
        <f t="shared" ref="F25:F86" si="3">+D25-E25</f>
        <v>24904.020000000004</v>
      </c>
      <c r="G25" s="26">
        <f t="shared" ref="G25:G26" si="4">+IF(C25=0,0,G24-C25)</f>
        <v>1041547.4700000001</v>
      </c>
      <c r="H25" s="44">
        <f t="shared" si="0"/>
        <v>193103.68</v>
      </c>
      <c r="I25" s="44">
        <f ca="1">TRUNC(IF(D25=0,0,$H$9),2)</f>
        <v>-12438.35</v>
      </c>
      <c r="J25" s="44">
        <f>TRUNC(IF(D25=0,0,$D$16),2)</f>
        <v>5722.29</v>
      </c>
      <c r="K25" s="44">
        <f t="shared" ref="K25:K26" ca="1" si="5">+TRUNC(I25+H25+J25,2)</f>
        <v>186387.62</v>
      </c>
      <c r="L25" s="44">
        <f t="shared" ref="L25:L86" ca="1" si="6">+K25-P25-F25</f>
        <v>162649.20500000002</v>
      </c>
      <c r="M25" s="26">
        <f t="shared" ref="M25:M86" si="7">+C25+E25</f>
        <v>168199.65999999997</v>
      </c>
      <c r="N25" s="26">
        <f t="shared" ref="N25:N86" si="8">+C25+D25</f>
        <v>193103.68</v>
      </c>
      <c r="P25" s="41">
        <f t="shared" ca="1" si="1"/>
        <v>-1165.6049999999996</v>
      </c>
    </row>
    <row r="26" spans="1:16">
      <c r="A26" s="7">
        <f t="shared" ref="A26:A86" si="9">+A25+1</f>
        <v>3</v>
      </c>
      <c r="B26" s="44">
        <v>30</v>
      </c>
      <c r="C26" s="44">
        <f>IF((H26-E26-F26)&gt;G25,G25,(H26-E26-F26))</f>
        <v>56133.06</v>
      </c>
      <c r="D26" s="44">
        <f t="shared" si="2"/>
        <v>136970.62</v>
      </c>
      <c r="E26" s="44">
        <f t="shared" ref="E26:E86" si="10">+TRUNC(D26/1.21,2)</f>
        <v>113198.85</v>
      </c>
      <c r="F26" s="44">
        <f t="shared" si="3"/>
        <v>23771.76999999999</v>
      </c>
      <c r="G26" s="26">
        <f t="shared" si="4"/>
        <v>985414.41000000015</v>
      </c>
      <c r="H26" s="44">
        <f t="shared" si="0"/>
        <v>193103.68</v>
      </c>
      <c r="I26" s="44">
        <f ca="1">TRUNC(IF(D26=0,0,$H$9),2)</f>
        <v>-12438.35</v>
      </c>
      <c r="J26" s="44">
        <f>TRUNC(IF(D26=0,0,$D$16),2)</f>
        <v>5722.29</v>
      </c>
      <c r="K26" s="44">
        <f t="shared" ca="1" si="5"/>
        <v>186387.62</v>
      </c>
      <c r="L26" s="44">
        <f t="shared" ca="1" si="6"/>
        <v>163781.45500000002</v>
      </c>
      <c r="M26" s="26">
        <f t="shared" si="7"/>
        <v>169331.91</v>
      </c>
      <c r="N26" s="26">
        <f t="shared" si="8"/>
        <v>193103.68</v>
      </c>
      <c r="P26" s="41">
        <f t="shared" ca="1" si="1"/>
        <v>-1165.6049999999996</v>
      </c>
    </row>
    <row r="27" spans="1:16">
      <c r="A27" s="7">
        <f t="shared" si="9"/>
        <v>4</v>
      </c>
      <c r="B27" s="44">
        <v>30</v>
      </c>
      <c r="C27" s="44">
        <f t="shared" ref="C27:C86" si="11">IF((H27-E27-F27)&gt;G26,G26,(H27-E27-F27))</f>
        <v>63514.939999999988</v>
      </c>
      <c r="D27" s="44">
        <f t="shared" si="2"/>
        <v>129588.74</v>
      </c>
      <c r="E27" s="44">
        <f t="shared" si="10"/>
        <v>107098.13</v>
      </c>
      <c r="F27" s="44">
        <f t="shared" si="3"/>
        <v>22490.61</v>
      </c>
      <c r="G27" s="26">
        <f>+IF(C27=0,0,G26-C27)</f>
        <v>921899.4700000002</v>
      </c>
      <c r="H27" s="44">
        <f t="shared" si="0"/>
        <v>193103.68</v>
      </c>
      <c r="I27" s="44">
        <f t="shared" ref="I27:I86" ca="1" si="12">IF(D27=0,0,$H$9)</f>
        <v>-12438.35</v>
      </c>
      <c r="J27" s="44">
        <f t="shared" ref="J27:J86" si="13">IF(D27=0,0,$D$16)</f>
        <v>5722.291666666667</v>
      </c>
      <c r="K27" s="44">
        <f t="shared" ref="K27:K86" ca="1" si="14">+ROUND(I27+H27+J27,2)</f>
        <v>186387.62</v>
      </c>
      <c r="L27" s="44">
        <f t="shared" ca="1" si="6"/>
        <v>165062.61499999999</v>
      </c>
      <c r="M27" s="26">
        <f t="shared" si="7"/>
        <v>170613.07</v>
      </c>
      <c r="N27" s="26">
        <f t="shared" si="8"/>
        <v>193103.68</v>
      </c>
      <c r="P27" s="41">
        <f t="shared" ca="1" si="1"/>
        <v>-1165.6049999999996</v>
      </c>
    </row>
    <row r="28" spans="1:16">
      <c r="A28" s="7">
        <f t="shared" si="9"/>
        <v>5</v>
      </c>
      <c r="B28" s="44">
        <v>30</v>
      </c>
      <c r="C28" s="44">
        <f t="shared" si="11"/>
        <v>71867.59</v>
      </c>
      <c r="D28" s="44">
        <f t="shared" si="2"/>
        <v>121236.09</v>
      </c>
      <c r="E28" s="44">
        <f t="shared" si="10"/>
        <v>100195.11</v>
      </c>
      <c r="F28" s="44">
        <f t="shared" si="3"/>
        <v>21040.979999999996</v>
      </c>
      <c r="G28" s="26">
        <f t="shared" ref="G28:G86" si="15">+G27-C28</f>
        <v>850031.88000000024</v>
      </c>
      <c r="H28" s="44">
        <f t="shared" si="0"/>
        <v>193103.68</v>
      </c>
      <c r="I28" s="44">
        <f t="shared" ca="1" si="12"/>
        <v>-12438.35</v>
      </c>
      <c r="J28" s="44">
        <f t="shared" si="13"/>
        <v>5722.291666666667</v>
      </c>
      <c r="K28" s="44">
        <f t="shared" ca="1" si="14"/>
        <v>186387.62</v>
      </c>
      <c r="L28" s="44">
        <f t="shared" ca="1" si="6"/>
        <v>166512.245</v>
      </c>
      <c r="M28" s="26">
        <f t="shared" si="7"/>
        <v>172062.7</v>
      </c>
      <c r="N28" s="26">
        <f t="shared" si="8"/>
        <v>193103.68</v>
      </c>
      <c r="P28" s="41">
        <f t="shared" ca="1" si="1"/>
        <v>-1165.6049999999996</v>
      </c>
    </row>
    <row r="29" spans="1:16">
      <c r="A29" s="7">
        <f t="shared" si="9"/>
        <v>6</v>
      </c>
      <c r="B29" s="44">
        <v>30</v>
      </c>
      <c r="C29" s="44">
        <f t="shared" si="11"/>
        <v>81318.67</v>
      </c>
      <c r="D29" s="44">
        <f t="shared" si="2"/>
        <v>111785.01</v>
      </c>
      <c r="E29" s="44">
        <f t="shared" si="10"/>
        <v>92384.3</v>
      </c>
      <c r="F29" s="44">
        <f t="shared" si="3"/>
        <v>19400.709999999992</v>
      </c>
      <c r="G29" s="26">
        <f t="shared" si="15"/>
        <v>768713.2100000002</v>
      </c>
      <c r="H29" s="44">
        <f t="shared" si="0"/>
        <v>193103.68</v>
      </c>
      <c r="I29" s="44">
        <f t="shared" ca="1" si="12"/>
        <v>-12438.35</v>
      </c>
      <c r="J29" s="44">
        <f t="shared" si="13"/>
        <v>5722.291666666667</v>
      </c>
      <c r="K29" s="44">
        <f t="shared" ca="1" si="14"/>
        <v>186387.62</v>
      </c>
      <c r="L29" s="44">
        <f t="shared" ca="1" si="6"/>
        <v>168152.51500000001</v>
      </c>
      <c r="M29" s="26">
        <f t="shared" si="7"/>
        <v>173702.97</v>
      </c>
      <c r="N29" s="26">
        <f t="shared" si="8"/>
        <v>193103.68</v>
      </c>
      <c r="P29" s="41">
        <f t="shared" ca="1" si="1"/>
        <v>-1165.6049999999996</v>
      </c>
    </row>
    <row r="30" spans="1:16">
      <c r="A30" s="7">
        <f t="shared" si="9"/>
        <v>7</v>
      </c>
      <c r="B30" s="44">
        <v>30</v>
      </c>
      <c r="C30" s="44">
        <f t="shared" si="11"/>
        <v>92012.62999999999</v>
      </c>
      <c r="D30" s="44">
        <f t="shared" si="2"/>
        <v>101091.05</v>
      </c>
      <c r="E30" s="44">
        <f t="shared" si="10"/>
        <v>83546.320000000007</v>
      </c>
      <c r="F30" s="44">
        <f t="shared" si="3"/>
        <v>17544.729999999996</v>
      </c>
      <c r="G30" s="26">
        <f t="shared" si="15"/>
        <v>676700.58000000019</v>
      </c>
      <c r="H30" s="44">
        <f t="shared" si="0"/>
        <v>193103.68</v>
      </c>
      <c r="I30" s="44">
        <f t="shared" ca="1" si="12"/>
        <v>-12438.35</v>
      </c>
      <c r="J30" s="44">
        <f t="shared" si="13"/>
        <v>5722.291666666667</v>
      </c>
      <c r="K30" s="44">
        <f t="shared" ca="1" si="14"/>
        <v>186387.62</v>
      </c>
      <c r="L30" s="44">
        <f t="shared" ca="1" si="6"/>
        <v>170008.495</v>
      </c>
      <c r="M30" s="26">
        <f t="shared" si="7"/>
        <v>175558.95</v>
      </c>
      <c r="N30" s="26">
        <f t="shared" si="8"/>
        <v>193103.68</v>
      </c>
      <c r="P30" s="41">
        <f t="shared" ca="1" si="1"/>
        <v>-1165.6049999999996</v>
      </c>
    </row>
    <row r="31" spans="1:16">
      <c r="A31" s="7">
        <f t="shared" si="9"/>
        <v>8</v>
      </c>
      <c r="B31" s="44">
        <v>30</v>
      </c>
      <c r="C31" s="44">
        <f t="shared" si="11"/>
        <v>104112.92</v>
      </c>
      <c r="D31" s="44">
        <f t="shared" si="2"/>
        <v>88990.76</v>
      </c>
      <c r="E31" s="44">
        <f t="shared" si="10"/>
        <v>73546.080000000002</v>
      </c>
      <c r="F31" s="44">
        <f t="shared" si="3"/>
        <v>15444.679999999993</v>
      </c>
      <c r="G31" s="26">
        <f t="shared" si="15"/>
        <v>572587.66000000015</v>
      </c>
      <c r="H31" s="44">
        <f t="shared" si="0"/>
        <v>193103.68</v>
      </c>
      <c r="I31" s="44">
        <f t="shared" ca="1" si="12"/>
        <v>-12438.35</v>
      </c>
      <c r="J31" s="44">
        <f t="shared" si="13"/>
        <v>5722.291666666667</v>
      </c>
      <c r="K31" s="44">
        <f t="shared" ca="1" si="14"/>
        <v>186387.62</v>
      </c>
      <c r="L31" s="44">
        <f t="shared" ca="1" si="6"/>
        <v>172108.54500000001</v>
      </c>
      <c r="M31" s="26">
        <f t="shared" si="7"/>
        <v>177659</v>
      </c>
      <c r="N31" s="26">
        <f t="shared" si="8"/>
        <v>193103.68</v>
      </c>
      <c r="P31" s="41">
        <f t="shared" ca="1" si="1"/>
        <v>-1165.6049999999996</v>
      </c>
    </row>
    <row r="32" spans="1:16">
      <c r="A32" s="7">
        <f t="shared" si="9"/>
        <v>9</v>
      </c>
      <c r="B32" s="44">
        <v>30</v>
      </c>
      <c r="C32" s="44">
        <f t="shared" si="11"/>
        <v>117804.48999999999</v>
      </c>
      <c r="D32" s="44">
        <f t="shared" si="2"/>
        <v>75299.19</v>
      </c>
      <c r="E32" s="44">
        <f t="shared" si="10"/>
        <v>62230.73</v>
      </c>
      <c r="F32" s="44">
        <f t="shared" si="3"/>
        <v>13068.46</v>
      </c>
      <c r="G32" s="26">
        <f t="shared" si="15"/>
        <v>454783.17000000016</v>
      </c>
      <c r="H32" s="44">
        <f t="shared" si="0"/>
        <v>193103.68</v>
      </c>
      <c r="I32" s="44">
        <f t="shared" ca="1" si="12"/>
        <v>-12438.35</v>
      </c>
      <c r="J32" s="44">
        <f t="shared" si="13"/>
        <v>5722.291666666667</v>
      </c>
      <c r="K32" s="44">
        <f t="shared" ca="1" si="14"/>
        <v>186387.62</v>
      </c>
      <c r="L32" s="44">
        <f t="shared" ca="1" si="6"/>
        <v>174484.76500000001</v>
      </c>
      <c r="M32" s="26">
        <f t="shared" si="7"/>
        <v>180035.22</v>
      </c>
      <c r="N32" s="26">
        <f t="shared" si="8"/>
        <v>193103.68</v>
      </c>
      <c r="P32" s="41">
        <f t="shared" ca="1" si="1"/>
        <v>-1165.6049999999996</v>
      </c>
    </row>
    <row r="33" spans="1:16">
      <c r="A33" s="7">
        <f t="shared" si="9"/>
        <v>10</v>
      </c>
      <c r="B33" s="44">
        <v>30</v>
      </c>
      <c r="C33" s="44">
        <f t="shared" si="11"/>
        <v>133296.57999999999</v>
      </c>
      <c r="D33" s="44">
        <f t="shared" si="2"/>
        <v>59807.1</v>
      </c>
      <c r="E33" s="44">
        <f t="shared" si="10"/>
        <v>49427.35</v>
      </c>
      <c r="F33" s="44">
        <f t="shared" si="3"/>
        <v>10379.75</v>
      </c>
      <c r="G33" s="26">
        <f t="shared" si="15"/>
        <v>321486.5900000002</v>
      </c>
      <c r="H33" s="44">
        <f t="shared" si="0"/>
        <v>193103.68</v>
      </c>
      <c r="I33" s="44">
        <f t="shared" ca="1" si="12"/>
        <v>-12438.35</v>
      </c>
      <c r="J33" s="44">
        <f t="shared" si="13"/>
        <v>5722.291666666667</v>
      </c>
      <c r="K33" s="44">
        <f t="shared" ca="1" si="14"/>
        <v>186387.62</v>
      </c>
      <c r="L33" s="44">
        <f t="shared" ca="1" si="6"/>
        <v>177173.47500000001</v>
      </c>
      <c r="M33" s="26">
        <f t="shared" si="7"/>
        <v>182723.93</v>
      </c>
      <c r="N33" s="26">
        <f t="shared" si="8"/>
        <v>193103.68</v>
      </c>
      <c r="P33" s="41">
        <f t="shared" ca="1" si="1"/>
        <v>-1165.6049999999996</v>
      </c>
    </row>
    <row r="34" spans="1:16">
      <c r="A34" s="7">
        <f t="shared" si="9"/>
        <v>11</v>
      </c>
      <c r="B34" s="44">
        <v>30</v>
      </c>
      <c r="C34" s="44">
        <f t="shared" si="11"/>
        <v>150826</v>
      </c>
      <c r="D34" s="44">
        <f t="shared" si="2"/>
        <v>42277.68</v>
      </c>
      <c r="E34" s="44">
        <f t="shared" si="10"/>
        <v>34940.230000000003</v>
      </c>
      <c r="F34" s="44">
        <f t="shared" si="3"/>
        <v>7337.4499999999971</v>
      </c>
      <c r="G34" s="26">
        <f t="shared" si="15"/>
        <v>170660.5900000002</v>
      </c>
      <c r="H34" s="44">
        <f t="shared" si="0"/>
        <v>193103.68</v>
      </c>
      <c r="I34" s="44">
        <f t="shared" ca="1" si="12"/>
        <v>-12438.35</v>
      </c>
      <c r="J34" s="44">
        <f t="shared" si="13"/>
        <v>5722.291666666667</v>
      </c>
      <c r="K34" s="44">
        <f t="shared" ca="1" si="14"/>
        <v>186387.62</v>
      </c>
      <c r="L34" s="44">
        <f t="shared" ca="1" si="6"/>
        <v>180215.77500000002</v>
      </c>
      <c r="M34" s="26">
        <f t="shared" si="7"/>
        <v>185766.23</v>
      </c>
      <c r="N34" s="26">
        <f t="shared" si="8"/>
        <v>193103.68</v>
      </c>
      <c r="P34" s="41">
        <f t="shared" ca="1" si="1"/>
        <v>-1165.6049999999996</v>
      </c>
    </row>
    <row r="35" spans="1:16">
      <c r="A35" s="7">
        <f t="shared" si="9"/>
        <v>12</v>
      </c>
      <c r="B35" s="44">
        <v>30</v>
      </c>
      <c r="C35" s="44">
        <f t="shared" si="11"/>
        <v>170660.5900000002</v>
      </c>
      <c r="D35" s="44">
        <f t="shared" si="2"/>
        <v>22443.03</v>
      </c>
      <c r="E35" s="44">
        <f t="shared" si="10"/>
        <v>18547.95</v>
      </c>
      <c r="F35" s="44">
        <f t="shared" si="3"/>
        <v>3895.0799999999981</v>
      </c>
      <c r="G35" s="26">
        <f t="shared" si="15"/>
        <v>0</v>
      </c>
      <c r="H35" s="44">
        <f t="shared" si="0"/>
        <v>193103.68</v>
      </c>
      <c r="I35" s="44">
        <f t="shared" ca="1" si="12"/>
        <v>-12438.35</v>
      </c>
      <c r="J35" s="44">
        <f t="shared" si="13"/>
        <v>5722.291666666667</v>
      </c>
      <c r="K35" s="44">
        <f t="shared" ca="1" si="14"/>
        <v>186387.62</v>
      </c>
      <c r="L35" s="44">
        <f t="shared" ca="1" si="6"/>
        <v>183658.14500000002</v>
      </c>
      <c r="M35" s="26">
        <f t="shared" si="7"/>
        <v>189208.54000000021</v>
      </c>
      <c r="N35" s="26">
        <f t="shared" si="8"/>
        <v>193103.6200000002</v>
      </c>
      <c r="P35" s="41">
        <f t="shared" ca="1" si="1"/>
        <v>-1165.6049999999996</v>
      </c>
    </row>
    <row r="36" spans="1:16">
      <c r="A36" s="7">
        <f t="shared" si="9"/>
        <v>13</v>
      </c>
      <c r="B36" s="44">
        <v>30</v>
      </c>
      <c r="C36" s="44">
        <f t="shared" si="11"/>
        <v>0</v>
      </c>
      <c r="D36" s="44">
        <f t="shared" si="2"/>
        <v>0</v>
      </c>
      <c r="E36" s="44">
        <f t="shared" si="10"/>
        <v>0</v>
      </c>
      <c r="F36" s="44">
        <f t="shared" si="3"/>
        <v>0</v>
      </c>
      <c r="G36" s="26">
        <f t="shared" si="15"/>
        <v>0</v>
      </c>
      <c r="H36" s="44">
        <f t="shared" si="0"/>
        <v>0</v>
      </c>
      <c r="I36" s="44">
        <f t="shared" si="12"/>
        <v>0</v>
      </c>
      <c r="J36" s="44">
        <f t="shared" si="13"/>
        <v>0</v>
      </c>
      <c r="K36" s="44">
        <f t="shared" si="14"/>
        <v>0</v>
      </c>
      <c r="L36" s="44">
        <f t="shared" si="6"/>
        <v>0</v>
      </c>
      <c r="M36" s="26">
        <f t="shared" si="7"/>
        <v>0</v>
      </c>
      <c r="N36" s="26">
        <f t="shared" si="8"/>
        <v>0</v>
      </c>
      <c r="P36" s="41">
        <f t="shared" si="1"/>
        <v>0</v>
      </c>
    </row>
    <row r="37" spans="1:16">
      <c r="A37" s="7">
        <f t="shared" si="9"/>
        <v>14</v>
      </c>
      <c r="B37" s="44">
        <v>30</v>
      </c>
      <c r="C37" s="44">
        <f t="shared" si="11"/>
        <v>0</v>
      </c>
      <c r="D37" s="44">
        <f t="shared" si="2"/>
        <v>0</v>
      </c>
      <c r="E37" s="44">
        <f t="shared" si="10"/>
        <v>0</v>
      </c>
      <c r="F37" s="44">
        <f t="shared" si="3"/>
        <v>0</v>
      </c>
      <c r="G37" s="26">
        <f t="shared" si="15"/>
        <v>0</v>
      </c>
      <c r="H37" s="44">
        <f t="shared" si="0"/>
        <v>0</v>
      </c>
      <c r="I37" s="44">
        <f t="shared" si="12"/>
        <v>0</v>
      </c>
      <c r="J37" s="44">
        <f t="shared" si="13"/>
        <v>0</v>
      </c>
      <c r="K37" s="44">
        <f t="shared" si="14"/>
        <v>0</v>
      </c>
      <c r="L37" s="44">
        <f t="shared" si="6"/>
        <v>0</v>
      </c>
      <c r="M37" s="26">
        <f t="shared" si="7"/>
        <v>0</v>
      </c>
      <c r="N37" s="26">
        <f t="shared" si="8"/>
        <v>0</v>
      </c>
      <c r="P37" s="41">
        <f t="shared" si="1"/>
        <v>0</v>
      </c>
    </row>
    <row r="38" spans="1:16">
      <c r="A38" s="7">
        <f t="shared" si="9"/>
        <v>15</v>
      </c>
      <c r="B38" s="44">
        <v>30</v>
      </c>
      <c r="C38" s="44">
        <f t="shared" si="11"/>
        <v>0</v>
      </c>
      <c r="D38" s="44">
        <f t="shared" si="2"/>
        <v>0</v>
      </c>
      <c r="E38" s="44">
        <f t="shared" si="10"/>
        <v>0</v>
      </c>
      <c r="F38" s="44">
        <f t="shared" si="3"/>
        <v>0</v>
      </c>
      <c r="G38" s="26">
        <f t="shared" si="15"/>
        <v>0</v>
      </c>
      <c r="H38" s="44">
        <f t="shared" si="0"/>
        <v>0</v>
      </c>
      <c r="I38" s="44">
        <f t="shared" si="12"/>
        <v>0</v>
      </c>
      <c r="J38" s="44">
        <f t="shared" si="13"/>
        <v>0</v>
      </c>
      <c r="K38" s="44">
        <f t="shared" si="14"/>
        <v>0</v>
      </c>
      <c r="L38" s="44">
        <f t="shared" si="6"/>
        <v>0</v>
      </c>
      <c r="M38" s="26">
        <f t="shared" si="7"/>
        <v>0</v>
      </c>
      <c r="N38" s="26">
        <f t="shared" si="8"/>
        <v>0</v>
      </c>
      <c r="P38" s="41">
        <f t="shared" si="1"/>
        <v>0</v>
      </c>
    </row>
    <row r="39" spans="1:16">
      <c r="A39" s="7">
        <f t="shared" si="9"/>
        <v>16</v>
      </c>
      <c r="B39" s="44">
        <v>30</v>
      </c>
      <c r="C39" s="44">
        <f t="shared" si="11"/>
        <v>0</v>
      </c>
      <c r="D39" s="44">
        <f t="shared" si="2"/>
        <v>0</v>
      </c>
      <c r="E39" s="44">
        <f t="shared" si="10"/>
        <v>0</v>
      </c>
      <c r="F39" s="44">
        <f t="shared" si="3"/>
        <v>0</v>
      </c>
      <c r="G39" s="26">
        <f t="shared" si="15"/>
        <v>0</v>
      </c>
      <c r="H39" s="44">
        <f t="shared" si="0"/>
        <v>0</v>
      </c>
      <c r="I39" s="44">
        <f t="shared" si="12"/>
        <v>0</v>
      </c>
      <c r="J39" s="44">
        <f t="shared" si="13"/>
        <v>0</v>
      </c>
      <c r="K39" s="44">
        <f t="shared" si="14"/>
        <v>0</v>
      </c>
      <c r="L39" s="44">
        <f t="shared" si="6"/>
        <v>0</v>
      </c>
      <c r="M39" s="26">
        <f t="shared" si="7"/>
        <v>0</v>
      </c>
      <c r="N39" s="26">
        <f t="shared" si="8"/>
        <v>0</v>
      </c>
      <c r="P39" s="41">
        <f t="shared" si="1"/>
        <v>0</v>
      </c>
    </row>
    <row r="40" spans="1:16">
      <c r="A40" s="7">
        <f t="shared" si="9"/>
        <v>17</v>
      </c>
      <c r="B40" s="44">
        <v>30</v>
      </c>
      <c r="C40" s="44">
        <f t="shared" si="11"/>
        <v>0</v>
      </c>
      <c r="D40" s="44">
        <f t="shared" si="2"/>
        <v>0</v>
      </c>
      <c r="E40" s="44">
        <f t="shared" si="10"/>
        <v>0</v>
      </c>
      <c r="F40" s="44">
        <f t="shared" si="3"/>
        <v>0</v>
      </c>
      <c r="G40" s="26">
        <f t="shared" si="15"/>
        <v>0</v>
      </c>
      <c r="H40" s="44">
        <f t="shared" si="0"/>
        <v>0</v>
      </c>
      <c r="I40" s="44">
        <f t="shared" si="12"/>
        <v>0</v>
      </c>
      <c r="J40" s="44">
        <f t="shared" si="13"/>
        <v>0</v>
      </c>
      <c r="K40" s="44">
        <f t="shared" si="14"/>
        <v>0</v>
      </c>
      <c r="L40" s="44">
        <f t="shared" si="6"/>
        <v>0</v>
      </c>
      <c r="M40" s="26">
        <f t="shared" si="7"/>
        <v>0</v>
      </c>
      <c r="N40" s="26">
        <f t="shared" si="8"/>
        <v>0</v>
      </c>
      <c r="P40" s="41">
        <f t="shared" si="1"/>
        <v>0</v>
      </c>
    </row>
    <row r="41" spans="1:16">
      <c r="A41" s="7">
        <f t="shared" si="9"/>
        <v>18</v>
      </c>
      <c r="B41" s="44">
        <v>30</v>
      </c>
      <c r="C41" s="44">
        <f t="shared" si="11"/>
        <v>0</v>
      </c>
      <c r="D41" s="44">
        <f t="shared" si="2"/>
        <v>0</v>
      </c>
      <c r="E41" s="44">
        <f t="shared" si="10"/>
        <v>0</v>
      </c>
      <c r="F41" s="44">
        <f t="shared" si="3"/>
        <v>0</v>
      </c>
      <c r="G41" s="26">
        <f t="shared" si="15"/>
        <v>0</v>
      </c>
      <c r="H41" s="44">
        <f t="shared" si="0"/>
        <v>0</v>
      </c>
      <c r="I41" s="44">
        <f t="shared" si="12"/>
        <v>0</v>
      </c>
      <c r="J41" s="44">
        <f t="shared" si="13"/>
        <v>0</v>
      </c>
      <c r="K41" s="44">
        <f t="shared" si="14"/>
        <v>0</v>
      </c>
      <c r="L41" s="44">
        <f t="shared" si="6"/>
        <v>0</v>
      </c>
      <c r="M41" s="26">
        <f t="shared" si="7"/>
        <v>0</v>
      </c>
      <c r="N41" s="26">
        <f t="shared" si="8"/>
        <v>0</v>
      </c>
      <c r="P41" s="41">
        <f t="shared" si="1"/>
        <v>0</v>
      </c>
    </row>
    <row r="42" spans="1:16">
      <c r="A42" s="7">
        <f t="shared" si="9"/>
        <v>19</v>
      </c>
      <c r="B42" s="44">
        <v>30</v>
      </c>
      <c r="C42" s="44">
        <f t="shared" si="11"/>
        <v>0</v>
      </c>
      <c r="D42" s="44">
        <f t="shared" si="2"/>
        <v>0</v>
      </c>
      <c r="E42" s="44">
        <f t="shared" si="10"/>
        <v>0</v>
      </c>
      <c r="F42" s="44">
        <f t="shared" si="3"/>
        <v>0</v>
      </c>
      <c r="G42" s="26">
        <f t="shared" si="15"/>
        <v>0</v>
      </c>
      <c r="H42" s="44">
        <f t="shared" si="0"/>
        <v>0</v>
      </c>
      <c r="I42" s="44">
        <f t="shared" si="12"/>
        <v>0</v>
      </c>
      <c r="J42" s="44">
        <f t="shared" si="13"/>
        <v>0</v>
      </c>
      <c r="K42" s="44">
        <f t="shared" si="14"/>
        <v>0</v>
      </c>
      <c r="L42" s="44">
        <f t="shared" si="6"/>
        <v>0</v>
      </c>
      <c r="M42" s="26">
        <f t="shared" si="7"/>
        <v>0</v>
      </c>
      <c r="N42" s="26">
        <f t="shared" si="8"/>
        <v>0</v>
      </c>
      <c r="P42" s="41">
        <f t="shared" si="1"/>
        <v>0</v>
      </c>
    </row>
    <row r="43" spans="1:16">
      <c r="A43" s="7">
        <f t="shared" si="9"/>
        <v>20</v>
      </c>
      <c r="B43" s="44">
        <v>30</v>
      </c>
      <c r="C43" s="44">
        <f t="shared" si="11"/>
        <v>0</v>
      </c>
      <c r="D43" s="44">
        <f t="shared" si="2"/>
        <v>0</v>
      </c>
      <c r="E43" s="44">
        <f t="shared" si="10"/>
        <v>0</v>
      </c>
      <c r="F43" s="44">
        <f t="shared" si="3"/>
        <v>0</v>
      </c>
      <c r="G43" s="26">
        <f t="shared" si="15"/>
        <v>0</v>
      </c>
      <c r="H43" s="44">
        <f t="shared" si="0"/>
        <v>0</v>
      </c>
      <c r="I43" s="44">
        <f t="shared" si="12"/>
        <v>0</v>
      </c>
      <c r="J43" s="44">
        <f t="shared" si="13"/>
        <v>0</v>
      </c>
      <c r="K43" s="44">
        <f t="shared" si="14"/>
        <v>0</v>
      </c>
      <c r="L43" s="44">
        <f t="shared" si="6"/>
        <v>0</v>
      </c>
      <c r="M43" s="26">
        <f t="shared" si="7"/>
        <v>0</v>
      </c>
      <c r="N43" s="26">
        <f t="shared" si="8"/>
        <v>0</v>
      </c>
      <c r="P43" s="41">
        <f t="shared" si="1"/>
        <v>0</v>
      </c>
    </row>
    <row r="44" spans="1:16">
      <c r="A44" s="7">
        <f t="shared" si="9"/>
        <v>21</v>
      </c>
      <c r="B44" s="44">
        <v>30</v>
      </c>
      <c r="C44" s="44">
        <f t="shared" si="11"/>
        <v>0</v>
      </c>
      <c r="D44" s="44">
        <f t="shared" si="2"/>
        <v>0</v>
      </c>
      <c r="E44" s="44">
        <f t="shared" si="10"/>
        <v>0</v>
      </c>
      <c r="F44" s="44">
        <f t="shared" si="3"/>
        <v>0</v>
      </c>
      <c r="G44" s="26">
        <f t="shared" si="15"/>
        <v>0</v>
      </c>
      <c r="H44" s="44">
        <f t="shared" si="0"/>
        <v>0</v>
      </c>
      <c r="I44" s="44">
        <f t="shared" si="12"/>
        <v>0</v>
      </c>
      <c r="J44" s="44">
        <f t="shared" si="13"/>
        <v>0</v>
      </c>
      <c r="K44" s="44">
        <f t="shared" si="14"/>
        <v>0</v>
      </c>
      <c r="L44" s="44">
        <f t="shared" si="6"/>
        <v>0</v>
      </c>
      <c r="M44" s="26">
        <f t="shared" si="7"/>
        <v>0</v>
      </c>
      <c r="N44" s="26">
        <f t="shared" si="8"/>
        <v>0</v>
      </c>
      <c r="P44" s="41">
        <f t="shared" si="1"/>
        <v>0</v>
      </c>
    </row>
    <row r="45" spans="1:16">
      <c r="A45" s="7">
        <f t="shared" si="9"/>
        <v>22</v>
      </c>
      <c r="B45" s="44">
        <v>30</v>
      </c>
      <c r="C45" s="44">
        <f t="shared" si="11"/>
        <v>0</v>
      </c>
      <c r="D45" s="44">
        <f t="shared" si="2"/>
        <v>0</v>
      </c>
      <c r="E45" s="44">
        <f t="shared" si="10"/>
        <v>0</v>
      </c>
      <c r="F45" s="44">
        <f t="shared" si="3"/>
        <v>0</v>
      </c>
      <c r="G45" s="26">
        <f t="shared" si="15"/>
        <v>0</v>
      </c>
      <c r="H45" s="44">
        <f t="shared" si="0"/>
        <v>0</v>
      </c>
      <c r="I45" s="44">
        <f t="shared" si="12"/>
        <v>0</v>
      </c>
      <c r="J45" s="44">
        <f t="shared" si="13"/>
        <v>0</v>
      </c>
      <c r="K45" s="44">
        <f t="shared" si="14"/>
        <v>0</v>
      </c>
      <c r="L45" s="44">
        <f t="shared" si="6"/>
        <v>0</v>
      </c>
      <c r="M45" s="26">
        <f t="shared" si="7"/>
        <v>0</v>
      </c>
      <c r="N45" s="26">
        <f t="shared" si="8"/>
        <v>0</v>
      </c>
      <c r="P45" s="41">
        <f t="shared" si="1"/>
        <v>0</v>
      </c>
    </row>
    <row r="46" spans="1:16">
      <c r="A46" s="7">
        <f t="shared" si="9"/>
        <v>23</v>
      </c>
      <c r="B46" s="44">
        <v>30</v>
      </c>
      <c r="C46" s="44">
        <f t="shared" si="11"/>
        <v>0</v>
      </c>
      <c r="D46" s="44">
        <f t="shared" si="2"/>
        <v>0</v>
      </c>
      <c r="E46" s="44">
        <f t="shared" si="10"/>
        <v>0</v>
      </c>
      <c r="F46" s="44">
        <f t="shared" si="3"/>
        <v>0</v>
      </c>
      <c r="G46" s="26">
        <f t="shared" si="15"/>
        <v>0</v>
      </c>
      <c r="H46" s="44">
        <f t="shared" si="0"/>
        <v>0</v>
      </c>
      <c r="I46" s="44">
        <f t="shared" si="12"/>
        <v>0</v>
      </c>
      <c r="J46" s="44">
        <f t="shared" si="13"/>
        <v>0</v>
      </c>
      <c r="K46" s="44">
        <f t="shared" si="14"/>
        <v>0</v>
      </c>
      <c r="L46" s="44">
        <f t="shared" si="6"/>
        <v>0</v>
      </c>
      <c r="M46" s="26">
        <f t="shared" si="7"/>
        <v>0</v>
      </c>
      <c r="N46" s="26">
        <f t="shared" si="8"/>
        <v>0</v>
      </c>
      <c r="P46" s="41">
        <f t="shared" si="1"/>
        <v>0</v>
      </c>
    </row>
    <row r="47" spans="1:16">
      <c r="A47" s="7">
        <f t="shared" si="9"/>
        <v>24</v>
      </c>
      <c r="B47" s="44">
        <v>30</v>
      </c>
      <c r="C47" s="44">
        <f t="shared" si="11"/>
        <v>0</v>
      </c>
      <c r="D47" s="44">
        <f t="shared" si="2"/>
        <v>0</v>
      </c>
      <c r="E47" s="44">
        <f t="shared" si="10"/>
        <v>0</v>
      </c>
      <c r="F47" s="44">
        <f t="shared" si="3"/>
        <v>0</v>
      </c>
      <c r="G47" s="26">
        <f t="shared" si="15"/>
        <v>0</v>
      </c>
      <c r="H47" s="44">
        <f t="shared" si="0"/>
        <v>0</v>
      </c>
      <c r="I47" s="44">
        <f t="shared" si="12"/>
        <v>0</v>
      </c>
      <c r="J47" s="44">
        <f t="shared" si="13"/>
        <v>0</v>
      </c>
      <c r="K47" s="44">
        <f t="shared" si="14"/>
        <v>0</v>
      </c>
      <c r="L47" s="44">
        <f t="shared" si="6"/>
        <v>0</v>
      </c>
      <c r="M47" s="26">
        <f t="shared" si="7"/>
        <v>0</v>
      </c>
      <c r="N47" s="26">
        <f t="shared" si="8"/>
        <v>0</v>
      </c>
      <c r="P47" s="41">
        <f t="shared" si="1"/>
        <v>0</v>
      </c>
    </row>
    <row r="48" spans="1:16">
      <c r="A48" s="7">
        <f t="shared" si="9"/>
        <v>25</v>
      </c>
      <c r="B48" s="44">
        <v>30</v>
      </c>
      <c r="C48" s="44">
        <f t="shared" si="11"/>
        <v>0</v>
      </c>
      <c r="D48" s="44">
        <f t="shared" si="2"/>
        <v>0</v>
      </c>
      <c r="E48" s="44">
        <f t="shared" si="10"/>
        <v>0</v>
      </c>
      <c r="F48" s="44">
        <f t="shared" si="3"/>
        <v>0</v>
      </c>
      <c r="G48" s="26">
        <f t="shared" si="15"/>
        <v>0</v>
      </c>
      <c r="H48" s="44">
        <f t="shared" si="0"/>
        <v>0</v>
      </c>
      <c r="I48" s="44">
        <f t="shared" si="12"/>
        <v>0</v>
      </c>
      <c r="J48" s="44">
        <f t="shared" si="13"/>
        <v>0</v>
      </c>
      <c r="K48" s="44">
        <f t="shared" si="14"/>
        <v>0</v>
      </c>
      <c r="L48" s="44">
        <f t="shared" si="6"/>
        <v>0</v>
      </c>
      <c r="M48" s="26">
        <f t="shared" si="7"/>
        <v>0</v>
      </c>
      <c r="N48" s="26">
        <f t="shared" si="8"/>
        <v>0</v>
      </c>
      <c r="P48" s="41">
        <f t="shared" si="1"/>
        <v>0</v>
      </c>
    </row>
    <row r="49" spans="1:16">
      <c r="A49" s="7">
        <f t="shared" si="9"/>
        <v>26</v>
      </c>
      <c r="B49" s="44">
        <v>30</v>
      </c>
      <c r="C49" s="44">
        <f t="shared" si="11"/>
        <v>0</v>
      </c>
      <c r="D49" s="44">
        <f t="shared" si="2"/>
        <v>0</v>
      </c>
      <c r="E49" s="44">
        <f t="shared" si="10"/>
        <v>0</v>
      </c>
      <c r="F49" s="44">
        <f t="shared" si="3"/>
        <v>0</v>
      </c>
      <c r="G49" s="26">
        <f t="shared" si="15"/>
        <v>0</v>
      </c>
      <c r="H49" s="44">
        <f t="shared" si="0"/>
        <v>0</v>
      </c>
      <c r="I49" s="44">
        <f t="shared" si="12"/>
        <v>0</v>
      </c>
      <c r="J49" s="44">
        <f t="shared" si="13"/>
        <v>0</v>
      </c>
      <c r="K49" s="44">
        <f t="shared" si="14"/>
        <v>0</v>
      </c>
      <c r="L49" s="44">
        <f t="shared" si="6"/>
        <v>0</v>
      </c>
      <c r="M49" s="26">
        <f t="shared" si="7"/>
        <v>0</v>
      </c>
      <c r="N49" s="26">
        <f t="shared" si="8"/>
        <v>0</v>
      </c>
      <c r="P49" s="41">
        <f t="shared" si="1"/>
        <v>0</v>
      </c>
    </row>
    <row r="50" spans="1:16">
      <c r="A50" s="7">
        <f t="shared" si="9"/>
        <v>27</v>
      </c>
      <c r="B50" s="44">
        <v>30</v>
      </c>
      <c r="C50" s="44">
        <f t="shared" si="11"/>
        <v>0</v>
      </c>
      <c r="D50" s="44">
        <f t="shared" si="2"/>
        <v>0</v>
      </c>
      <c r="E50" s="44">
        <f t="shared" si="10"/>
        <v>0</v>
      </c>
      <c r="F50" s="44">
        <f t="shared" si="3"/>
        <v>0</v>
      </c>
      <c r="G50" s="26">
        <f t="shared" si="15"/>
        <v>0</v>
      </c>
      <c r="H50" s="44">
        <f t="shared" si="0"/>
        <v>0</v>
      </c>
      <c r="I50" s="44">
        <f t="shared" si="12"/>
        <v>0</v>
      </c>
      <c r="J50" s="44">
        <f t="shared" si="13"/>
        <v>0</v>
      </c>
      <c r="K50" s="44">
        <f t="shared" si="14"/>
        <v>0</v>
      </c>
      <c r="L50" s="44">
        <f t="shared" si="6"/>
        <v>0</v>
      </c>
      <c r="M50" s="26">
        <f t="shared" si="7"/>
        <v>0</v>
      </c>
      <c r="N50" s="26">
        <f t="shared" si="8"/>
        <v>0</v>
      </c>
      <c r="P50" s="41">
        <f t="shared" si="1"/>
        <v>0</v>
      </c>
    </row>
    <row r="51" spans="1:16">
      <c r="A51" s="7">
        <f t="shared" si="9"/>
        <v>28</v>
      </c>
      <c r="B51" s="44">
        <v>30</v>
      </c>
      <c r="C51" s="44">
        <f t="shared" si="11"/>
        <v>0</v>
      </c>
      <c r="D51" s="44">
        <f t="shared" si="2"/>
        <v>0</v>
      </c>
      <c r="E51" s="44">
        <f t="shared" si="10"/>
        <v>0</v>
      </c>
      <c r="F51" s="44">
        <f t="shared" si="3"/>
        <v>0</v>
      </c>
      <c r="G51" s="26">
        <f t="shared" si="15"/>
        <v>0</v>
      </c>
      <c r="H51" s="44">
        <f t="shared" si="0"/>
        <v>0</v>
      </c>
      <c r="I51" s="44">
        <f t="shared" si="12"/>
        <v>0</v>
      </c>
      <c r="J51" s="44">
        <f t="shared" si="13"/>
        <v>0</v>
      </c>
      <c r="K51" s="44">
        <f t="shared" si="14"/>
        <v>0</v>
      </c>
      <c r="L51" s="44">
        <f t="shared" si="6"/>
        <v>0</v>
      </c>
      <c r="M51" s="26">
        <f t="shared" si="7"/>
        <v>0</v>
      </c>
      <c r="N51" s="26">
        <f t="shared" si="8"/>
        <v>0</v>
      </c>
      <c r="P51" s="41">
        <f t="shared" si="1"/>
        <v>0</v>
      </c>
    </row>
    <row r="52" spans="1:16">
      <c r="A52" s="7">
        <f t="shared" si="9"/>
        <v>29</v>
      </c>
      <c r="B52" s="44">
        <v>30</v>
      </c>
      <c r="C52" s="44">
        <f t="shared" si="11"/>
        <v>0</v>
      </c>
      <c r="D52" s="44">
        <f t="shared" si="2"/>
        <v>0</v>
      </c>
      <c r="E52" s="44">
        <f t="shared" si="10"/>
        <v>0</v>
      </c>
      <c r="F52" s="44">
        <f t="shared" si="3"/>
        <v>0</v>
      </c>
      <c r="G52" s="26">
        <f t="shared" si="15"/>
        <v>0</v>
      </c>
      <c r="H52" s="44">
        <f t="shared" si="0"/>
        <v>0</v>
      </c>
      <c r="I52" s="44">
        <f t="shared" si="12"/>
        <v>0</v>
      </c>
      <c r="J52" s="44">
        <f t="shared" si="13"/>
        <v>0</v>
      </c>
      <c r="K52" s="44">
        <f t="shared" si="14"/>
        <v>0</v>
      </c>
      <c r="L52" s="44">
        <f t="shared" si="6"/>
        <v>0</v>
      </c>
      <c r="M52" s="26">
        <f t="shared" si="7"/>
        <v>0</v>
      </c>
      <c r="N52" s="26">
        <f t="shared" si="8"/>
        <v>0</v>
      </c>
      <c r="P52" s="41">
        <f t="shared" si="1"/>
        <v>0</v>
      </c>
    </row>
    <row r="53" spans="1:16">
      <c r="A53" s="7">
        <f t="shared" si="9"/>
        <v>30</v>
      </c>
      <c r="B53" s="44">
        <v>30</v>
      </c>
      <c r="C53" s="44">
        <f t="shared" si="11"/>
        <v>0</v>
      </c>
      <c r="D53" s="44">
        <f t="shared" si="2"/>
        <v>0</v>
      </c>
      <c r="E53" s="44">
        <f t="shared" si="10"/>
        <v>0</v>
      </c>
      <c r="F53" s="44">
        <f t="shared" si="3"/>
        <v>0</v>
      </c>
      <c r="G53" s="26">
        <f t="shared" si="15"/>
        <v>0</v>
      </c>
      <c r="H53" s="44">
        <f t="shared" si="0"/>
        <v>0</v>
      </c>
      <c r="I53" s="44">
        <f t="shared" si="12"/>
        <v>0</v>
      </c>
      <c r="J53" s="44">
        <f t="shared" si="13"/>
        <v>0</v>
      </c>
      <c r="K53" s="44">
        <f t="shared" si="14"/>
        <v>0</v>
      </c>
      <c r="L53" s="44">
        <f t="shared" si="6"/>
        <v>0</v>
      </c>
      <c r="M53" s="26">
        <f t="shared" si="7"/>
        <v>0</v>
      </c>
      <c r="N53" s="26">
        <f t="shared" si="8"/>
        <v>0</v>
      </c>
      <c r="P53" s="41">
        <f t="shared" si="1"/>
        <v>0</v>
      </c>
    </row>
    <row r="54" spans="1:16">
      <c r="A54" s="7">
        <f t="shared" si="9"/>
        <v>31</v>
      </c>
      <c r="B54" s="44">
        <v>30</v>
      </c>
      <c r="C54" s="44">
        <f t="shared" si="11"/>
        <v>0</v>
      </c>
      <c r="D54" s="44">
        <f t="shared" si="2"/>
        <v>0</v>
      </c>
      <c r="E54" s="44">
        <f t="shared" si="10"/>
        <v>0</v>
      </c>
      <c r="F54" s="44">
        <f t="shared" si="3"/>
        <v>0</v>
      </c>
      <c r="G54" s="26">
        <f t="shared" si="15"/>
        <v>0</v>
      </c>
      <c r="H54" s="44">
        <f t="shared" si="0"/>
        <v>0</v>
      </c>
      <c r="I54" s="44">
        <f t="shared" si="12"/>
        <v>0</v>
      </c>
      <c r="J54" s="44">
        <f t="shared" si="13"/>
        <v>0</v>
      </c>
      <c r="K54" s="44">
        <f t="shared" si="14"/>
        <v>0</v>
      </c>
      <c r="L54" s="44">
        <f t="shared" si="6"/>
        <v>0</v>
      </c>
      <c r="M54" s="26">
        <f t="shared" si="7"/>
        <v>0</v>
      </c>
      <c r="N54" s="26">
        <f t="shared" si="8"/>
        <v>0</v>
      </c>
      <c r="P54" s="41">
        <f t="shared" si="1"/>
        <v>0</v>
      </c>
    </row>
    <row r="55" spans="1:16">
      <c r="A55" s="7">
        <f t="shared" si="9"/>
        <v>32</v>
      </c>
      <c r="B55" s="44">
        <v>30</v>
      </c>
      <c r="C55" s="44">
        <f t="shared" si="11"/>
        <v>0</v>
      </c>
      <c r="D55" s="44">
        <f t="shared" si="2"/>
        <v>0</v>
      </c>
      <c r="E55" s="44">
        <f t="shared" si="10"/>
        <v>0</v>
      </c>
      <c r="F55" s="44">
        <f t="shared" si="3"/>
        <v>0</v>
      </c>
      <c r="G55" s="26">
        <f t="shared" si="15"/>
        <v>0</v>
      </c>
      <c r="H55" s="44">
        <f t="shared" si="0"/>
        <v>0</v>
      </c>
      <c r="I55" s="44">
        <f t="shared" si="12"/>
        <v>0</v>
      </c>
      <c r="J55" s="44">
        <f t="shared" si="13"/>
        <v>0</v>
      </c>
      <c r="K55" s="44">
        <f t="shared" si="14"/>
        <v>0</v>
      </c>
      <c r="L55" s="44">
        <f t="shared" si="6"/>
        <v>0</v>
      </c>
      <c r="M55" s="26">
        <f t="shared" si="7"/>
        <v>0</v>
      </c>
      <c r="N55" s="26">
        <f t="shared" si="8"/>
        <v>0</v>
      </c>
      <c r="P55" s="41">
        <f t="shared" si="1"/>
        <v>0</v>
      </c>
    </row>
    <row r="56" spans="1:16">
      <c r="A56" s="7">
        <f t="shared" si="9"/>
        <v>33</v>
      </c>
      <c r="B56" s="44">
        <v>30</v>
      </c>
      <c r="C56" s="44">
        <f t="shared" si="11"/>
        <v>0</v>
      </c>
      <c r="D56" s="44">
        <f t="shared" si="2"/>
        <v>0</v>
      </c>
      <c r="E56" s="44">
        <f t="shared" si="10"/>
        <v>0</v>
      </c>
      <c r="F56" s="44">
        <f t="shared" si="3"/>
        <v>0</v>
      </c>
      <c r="G56" s="26">
        <f t="shared" si="15"/>
        <v>0</v>
      </c>
      <c r="H56" s="44">
        <f t="shared" si="0"/>
        <v>0</v>
      </c>
      <c r="I56" s="44">
        <f t="shared" si="12"/>
        <v>0</v>
      </c>
      <c r="J56" s="44">
        <f t="shared" si="13"/>
        <v>0</v>
      </c>
      <c r="K56" s="44">
        <f t="shared" si="14"/>
        <v>0</v>
      </c>
      <c r="L56" s="44">
        <f t="shared" si="6"/>
        <v>0</v>
      </c>
      <c r="M56" s="26">
        <f t="shared" si="7"/>
        <v>0</v>
      </c>
      <c r="N56" s="26">
        <f t="shared" si="8"/>
        <v>0</v>
      </c>
      <c r="P56" s="41">
        <f t="shared" si="1"/>
        <v>0</v>
      </c>
    </row>
    <row r="57" spans="1:16">
      <c r="A57" s="7">
        <f t="shared" si="9"/>
        <v>34</v>
      </c>
      <c r="B57" s="44">
        <v>30</v>
      </c>
      <c r="C57" s="44">
        <f t="shared" si="11"/>
        <v>0</v>
      </c>
      <c r="D57" s="44">
        <f t="shared" si="2"/>
        <v>0</v>
      </c>
      <c r="E57" s="44">
        <f t="shared" si="10"/>
        <v>0</v>
      </c>
      <c r="F57" s="44">
        <f t="shared" si="3"/>
        <v>0</v>
      </c>
      <c r="G57" s="26">
        <f t="shared" si="15"/>
        <v>0</v>
      </c>
      <c r="H57" s="44">
        <f t="shared" si="0"/>
        <v>0</v>
      </c>
      <c r="I57" s="44">
        <f t="shared" si="12"/>
        <v>0</v>
      </c>
      <c r="J57" s="44">
        <f t="shared" si="13"/>
        <v>0</v>
      </c>
      <c r="K57" s="44">
        <f t="shared" si="14"/>
        <v>0</v>
      </c>
      <c r="L57" s="44">
        <f t="shared" si="6"/>
        <v>0</v>
      </c>
      <c r="M57" s="26">
        <f t="shared" si="7"/>
        <v>0</v>
      </c>
      <c r="N57" s="26">
        <f t="shared" si="8"/>
        <v>0</v>
      </c>
      <c r="P57" s="41">
        <f t="shared" si="1"/>
        <v>0</v>
      </c>
    </row>
    <row r="58" spans="1:16">
      <c r="A58" s="7">
        <f t="shared" si="9"/>
        <v>35</v>
      </c>
      <c r="B58" s="44">
        <v>30</v>
      </c>
      <c r="C58" s="44">
        <f t="shared" si="11"/>
        <v>0</v>
      </c>
      <c r="D58" s="44">
        <f t="shared" si="2"/>
        <v>0</v>
      </c>
      <c r="E58" s="44">
        <f t="shared" si="10"/>
        <v>0</v>
      </c>
      <c r="F58" s="44">
        <f t="shared" si="3"/>
        <v>0</v>
      </c>
      <c r="G58" s="26">
        <f t="shared" si="15"/>
        <v>0</v>
      </c>
      <c r="H58" s="44">
        <f t="shared" si="0"/>
        <v>0</v>
      </c>
      <c r="I58" s="44">
        <f t="shared" si="12"/>
        <v>0</v>
      </c>
      <c r="J58" s="44">
        <f t="shared" si="13"/>
        <v>0</v>
      </c>
      <c r="K58" s="44">
        <f t="shared" si="14"/>
        <v>0</v>
      </c>
      <c r="L58" s="44">
        <f t="shared" si="6"/>
        <v>0</v>
      </c>
      <c r="M58" s="26">
        <f t="shared" si="7"/>
        <v>0</v>
      </c>
      <c r="N58" s="26">
        <f t="shared" si="8"/>
        <v>0</v>
      </c>
      <c r="P58" s="41">
        <f t="shared" si="1"/>
        <v>0</v>
      </c>
    </row>
    <row r="59" spans="1:16">
      <c r="A59" s="7">
        <f t="shared" si="9"/>
        <v>36</v>
      </c>
      <c r="B59" s="44">
        <v>30</v>
      </c>
      <c r="C59" s="44">
        <f t="shared" si="11"/>
        <v>0</v>
      </c>
      <c r="D59" s="44">
        <f t="shared" si="2"/>
        <v>0</v>
      </c>
      <c r="E59" s="44">
        <f t="shared" si="10"/>
        <v>0</v>
      </c>
      <c r="F59" s="44">
        <f t="shared" si="3"/>
        <v>0</v>
      </c>
      <c r="G59" s="26">
        <f t="shared" si="15"/>
        <v>0</v>
      </c>
      <c r="H59" s="44">
        <f t="shared" si="0"/>
        <v>0</v>
      </c>
      <c r="I59" s="44">
        <f t="shared" si="12"/>
        <v>0</v>
      </c>
      <c r="J59" s="44">
        <f t="shared" si="13"/>
        <v>0</v>
      </c>
      <c r="K59" s="44">
        <f t="shared" si="14"/>
        <v>0</v>
      </c>
      <c r="L59" s="44">
        <f t="shared" si="6"/>
        <v>0</v>
      </c>
      <c r="M59" s="26">
        <f t="shared" si="7"/>
        <v>0</v>
      </c>
      <c r="N59" s="26">
        <f t="shared" si="8"/>
        <v>0</v>
      </c>
      <c r="P59" s="41">
        <f t="shared" si="1"/>
        <v>0</v>
      </c>
    </row>
    <row r="60" spans="1:16">
      <c r="A60" s="7">
        <f t="shared" si="9"/>
        <v>37</v>
      </c>
      <c r="B60" s="44">
        <v>30</v>
      </c>
      <c r="C60" s="44">
        <f t="shared" si="11"/>
        <v>0</v>
      </c>
      <c r="D60" s="44">
        <f t="shared" si="2"/>
        <v>0</v>
      </c>
      <c r="E60" s="44">
        <f t="shared" si="10"/>
        <v>0</v>
      </c>
      <c r="F60" s="44">
        <f t="shared" si="3"/>
        <v>0</v>
      </c>
      <c r="G60" s="26">
        <f t="shared" si="15"/>
        <v>0</v>
      </c>
      <c r="H60" s="44">
        <f t="shared" si="0"/>
        <v>0</v>
      </c>
      <c r="I60" s="44">
        <f t="shared" si="12"/>
        <v>0</v>
      </c>
      <c r="J60" s="44">
        <f t="shared" si="13"/>
        <v>0</v>
      </c>
      <c r="K60" s="44">
        <f t="shared" si="14"/>
        <v>0</v>
      </c>
      <c r="L60" s="44">
        <f t="shared" si="6"/>
        <v>0</v>
      </c>
      <c r="M60" s="26">
        <f t="shared" si="7"/>
        <v>0</v>
      </c>
      <c r="N60" s="26">
        <f t="shared" si="8"/>
        <v>0</v>
      </c>
      <c r="P60" s="41">
        <f t="shared" si="1"/>
        <v>0</v>
      </c>
    </row>
    <row r="61" spans="1:16">
      <c r="A61" s="7">
        <f t="shared" si="9"/>
        <v>38</v>
      </c>
      <c r="B61" s="44">
        <v>30</v>
      </c>
      <c r="C61" s="44">
        <f t="shared" si="11"/>
        <v>0</v>
      </c>
      <c r="D61" s="44">
        <f t="shared" si="2"/>
        <v>0</v>
      </c>
      <c r="E61" s="44">
        <f t="shared" si="10"/>
        <v>0</v>
      </c>
      <c r="F61" s="44">
        <f t="shared" si="3"/>
        <v>0</v>
      </c>
      <c r="G61" s="26">
        <f t="shared" si="15"/>
        <v>0</v>
      </c>
      <c r="H61" s="44">
        <f t="shared" si="0"/>
        <v>0</v>
      </c>
      <c r="I61" s="44">
        <f t="shared" si="12"/>
        <v>0</v>
      </c>
      <c r="J61" s="44">
        <f t="shared" si="13"/>
        <v>0</v>
      </c>
      <c r="K61" s="44">
        <f t="shared" si="14"/>
        <v>0</v>
      </c>
      <c r="L61" s="44">
        <f t="shared" si="6"/>
        <v>0</v>
      </c>
      <c r="M61" s="26">
        <f t="shared" si="7"/>
        <v>0</v>
      </c>
      <c r="N61" s="26">
        <f t="shared" si="8"/>
        <v>0</v>
      </c>
      <c r="P61" s="41">
        <f t="shared" si="1"/>
        <v>0</v>
      </c>
    </row>
    <row r="62" spans="1:16">
      <c r="A62" s="7">
        <f t="shared" si="9"/>
        <v>39</v>
      </c>
      <c r="B62" s="44">
        <v>30</v>
      </c>
      <c r="C62" s="44">
        <f t="shared" si="11"/>
        <v>0</v>
      </c>
      <c r="D62" s="44">
        <f t="shared" si="2"/>
        <v>0</v>
      </c>
      <c r="E62" s="44">
        <f t="shared" si="10"/>
        <v>0</v>
      </c>
      <c r="F62" s="44">
        <f t="shared" si="3"/>
        <v>0</v>
      </c>
      <c r="G62" s="26">
        <f t="shared" si="15"/>
        <v>0</v>
      </c>
      <c r="H62" s="44">
        <f t="shared" si="0"/>
        <v>0</v>
      </c>
      <c r="I62" s="44">
        <f t="shared" si="12"/>
        <v>0</v>
      </c>
      <c r="J62" s="44">
        <f t="shared" si="13"/>
        <v>0</v>
      </c>
      <c r="K62" s="44">
        <f t="shared" si="14"/>
        <v>0</v>
      </c>
      <c r="L62" s="44">
        <f t="shared" si="6"/>
        <v>0</v>
      </c>
      <c r="M62" s="26">
        <f t="shared" si="7"/>
        <v>0</v>
      </c>
      <c r="N62" s="26">
        <f t="shared" si="8"/>
        <v>0</v>
      </c>
      <c r="P62" s="41">
        <f t="shared" si="1"/>
        <v>0</v>
      </c>
    </row>
    <row r="63" spans="1:16">
      <c r="A63" s="7">
        <f t="shared" si="9"/>
        <v>40</v>
      </c>
      <c r="B63" s="44">
        <v>30</v>
      </c>
      <c r="C63" s="44">
        <f t="shared" si="11"/>
        <v>0</v>
      </c>
      <c r="D63" s="44">
        <f t="shared" si="2"/>
        <v>0</v>
      </c>
      <c r="E63" s="44">
        <f t="shared" si="10"/>
        <v>0</v>
      </c>
      <c r="F63" s="44">
        <f t="shared" si="3"/>
        <v>0</v>
      </c>
      <c r="G63" s="26">
        <f t="shared" si="15"/>
        <v>0</v>
      </c>
      <c r="H63" s="44">
        <f t="shared" si="0"/>
        <v>0</v>
      </c>
      <c r="I63" s="44">
        <f t="shared" si="12"/>
        <v>0</v>
      </c>
      <c r="J63" s="44">
        <f t="shared" si="13"/>
        <v>0</v>
      </c>
      <c r="K63" s="44">
        <f t="shared" si="14"/>
        <v>0</v>
      </c>
      <c r="L63" s="44">
        <f t="shared" si="6"/>
        <v>0</v>
      </c>
      <c r="M63" s="26">
        <f t="shared" si="7"/>
        <v>0</v>
      </c>
      <c r="N63" s="26">
        <f t="shared" si="8"/>
        <v>0</v>
      </c>
      <c r="P63" s="41">
        <f t="shared" si="1"/>
        <v>0</v>
      </c>
    </row>
    <row r="64" spans="1:16">
      <c r="A64" s="7">
        <f t="shared" si="9"/>
        <v>41</v>
      </c>
      <c r="B64" s="44">
        <v>30</v>
      </c>
      <c r="C64" s="44">
        <f t="shared" si="11"/>
        <v>0</v>
      </c>
      <c r="D64" s="44">
        <f t="shared" si="2"/>
        <v>0</v>
      </c>
      <c r="E64" s="44">
        <f t="shared" si="10"/>
        <v>0</v>
      </c>
      <c r="F64" s="44">
        <f t="shared" si="3"/>
        <v>0</v>
      </c>
      <c r="G64" s="26">
        <f t="shared" si="15"/>
        <v>0</v>
      </c>
      <c r="H64" s="44">
        <f t="shared" si="0"/>
        <v>0</v>
      </c>
      <c r="I64" s="44">
        <f t="shared" si="12"/>
        <v>0</v>
      </c>
      <c r="J64" s="44">
        <f t="shared" si="13"/>
        <v>0</v>
      </c>
      <c r="K64" s="44">
        <f t="shared" si="14"/>
        <v>0</v>
      </c>
      <c r="L64" s="44">
        <f t="shared" si="6"/>
        <v>0</v>
      </c>
      <c r="M64" s="26">
        <f t="shared" si="7"/>
        <v>0</v>
      </c>
      <c r="N64" s="26">
        <f t="shared" si="8"/>
        <v>0</v>
      </c>
      <c r="P64" s="41">
        <f t="shared" si="1"/>
        <v>0</v>
      </c>
    </row>
    <row r="65" spans="1:16">
      <c r="A65" s="7">
        <f t="shared" si="9"/>
        <v>42</v>
      </c>
      <c r="B65" s="44">
        <v>30</v>
      </c>
      <c r="C65" s="44">
        <f t="shared" si="11"/>
        <v>0</v>
      </c>
      <c r="D65" s="44">
        <f t="shared" si="2"/>
        <v>0</v>
      </c>
      <c r="E65" s="44">
        <f t="shared" si="10"/>
        <v>0</v>
      </c>
      <c r="F65" s="44">
        <f t="shared" si="3"/>
        <v>0</v>
      </c>
      <c r="G65" s="26">
        <f t="shared" si="15"/>
        <v>0</v>
      </c>
      <c r="H65" s="44">
        <f t="shared" si="0"/>
        <v>0</v>
      </c>
      <c r="I65" s="44">
        <f t="shared" si="12"/>
        <v>0</v>
      </c>
      <c r="J65" s="44">
        <f t="shared" si="13"/>
        <v>0</v>
      </c>
      <c r="K65" s="44">
        <f t="shared" si="14"/>
        <v>0</v>
      </c>
      <c r="L65" s="44">
        <f t="shared" si="6"/>
        <v>0</v>
      </c>
      <c r="M65" s="26">
        <f t="shared" si="7"/>
        <v>0</v>
      </c>
      <c r="N65" s="26">
        <f t="shared" si="8"/>
        <v>0</v>
      </c>
      <c r="P65" s="41">
        <f t="shared" si="1"/>
        <v>0</v>
      </c>
    </row>
    <row r="66" spans="1:16">
      <c r="A66" s="7">
        <f t="shared" si="9"/>
        <v>43</v>
      </c>
      <c r="B66" s="44">
        <v>30</v>
      </c>
      <c r="C66" s="44">
        <f t="shared" si="11"/>
        <v>0</v>
      </c>
      <c r="D66" s="44">
        <f t="shared" si="2"/>
        <v>0</v>
      </c>
      <c r="E66" s="44">
        <f t="shared" si="10"/>
        <v>0</v>
      </c>
      <c r="F66" s="44">
        <f t="shared" si="3"/>
        <v>0</v>
      </c>
      <c r="G66" s="26">
        <f t="shared" si="15"/>
        <v>0</v>
      </c>
      <c r="H66" s="44">
        <f t="shared" si="0"/>
        <v>0</v>
      </c>
      <c r="I66" s="44">
        <f t="shared" si="12"/>
        <v>0</v>
      </c>
      <c r="J66" s="44">
        <f t="shared" si="13"/>
        <v>0</v>
      </c>
      <c r="K66" s="44">
        <f t="shared" si="14"/>
        <v>0</v>
      </c>
      <c r="L66" s="44">
        <f t="shared" si="6"/>
        <v>0</v>
      </c>
      <c r="M66" s="26">
        <f t="shared" si="7"/>
        <v>0</v>
      </c>
      <c r="N66" s="26">
        <f t="shared" si="8"/>
        <v>0</v>
      </c>
      <c r="P66" s="41">
        <f t="shared" si="1"/>
        <v>0</v>
      </c>
    </row>
    <row r="67" spans="1:16">
      <c r="A67" s="7">
        <f t="shared" si="9"/>
        <v>44</v>
      </c>
      <c r="B67" s="44">
        <v>30</v>
      </c>
      <c r="C67" s="44">
        <f t="shared" si="11"/>
        <v>0</v>
      </c>
      <c r="D67" s="44">
        <f t="shared" si="2"/>
        <v>0</v>
      </c>
      <c r="E67" s="44">
        <f t="shared" si="10"/>
        <v>0</v>
      </c>
      <c r="F67" s="44">
        <f t="shared" si="3"/>
        <v>0</v>
      </c>
      <c r="G67" s="26">
        <f t="shared" si="15"/>
        <v>0</v>
      </c>
      <c r="H67" s="44">
        <f t="shared" si="0"/>
        <v>0</v>
      </c>
      <c r="I67" s="44">
        <f t="shared" si="12"/>
        <v>0</v>
      </c>
      <c r="J67" s="44">
        <f t="shared" si="13"/>
        <v>0</v>
      </c>
      <c r="K67" s="44">
        <f t="shared" si="14"/>
        <v>0</v>
      </c>
      <c r="L67" s="44">
        <f t="shared" si="6"/>
        <v>0</v>
      </c>
      <c r="M67" s="26">
        <f t="shared" si="7"/>
        <v>0</v>
      </c>
      <c r="N67" s="26">
        <f t="shared" si="8"/>
        <v>0</v>
      </c>
      <c r="P67" s="41">
        <f t="shared" si="1"/>
        <v>0</v>
      </c>
    </row>
    <row r="68" spans="1:16">
      <c r="A68" s="7">
        <f t="shared" si="9"/>
        <v>45</v>
      </c>
      <c r="B68" s="44">
        <v>30</v>
      </c>
      <c r="C68" s="44">
        <f t="shared" si="11"/>
        <v>0</v>
      </c>
      <c r="D68" s="44">
        <f t="shared" si="2"/>
        <v>0</v>
      </c>
      <c r="E68" s="44">
        <f t="shared" si="10"/>
        <v>0</v>
      </c>
      <c r="F68" s="44">
        <f t="shared" si="3"/>
        <v>0</v>
      </c>
      <c r="G68" s="26">
        <f t="shared" si="15"/>
        <v>0</v>
      </c>
      <c r="H68" s="44">
        <f t="shared" si="0"/>
        <v>0</v>
      </c>
      <c r="I68" s="44">
        <f t="shared" si="12"/>
        <v>0</v>
      </c>
      <c r="J68" s="44">
        <f t="shared" si="13"/>
        <v>0</v>
      </c>
      <c r="K68" s="44">
        <f t="shared" si="14"/>
        <v>0</v>
      </c>
      <c r="L68" s="44">
        <f t="shared" si="6"/>
        <v>0</v>
      </c>
      <c r="M68" s="26">
        <f t="shared" si="7"/>
        <v>0</v>
      </c>
      <c r="N68" s="26">
        <f t="shared" si="8"/>
        <v>0</v>
      </c>
      <c r="P68" s="41">
        <f t="shared" si="1"/>
        <v>0</v>
      </c>
    </row>
    <row r="69" spans="1:16">
      <c r="A69" s="7">
        <f t="shared" si="9"/>
        <v>46</v>
      </c>
      <c r="B69" s="44">
        <v>30</v>
      </c>
      <c r="C69" s="44">
        <f t="shared" si="11"/>
        <v>0</v>
      </c>
      <c r="D69" s="44">
        <f t="shared" si="2"/>
        <v>0</v>
      </c>
      <c r="E69" s="44">
        <f t="shared" si="10"/>
        <v>0</v>
      </c>
      <c r="F69" s="44">
        <f t="shared" si="3"/>
        <v>0</v>
      </c>
      <c r="G69" s="26">
        <f t="shared" si="15"/>
        <v>0</v>
      </c>
      <c r="H69" s="44">
        <f t="shared" si="0"/>
        <v>0</v>
      </c>
      <c r="I69" s="44">
        <f t="shared" si="12"/>
        <v>0</v>
      </c>
      <c r="J69" s="44">
        <f t="shared" si="13"/>
        <v>0</v>
      </c>
      <c r="K69" s="44">
        <f t="shared" si="14"/>
        <v>0</v>
      </c>
      <c r="L69" s="44">
        <f t="shared" si="6"/>
        <v>0</v>
      </c>
      <c r="M69" s="26">
        <f t="shared" si="7"/>
        <v>0</v>
      </c>
      <c r="N69" s="26">
        <f t="shared" si="8"/>
        <v>0</v>
      </c>
      <c r="P69" s="41">
        <f t="shared" si="1"/>
        <v>0</v>
      </c>
    </row>
    <row r="70" spans="1:16">
      <c r="A70" s="7">
        <f t="shared" si="9"/>
        <v>47</v>
      </c>
      <c r="B70" s="44">
        <v>30</v>
      </c>
      <c r="C70" s="44">
        <f t="shared" si="11"/>
        <v>0</v>
      </c>
      <c r="D70" s="44">
        <f t="shared" si="2"/>
        <v>0</v>
      </c>
      <c r="E70" s="44">
        <f t="shared" si="10"/>
        <v>0</v>
      </c>
      <c r="F70" s="44">
        <f t="shared" si="3"/>
        <v>0</v>
      </c>
      <c r="G70" s="26">
        <f t="shared" si="15"/>
        <v>0</v>
      </c>
      <c r="H70" s="44">
        <f t="shared" si="0"/>
        <v>0</v>
      </c>
      <c r="I70" s="44">
        <f t="shared" si="12"/>
        <v>0</v>
      </c>
      <c r="J70" s="44">
        <f t="shared" si="13"/>
        <v>0</v>
      </c>
      <c r="K70" s="44">
        <f t="shared" si="14"/>
        <v>0</v>
      </c>
      <c r="L70" s="44">
        <f t="shared" si="6"/>
        <v>0</v>
      </c>
      <c r="M70" s="26">
        <f t="shared" si="7"/>
        <v>0</v>
      </c>
      <c r="N70" s="26">
        <f t="shared" si="8"/>
        <v>0</v>
      </c>
      <c r="P70" s="41">
        <f t="shared" si="1"/>
        <v>0</v>
      </c>
    </row>
    <row r="71" spans="1:16">
      <c r="A71" s="7">
        <f t="shared" si="9"/>
        <v>48</v>
      </c>
      <c r="B71" s="44">
        <v>30</v>
      </c>
      <c r="C71" s="44">
        <f t="shared" si="11"/>
        <v>0</v>
      </c>
      <c r="D71" s="44">
        <f t="shared" si="2"/>
        <v>0</v>
      </c>
      <c r="E71" s="44">
        <f t="shared" si="10"/>
        <v>0</v>
      </c>
      <c r="F71" s="44">
        <f t="shared" si="3"/>
        <v>0</v>
      </c>
      <c r="G71" s="26">
        <f t="shared" si="15"/>
        <v>0</v>
      </c>
      <c r="H71" s="44">
        <f t="shared" si="0"/>
        <v>0</v>
      </c>
      <c r="I71" s="44">
        <f t="shared" si="12"/>
        <v>0</v>
      </c>
      <c r="J71" s="44">
        <f t="shared" si="13"/>
        <v>0</v>
      </c>
      <c r="K71" s="44">
        <f t="shared" si="14"/>
        <v>0</v>
      </c>
      <c r="L71" s="44">
        <f t="shared" si="6"/>
        <v>0</v>
      </c>
      <c r="M71" s="26">
        <f t="shared" si="7"/>
        <v>0</v>
      </c>
      <c r="N71" s="26">
        <f t="shared" si="8"/>
        <v>0</v>
      </c>
      <c r="P71" s="41">
        <f t="shared" si="1"/>
        <v>0</v>
      </c>
    </row>
    <row r="72" spans="1:16">
      <c r="A72" s="7">
        <f t="shared" si="9"/>
        <v>49</v>
      </c>
      <c r="B72" s="44">
        <v>30</v>
      </c>
      <c r="C72" s="44">
        <f t="shared" si="11"/>
        <v>0</v>
      </c>
      <c r="D72" s="44">
        <f t="shared" si="2"/>
        <v>0</v>
      </c>
      <c r="E72" s="44">
        <f t="shared" si="10"/>
        <v>0</v>
      </c>
      <c r="F72" s="44">
        <f t="shared" si="3"/>
        <v>0</v>
      </c>
      <c r="G72" s="26">
        <f t="shared" si="15"/>
        <v>0</v>
      </c>
      <c r="H72" s="44">
        <f t="shared" si="0"/>
        <v>0</v>
      </c>
      <c r="I72" s="44">
        <f t="shared" si="12"/>
        <v>0</v>
      </c>
      <c r="J72" s="44">
        <f t="shared" si="13"/>
        <v>0</v>
      </c>
      <c r="K72" s="44">
        <f t="shared" si="14"/>
        <v>0</v>
      </c>
      <c r="L72" s="44">
        <f t="shared" si="6"/>
        <v>0</v>
      </c>
      <c r="M72" s="26">
        <f t="shared" si="7"/>
        <v>0</v>
      </c>
      <c r="N72" s="26">
        <f t="shared" si="8"/>
        <v>0</v>
      </c>
      <c r="P72" s="41">
        <f t="shared" si="1"/>
        <v>0</v>
      </c>
    </row>
    <row r="73" spans="1:16">
      <c r="A73" s="7">
        <f t="shared" si="9"/>
        <v>50</v>
      </c>
      <c r="B73" s="44">
        <v>30</v>
      </c>
      <c r="C73" s="44">
        <f t="shared" si="11"/>
        <v>0</v>
      </c>
      <c r="D73" s="44">
        <f t="shared" si="2"/>
        <v>0</v>
      </c>
      <c r="E73" s="44">
        <f t="shared" si="10"/>
        <v>0</v>
      </c>
      <c r="F73" s="44">
        <f t="shared" si="3"/>
        <v>0</v>
      </c>
      <c r="G73" s="26">
        <f t="shared" si="15"/>
        <v>0</v>
      </c>
      <c r="H73" s="44">
        <f t="shared" si="0"/>
        <v>0</v>
      </c>
      <c r="I73" s="44">
        <f t="shared" si="12"/>
        <v>0</v>
      </c>
      <c r="J73" s="44">
        <f t="shared" si="13"/>
        <v>0</v>
      </c>
      <c r="K73" s="44">
        <f t="shared" si="14"/>
        <v>0</v>
      </c>
      <c r="L73" s="44">
        <f t="shared" si="6"/>
        <v>0</v>
      </c>
      <c r="M73" s="26">
        <f t="shared" si="7"/>
        <v>0</v>
      </c>
      <c r="N73" s="26">
        <f t="shared" si="8"/>
        <v>0</v>
      </c>
      <c r="P73" s="41">
        <f t="shared" si="1"/>
        <v>0</v>
      </c>
    </row>
    <row r="74" spans="1:16">
      <c r="A74" s="7">
        <f t="shared" si="9"/>
        <v>51</v>
      </c>
      <c r="B74" s="44">
        <v>30</v>
      </c>
      <c r="C74" s="44">
        <f t="shared" si="11"/>
        <v>0</v>
      </c>
      <c r="D74" s="44">
        <f t="shared" si="2"/>
        <v>0</v>
      </c>
      <c r="E74" s="44">
        <f t="shared" si="10"/>
        <v>0</v>
      </c>
      <c r="F74" s="44">
        <f t="shared" si="3"/>
        <v>0</v>
      </c>
      <c r="G74" s="26">
        <f t="shared" si="15"/>
        <v>0</v>
      </c>
      <c r="H74" s="44">
        <f t="shared" si="0"/>
        <v>0</v>
      </c>
      <c r="I74" s="44">
        <f t="shared" si="12"/>
        <v>0</v>
      </c>
      <c r="J74" s="44">
        <f t="shared" si="13"/>
        <v>0</v>
      </c>
      <c r="K74" s="44">
        <f t="shared" si="14"/>
        <v>0</v>
      </c>
      <c r="L74" s="44">
        <f t="shared" si="6"/>
        <v>0</v>
      </c>
      <c r="M74" s="26">
        <f t="shared" si="7"/>
        <v>0</v>
      </c>
      <c r="N74" s="26">
        <f t="shared" si="8"/>
        <v>0</v>
      </c>
      <c r="P74" s="41">
        <f t="shared" si="1"/>
        <v>0</v>
      </c>
    </row>
    <row r="75" spans="1:16">
      <c r="A75" s="7">
        <f t="shared" si="9"/>
        <v>52</v>
      </c>
      <c r="B75" s="44">
        <v>30</v>
      </c>
      <c r="C75" s="44">
        <f t="shared" si="11"/>
        <v>0</v>
      </c>
      <c r="D75" s="44">
        <f t="shared" si="2"/>
        <v>0</v>
      </c>
      <c r="E75" s="44">
        <f t="shared" si="10"/>
        <v>0</v>
      </c>
      <c r="F75" s="44">
        <f t="shared" si="3"/>
        <v>0</v>
      </c>
      <c r="G75" s="26">
        <f t="shared" si="15"/>
        <v>0</v>
      </c>
      <c r="H75" s="44">
        <f t="shared" si="0"/>
        <v>0</v>
      </c>
      <c r="I75" s="44">
        <f t="shared" si="12"/>
        <v>0</v>
      </c>
      <c r="J75" s="44">
        <f t="shared" si="13"/>
        <v>0</v>
      </c>
      <c r="K75" s="44">
        <f t="shared" si="14"/>
        <v>0</v>
      </c>
      <c r="L75" s="44">
        <f t="shared" si="6"/>
        <v>0</v>
      </c>
      <c r="M75" s="26">
        <f t="shared" si="7"/>
        <v>0</v>
      </c>
      <c r="N75" s="26">
        <f t="shared" si="8"/>
        <v>0</v>
      </c>
      <c r="P75" s="41">
        <f t="shared" si="1"/>
        <v>0</v>
      </c>
    </row>
    <row r="76" spans="1:16">
      <c r="A76" s="7">
        <f t="shared" si="9"/>
        <v>53</v>
      </c>
      <c r="B76" s="44">
        <v>30</v>
      </c>
      <c r="C76" s="44">
        <f t="shared" si="11"/>
        <v>0</v>
      </c>
      <c r="D76" s="44">
        <f t="shared" si="2"/>
        <v>0</v>
      </c>
      <c r="E76" s="44">
        <f t="shared" si="10"/>
        <v>0</v>
      </c>
      <c r="F76" s="44">
        <f t="shared" si="3"/>
        <v>0</v>
      </c>
      <c r="G76" s="26">
        <f t="shared" si="15"/>
        <v>0</v>
      </c>
      <c r="H76" s="44">
        <f t="shared" si="0"/>
        <v>0</v>
      </c>
      <c r="I76" s="44">
        <f t="shared" si="12"/>
        <v>0</v>
      </c>
      <c r="J76" s="44">
        <f t="shared" si="13"/>
        <v>0</v>
      </c>
      <c r="K76" s="44">
        <f t="shared" si="14"/>
        <v>0</v>
      </c>
      <c r="L76" s="44">
        <f t="shared" si="6"/>
        <v>0</v>
      </c>
      <c r="M76" s="26">
        <f t="shared" si="7"/>
        <v>0</v>
      </c>
      <c r="N76" s="26">
        <f t="shared" si="8"/>
        <v>0</v>
      </c>
      <c r="P76" s="41">
        <f t="shared" si="1"/>
        <v>0</v>
      </c>
    </row>
    <row r="77" spans="1:16">
      <c r="A77" s="7">
        <f t="shared" si="9"/>
        <v>54</v>
      </c>
      <c r="B77" s="44">
        <v>30</v>
      </c>
      <c r="C77" s="44">
        <f t="shared" si="11"/>
        <v>0</v>
      </c>
      <c r="D77" s="44">
        <f t="shared" si="2"/>
        <v>0</v>
      </c>
      <c r="E77" s="44">
        <f t="shared" si="10"/>
        <v>0</v>
      </c>
      <c r="F77" s="44">
        <f t="shared" si="3"/>
        <v>0</v>
      </c>
      <c r="G77" s="26">
        <f t="shared" si="15"/>
        <v>0</v>
      </c>
      <c r="H77" s="44">
        <f t="shared" si="0"/>
        <v>0</v>
      </c>
      <c r="I77" s="44">
        <f t="shared" si="12"/>
        <v>0</v>
      </c>
      <c r="J77" s="44">
        <f t="shared" si="13"/>
        <v>0</v>
      </c>
      <c r="K77" s="44">
        <f t="shared" si="14"/>
        <v>0</v>
      </c>
      <c r="L77" s="44">
        <f t="shared" si="6"/>
        <v>0</v>
      </c>
      <c r="M77" s="26">
        <f t="shared" si="7"/>
        <v>0</v>
      </c>
      <c r="N77" s="26">
        <f t="shared" si="8"/>
        <v>0</v>
      </c>
      <c r="P77" s="41">
        <f t="shared" si="1"/>
        <v>0</v>
      </c>
    </row>
    <row r="78" spans="1:16">
      <c r="A78" s="7">
        <f t="shared" si="9"/>
        <v>55</v>
      </c>
      <c r="B78" s="44">
        <v>30</v>
      </c>
      <c r="C78" s="44">
        <f t="shared" si="11"/>
        <v>0</v>
      </c>
      <c r="D78" s="44">
        <f t="shared" si="2"/>
        <v>0</v>
      </c>
      <c r="E78" s="44">
        <f t="shared" si="10"/>
        <v>0</v>
      </c>
      <c r="F78" s="44">
        <f t="shared" si="3"/>
        <v>0</v>
      </c>
      <c r="G78" s="26">
        <f t="shared" si="15"/>
        <v>0</v>
      </c>
      <c r="H78" s="44">
        <f t="shared" si="0"/>
        <v>0</v>
      </c>
      <c r="I78" s="44">
        <f t="shared" si="12"/>
        <v>0</v>
      </c>
      <c r="J78" s="44">
        <f t="shared" si="13"/>
        <v>0</v>
      </c>
      <c r="K78" s="44">
        <f t="shared" si="14"/>
        <v>0</v>
      </c>
      <c r="L78" s="44">
        <f t="shared" si="6"/>
        <v>0</v>
      </c>
      <c r="M78" s="26">
        <f t="shared" si="7"/>
        <v>0</v>
      </c>
      <c r="N78" s="26">
        <f t="shared" si="8"/>
        <v>0</v>
      </c>
      <c r="P78" s="41">
        <f t="shared" si="1"/>
        <v>0</v>
      </c>
    </row>
    <row r="79" spans="1:16">
      <c r="A79" s="7">
        <f t="shared" si="9"/>
        <v>56</v>
      </c>
      <c r="B79" s="44">
        <v>30</v>
      </c>
      <c r="C79" s="44">
        <f t="shared" si="11"/>
        <v>0</v>
      </c>
      <c r="D79" s="44">
        <f t="shared" si="2"/>
        <v>0</v>
      </c>
      <c r="E79" s="44">
        <f t="shared" si="10"/>
        <v>0</v>
      </c>
      <c r="F79" s="44">
        <f t="shared" si="3"/>
        <v>0</v>
      </c>
      <c r="G79" s="26">
        <f t="shared" si="15"/>
        <v>0</v>
      </c>
      <c r="H79" s="44">
        <f t="shared" si="0"/>
        <v>0</v>
      </c>
      <c r="I79" s="44">
        <f t="shared" si="12"/>
        <v>0</v>
      </c>
      <c r="J79" s="44">
        <f t="shared" si="13"/>
        <v>0</v>
      </c>
      <c r="K79" s="44">
        <f t="shared" si="14"/>
        <v>0</v>
      </c>
      <c r="L79" s="44">
        <f t="shared" si="6"/>
        <v>0</v>
      </c>
      <c r="M79" s="26">
        <f t="shared" si="7"/>
        <v>0</v>
      </c>
      <c r="N79" s="26">
        <f t="shared" si="8"/>
        <v>0</v>
      </c>
      <c r="P79" s="41">
        <f t="shared" si="1"/>
        <v>0</v>
      </c>
    </row>
    <row r="80" spans="1:16">
      <c r="A80" s="7">
        <f t="shared" si="9"/>
        <v>57</v>
      </c>
      <c r="B80" s="44">
        <v>30</v>
      </c>
      <c r="C80" s="44">
        <f t="shared" si="11"/>
        <v>0</v>
      </c>
      <c r="D80" s="44">
        <f t="shared" si="2"/>
        <v>0</v>
      </c>
      <c r="E80" s="44">
        <f t="shared" si="10"/>
        <v>0</v>
      </c>
      <c r="F80" s="44">
        <f t="shared" si="3"/>
        <v>0</v>
      </c>
      <c r="G80" s="26">
        <f t="shared" si="15"/>
        <v>0</v>
      </c>
      <c r="H80" s="44">
        <f t="shared" si="0"/>
        <v>0</v>
      </c>
      <c r="I80" s="44">
        <f t="shared" si="12"/>
        <v>0</v>
      </c>
      <c r="J80" s="44">
        <f t="shared" si="13"/>
        <v>0</v>
      </c>
      <c r="K80" s="44">
        <f t="shared" si="14"/>
        <v>0</v>
      </c>
      <c r="L80" s="44">
        <f t="shared" si="6"/>
        <v>0</v>
      </c>
      <c r="M80" s="26">
        <f t="shared" si="7"/>
        <v>0</v>
      </c>
      <c r="N80" s="26">
        <f t="shared" si="8"/>
        <v>0</v>
      </c>
      <c r="P80" s="41">
        <f t="shared" si="1"/>
        <v>0</v>
      </c>
    </row>
    <row r="81" spans="1:16">
      <c r="A81" s="7">
        <f t="shared" si="9"/>
        <v>58</v>
      </c>
      <c r="B81" s="44">
        <v>30</v>
      </c>
      <c r="C81" s="44">
        <f t="shared" si="11"/>
        <v>0</v>
      </c>
      <c r="D81" s="44">
        <f t="shared" si="2"/>
        <v>0</v>
      </c>
      <c r="E81" s="44">
        <f t="shared" si="10"/>
        <v>0</v>
      </c>
      <c r="F81" s="44">
        <f t="shared" si="3"/>
        <v>0</v>
      </c>
      <c r="G81" s="26">
        <f t="shared" si="15"/>
        <v>0</v>
      </c>
      <c r="H81" s="44">
        <f t="shared" si="0"/>
        <v>0</v>
      </c>
      <c r="I81" s="44">
        <f t="shared" si="12"/>
        <v>0</v>
      </c>
      <c r="J81" s="44">
        <f t="shared" si="13"/>
        <v>0</v>
      </c>
      <c r="K81" s="44">
        <f t="shared" si="14"/>
        <v>0</v>
      </c>
      <c r="L81" s="44">
        <f t="shared" si="6"/>
        <v>0</v>
      </c>
      <c r="M81" s="26">
        <f t="shared" si="7"/>
        <v>0</v>
      </c>
      <c r="N81" s="26">
        <f t="shared" si="8"/>
        <v>0</v>
      </c>
      <c r="P81" s="41">
        <f t="shared" si="1"/>
        <v>0</v>
      </c>
    </row>
    <row r="82" spans="1:16">
      <c r="A82" s="7">
        <f t="shared" si="9"/>
        <v>59</v>
      </c>
      <c r="B82" s="44">
        <v>30</v>
      </c>
      <c r="C82" s="44">
        <f t="shared" si="11"/>
        <v>0</v>
      </c>
      <c r="D82" s="44">
        <f t="shared" si="2"/>
        <v>0</v>
      </c>
      <c r="E82" s="44">
        <f t="shared" si="10"/>
        <v>0</v>
      </c>
      <c r="F82" s="44">
        <f t="shared" si="3"/>
        <v>0</v>
      </c>
      <c r="G82" s="26">
        <f t="shared" si="15"/>
        <v>0</v>
      </c>
      <c r="H82" s="44">
        <f t="shared" si="0"/>
        <v>0</v>
      </c>
      <c r="I82" s="44">
        <f t="shared" si="12"/>
        <v>0</v>
      </c>
      <c r="J82" s="44">
        <f t="shared" si="13"/>
        <v>0</v>
      </c>
      <c r="K82" s="44">
        <f t="shared" si="14"/>
        <v>0</v>
      </c>
      <c r="L82" s="44">
        <f t="shared" si="6"/>
        <v>0</v>
      </c>
      <c r="M82" s="26">
        <f t="shared" si="7"/>
        <v>0</v>
      </c>
      <c r="N82" s="26">
        <f t="shared" si="8"/>
        <v>0</v>
      </c>
      <c r="P82" s="41">
        <f t="shared" si="1"/>
        <v>0</v>
      </c>
    </row>
    <row r="83" spans="1:16">
      <c r="A83" s="7">
        <f t="shared" si="9"/>
        <v>60</v>
      </c>
      <c r="B83" s="44">
        <v>30</v>
      </c>
      <c r="C83" s="44">
        <f t="shared" si="11"/>
        <v>0</v>
      </c>
      <c r="D83" s="44">
        <f t="shared" si="2"/>
        <v>0</v>
      </c>
      <c r="E83" s="44">
        <f t="shared" si="10"/>
        <v>0</v>
      </c>
      <c r="F83" s="44">
        <f t="shared" si="3"/>
        <v>0</v>
      </c>
      <c r="G83" s="26">
        <f t="shared" si="15"/>
        <v>0</v>
      </c>
      <c r="H83" s="44">
        <f t="shared" si="0"/>
        <v>0</v>
      </c>
      <c r="I83" s="44">
        <f t="shared" si="12"/>
        <v>0</v>
      </c>
      <c r="J83" s="44">
        <f t="shared" si="13"/>
        <v>0</v>
      </c>
      <c r="K83" s="44">
        <f t="shared" si="14"/>
        <v>0</v>
      </c>
      <c r="L83" s="44">
        <f t="shared" si="6"/>
        <v>0</v>
      </c>
      <c r="M83" s="26">
        <f t="shared" si="7"/>
        <v>0</v>
      </c>
      <c r="N83" s="26">
        <f t="shared" si="8"/>
        <v>0</v>
      </c>
      <c r="P83" s="41">
        <f t="shared" si="1"/>
        <v>0</v>
      </c>
    </row>
    <row r="84" spans="1:16">
      <c r="A84" s="7">
        <f t="shared" si="9"/>
        <v>61</v>
      </c>
      <c r="B84" s="44">
        <v>30</v>
      </c>
      <c r="C84" s="44">
        <f t="shared" si="11"/>
        <v>0</v>
      </c>
      <c r="D84" s="44">
        <f t="shared" si="2"/>
        <v>0</v>
      </c>
      <c r="E84" s="44">
        <f t="shared" si="10"/>
        <v>0</v>
      </c>
      <c r="F84" s="44">
        <f t="shared" si="3"/>
        <v>0</v>
      </c>
      <c r="G84" s="26">
        <f t="shared" si="15"/>
        <v>0</v>
      </c>
      <c r="H84" s="44">
        <f t="shared" si="0"/>
        <v>0</v>
      </c>
      <c r="I84" s="44">
        <f t="shared" si="12"/>
        <v>0</v>
      </c>
      <c r="J84" s="44">
        <f t="shared" si="13"/>
        <v>0</v>
      </c>
      <c r="K84" s="44">
        <f t="shared" si="14"/>
        <v>0</v>
      </c>
      <c r="L84" s="44">
        <f t="shared" si="6"/>
        <v>0</v>
      </c>
      <c r="M84" s="26">
        <f t="shared" si="7"/>
        <v>0</v>
      </c>
      <c r="N84" s="26">
        <f t="shared" si="8"/>
        <v>0</v>
      </c>
      <c r="P84" s="41">
        <f t="shared" si="1"/>
        <v>0</v>
      </c>
    </row>
    <row r="85" spans="1:16">
      <c r="A85" s="7">
        <f t="shared" si="9"/>
        <v>62</v>
      </c>
      <c r="B85" s="44">
        <v>30</v>
      </c>
      <c r="C85" s="44">
        <f t="shared" si="11"/>
        <v>0</v>
      </c>
      <c r="D85" s="44">
        <f t="shared" si="2"/>
        <v>0</v>
      </c>
      <c r="E85" s="44">
        <f t="shared" si="10"/>
        <v>0</v>
      </c>
      <c r="F85" s="44">
        <f t="shared" si="3"/>
        <v>0</v>
      </c>
      <c r="G85" s="26">
        <f t="shared" si="15"/>
        <v>0</v>
      </c>
      <c r="H85" s="44">
        <f t="shared" si="0"/>
        <v>0</v>
      </c>
      <c r="I85" s="44">
        <f t="shared" si="12"/>
        <v>0</v>
      </c>
      <c r="J85" s="44">
        <f t="shared" si="13"/>
        <v>0</v>
      </c>
      <c r="K85" s="44">
        <f t="shared" si="14"/>
        <v>0</v>
      </c>
      <c r="L85" s="44">
        <f t="shared" si="6"/>
        <v>0</v>
      </c>
      <c r="M85" s="26">
        <f t="shared" si="7"/>
        <v>0</v>
      </c>
      <c r="N85" s="26">
        <f t="shared" si="8"/>
        <v>0</v>
      </c>
      <c r="P85" s="41">
        <f t="shared" si="1"/>
        <v>0</v>
      </c>
    </row>
    <row r="86" spans="1:16">
      <c r="A86" s="7">
        <f t="shared" si="9"/>
        <v>63</v>
      </c>
      <c r="B86" s="44">
        <v>30</v>
      </c>
      <c r="C86" s="44">
        <f t="shared" si="11"/>
        <v>0</v>
      </c>
      <c r="D86" s="44">
        <f t="shared" si="2"/>
        <v>0</v>
      </c>
      <c r="E86" s="44">
        <f t="shared" si="10"/>
        <v>0</v>
      </c>
      <c r="F86" s="44">
        <f t="shared" si="3"/>
        <v>0</v>
      </c>
      <c r="G86" s="26">
        <f t="shared" si="15"/>
        <v>0</v>
      </c>
      <c r="H86" s="44">
        <f t="shared" si="0"/>
        <v>0</v>
      </c>
      <c r="I86" s="44">
        <f t="shared" si="12"/>
        <v>0</v>
      </c>
      <c r="J86" s="44">
        <f t="shared" si="13"/>
        <v>0</v>
      </c>
      <c r="K86" s="44">
        <f t="shared" si="14"/>
        <v>0</v>
      </c>
      <c r="L86" s="44">
        <f t="shared" si="6"/>
        <v>0</v>
      </c>
      <c r="M86" s="26">
        <f t="shared" si="7"/>
        <v>0</v>
      </c>
      <c r="N86" s="26">
        <f t="shared" si="8"/>
        <v>0</v>
      </c>
      <c r="P86" s="41">
        <f t="shared" si="1"/>
        <v>0</v>
      </c>
    </row>
  </sheetData>
  <mergeCells count="5">
    <mergeCell ref="A1:M1"/>
    <mergeCell ref="H3:J3"/>
    <mergeCell ref="A8:A16"/>
    <mergeCell ref="H10:I10"/>
    <mergeCell ref="I21:J21"/>
  </mergeCells>
  <dataValidations count="1">
    <dataValidation type="list" allowBlank="1" showInputMessage="1" showErrorMessage="1" sqref="D18">
      <formula1>$R$7:$R$9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zoomScale="70" zoomScaleNormal="70" workbookViewId="0">
      <selection activeCell="K24" sqref="K24"/>
    </sheetView>
  </sheetViews>
  <sheetFormatPr baseColWidth="10" defaultColWidth="11.42578125" defaultRowHeight="12"/>
  <cols>
    <col min="1" max="1" width="9.85546875" style="7" customWidth="1"/>
    <col min="2" max="2" width="15.7109375" style="7" customWidth="1"/>
    <col min="3" max="3" width="14.42578125" style="7" bestFit="1" customWidth="1"/>
    <col min="4" max="4" width="13.42578125" style="7" bestFit="1" customWidth="1"/>
    <col min="5" max="6" width="11.5703125" style="7" bestFit="1" customWidth="1"/>
    <col min="7" max="7" width="15.42578125" style="7" customWidth="1"/>
    <col min="8" max="8" width="21.28515625" style="7" customWidth="1"/>
    <col min="9" max="9" width="17" style="7" customWidth="1"/>
    <col min="10" max="10" width="12.5703125" style="7" customWidth="1"/>
    <col min="11" max="11" width="12.7109375" style="7" bestFit="1" customWidth="1"/>
    <col min="12" max="12" width="12.7109375" style="7" customWidth="1"/>
    <col min="13" max="13" width="13.140625" style="7" bestFit="1" customWidth="1"/>
    <col min="14" max="14" width="11.42578125" style="7"/>
    <col min="15" max="15" width="21.5703125" style="7" customWidth="1"/>
    <col min="16" max="16" width="20.140625" style="7" customWidth="1"/>
    <col min="17" max="17" width="17.85546875" style="7" customWidth="1"/>
    <col min="18" max="18" width="14.85546875" style="7" customWidth="1"/>
    <col min="19" max="16384" width="11.42578125" style="7"/>
  </cols>
  <sheetData>
    <row r="1" spans="1:18">
      <c r="A1" s="87" t="s">
        <v>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5"/>
      <c r="O1" s="6"/>
      <c r="P1" s="6"/>
    </row>
    <row r="2" spans="1:18" ht="12.75" thickBot="1">
      <c r="A2" s="8"/>
      <c r="B2" s="8"/>
      <c r="C2" s="9" t="s">
        <v>10</v>
      </c>
      <c r="D2" s="9" t="s">
        <v>11</v>
      </c>
      <c r="E2" s="8"/>
      <c r="F2" s="8"/>
      <c r="G2" s="8"/>
      <c r="H2" s="8"/>
      <c r="I2" s="8"/>
      <c r="J2" s="8"/>
      <c r="K2" s="8"/>
      <c r="L2" s="8"/>
      <c r="M2" s="8"/>
      <c r="N2" s="10"/>
      <c r="O2" s="11"/>
      <c r="P2" s="11"/>
    </row>
    <row r="3" spans="1:18" ht="12.75" thickBot="1">
      <c r="A3" s="8"/>
      <c r="B3" s="12" t="s">
        <v>6</v>
      </c>
      <c r="C3" s="13">
        <f>TRUNC((D8/(1+C10)),4)</f>
        <v>1.3223</v>
      </c>
      <c r="D3" s="13">
        <f>+D8</f>
        <v>1.6</v>
      </c>
      <c r="E3" s="8"/>
      <c r="F3" s="8"/>
      <c r="G3" s="8"/>
      <c r="H3" s="88" t="s">
        <v>12</v>
      </c>
      <c r="I3" s="89"/>
      <c r="J3" s="90"/>
      <c r="K3" s="8"/>
      <c r="L3" s="8"/>
      <c r="M3" s="8"/>
      <c r="N3" s="10"/>
      <c r="O3" s="11"/>
      <c r="P3" s="11"/>
    </row>
    <row r="4" spans="1:18">
      <c r="A4" s="8"/>
      <c r="B4" s="12" t="s">
        <v>7</v>
      </c>
      <c r="C4" s="13">
        <f>+M19</f>
        <v>2.5087962502745786</v>
      </c>
      <c r="D4" s="13">
        <f>+N19</f>
        <v>3.4960288390149357</v>
      </c>
      <c r="E4" s="8"/>
      <c r="F4" s="8"/>
      <c r="G4" s="8"/>
      <c r="H4" s="14" t="s">
        <v>13</v>
      </c>
      <c r="I4" s="15">
        <f>+D8</f>
        <v>1.6</v>
      </c>
      <c r="J4" s="16"/>
      <c r="K4" s="8"/>
      <c r="L4" s="8"/>
      <c r="M4" s="8"/>
      <c r="N4" s="10"/>
      <c r="O4" s="11"/>
      <c r="P4" s="11"/>
    </row>
    <row r="5" spans="1:18">
      <c r="A5" s="8"/>
      <c r="B5" s="12" t="s">
        <v>14</v>
      </c>
      <c r="C5" s="13">
        <f>((1+C4)^(1/C12)-1)</f>
        <v>0.11027317187512264</v>
      </c>
      <c r="D5" s="13">
        <f>((1+N19)^(1/C12)-1)</f>
        <v>0.13345014932767407</v>
      </c>
      <c r="E5" s="8"/>
      <c r="F5" s="8"/>
      <c r="G5" s="8"/>
      <c r="H5" s="17" t="s">
        <v>15</v>
      </c>
      <c r="I5" s="18">
        <f>+C9</f>
        <v>899999</v>
      </c>
      <c r="J5" s="19"/>
      <c r="K5" s="8"/>
      <c r="L5" s="8"/>
      <c r="M5" s="8"/>
      <c r="N5" s="10"/>
      <c r="O5" s="11"/>
      <c r="P5" s="11"/>
    </row>
    <row r="6" spans="1:18">
      <c r="B6" s="12" t="s">
        <v>5</v>
      </c>
      <c r="C6" s="13">
        <f ca="1">+L19</f>
        <v>2.2637015650881418</v>
      </c>
      <c r="D6" s="13">
        <f ca="1">+K19</f>
        <v>3.1330617918254147</v>
      </c>
      <c r="E6" s="8"/>
      <c r="F6" s="8"/>
      <c r="G6" s="8"/>
      <c r="H6" s="17" t="s">
        <v>16</v>
      </c>
      <c r="I6" s="7">
        <f>+C11</f>
        <v>12</v>
      </c>
      <c r="J6" s="19"/>
      <c r="K6" s="8"/>
      <c r="L6" s="8"/>
      <c r="M6" s="8"/>
      <c r="N6" s="10"/>
      <c r="O6" s="11"/>
      <c r="P6" s="11"/>
    </row>
    <row r="7" spans="1:18" ht="12.75" thickBot="1">
      <c r="E7" s="8"/>
      <c r="F7" s="8"/>
      <c r="G7" s="8"/>
      <c r="H7" s="17" t="s">
        <v>17</v>
      </c>
      <c r="I7" s="7">
        <f ca="1">IF((C19-C17)&lt;=30,0,(C19-C17))</f>
        <v>0</v>
      </c>
      <c r="J7" s="19"/>
      <c r="K7" s="8"/>
      <c r="L7" s="8"/>
      <c r="M7" s="8"/>
      <c r="N7" s="10"/>
      <c r="O7" s="11"/>
      <c r="P7" s="11"/>
    </row>
    <row r="8" spans="1:18" ht="24" customHeight="1">
      <c r="A8" s="91" t="s">
        <v>18</v>
      </c>
      <c r="B8" s="20" t="s">
        <v>13</v>
      </c>
      <c r="C8" s="21"/>
      <c r="D8" s="22">
        <v>1.6</v>
      </c>
      <c r="H8" s="23" t="s">
        <v>19</v>
      </c>
      <c r="I8" s="24" t="s">
        <v>20</v>
      </c>
      <c r="J8" s="25" t="s">
        <v>21</v>
      </c>
      <c r="N8" s="26"/>
      <c r="R8" s="16"/>
    </row>
    <row r="9" spans="1:18" ht="14.45" customHeight="1" thickBot="1">
      <c r="A9" s="92"/>
      <c r="B9" s="27" t="s">
        <v>15</v>
      </c>
      <c r="C9" s="28">
        <f>+'Encapsulado LiberCash'!N9</f>
        <v>899999</v>
      </c>
      <c r="D9" s="29"/>
      <c r="G9" s="30"/>
      <c r="H9" s="31">
        <f ca="1">+TRUNC(I5*((I4/C13)*(I7-30))/I6,2)</f>
        <v>-9863</v>
      </c>
      <c r="I9" s="32">
        <f ca="1">+TRUNC(H9/(1+C10),2)</f>
        <v>-8151.23</v>
      </c>
      <c r="J9" s="33">
        <f ca="1">+H9-I9</f>
        <v>-1711.7700000000004</v>
      </c>
      <c r="N9" s="26"/>
      <c r="R9" s="19"/>
    </row>
    <row r="10" spans="1:18" ht="15.75" thickBot="1">
      <c r="A10" s="92"/>
      <c r="B10" s="27" t="s">
        <v>22</v>
      </c>
      <c r="C10" s="34">
        <v>0.21</v>
      </c>
      <c r="D10" s="29"/>
      <c r="E10" s="4"/>
      <c r="H10" s="94" t="s">
        <v>23</v>
      </c>
      <c r="I10" s="95"/>
      <c r="J10" s="35">
        <f ca="1">+TRUNC(H9*$C$11,2)</f>
        <v>-118356</v>
      </c>
      <c r="N10" s="26"/>
      <c r="R10" s="19"/>
    </row>
    <row r="11" spans="1:18" ht="12" customHeight="1">
      <c r="A11" s="92"/>
      <c r="B11" s="27" t="s">
        <v>24</v>
      </c>
      <c r="C11" s="74">
        <f>+'Encapsulado LiberCash'!P9</f>
        <v>12</v>
      </c>
      <c r="D11" s="37"/>
      <c r="N11" s="26"/>
    </row>
    <row r="12" spans="1:18" ht="14.45" customHeight="1">
      <c r="A12" s="92"/>
      <c r="B12" s="27" t="s">
        <v>25</v>
      </c>
      <c r="C12" s="36">
        <v>12</v>
      </c>
      <c r="D12" s="37"/>
      <c r="N12" s="26"/>
    </row>
    <row r="13" spans="1:18" ht="15" customHeight="1" thickBot="1">
      <c r="A13" s="92"/>
      <c r="B13" s="38" t="s">
        <v>26</v>
      </c>
      <c r="C13" s="39">
        <v>365</v>
      </c>
      <c r="D13" s="40"/>
      <c r="N13" s="26"/>
    </row>
    <row r="14" spans="1:18" ht="14.45" customHeight="1">
      <c r="A14" s="92"/>
      <c r="B14" s="20" t="s">
        <v>27</v>
      </c>
      <c r="C14" s="42">
        <v>0</v>
      </c>
      <c r="D14" s="43">
        <f>C14</f>
        <v>0</v>
      </c>
      <c r="F14" s="44"/>
      <c r="N14" s="26"/>
    </row>
    <row r="15" spans="1:18" ht="15" customHeight="1" thickBot="1">
      <c r="A15" s="92"/>
      <c r="B15" s="38" t="s">
        <v>28</v>
      </c>
      <c r="C15" s="45">
        <v>0.05</v>
      </c>
      <c r="D15" s="46">
        <f>C15*(1+C10)</f>
        <v>6.0499999999999998E-2</v>
      </c>
      <c r="I15" s="30"/>
      <c r="N15" s="26"/>
    </row>
    <row r="16" spans="1:18" ht="15" customHeight="1" thickBot="1">
      <c r="A16" s="93"/>
      <c r="B16" s="47" t="s">
        <v>29</v>
      </c>
      <c r="C16" s="48">
        <f>+((C21*(C14))/C11+(C21*(C15)/C11))</f>
        <v>3749.9958333333338</v>
      </c>
      <c r="D16" s="49">
        <f>+((C21*(D14))/C11+(C21*(D15)/C11))</f>
        <v>4537.4949583333337</v>
      </c>
      <c r="N16" s="26"/>
    </row>
    <row r="17" spans="1:16" ht="12.75" thickBot="1">
      <c r="B17" s="50" t="s">
        <v>30</v>
      </c>
      <c r="C17" s="51">
        <f ca="1">+TODAY()</f>
        <v>45548</v>
      </c>
      <c r="G17" s="44"/>
    </row>
    <row r="18" spans="1:16">
      <c r="B18" s="52" t="s">
        <v>31</v>
      </c>
      <c r="C18" s="77">
        <f ca="1">+C17+30</f>
        <v>45578</v>
      </c>
      <c r="K18" s="23" t="s">
        <v>32</v>
      </c>
      <c r="L18" s="23" t="s">
        <v>33</v>
      </c>
      <c r="M18" s="24" t="s">
        <v>7</v>
      </c>
      <c r="N18" s="25" t="s">
        <v>34</v>
      </c>
    </row>
    <row r="19" spans="1:16" ht="12.75" thickBot="1">
      <c r="B19" s="53" t="s">
        <v>35</v>
      </c>
      <c r="C19" s="78">
        <f ca="1">+C18</f>
        <v>45578</v>
      </c>
      <c r="K19" s="54">
        <f ca="1">+POWER(1+K20,($C$13/30))-1</f>
        <v>3.1330617918254147</v>
      </c>
      <c r="L19" s="55">
        <f ca="1">+POWER(1+L20,($C$13/30))-1</f>
        <v>2.2637015650881418</v>
      </c>
      <c r="M19" s="56">
        <f>+POWER(1+M20,($C$13/30))-1</f>
        <v>2.5087962502745786</v>
      </c>
      <c r="N19" s="57">
        <f>+POWER(1+N20,($C$13/30))-1</f>
        <v>3.4960288390149357</v>
      </c>
    </row>
    <row r="20" spans="1:16" ht="12.75" thickBot="1">
      <c r="I20" s="30"/>
      <c r="K20" s="58">
        <f ca="1">+IRR(K23:K35)</f>
        <v>0.12370544374761661</v>
      </c>
      <c r="L20" s="58">
        <f ca="1">+IRR(L23:L35)</f>
        <v>0.1021045005284571</v>
      </c>
      <c r="M20" s="59">
        <f>+IRR(M23:M35)</f>
        <v>0.10868333410108577</v>
      </c>
      <c r="N20" s="60">
        <f>+IRR(N23:N35)</f>
        <v>0.13150684446386918</v>
      </c>
    </row>
    <row r="21" spans="1:16" ht="12.75" thickBot="1">
      <c r="C21" s="61">
        <f>+SUM(C24:C1048576)</f>
        <v>899999</v>
      </c>
      <c r="D21" s="61">
        <f>+SUM(D24:D1048576)</f>
        <v>937461.26</v>
      </c>
      <c r="E21" s="62" t="s">
        <v>36</v>
      </c>
      <c r="F21" s="63">
        <f>-TRUNC(PMT(D8/365*30,C11,C9),2)</f>
        <v>153121.69</v>
      </c>
      <c r="I21" s="96">
        <f ca="1">+SUM(I24:J177)</f>
        <v>-63906.075374999986</v>
      </c>
      <c r="J21" s="96"/>
      <c r="K21" s="64">
        <f ca="1">+SUM(K24:K1048576)</f>
        <v>1773554.1599999995</v>
      </c>
      <c r="L21" s="64">
        <f ca="1">+SUM(L24:L1048576)</f>
        <v>1621945.4504999996</v>
      </c>
      <c r="M21" s="65">
        <f>+SUM(M24:M1048576)</f>
        <v>1674760.3</v>
      </c>
      <c r="N21" s="66">
        <f>+SUM(N24:N1048576)</f>
        <v>1837460.2599999998</v>
      </c>
    </row>
    <row r="22" spans="1:16" ht="24.75" thickBot="1">
      <c r="B22" s="67" t="s">
        <v>37</v>
      </c>
      <c r="C22" s="67" t="s">
        <v>15</v>
      </c>
      <c r="D22" s="67" t="s">
        <v>38</v>
      </c>
      <c r="E22" s="68" t="s">
        <v>39</v>
      </c>
      <c r="F22" s="68" t="s">
        <v>40</v>
      </c>
      <c r="G22" s="69" t="s">
        <v>41</v>
      </c>
      <c r="H22" s="70" t="s">
        <v>42</v>
      </c>
      <c r="I22" s="67" t="s">
        <v>43</v>
      </c>
      <c r="J22" s="69" t="s">
        <v>44</v>
      </c>
      <c r="K22" s="68" t="s">
        <v>45</v>
      </c>
      <c r="L22" s="71" t="s">
        <v>46</v>
      </c>
      <c r="M22" s="71" t="s">
        <v>47</v>
      </c>
      <c r="N22" s="71" t="s">
        <v>48</v>
      </c>
      <c r="P22" s="72" t="s">
        <v>49</v>
      </c>
    </row>
    <row r="23" spans="1:16">
      <c r="K23" s="73">
        <f>-$C$9</f>
        <v>-899999</v>
      </c>
      <c r="L23" s="73">
        <f>-$C$9</f>
        <v>-899999</v>
      </c>
      <c r="M23" s="73">
        <f>-$C$9</f>
        <v>-899999</v>
      </c>
      <c r="N23" s="73">
        <f>-$C$9</f>
        <v>-899999</v>
      </c>
    </row>
    <row r="24" spans="1:16">
      <c r="A24" s="7">
        <v>1</v>
      </c>
      <c r="B24" s="44">
        <v>30</v>
      </c>
      <c r="C24" s="44">
        <f>+H24-E24-F24</f>
        <v>34765.660000000003</v>
      </c>
      <c r="D24" s="44">
        <f>TRUNC((C9*(D8/365)*B24),2)</f>
        <v>118356.03</v>
      </c>
      <c r="E24" s="44">
        <f>+TRUNC(D24/1.21,2)</f>
        <v>97814.9</v>
      </c>
      <c r="F24" s="44">
        <f>+D24-E24</f>
        <v>20541.130000000005</v>
      </c>
      <c r="G24" s="26">
        <f>+C9-C24</f>
        <v>865233.34</v>
      </c>
      <c r="H24" s="44">
        <f t="shared" ref="H24:H86" si="0">+IF(D24=0,0,$F$21)</f>
        <v>153121.69</v>
      </c>
      <c r="I24" s="44">
        <f ca="1">TRUNC(IF(D24=0,0,$H$9),2)</f>
        <v>-9863</v>
      </c>
      <c r="J24" s="44">
        <f>TRUNC(IF(D24=0,0,$D$16),2)</f>
        <v>4537.49</v>
      </c>
      <c r="K24" s="44">
        <f ca="1">+TRUNC(I24+H24+J24,2)</f>
        <v>147796.18</v>
      </c>
      <c r="L24" s="44">
        <f ca="1">+K24-P24-F24</f>
        <v>128179.32087499998</v>
      </c>
      <c r="M24" s="26">
        <f>+C24+E24</f>
        <v>132580.56</v>
      </c>
      <c r="N24" s="26">
        <f>+C24+D24</f>
        <v>153121.69</v>
      </c>
      <c r="P24" s="41">
        <f t="shared" ref="P24:P86" ca="1" si="1">IF(C24=0,0,$J$9+($D$16-$C$16))</f>
        <v>-924.27087500000061</v>
      </c>
    </row>
    <row r="25" spans="1:16">
      <c r="A25" s="7">
        <f>+A24+1</f>
        <v>2</v>
      </c>
      <c r="B25" s="44">
        <v>30</v>
      </c>
      <c r="C25" s="44">
        <f>IF((H25-E25-F25)&gt;G24,G24,(H25-E25-F25))</f>
        <v>39337.58</v>
      </c>
      <c r="D25" s="44">
        <f t="shared" ref="D25:D86" si="2">TRUNC((G24*($D$8/365)*B25),2)</f>
        <v>113784.11</v>
      </c>
      <c r="E25" s="44">
        <f>+TRUNC(D25/1.21,2)</f>
        <v>94036.45</v>
      </c>
      <c r="F25" s="44">
        <f t="shared" ref="F25:F86" si="3">+D25-E25</f>
        <v>19747.660000000003</v>
      </c>
      <c r="G25" s="26">
        <f t="shared" ref="G25:G26" si="4">+IF(C25=0,0,G24-C25)</f>
        <v>825895.76</v>
      </c>
      <c r="H25" s="44">
        <f t="shared" si="0"/>
        <v>153121.69</v>
      </c>
      <c r="I25" s="44">
        <f ca="1">TRUNC(IF(D25=0,0,$H$9),2)</f>
        <v>-9863</v>
      </c>
      <c r="J25" s="44">
        <f>TRUNC(IF(D25=0,0,$D$16),2)</f>
        <v>4537.49</v>
      </c>
      <c r="K25" s="44">
        <f t="shared" ref="K25:K26" ca="1" si="5">+TRUNC(I25+H25+J25,2)</f>
        <v>147796.18</v>
      </c>
      <c r="L25" s="44">
        <f t="shared" ref="L25:L86" ca="1" si="6">+K25-P25-F25</f>
        <v>128972.79087499998</v>
      </c>
      <c r="M25" s="26">
        <f t="shared" ref="M25:M86" si="7">+C25+E25</f>
        <v>133374.03</v>
      </c>
      <c r="N25" s="26">
        <f t="shared" ref="N25:N86" si="8">+C25+D25</f>
        <v>153121.69</v>
      </c>
      <c r="P25" s="41">
        <f t="shared" ca="1" si="1"/>
        <v>-924.27087500000061</v>
      </c>
    </row>
    <row r="26" spans="1:16">
      <c r="A26" s="7">
        <f t="shared" ref="A26:A86" si="9">+A25+1</f>
        <v>3</v>
      </c>
      <c r="B26" s="44">
        <v>30</v>
      </c>
      <c r="C26" s="44">
        <f>IF((H26-E26-F26)&gt;G25,G25,(H26-E26-F26))</f>
        <v>44510.75</v>
      </c>
      <c r="D26" s="44">
        <f t="shared" si="2"/>
        <v>108610.94</v>
      </c>
      <c r="E26" s="44">
        <f t="shared" ref="E26:E86" si="10">+TRUNC(D26/1.21,2)</f>
        <v>89761.1</v>
      </c>
      <c r="F26" s="44">
        <f t="shared" si="3"/>
        <v>18849.839999999997</v>
      </c>
      <c r="G26" s="26">
        <f t="shared" si="4"/>
        <v>781385.01</v>
      </c>
      <c r="H26" s="44">
        <f t="shared" si="0"/>
        <v>153121.69</v>
      </c>
      <c r="I26" s="44">
        <f ca="1">TRUNC(IF(D26=0,0,$H$9),2)</f>
        <v>-9863</v>
      </c>
      <c r="J26" s="44">
        <f>TRUNC(IF(D26=0,0,$D$16),2)</f>
        <v>4537.49</v>
      </c>
      <c r="K26" s="44">
        <f t="shared" ca="1" si="5"/>
        <v>147796.18</v>
      </c>
      <c r="L26" s="44">
        <f t="shared" ca="1" si="6"/>
        <v>129870.61087499998</v>
      </c>
      <c r="M26" s="26">
        <f t="shared" si="7"/>
        <v>134271.85</v>
      </c>
      <c r="N26" s="26">
        <f t="shared" si="8"/>
        <v>153121.69</v>
      </c>
      <c r="P26" s="41">
        <f t="shared" ca="1" si="1"/>
        <v>-924.27087500000061</v>
      </c>
    </row>
    <row r="27" spans="1:16">
      <c r="A27" s="7">
        <f t="shared" si="9"/>
        <v>4</v>
      </c>
      <c r="B27" s="44">
        <v>30</v>
      </c>
      <c r="C27" s="44">
        <f t="shared" ref="C27:C86" si="11">IF((H27-E27-F27)&gt;G26,G26,(H27-E27-F27))</f>
        <v>50364.210000000006</v>
      </c>
      <c r="D27" s="44">
        <f t="shared" si="2"/>
        <v>102757.48</v>
      </c>
      <c r="E27" s="44">
        <f t="shared" si="10"/>
        <v>84923.53</v>
      </c>
      <c r="F27" s="44">
        <f t="shared" si="3"/>
        <v>17833.949999999997</v>
      </c>
      <c r="G27" s="26">
        <f>+IF(C27=0,0,G26-C27)</f>
        <v>731020.80000000005</v>
      </c>
      <c r="H27" s="44">
        <f t="shared" si="0"/>
        <v>153121.69</v>
      </c>
      <c r="I27" s="44">
        <f t="shared" ref="I27:I86" ca="1" si="12">IF(D27=0,0,$H$9)</f>
        <v>-9863</v>
      </c>
      <c r="J27" s="44">
        <f t="shared" ref="J27:J86" si="13">IF(D27=0,0,$D$16)</f>
        <v>4537.4949583333337</v>
      </c>
      <c r="K27" s="44">
        <f t="shared" ref="K27:K86" ca="1" si="14">+ROUND(I27+H27+J27,2)</f>
        <v>147796.18</v>
      </c>
      <c r="L27" s="44">
        <f t="shared" ca="1" si="6"/>
        <v>130886.50087499998</v>
      </c>
      <c r="M27" s="26">
        <f t="shared" si="7"/>
        <v>135287.74</v>
      </c>
      <c r="N27" s="26">
        <f t="shared" si="8"/>
        <v>153121.69</v>
      </c>
      <c r="P27" s="41">
        <f t="shared" ca="1" si="1"/>
        <v>-924.27087500000061</v>
      </c>
    </row>
    <row r="28" spans="1:16">
      <c r="A28" s="7">
        <f t="shared" si="9"/>
        <v>5</v>
      </c>
      <c r="B28" s="44">
        <v>30</v>
      </c>
      <c r="C28" s="44">
        <f t="shared" si="11"/>
        <v>56987.45</v>
      </c>
      <c r="D28" s="44">
        <f t="shared" si="2"/>
        <v>96134.24</v>
      </c>
      <c r="E28" s="44">
        <f t="shared" si="10"/>
        <v>79449.78</v>
      </c>
      <c r="F28" s="44">
        <f t="shared" si="3"/>
        <v>16684.460000000006</v>
      </c>
      <c r="G28" s="26">
        <f t="shared" ref="G28:G86" si="15">+G27-C28</f>
        <v>674033.35000000009</v>
      </c>
      <c r="H28" s="44">
        <f t="shared" si="0"/>
        <v>153121.69</v>
      </c>
      <c r="I28" s="44">
        <f t="shared" ca="1" si="12"/>
        <v>-9863</v>
      </c>
      <c r="J28" s="44">
        <f t="shared" si="13"/>
        <v>4537.4949583333337</v>
      </c>
      <c r="K28" s="44">
        <f t="shared" ca="1" si="14"/>
        <v>147796.18</v>
      </c>
      <c r="L28" s="44">
        <f t="shared" ca="1" si="6"/>
        <v>132035.99087499996</v>
      </c>
      <c r="M28" s="26">
        <f t="shared" si="7"/>
        <v>136437.22999999998</v>
      </c>
      <c r="N28" s="26">
        <f t="shared" si="8"/>
        <v>153121.69</v>
      </c>
      <c r="P28" s="41">
        <f t="shared" ca="1" si="1"/>
        <v>-924.27087500000061</v>
      </c>
    </row>
    <row r="29" spans="1:16">
      <c r="A29" s="7">
        <f t="shared" si="9"/>
        <v>6</v>
      </c>
      <c r="B29" s="44">
        <v>30</v>
      </c>
      <c r="C29" s="44">
        <f t="shared" si="11"/>
        <v>64481.69</v>
      </c>
      <c r="D29" s="44">
        <f t="shared" si="2"/>
        <v>88640</v>
      </c>
      <c r="E29" s="44">
        <f t="shared" si="10"/>
        <v>73256.19</v>
      </c>
      <c r="F29" s="44">
        <f t="shared" si="3"/>
        <v>15383.809999999998</v>
      </c>
      <c r="G29" s="26">
        <f t="shared" si="15"/>
        <v>609551.66000000015</v>
      </c>
      <c r="H29" s="44">
        <f t="shared" si="0"/>
        <v>153121.69</v>
      </c>
      <c r="I29" s="44">
        <f t="shared" ca="1" si="12"/>
        <v>-9863</v>
      </c>
      <c r="J29" s="44">
        <f t="shared" si="13"/>
        <v>4537.4949583333337</v>
      </c>
      <c r="K29" s="44">
        <f t="shared" ca="1" si="14"/>
        <v>147796.18</v>
      </c>
      <c r="L29" s="44">
        <f t="shared" ca="1" si="6"/>
        <v>133336.64087499998</v>
      </c>
      <c r="M29" s="26">
        <f t="shared" si="7"/>
        <v>137737.88</v>
      </c>
      <c r="N29" s="26">
        <f t="shared" si="8"/>
        <v>153121.69</v>
      </c>
      <c r="P29" s="41">
        <f t="shared" ca="1" si="1"/>
        <v>-924.27087500000061</v>
      </c>
    </row>
    <row r="30" spans="1:16">
      <c r="A30" s="7">
        <f t="shared" si="9"/>
        <v>7</v>
      </c>
      <c r="B30" s="44">
        <v>30</v>
      </c>
      <c r="C30" s="44">
        <f t="shared" si="11"/>
        <v>72961.48</v>
      </c>
      <c r="D30" s="44">
        <f t="shared" si="2"/>
        <v>80160.210000000006</v>
      </c>
      <c r="E30" s="44">
        <f t="shared" si="10"/>
        <v>66248.100000000006</v>
      </c>
      <c r="F30" s="44">
        <f t="shared" si="3"/>
        <v>13912.11</v>
      </c>
      <c r="G30" s="26">
        <f t="shared" si="15"/>
        <v>536590.18000000017</v>
      </c>
      <c r="H30" s="44">
        <f t="shared" si="0"/>
        <v>153121.69</v>
      </c>
      <c r="I30" s="44">
        <f t="shared" ca="1" si="12"/>
        <v>-9863</v>
      </c>
      <c r="J30" s="44">
        <f t="shared" si="13"/>
        <v>4537.4949583333337</v>
      </c>
      <c r="K30" s="44">
        <f t="shared" ca="1" si="14"/>
        <v>147796.18</v>
      </c>
      <c r="L30" s="44">
        <f t="shared" ca="1" si="6"/>
        <v>134808.34087499999</v>
      </c>
      <c r="M30" s="26">
        <f t="shared" si="7"/>
        <v>139209.58000000002</v>
      </c>
      <c r="N30" s="26">
        <f t="shared" si="8"/>
        <v>153121.69</v>
      </c>
      <c r="P30" s="41">
        <f t="shared" ca="1" si="1"/>
        <v>-924.27087500000061</v>
      </c>
    </row>
    <row r="31" spans="1:16">
      <c r="A31" s="7">
        <f t="shared" si="9"/>
        <v>8</v>
      </c>
      <c r="B31" s="44">
        <v>30</v>
      </c>
      <c r="C31" s="44">
        <f t="shared" si="11"/>
        <v>82556.41</v>
      </c>
      <c r="D31" s="44">
        <f t="shared" si="2"/>
        <v>70565.279999999999</v>
      </c>
      <c r="E31" s="44">
        <f t="shared" si="10"/>
        <v>58318.41</v>
      </c>
      <c r="F31" s="44">
        <f t="shared" si="3"/>
        <v>12246.869999999995</v>
      </c>
      <c r="G31" s="26">
        <f t="shared" si="15"/>
        <v>454033.77000000014</v>
      </c>
      <c r="H31" s="44">
        <f t="shared" si="0"/>
        <v>153121.69</v>
      </c>
      <c r="I31" s="44">
        <f t="shared" ca="1" si="12"/>
        <v>-9863</v>
      </c>
      <c r="J31" s="44">
        <f t="shared" si="13"/>
        <v>4537.4949583333337</v>
      </c>
      <c r="K31" s="44">
        <f t="shared" ca="1" si="14"/>
        <v>147796.18</v>
      </c>
      <c r="L31" s="44">
        <f t="shared" ca="1" si="6"/>
        <v>136473.58087499999</v>
      </c>
      <c r="M31" s="26">
        <f t="shared" si="7"/>
        <v>140874.82</v>
      </c>
      <c r="N31" s="26">
        <f t="shared" si="8"/>
        <v>153121.69</v>
      </c>
      <c r="P31" s="41">
        <f t="shared" ca="1" si="1"/>
        <v>-924.27087500000061</v>
      </c>
    </row>
    <row r="32" spans="1:16">
      <c r="A32" s="7">
        <f t="shared" si="9"/>
        <v>9</v>
      </c>
      <c r="B32" s="44">
        <v>30</v>
      </c>
      <c r="C32" s="44">
        <f t="shared" si="11"/>
        <v>93413.140000000014</v>
      </c>
      <c r="D32" s="44">
        <f t="shared" si="2"/>
        <v>59708.55</v>
      </c>
      <c r="E32" s="44">
        <f t="shared" si="10"/>
        <v>49345.9</v>
      </c>
      <c r="F32" s="44">
        <f t="shared" si="3"/>
        <v>10362.650000000001</v>
      </c>
      <c r="G32" s="26">
        <f t="shared" si="15"/>
        <v>360620.63000000012</v>
      </c>
      <c r="H32" s="44">
        <f t="shared" si="0"/>
        <v>153121.69</v>
      </c>
      <c r="I32" s="44">
        <f t="shared" ca="1" si="12"/>
        <v>-9863</v>
      </c>
      <c r="J32" s="44">
        <f t="shared" si="13"/>
        <v>4537.4949583333337</v>
      </c>
      <c r="K32" s="44">
        <f t="shared" ca="1" si="14"/>
        <v>147796.18</v>
      </c>
      <c r="L32" s="44">
        <f t="shared" ca="1" si="6"/>
        <v>138357.80087499999</v>
      </c>
      <c r="M32" s="26">
        <f t="shared" si="7"/>
        <v>142759.04000000001</v>
      </c>
      <c r="N32" s="26">
        <f t="shared" si="8"/>
        <v>153121.69</v>
      </c>
      <c r="P32" s="41">
        <f t="shared" ca="1" si="1"/>
        <v>-924.27087500000061</v>
      </c>
    </row>
    <row r="33" spans="1:16">
      <c r="A33" s="7">
        <f t="shared" si="9"/>
        <v>10</v>
      </c>
      <c r="B33" s="44">
        <v>30</v>
      </c>
      <c r="C33" s="44">
        <f t="shared" si="11"/>
        <v>105697.61</v>
      </c>
      <c r="D33" s="44">
        <f t="shared" si="2"/>
        <v>47424.08</v>
      </c>
      <c r="E33" s="44">
        <f t="shared" si="10"/>
        <v>39193.449999999997</v>
      </c>
      <c r="F33" s="44">
        <f t="shared" si="3"/>
        <v>8230.6300000000047</v>
      </c>
      <c r="G33" s="26">
        <f t="shared" si="15"/>
        <v>254923.02000000014</v>
      </c>
      <c r="H33" s="44">
        <f t="shared" si="0"/>
        <v>153121.69</v>
      </c>
      <c r="I33" s="44">
        <f t="shared" ca="1" si="12"/>
        <v>-9863</v>
      </c>
      <c r="J33" s="44">
        <f t="shared" si="13"/>
        <v>4537.4949583333337</v>
      </c>
      <c r="K33" s="44">
        <f t="shared" ca="1" si="14"/>
        <v>147796.18</v>
      </c>
      <c r="L33" s="44">
        <f t="shared" ca="1" si="6"/>
        <v>140489.82087499998</v>
      </c>
      <c r="M33" s="26">
        <f t="shared" si="7"/>
        <v>144891.06</v>
      </c>
      <c r="N33" s="26">
        <f t="shared" si="8"/>
        <v>153121.69</v>
      </c>
      <c r="P33" s="41">
        <f t="shared" ca="1" si="1"/>
        <v>-924.27087500000061</v>
      </c>
    </row>
    <row r="34" spans="1:16">
      <c r="A34" s="7">
        <f t="shared" si="9"/>
        <v>11</v>
      </c>
      <c r="B34" s="44">
        <v>30</v>
      </c>
      <c r="C34" s="44">
        <f t="shared" si="11"/>
        <v>119597.56999999999</v>
      </c>
      <c r="D34" s="44">
        <f t="shared" si="2"/>
        <v>33524.120000000003</v>
      </c>
      <c r="E34" s="44">
        <f t="shared" si="10"/>
        <v>27705.88</v>
      </c>
      <c r="F34" s="44">
        <f t="shared" si="3"/>
        <v>5818.2400000000016</v>
      </c>
      <c r="G34" s="26">
        <f t="shared" si="15"/>
        <v>135325.45000000013</v>
      </c>
      <c r="H34" s="44">
        <f t="shared" si="0"/>
        <v>153121.69</v>
      </c>
      <c r="I34" s="44">
        <f t="shared" ca="1" si="12"/>
        <v>-9863</v>
      </c>
      <c r="J34" s="44">
        <f t="shared" si="13"/>
        <v>4537.4949583333337</v>
      </c>
      <c r="K34" s="44">
        <f t="shared" ca="1" si="14"/>
        <v>147796.18</v>
      </c>
      <c r="L34" s="44">
        <f t="shared" ca="1" si="6"/>
        <v>142902.21087499999</v>
      </c>
      <c r="M34" s="26">
        <f t="shared" si="7"/>
        <v>147303.44999999998</v>
      </c>
      <c r="N34" s="26">
        <f t="shared" si="8"/>
        <v>153121.69</v>
      </c>
      <c r="P34" s="41">
        <f t="shared" ca="1" si="1"/>
        <v>-924.27087500000061</v>
      </c>
    </row>
    <row r="35" spans="1:16">
      <c r="A35" s="7">
        <f t="shared" si="9"/>
        <v>12</v>
      </c>
      <c r="B35" s="44">
        <v>30</v>
      </c>
      <c r="C35" s="44">
        <f t="shared" si="11"/>
        <v>135325.45000000013</v>
      </c>
      <c r="D35" s="44">
        <f t="shared" si="2"/>
        <v>17796.22</v>
      </c>
      <c r="E35" s="44">
        <f t="shared" si="10"/>
        <v>14707.61</v>
      </c>
      <c r="F35" s="44">
        <f t="shared" si="3"/>
        <v>3088.6100000000006</v>
      </c>
      <c r="G35" s="26">
        <f t="shared" si="15"/>
        <v>0</v>
      </c>
      <c r="H35" s="44">
        <f t="shared" si="0"/>
        <v>153121.69</v>
      </c>
      <c r="I35" s="44">
        <f t="shared" ca="1" si="12"/>
        <v>-9863</v>
      </c>
      <c r="J35" s="44">
        <f t="shared" si="13"/>
        <v>4537.4949583333337</v>
      </c>
      <c r="K35" s="44">
        <f t="shared" ca="1" si="14"/>
        <v>147796.18</v>
      </c>
      <c r="L35" s="44">
        <f t="shared" ca="1" si="6"/>
        <v>145631.84087499999</v>
      </c>
      <c r="M35" s="26">
        <f t="shared" si="7"/>
        <v>150033.06000000011</v>
      </c>
      <c r="N35" s="26">
        <f t="shared" si="8"/>
        <v>153121.67000000013</v>
      </c>
      <c r="P35" s="41">
        <f t="shared" ca="1" si="1"/>
        <v>-924.27087500000061</v>
      </c>
    </row>
    <row r="36" spans="1:16">
      <c r="A36" s="7">
        <f t="shared" si="9"/>
        <v>13</v>
      </c>
      <c r="B36" s="44">
        <v>30</v>
      </c>
      <c r="C36" s="44">
        <f t="shared" si="11"/>
        <v>0</v>
      </c>
      <c r="D36" s="44">
        <f t="shared" si="2"/>
        <v>0</v>
      </c>
      <c r="E36" s="44">
        <f t="shared" si="10"/>
        <v>0</v>
      </c>
      <c r="F36" s="44">
        <f t="shared" si="3"/>
        <v>0</v>
      </c>
      <c r="G36" s="26">
        <f t="shared" si="15"/>
        <v>0</v>
      </c>
      <c r="H36" s="44">
        <f t="shared" si="0"/>
        <v>0</v>
      </c>
      <c r="I36" s="44">
        <f t="shared" si="12"/>
        <v>0</v>
      </c>
      <c r="J36" s="44">
        <f t="shared" si="13"/>
        <v>0</v>
      </c>
      <c r="K36" s="44">
        <f t="shared" si="14"/>
        <v>0</v>
      </c>
      <c r="L36" s="44">
        <f t="shared" si="6"/>
        <v>0</v>
      </c>
      <c r="M36" s="26">
        <f t="shared" si="7"/>
        <v>0</v>
      </c>
      <c r="N36" s="26">
        <f t="shared" si="8"/>
        <v>0</v>
      </c>
      <c r="P36" s="41">
        <f t="shared" si="1"/>
        <v>0</v>
      </c>
    </row>
    <row r="37" spans="1:16">
      <c r="A37" s="7">
        <f t="shared" si="9"/>
        <v>14</v>
      </c>
      <c r="B37" s="44">
        <v>30</v>
      </c>
      <c r="C37" s="44">
        <f t="shared" si="11"/>
        <v>0</v>
      </c>
      <c r="D37" s="44">
        <f t="shared" si="2"/>
        <v>0</v>
      </c>
      <c r="E37" s="44">
        <f t="shared" si="10"/>
        <v>0</v>
      </c>
      <c r="F37" s="44">
        <f t="shared" si="3"/>
        <v>0</v>
      </c>
      <c r="G37" s="26">
        <f t="shared" si="15"/>
        <v>0</v>
      </c>
      <c r="H37" s="44">
        <f t="shared" si="0"/>
        <v>0</v>
      </c>
      <c r="I37" s="44">
        <f t="shared" si="12"/>
        <v>0</v>
      </c>
      <c r="J37" s="44">
        <f t="shared" si="13"/>
        <v>0</v>
      </c>
      <c r="K37" s="44">
        <f t="shared" si="14"/>
        <v>0</v>
      </c>
      <c r="L37" s="44">
        <f t="shared" si="6"/>
        <v>0</v>
      </c>
      <c r="M37" s="26">
        <f t="shared" si="7"/>
        <v>0</v>
      </c>
      <c r="N37" s="26">
        <f t="shared" si="8"/>
        <v>0</v>
      </c>
      <c r="P37" s="41">
        <f t="shared" si="1"/>
        <v>0</v>
      </c>
    </row>
    <row r="38" spans="1:16">
      <c r="A38" s="7">
        <f t="shared" si="9"/>
        <v>15</v>
      </c>
      <c r="B38" s="44">
        <v>30</v>
      </c>
      <c r="C38" s="44">
        <f t="shared" si="11"/>
        <v>0</v>
      </c>
      <c r="D38" s="44">
        <f t="shared" si="2"/>
        <v>0</v>
      </c>
      <c r="E38" s="44">
        <f t="shared" si="10"/>
        <v>0</v>
      </c>
      <c r="F38" s="44">
        <f t="shared" si="3"/>
        <v>0</v>
      </c>
      <c r="G38" s="26">
        <f t="shared" si="15"/>
        <v>0</v>
      </c>
      <c r="H38" s="44">
        <f t="shared" si="0"/>
        <v>0</v>
      </c>
      <c r="I38" s="44">
        <f t="shared" si="12"/>
        <v>0</v>
      </c>
      <c r="J38" s="44">
        <f t="shared" si="13"/>
        <v>0</v>
      </c>
      <c r="K38" s="44">
        <f t="shared" si="14"/>
        <v>0</v>
      </c>
      <c r="L38" s="44">
        <f t="shared" si="6"/>
        <v>0</v>
      </c>
      <c r="M38" s="26">
        <f t="shared" si="7"/>
        <v>0</v>
      </c>
      <c r="N38" s="26">
        <f t="shared" si="8"/>
        <v>0</v>
      </c>
      <c r="P38" s="41">
        <f t="shared" si="1"/>
        <v>0</v>
      </c>
    </row>
    <row r="39" spans="1:16">
      <c r="A39" s="7">
        <f t="shared" si="9"/>
        <v>16</v>
      </c>
      <c r="B39" s="44">
        <v>30</v>
      </c>
      <c r="C39" s="44">
        <f t="shared" si="11"/>
        <v>0</v>
      </c>
      <c r="D39" s="44">
        <f t="shared" si="2"/>
        <v>0</v>
      </c>
      <c r="E39" s="44">
        <f t="shared" si="10"/>
        <v>0</v>
      </c>
      <c r="F39" s="44">
        <f t="shared" si="3"/>
        <v>0</v>
      </c>
      <c r="G39" s="26">
        <f t="shared" si="15"/>
        <v>0</v>
      </c>
      <c r="H39" s="44">
        <f t="shared" si="0"/>
        <v>0</v>
      </c>
      <c r="I39" s="44">
        <f t="shared" si="12"/>
        <v>0</v>
      </c>
      <c r="J39" s="44">
        <f t="shared" si="13"/>
        <v>0</v>
      </c>
      <c r="K39" s="44">
        <f t="shared" si="14"/>
        <v>0</v>
      </c>
      <c r="L39" s="44">
        <f t="shared" si="6"/>
        <v>0</v>
      </c>
      <c r="M39" s="26">
        <f t="shared" si="7"/>
        <v>0</v>
      </c>
      <c r="N39" s="26">
        <f t="shared" si="8"/>
        <v>0</v>
      </c>
      <c r="P39" s="41">
        <f t="shared" si="1"/>
        <v>0</v>
      </c>
    </row>
    <row r="40" spans="1:16">
      <c r="A40" s="7">
        <f t="shared" si="9"/>
        <v>17</v>
      </c>
      <c r="B40" s="44">
        <v>30</v>
      </c>
      <c r="C40" s="44">
        <f t="shared" si="11"/>
        <v>0</v>
      </c>
      <c r="D40" s="44">
        <f t="shared" si="2"/>
        <v>0</v>
      </c>
      <c r="E40" s="44">
        <f t="shared" si="10"/>
        <v>0</v>
      </c>
      <c r="F40" s="44">
        <f t="shared" si="3"/>
        <v>0</v>
      </c>
      <c r="G40" s="26">
        <f t="shared" si="15"/>
        <v>0</v>
      </c>
      <c r="H40" s="44">
        <f t="shared" si="0"/>
        <v>0</v>
      </c>
      <c r="I40" s="44">
        <f t="shared" si="12"/>
        <v>0</v>
      </c>
      <c r="J40" s="44">
        <f t="shared" si="13"/>
        <v>0</v>
      </c>
      <c r="K40" s="44">
        <f t="shared" si="14"/>
        <v>0</v>
      </c>
      <c r="L40" s="44">
        <f t="shared" si="6"/>
        <v>0</v>
      </c>
      <c r="M40" s="26">
        <f t="shared" si="7"/>
        <v>0</v>
      </c>
      <c r="N40" s="26">
        <f t="shared" si="8"/>
        <v>0</v>
      </c>
      <c r="P40" s="41">
        <f t="shared" si="1"/>
        <v>0</v>
      </c>
    </row>
    <row r="41" spans="1:16">
      <c r="A41" s="7">
        <f t="shared" si="9"/>
        <v>18</v>
      </c>
      <c r="B41" s="44">
        <v>30</v>
      </c>
      <c r="C41" s="44">
        <f t="shared" si="11"/>
        <v>0</v>
      </c>
      <c r="D41" s="44">
        <f t="shared" si="2"/>
        <v>0</v>
      </c>
      <c r="E41" s="44">
        <f t="shared" si="10"/>
        <v>0</v>
      </c>
      <c r="F41" s="44">
        <f t="shared" si="3"/>
        <v>0</v>
      </c>
      <c r="G41" s="26">
        <f t="shared" si="15"/>
        <v>0</v>
      </c>
      <c r="H41" s="44">
        <f t="shared" si="0"/>
        <v>0</v>
      </c>
      <c r="I41" s="44">
        <f t="shared" si="12"/>
        <v>0</v>
      </c>
      <c r="J41" s="44">
        <f t="shared" si="13"/>
        <v>0</v>
      </c>
      <c r="K41" s="44">
        <f t="shared" si="14"/>
        <v>0</v>
      </c>
      <c r="L41" s="44">
        <f t="shared" si="6"/>
        <v>0</v>
      </c>
      <c r="M41" s="26">
        <f t="shared" si="7"/>
        <v>0</v>
      </c>
      <c r="N41" s="26">
        <f t="shared" si="8"/>
        <v>0</v>
      </c>
      <c r="P41" s="41">
        <f t="shared" si="1"/>
        <v>0</v>
      </c>
    </row>
    <row r="42" spans="1:16">
      <c r="A42" s="7">
        <f t="shared" si="9"/>
        <v>19</v>
      </c>
      <c r="B42" s="44">
        <v>30</v>
      </c>
      <c r="C42" s="44">
        <f t="shared" si="11"/>
        <v>0</v>
      </c>
      <c r="D42" s="44">
        <f t="shared" si="2"/>
        <v>0</v>
      </c>
      <c r="E42" s="44">
        <f t="shared" si="10"/>
        <v>0</v>
      </c>
      <c r="F42" s="44">
        <f t="shared" si="3"/>
        <v>0</v>
      </c>
      <c r="G42" s="26">
        <f t="shared" si="15"/>
        <v>0</v>
      </c>
      <c r="H42" s="44">
        <f t="shared" si="0"/>
        <v>0</v>
      </c>
      <c r="I42" s="44">
        <f t="shared" si="12"/>
        <v>0</v>
      </c>
      <c r="J42" s="44">
        <f t="shared" si="13"/>
        <v>0</v>
      </c>
      <c r="K42" s="44">
        <f t="shared" si="14"/>
        <v>0</v>
      </c>
      <c r="L42" s="44">
        <f t="shared" si="6"/>
        <v>0</v>
      </c>
      <c r="M42" s="26">
        <f t="shared" si="7"/>
        <v>0</v>
      </c>
      <c r="N42" s="26">
        <f t="shared" si="8"/>
        <v>0</v>
      </c>
      <c r="P42" s="41">
        <f t="shared" si="1"/>
        <v>0</v>
      </c>
    </row>
    <row r="43" spans="1:16">
      <c r="A43" s="7">
        <f t="shared" si="9"/>
        <v>20</v>
      </c>
      <c r="B43" s="44">
        <v>30</v>
      </c>
      <c r="C43" s="44">
        <f t="shared" si="11"/>
        <v>0</v>
      </c>
      <c r="D43" s="44">
        <f t="shared" si="2"/>
        <v>0</v>
      </c>
      <c r="E43" s="44">
        <f t="shared" si="10"/>
        <v>0</v>
      </c>
      <c r="F43" s="44">
        <f t="shared" si="3"/>
        <v>0</v>
      </c>
      <c r="G43" s="26">
        <f t="shared" si="15"/>
        <v>0</v>
      </c>
      <c r="H43" s="44">
        <f t="shared" si="0"/>
        <v>0</v>
      </c>
      <c r="I43" s="44">
        <f t="shared" si="12"/>
        <v>0</v>
      </c>
      <c r="J43" s="44">
        <f t="shared" si="13"/>
        <v>0</v>
      </c>
      <c r="K43" s="44">
        <f t="shared" si="14"/>
        <v>0</v>
      </c>
      <c r="L43" s="44">
        <f t="shared" si="6"/>
        <v>0</v>
      </c>
      <c r="M43" s="26">
        <f t="shared" si="7"/>
        <v>0</v>
      </c>
      <c r="N43" s="26">
        <f t="shared" si="8"/>
        <v>0</v>
      </c>
      <c r="P43" s="41">
        <f t="shared" si="1"/>
        <v>0</v>
      </c>
    </row>
    <row r="44" spans="1:16">
      <c r="A44" s="7">
        <f t="shared" si="9"/>
        <v>21</v>
      </c>
      <c r="B44" s="44">
        <v>30</v>
      </c>
      <c r="C44" s="44">
        <f t="shared" si="11"/>
        <v>0</v>
      </c>
      <c r="D44" s="44">
        <f t="shared" si="2"/>
        <v>0</v>
      </c>
      <c r="E44" s="44">
        <f t="shared" si="10"/>
        <v>0</v>
      </c>
      <c r="F44" s="44">
        <f t="shared" si="3"/>
        <v>0</v>
      </c>
      <c r="G44" s="26">
        <f t="shared" si="15"/>
        <v>0</v>
      </c>
      <c r="H44" s="44">
        <f t="shared" si="0"/>
        <v>0</v>
      </c>
      <c r="I44" s="44">
        <f t="shared" si="12"/>
        <v>0</v>
      </c>
      <c r="J44" s="44">
        <f t="shared" si="13"/>
        <v>0</v>
      </c>
      <c r="K44" s="44">
        <f t="shared" si="14"/>
        <v>0</v>
      </c>
      <c r="L44" s="44">
        <f t="shared" si="6"/>
        <v>0</v>
      </c>
      <c r="M44" s="26">
        <f t="shared" si="7"/>
        <v>0</v>
      </c>
      <c r="N44" s="26">
        <f t="shared" si="8"/>
        <v>0</v>
      </c>
      <c r="P44" s="41">
        <f t="shared" si="1"/>
        <v>0</v>
      </c>
    </row>
    <row r="45" spans="1:16">
      <c r="A45" s="7">
        <f t="shared" si="9"/>
        <v>22</v>
      </c>
      <c r="B45" s="44">
        <v>30</v>
      </c>
      <c r="C45" s="44">
        <f t="shared" si="11"/>
        <v>0</v>
      </c>
      <c r="D45" s="44">
        <f t="shared" si="2"/>
        <v>0</v>
      </c>
      <c r="E45" s="44">
        <f t="shared" si="10"/>
        <v>0</v>
      </c>
      <c r="F45" s="44">
        <f t="shared" si="3"/>
        <v>0</v>
      </c>
      <c r="G45" s="26">
        <f t="shared" si="15"/>
        <v>0</v>
      </c>
      <c r="H45" s="44">
        <f t="shared" si="0"/>
        <v>0</v>
      </c>
      <c r="I45" s="44">
        <f t="shared" si="12"/>
        <v>0</v>
      </c>
      <c r="J45" s="44">
        <f t="shared" si="13"/>
        <v>0</v>
      </c>
      <c r="K45" s="44">
        <f t="shared" si="14"/>
        <v>0</v>
      </c>
      <c r="L45" s="44">
        <f t="shared" si="6"/>
        <v>0</v>
      </c>
      <c r="M45" s="26">
        <f t="shared" si="7"/>
        <v>0</v>
      </c>
      <c r="N45" s="26">
        <f t="shared" si="8"/>
        <v>0</v>
      </c>
      <c r="P45" s="41">
        <f t="shared" si="1"/>
        <v>0</v>
      </c>
    </row>
    <row r="46" spans="1:16">
      <c r="A46" s="7">
        <f t="shared" si="9"/>
        <v>23</v>
      </c>
      <c r="B46" s="44">
        <v>30</v>
      </c>
      <c r="C46" s="44">
        <f t="shared" si="11"/>
        <v>0</v>
      </c>
      <c r="D46" s="44">
        <f t="shared" si="2"/>
        <v>0</v>
      </c>
      <c r="E46" s="44">
        <f t="shared" si="10"/>
        <v>0</v>
      </c>
      <c r="F46" s="44">
        <f t="shared" si="3"/>
        <v>0</v>
      </c>
      <c r="G46" s="26">
        <f t="shared" si="15"/>
        <v>0</v>
      </c>
      <c r="H46" s="44">
        <f t="shared" si="0"/>
        <v>0</v>
      </c>
      <c r="I46" s="44">
        <f t="shared" si="12"/>
        <v>0</v>
      </c>
      <c r="J46" s="44">
        <f t="shared" si="13"/>
        <v>0</v>
      </c>
      <c r="K46" s="44">
        <f t="shared" si="14"/>
        <v>0</v>
      </c>
      <c r="L46" s="44">
        <f t="shared" si="6"/>
        <v>0</v>
      </c>
      <c r="M46" s="26">
        <f t="shared" si="7"/>
        <v>0</v>
      </c>
      <c r="N46" s="26">
        <f t="shared" si="8"/>
        <v>0</v>
      </c>
      <c r="P46" s="41">
        <f t="shared" si="1"/>
        <v>0</v>
      </c>
    </row>
    <row r="47" spans="1:16">
      <c r="A47" s="7">
        <f t="shared" si="9"/>
        <v>24</v>
      </c>
      <c r="B47" s="44">
        <v>30</v>
      </c>
      <c r="C47" s="44">
        <f t="shared" si="11"/>
        <v>0</v>
      </c>
      <c r="D47" s="44">
        <f t="shared" si="2"/>
        <v>0</v>
      </c>
      <c r="E47" s="44">
        <f t="shared" si="10"/>
        <v>0</v>
      </c>
      <c r="F47" s="44">
        <f t="shared" si="3"/>
        <v>0</v>
      </c>
      <c r="G47" s="26">
        <f t="shared" si="15"/>
        <v>0</v>
      </c>
      <c r="H47" s="44">
        <f t="shared" si="0"/>
        <v>0</v>
      </c>
      <c r="I47" s="44">
        <f t="shared" si="12"/>
        <v>0</v>
      </c>
      <c r="J47" s="44">
        <f t="shared" si="13"/>
        <v>0</v>
      </c>
      <c r="K47" s="44">
        <f t="shared" si="14"/>
        <v>0</v>
      </c>
      <c r="L47" s="44">
        <f t="shared" si="6"/>
        <v>0</v>
      </c>
      <c r="M47" s="26">
        <f t="shared" si="7"/>
        <v>0</v>
      </c>
      <c r="N47" s="26">
        <f t="shared" si="8"/>
        <v>0</v>
      </c>
      <c r="P47" s="41">
        <f t="shared" si="1"/>
        <v>0</v>
      </c>
    </row>
    <row r="48" spans="1:16">
      <c r="A48" s="7">
        <f t="shared" si="9"/>
        <v>25</v>
      </c>
      <c r="B48" s="44">
        <v>30</v>
      </c>
      <c r="C48" s="44">
        <f t="shared" si="11"/>
        <v>0</v>
      </c>
      <c r="D48" s="44">
        <f t="shared" si="2"/>
        <v>0</v>
      </c>
      <c r="E48" s="44">
        <f t="shared" si="10"/>
        <v>0</v>
      </c>
      <c r="F48" s="44">
        <f t="shared" si="3"/>
        <v>0</v>
      </c>
      <c r="G48" s="26">
        <f t="shared" si="15"/>
        <v>0</v>
      </c>
      <c r="H48" s="44">
        <f t="shared" si="0"/>
        <v>0</v>
      </c>
      <c r="I48" s="44">
        <f t="shared" si="12"/>
        <v>0</v>
      </c>
      <c r="J48" s="44">
        <f t="shared" si="13"/>
        <v>0</v>
      </c>
      <c r="K48" s="44">
        <f t="shared" si="14"/>
        <v>0</v>
      </c>
      <c r="L48" s="44">
        <f t="shared" si="6"/>
        <v>0</v>
      </c>
      <c r="M48" s="26">
        <f t="shared" si="7"/>
        <v>0</v>
      </c>
      <c r="N48" s="26">
        <f t="shared" si="8"/>
        <v>0</v>
      </c>
      <c r="P48" s="41">
        <f t="shared" si="1"/>
        <v>0</v>
      </c>
    </row>
    <row r="49" spans="1:16">
      <c r="A49" s="7">
        <f t="shared" si="9"/>
        <v>26</v>
      </c>
      <c r="B49" s="44">
        <v>30</v>
      </c>
      <c r="C49" s="44">
        <f t="shared" si="11"/>
        <v>0</v>
      </c>
      <c r="D49" s="44">
        <f t="shared" si="2"/>
        <v>0</v>
      </c>
      <c r="E49" s="44">
        <f t="shared" si="10"/>
        <v>0</v>
      </c>
      <c r="F49" s="44">
        <f t="shared" si="3"/>
        <v>0</v>
      </c>
      <c r="G49" s="26">
        <f t="shared" si="15"/>
        <v>0</v>
      </c>
      <c r="H49" s="44">
        <f t="shared" si="0"/>
        <v>0</v>
      </c>
      <c r="I49" s="44">
        <f t="shared" si="12"/>
        <v>0</v>
      </c>
      <c r="J49" s="44">
        <f t="shared" si="13"/>
        <v>0</v>
      </c>
      <c r="K49" s="44">
        <f t="shared" si="14"/>
        <v>0</v>
      </c>
      <c r="L49" s="44">
        <f t="shared" si="6"/>
        <v>0</v>
      </c>
      <c r="M49" s="26">
        <f t="shared" si="7"/>
        <v>0</v>
      </c>
      <c r="N49" s="26">
        <f t="shared" si="8"/>
        <v>0</v>
      </c>
      <c r="P49" s="41">
        <f t="shared" si="1"/>
        <v>0</v>
      </c>
    </row>
    <row r="50" spans="1:16">
      <c r="A50" s="7">
        <f t="shared" si="9"/>
        <v>27</v>
      </c>
      <c r="B50" s="44">
        <v>30</v>
      </c>
      <c r="C50" s="44">
        <f t="shared" si="11"/>
        <v>0</v>
      </c>
      <c r="D50" s="44">
        <f t="shared" si="2"/>
        <v>0</v>
      </c>
      <c r="E50" s="44">
        <f t="shared" si="10"/>
        <v>0</v>
      </c>
      <c r="F50" s="44">
        <f t="shared" si="3"/>
        <v>0</v>
      </c>
      <c r="G50" s="26">
        <f t="shared" si="15"/>
        <v>0</v>
      </c>
      <c r="H50" s="44">
        <f t="shared" si="0"/>
        <v>0</v>
      </c>
      <c r="I50" s="44">
        <f t="shared" si="12"/>
        <v>0</v>
      </c>
      <c r="J50" s="44">
        <f t="shared" si="13"/>
        <v>0</v>
      </c>
      <c r="K50" s="44">
        <f t="shared" si="14"/>
        <v>0</v>
      </c>
      <c r="L50" s="44">
        <f t="shared" si="6"/>
        <v>0</v>
      </c>
      <c r="M50" s="26">
        <f t="shared" si="7"/>
        <v>0</v>
      </c>
      <c r="N50" s="26">
        <f t="shared" si="8"/>
        <v>0</v>
      </c>
      <c r="P50" s="41">
        <f t="shared" si="1"/>
        <v>0</v>
      </c>
    </row>
    <row r="51" spans="1:16">
      <c r="A51" s="7">
        <f t="shared" si="9"/>
        <v>28</v>
      </c>
      <c r="B51" s="44">
        <v>30</v>
      </c>
      <c r="C51" s="44">
        <f t="shared" si="11"/>
        <v>0</v>
      </c>
      <c r="D51" s="44">
        <f t="shared" si="2"/>
        <v>0</v>
      </c>
      <c r="E51" s="44">
        <f t="shared" si="10"/>
        <v>0</v>
      </c>
      <c r="F51" s="44">
        <f t="shared" si="3"/>
        <v>0</v>
      </c>
      <c r="G51" s="26">
        <f t="shared" si="15"/>
        <v>0</v>
      </c>
      <c r="H51" s="44">
        <f t="shared" si="0"/>
        <v>0</v>
      </c>
      <c r="I51" s="44">
        <f t="shared" si="12"/>
        <v>0</v>
      </c>
      <c r="J51" s="44">
        <f t="shared" si="13"/>
        <v>0</v>
      </c>
      <c r="K51" s="44">
        <f t="shared" si="14"/>
        <v>0</v>
      </c>
      <c r="L51" s="44">
        <f t="shared" si="6"/>
        <v>0</v>
      </c>
      <c r="M51" s="26">
        <f t="shared" si="7"/>
        <v>0</v>
      </c>
      <c r="N51" s="26">
        <f t="shared" si="8"/>
        <v>0</v>
      </c>
      <c r="P51" s="41">
        <f t="shared" si="1"/>
        <v>0</v>
      </c>
    </row>
    <row r="52" spans="1:16">
      <c r="A52" s="7">
        <f t="shared" si="9"/>
        <v>29</v>
      </c>
      <c r="B52" s="44">
        <v>30</v>
      </c>
      <c r="C52" s="44">
        <f t="shared" si="11"/>
        <v>0</v>
      </c>
      <c r="D52" s="44">
        <f t="shared" si="2"/>
        <v>0</v>
      </c>
      <c r="E52" s="44">
        <f t="shared" si="10"/>
        <v>0</v>
      </c>
      <c r="F52" s="44">
        <f t="shared" si="3"/>
        <v>0</v>
      </c>
      <c r="G52" s="26">
        <f t="shared" si="15"/>
        <v>0</v>
      </c>
      <c r="H52" s="44">
        <f t="shared" si="0"/>
        <v>0</v>
      </c>
      <c r="I52" s="44">
        <f t="shared" si="12"/>
        <v>0</v>
      </c>
      <c r="J52" s="44">
        <f t="shared" si="13"/>
        <v>0</v>
      </c>
      <c r="K52" s="44">
        <f t="shared" si="14"/>
        <v>0</v>
      </c>
      <c r="L52" s="44">
        <f t="shared" si="6"/>
        <v>0</v>
      </c>
      <c r="M52" s="26">
        <f t="shared" si="7"/>
        <v>0</v>
      </c>
      <c r="N52" s="26">
        <f t="shared" si="8"/>
        <v>0</v>
      </c>
      <c r="P52" s="41">
        <f t="shared" si="1"/>
        <v>0</v>
      </c>
    </row>
    <row r="53" spans="1:16">
      <c r="A53" s="7">
        <f t="shared" si="9"/>
        <v>30</v>
      </c>
      <c r="B53" s="44">
        <v>30</v>
      </c>
      <c r="C53" s="44">
        <f t="shared" si="11"/>
        <v>0</v>
      </c>
      <c r="D53" s="44">
        <f t="shared" si="2"/>
        <v>0</v>
      </c>
      <c r="E53" s="44">
        <f t="shared" si="10"/>
        <v>0</v>
      </c>
      <c r="F53" s="44">
        <f t="shared" si="3"/>
        <v>0</v>
      </c>
      <c r="G53" s="26">
        <f t="shared" si="15"/>
        <v>0</v>
      </c>
      <c r="H53" s="44">
        <f t="shared" si="0"/>
        <v>0</v>
      </c>
      <c r="I53" s="44">
        <f t="shared" si="12"/>
        <v>0</v>
      </c>
      <c r="J53" s="44">
        <f t="shared" si="13"/>
        <v>0</v>
      </c>
      <c r="K53" s="44">
        <f t="shared" si="14"/>
        <v>0</v>
      </c>
      <c r="L53" s="44">
        <f t="shared" si="6"/>
        <v>0</v>
      </c>
      <c r="M53" s="26">
        <f t="shared" si="7"/>
        <v>0</v>
      </c>
      <c r="N53" s="26">
        <f t="shared" si="8"/>
        <v>0</v>
      </c>
      <c r="P53" s="41">
        <f t="shared" si="1"/>
        <v>0</v>
      </c>
    </row>
    <row r="54" spans="1:16">
      <c r="A54" s="7">
        <f t="shared" si="9"/>
        <v>31</v>
      </c>
      <c r="B54" s="44">
        <v>30</v>
      </c>
      <c r="C54" s="44">
        <f t="shared" si="11"/>
        <v>0</v>
      </c>
      <c r="D54" s="44">
        <f t="shared" si="2"/>
        <v>0</v>
      </c>
      <c r="E54" s="44">
        <f t="shared" si="10"/>
        <v>0</v>
      </c>
      <c r="F54" s="44">
        <f t="shared" si="3"/>
        <v>0</v>
      </c>
      <c r="G54" s="26">
        <f t="shared" si="15"/>
        <v>0</v>
      </c>
      <c r="H54" s="44">
        <f t="shared" si="0"/>
        <v>0</v>
      </c>
      <c r="I54" s="44">
        <f t="shared" si="12"/>
        <v>0</v>
      </c>
      <c r="J54" s="44">
        <f t="shared" si="13"/>
        <v>0</v>
      </c>
      <c r="K54" s="44">
        <f t="shared" si="14"/>
        <v>0</v>
      </c>
      <c r="L54" s="44">
        <f t="shared" si="6"/>
        <v>0</v>
      </c>
      <c r="M54" s="26">
        <f t="shared" si="7"/>
        <v>0</v>
      </c>
      <c r="N54" s="26">
        <f t="shared" si="8"/>
        <v>0</v>
      </c>
      <c r="P54" s="41">
        <f t="shared" si="1"/>
        <v>0</v>
      </c>
    </row>
    <row r="55" spans="1:16">
      <c r="A55" s="7">
        <f t="shared" si="9"/>
        <v>32</v>
      </c>
      <c r="B55" s="44">
        <v>30</v>
      </c>
      <c r="C55" s="44">
        <f t="shared" si="11"/>
        <v>0</v>
      </c>
      <c r="D55" s="44">
        <f t="shared" si="2"/>
        <v>0</v>
      </c>
      <c r="E55" s="44">
        <f t="shared" si="10"/>
        <v>0</v>
      </c>
      <c r="F55" s="44">
        <f t="shared" si="3"/>
        <v>0</v>
      </c>
      <c r="G55" s="26">
        <f t="shared" si="15"/>
        <v>0</v>
      </c>
      <c r="H55" s="44">
        <f t="shared" si="0"/>
        <v>0</v>
      </c>
      <c r="I55" s="44">
        <f t="shared" si="12"/>
        <v>0</v>
      </c>
      <c r="J55" s="44">
        <f t="shared" si="13"/>
        <v>0</v>
      </c>
      <c r="K55" s="44">
        <f t="shared" si="14"/>
        <v>0</v>
      </c>
      <c r="L55" s="44">
        <f t="shared" si="6"/>
        <v>0</v>
      </c>
      <c r="M55" s="26">
        <f t="shared" si="7"/>
        <v>0</v>
      </c>
      <c r="N55" s="26">
        <f t="shared" si="8"/>
        <v>0</v>
      </c>
      <c r="P55" s="41">
        <f t="shared" si="1"/>
        <v>0</v>
      </c>
    </row>
    <row r="56" spans="1:16">
      <c r="A56" s="7">
        <f t="shared" si="9"/>
        <v>33</v>
      </c>
      <c r="B56" s="44">
        <v>30</v>
      </c>
      <c r="C56" s="44">
        <f t="shared" si="11"/>
        <v>0</v>
      </c>
      <c r="D56" s="44">
        <f t="shared" si="2"/>
        <v>0</v>
      </c>
      <c r="E56" s="44">
        <f t="shared" si="10"/>
        <v>0</v>
      </c>
      <c r="F56" s="44">
        <f t="shared" si="3"/>
        <v>0</v>
      </c>
      <c r="G56" s="26">
        <f t="shared" si="15"/>
        <v>0</v>
      </c>
      <c r="H56" s="44">
        <f t="shared" si="0"/>
        <v>0</v>
      </c>
      <c r="I56" s="44">
        <f t="shared" si="12"/>
        <v>0</v>
      </c>
      <c r="J56" s="44">
        <f t="shared" si="13"/>
        <v>0</v>
      </c>
      <c r="K56" s="44">
        <f t="shared" si="14"/>
        <v>0</v>
      </c>
      <c r="L56" s="44">
        <f t="shared" si="6"/>
        <v>0</v>
      </c>
      <c r="M56" s="26">
        <f t="shared" si="7"/>
        <v>0</v>
      </c>
      <c r="N56" s="26">
        <f t="shared" si="8"/>
        <v>0</v>
      </c>
      <c r="P56" s="41">
        <f t="shared" si="1"/>
        <v>0</v>
      </c>
    </row>
    <row r="57" spans="1:16">
      <c r="A57" s="7">
        <f t="shared" si="9"/>
        <v>34</v>
      </c>
      <c r="B57" s="44">
        <v>30</v>
      </c>
      <c r="C57" s="44">
        <f t="shared" si="11"/>
        <v>0</v>
      </c>
      <c r="D57" s="44">
        <f t="shared" si="2"/>
        <v>0</v>
      </c>
      <c r="E57" s="44">
        <f t="shared" si="10"/>
        <v>0</v>
      </c>
      <c r="F57" s="44">
        <f t="shared" si="3"/>
        <v>0</v>
      </c>
      <c r="G57" s="26">
        <f t="shared" si="15"/>
        <v>0</v>
      </c>
      <c r="H57" s="44">
        <f t="shared" si="0"/>
        <v>0</v>
      </c>
      <c r="I57" s="44">
        <f t="shared" si="12"/>
        <v>0</v>
      </c>
      <c r="J57" s="44">
        <f t="shared" si="13"/>
        <v>0</v>
      </c>
      <c r="K57" s="44">
        <f t="shared" si="14"/>
        <v>0</v>
      </c>
      <c r="L57" s="44">
        <f t="shared" si="6"/>
        <v>0</v>
      </c>
      <c r="M57" s="26">
        <f t="shared" si="7"/>
        <v>0</v>
      </c>
      <c r="N57" s="26">
        <f t="shared" si="8"/>
        <v>0</v>
      </c>
      <c r="P57" s="41">
        <f t="shared" si="1"/>
        <v>0</v>
      </c>
    </row>
    <row r="58" spans="1:16">
      <c r="A58" s="7">
        <f t="shared" si="9"/>
        <v>35</v>
      </c>
      <c r="B58" s="44">
        <v>30</v>
      </c>
      <c r="C58" s="44">
        <f t="shared" si="11"/>
        <v>0</v>
      </c>
      <c r="D58" s="44">
        <f t="shared" si="2"/>
        <v>0</v>
      </c>
      <c r="E58" s="44">
        <f t="shared" si="10"/>
        <v>0</v>
      </c>
      <c r="F58" s="44">
        <f t="shared" si="3"/>
        <v>0</v>
      </c>
      <c r="G58" s="26">
        <f t="shared" si="15"/>
        <v>0</v>
      </c>
      <c r="H58" s="44">
        <f t="shared" si="0"/>
        <v>0</v>
      </c>
      <c r="I58" s="44">
        <f t="shared" si="12"/>
        <v>0</v>
      </c>
      <c r="J58" s="44">
        <f t="shared" si="13"/>
        <v>0</v>
      </c>
      <c r="K58" s="44">
        <f t="shared" si="14"/>
        <v>0</v>
      </c>
      <c r="L58" s="44">
        <f t="shared" si="6"/>
        <v>0</v>
      </c>
      <c r="M58" s="26">
        <f t="shared" si="7"/>
        <v>0</v>
      </c>
      <c r="N58" s="26">
        <f t="shared" si="8"/>
        <v>0</v>
      </c>
      <c r="P58" s="41">
        <f t="shared" si="1"/>
        <v>0</v>
      </c>
    </row>
    <row r="59" spans="1:16">
      <c r="A59" s="7">
        <f t="shared" si="9"/>
        <v>36</v>
      </c>
      <c r="B59" s="44">
        <v>30</v>
      </c>
      <c r="C59" s="44">
        <f t="shared" si="11"/>
        <v>0</v>
      </c>
      <c r="D59" s="44">
        <f t="shared" si="2"/>
        <v>0</v>
      </c>
      <c r="E59" s="44">
        <f t="shared" si="10"/>
        <v>0</v>
      </c>
      <c r="F59" s="44">
        <f t="shared" si="3"/>
        <v>0</v>
      </c>
      <c r="G59" s="26">
        <f t="shared" si="15"/>
        <v>0</v>
      </c>
      <c r="H59" s="44">
        <f t="shared" si="0"/>
        <v>0</v>
      </c>
      <c r="I59" s="44">
        <f t="shared" si="12"/>
        <v>0</v>
      </c>
      <c r="J59" s="44">
        <f t="shared" si="13"/>
        <v>0</v>
      </c>
      <c r="K59" s="44">
        <f t="shared" si="14"/>
        <v>0</v>
      </c>
      <c r="L59" s="44">
        <f t="shared" si="6"/>
        <v>0</v>
      </c>
      <c r="M59" s="26">
        <f t="shared" si="7"/>
        <v>0</v>
      </c>
      <c r="N59" s="26">
        <f t="shared" si="8"/>
        <v>0</v>
      </c>
      <c r="P59" s="41">
        <f t="shared" si="1"/>
        <v>0</v>
      </c>
    </row>
    <row r="60" spans="1:16">
      <c r="A60" s="7">
        <f t="shared" si="9"/>
        <v>37</v>
      </c>
      <c r="B60" s="44">
        <v>30</v>
      </c>
      <c r="C60" s="44">
        <f t="shared" si="11"/>
        <v>0</v>
      </c>
      <c r="D60" s="44">
        <f t="shared" si="2"/>
        <v>0</v>
      </c>
      <c r="E60" s="44">
        <f t="shared" si="10"/>
        <v>0</v>
      </c>
      <c r="F60" s="44">
        <f t="shared" si="3"/>
        <v>0</v>
      </c>
      <c r="G60" s="26">
        <f t="shared" si="15"/>
        <v>0</v>
      </c>
      <c r="H60" s="44">
        <f t="shared" si="0"/>
        <v>0</v>
      </c>
      <c r="I60" s="44">
        <f t="shared" si="12"/>
        <v>0</v>
      </c>
      <c r="J60" s="44">
        <f t="shared" si="13"/>
        <v>0</v>
      </c>
      <c r="K60" s="44">
        <f t="shared" si="14"/>
        <v>0</v>
      </c>
      <c r="L60" s="44">
        <f t="shared" si="6"/>
        <v>0</v>
      </c>
      <c r="M60" s="26">
        <f t="shared" si="7"/>
        <v>0</v>
      </c>
      <c r="N60" s="26">
        <f t="shared" si="8"/>
        <v>0</v>
      </c>
      <c r="P60" s="41">
        <f t="shared" si="1"/>
        <v>0</v>
      </c>
    </row>
    <row r="61" spans="1:16">
      <c r="A61" s="7">
        <f t="shared" si="9"/>
        <v>38</v>
      </c>
      <c r="B61" s="44">
        <v>30</v>
      </c>
      <c r="C61" s="44">
        <f t="shared" si="11"/>
        <v>0</v>
      </c>
      <c r="D61" s="44">
        <f t="shared" si="2"/>
        <v>0</v>
      </c>
      <c r="E61" s="44">
        <f t="shared" si="10"/>
        <v>0</v>
      </c>
      <c r="F61" s="44">
        <f t="shared" si="3"/>
        <v>0</v>
      </c>
      <c r="G61" s="26">
        <f t="shared" si="15"/>
        <v>0</v>
      </c>
      <c r="H61" s="44">
        <f t="shared" si="0"/>
        <v>0</v>
      </c>
      <c r="I61" s="44">
        <f t="shared" si="12"/>
        <v>0</v>
      </c>
      <c r="J61" s="44">
        <f t="shared" si="13"/>
        <v>0</v>
      </c>
      <c r="K61" s="44">
        <f t="shared" si="14"/>
        <v>0</v>
      </c>
      <c r="L61" s="44">
        <f t="shared" si="6"/>
        <v>0</v>
      </c>
      <c r="M61" s="26">
        <f t="shared" si="7"/>
        <v>0</v>
      </c>
      <c r="N61" s="26">
        <f t="shared" si="8"/>
        <v>0</v>
      </c>
      <c r="P61" s="41">
        <f t="shared" si="1"/>
        <v>0</v>
      </c>
    </row>
    <row r="62" spans="1:16">
      <c r="A62" s="7">
        <f t="shared" si="9"/>
        <v>39</v>
      </c>
      <c r="B62" s="44">
        <v>30</v>
      </c>
      <c r="C62" s="44">
        <f t="shared" si="11"/>
        <v>0</v>
      </c>
      <c r="D62" s="44">
        <f t="shared" si="2"/>
        <v>0</v>
      </c>
      <c r="E62" s="44">
        <f t="shared" si="10"/>
        <v>0</v>
      </c>
      <c r="F62" s="44">
        <f t="shared" si="3"/>
        <v>0</v>
      </c>
      <c r="G62" s="26">
        <f t="shared" si="15"/>
        <v>0</v>
      </c>
      <c r="H62" s="44">
        <f t="shared" si="0"/>
        <v>0</v>
      </c>
      <c r="I62" s="44">
        <f t="shared" si="12"/>
        <v>0</v>
      </c>
      <c r="J62" s="44">
        <f t="shared" si="13"/>
        <v>0</v>
      </c>
      <c r="K62" s="44">
        <f t="shared" si="14"/>
        <v>0</v>
      </c>
      <c r="L62" s="44">
        <f t="shared" si="6"/>
        <v>0</v>
      </c>
      <c r="M62" s="26">
        <f t="shared" si="7"/>
        <v>0</v>
      </c>
      <c r="N62" s="26">
        <f t="shared" si="8"/>
        <v>0</v>
      </c>
      <c r="P62" s="41">
        <f t="shared" si="1"/>
        <v>0</v>
      </c>
    </row>
    <row r="63" spans="1:16">
      <c r="A63" s="7">
        <f t="shared" si="9"/>
        <v>40</v>
      </c>
      <c r="B63" s="44">
        <v>30</v>
      </c>
      <c r="C63" s="44">
        <f t="shared" si="11"/>
        <v>0</v>
      </c>
      <c r="D63" s="44">
        <f t="shared" si="2"/>
        <v>0</v>
      </c>
      <c r="E63" s="44">
        <f t="shared" si="10"/>
        <v>0</v>
      </c>
      <c r="F63" s="44">
        <f t="shared" si="3"/>
        <v>0</v>
      </c>
      <c r="G63" s="26">
        <f t="shared" si="15"/>
        <v>0</v>
      </c>
      <c r="H63" s="44">
        <f t="shared" si="0"/>
        <v>0</v>
      </c>
      <c r="I63" s="44">
        <f t="shared" si="12"/>
        <v>0</v>
      </c>
      <c r="J63" s="44">
        <f t="shared" si="13"/>
        <v>0</v>
      </c>
      <c r="K63" s="44">
        <f t="shared" si="14"/>
        <v>0</v>
      </c>
      <c r="L63" s="44">
        <f t="shared" si="6"/>
        <v>0</v>
      </c>
      <c r="M63" s="26">
        <f t="shared" si="7"/>
        <v>0</v>
      </c>
      <c r="N63" s="26">
        <f t="shared" si="8"/>
        <v>0</v>
      </c>
      <c r="P63" s="41">
        <f t="shared" si="1"/>
        <v>0</v>
      </c>
    </row>
    <row r="64" spans="1:16">
      <c r="A64" s="7">
        <f t="shared" si="9"/>
        <v>41</v>
      </c>
      <c r="B64" s="44">
        <v>30</v>
      </c>
      <c r="C64" s="44">
        <f t="shared" si="11"/>
        <v>0</v>
      </c>
      <c r="D64" s="44">
        <f t="shared" si="2"/>
        <v>0</v>
      </c>
      <c r="E64" s="44">
        <f t="shared" si="10"/>
        <v>0</v>
      </c>
      <c r="F64" s="44">
        <f t="shared" si="3"/>
        <v>0</v>
      </c>
      <c r="G64" s="26">
        <f t="shared" si="15"/>
        <v>0</v>
      </c>
      <c r="H64" s="44">
        <f t="shared" si="0"/>
        <v>0</v>
      </c>
      <c r="I64" s="44">
        <f t="shared" si="12"/>
        <v>0</v>
      </c>
      <c r="J64" s="44">
        <f t="shared" si="13"/>
        <v>0</v>
      </c>
      <c r="K64" s="44">
        <f t="shared" si="14"/>
        <v>0</v>
      </c>
      <c r="L64" s="44">
        <f t="shared" si="6"/>
        <v>0</v>
      </c>
      <c r="M64" s="26">
        <f t="shared" si="7"/>
        <v>0</v>
      </c>
      <c r="N64" s="26">
        <f t="shared" si="8"/>
        <v>0</v>
      </c>
      <c r="P64" s="41">
        <f t="shared" si="1"/>
        <v>0</v>
      </c>
    </row>
    <row r="65" spans="1:16">
      <c r="A65" s="7">
        <f t="shared" si="9"/>
        <v>42</v>
      </c>
      <c r="B65" s="44">
        <v>30</v>
      </c>
      <c r="C65" s="44">
        <f t="shared" si="11"/>
        <v>0</v>
      </c>
      <c r="D65" s="44">
        <f t="shared" si="2"/>
        <v>0</v>
      </c>
      <c r="E65" s="44">
        <f t="shared" si="10"/>
        <v>0</v>
      </c>
      <c r="F65" s="44">
        <f t="shared" si="3"/>
        <v>0</v>
      </c>
      <c r="G65" s="26">
        <f t="shared" si="15"/>
        <v>0</v>
      </c>
      <c r="H65" s="44">
        <f t="shared" si="0"/>
        <v>0</v>
      </c>
      <c r="I65" s="44">
        <f t="shared" si="12"/>
        <v>0</v>
      </c>
      <c r="J65" s="44">
        <f t="shared" si="13"/>
        <v>0</v>
      </c>
      <c r="K65" s="44">
        <f t="shared" si="14"/>
        <v>0</v>
      </c>
      <c r="L65" s="44">
        <f t="shared" si="6"/>
        <v>0</v>
      </c>
      <c r="M65" s="26">
        <f t="shared" si="7"/>
        <v>0</v>
      </c>
      <c r="N65" s="26">
        <f t="shared" si="8"/>
        <v>0</v>
      </c>
      <c r="P65" s="41">
        <f t="shared" si="1"/>
        <v>0</v>
      </c>
    </row>
    <row r="66" spans="1:16">
      <c r="A66" s="7">
        <f t="shared" si="9"/>
        <v>43</v>
      </c>
      <c r="B66" s="44">
        <v>30</v>
      </c>
      <c r="C66" s="44">
        <f t="shared" si="11"/>
        <v>0</v>
      </c>
      <c r="D66" s="44">
        <f t="shared" si="2"/>
        <v>0</v>
      </c>
      <c r="E66" s="44">
        <f t="shared" si="10"/>
        <v>0</v>
      </c>
      <c r="F66" s="44">
        <f t="shared" si="3"/>
        <v>0</v>
      </c>
      <c r="G66" s="26">
        <f t="shared" si="15"/>
        <v>0</v>
      </c>
      <c r="H66" s="44">
        <f t="shared" si="0"/>
        <v>0</v>
      </c>
      <c r="I66" s="44">
        <f t="shared" si="12"/>
        <v>0</v>
      </c>
      <c r="J66" s="44">
        <f t="shared" si="13"/>
        <v>0</v>
      </c>
      <c r="K66" s="44">
        <f t="shared" si="14"/>
        <v>0</v>
      </c>
      <c r="L66" s="44">
        <f t="shared" si="6"/>
        <v>0</v>
      </c>
      <c r="M66" s="26">
        <f t="shared" si="7"/>
        <v>0</v>
      </c>
      <c r="N66" s="26">
        <f t="shared" si="8"/>
        <v>0</v>
      </c>
      <c r="P66" s="41">
        <f t="shared" si="1"/>
        <v>0</v>
      </c>
    </row>
    <row r="67" spans="1:16">
      <c r="A67" s="7">
        <f t="shared" si="9"/>
        <v>44</v>
      </c>
      <c r="B67" s="44">
        <v>30</v>
      </c>
      <c r="C67" s="44">
        <f t="shared" si="11"/>
        <v>0</v>
      </c>
      <c r="D67" s="44">
        <f t="shared" si="2"/>
        <v>0</v>
      </c>
      <c r="E67" s="44">
        <f t="shared" si="10"/>
        <v>0</v>
      </c>
      <c r="F67" s="44">
        <f t="shared" si="3"/>
        <v>0</v>
      </c>
      <c r="G67" s="26">
        <f t="shared" si="15"/>
        <v>0</v>
      </c>
      <c r="H67" s="44">
        <f t="shared" si="0"/>
        <v>0</v>
      </c>
      <c r="I67" s="44">
        <f t="shared" si="12"/>
        <v>0</v>
      </c>
      <c r="J67" s="44">
        <f t="shared" si="13"/>
        <v>0</v>
      </c>
      <c r="K67" s="44">
        <f t="shared" si="14"/>
        <v>0</v>
      </c>
      <c r="L67" s="44">
        <f t="shared" si="6"/>
        <v>0</v>
      </c>
      <c r="M67" s="26">
        <f t="shared" si="7"/>
        <v>0</v>
      </c>
      <c r="N67" s="26">
        <f t="shared" si="8"/>
        <v>0</v>
      </c>
      <c r="P67" s="41">
        <f t="shared" si="1"/>
        <v>0</v>
      </c>
    </row>
    <row r="68" spans="1:16">
      <c r="A68" s="7">
        <f t="shared" si="9"/>
        <v>45</v>
      </c>
      <c r="B68" s="44">
        <v>30</v>
      </c>
      <c r="C68" s="44">
        <f t="shared" si="11"/>
        <v>0</v>
      </c>
      <c r="D68" s="44">
        <f t="shared" si="2"/>
        <v>0</v>
      </c>
      <c r="E68" s="44">
        <f t="shared" si="10"/>
        <v>0</v>
      </c>
      <c r="F68" s="44">
        <f t="shared" si="3"/>
        <v>0</v>
      </c>
      <c r="G68" s="26">
        <f t="shared" si="15"/>
        <v>0</v>
      </c>
      <c r="H68" s="44">
        <f t="shared" si="0"/>
        <v>0</v>
      </c>
      <c r="I68" s="44">
        <f t="shared" si="12"/>
        <v>0</v>
      </c>
      <c r="J68" s="44">
        <f t="shared" si="13"/>
        <v>0</v>
      </c>
      <c r="K68" s="44">
        <f t="shared" si="14"/>
        <v>0</v>
      </c>
      <c r="L68" s="44">
        <f t="shared" si="6"/>
        <v>0</v>
      </c>
      <c r="M68" s="26">
        <f t="shared" si="7"/>
        <v>0</v>
      </c>
      <c r="N68" s="26">
        <f t="shared" si="8"/>
        <v>0</v>
      </c>
      <c r="P68" s="41">
        <f t="shared" si="1"/>
        <v>0</v>
      </c>
    </row>
    <row r="69" spans="1:16">
      <c r="A69" s="7">
        <f t="shared" si="9"/>
        <v>46</v>
      </c>
      <c r="B69" s="44">
        <v>30</v>
      </c>
      <c r="C69" s="44">
        <f t="shared" si="11"/>
        <v>0</v>
      </c>
      <c r="D69" s="44">
        <f t="shared" si="2"/>
        <v>0</v>
      </c>
      <c r="E69" s="44">
        <f t="shared" si="10"/>
        <v>0</v>
      </c>
      <c r="F69" s="44">
        <f t="shared" si="3"/>
        <v>0</v>
      </c>
      <c r="G69" s="26">
        <f t="shared" si="15"/>
        <v>0</v>
      </c>
      <c r="H69" s="44">
        <f t="shared" si="0"/>
        <v>0</v>
      </c>
      <c r="I69" s="44">
        <f t="shared" si="12"/>
        <v>0</v>
      </c>
      <c r="J69" s="44">
        <f t="shared" si="13"/>
        <v>0</v>
      </c>
      <c r="K69" s="44">
        <f t="shared" si="14"/>
        <v>0</v>
      </c>
      <c r="L69" s="44">
        <f t="shared" si="6"/>
        <v>0</v>
      </c>
      <c r="M69" s="26">
        <f t="shared" si="7"/>
        <v>0</v>
      </c>
      <c r="N69" s="26">
        <f t="shared" si="8"/>
        <v>0</v>
      </c>
      <c r="P69" s="41">
        <f t="shared" si="1"/>
        <v>0</v>
      </c>
    </row>
    <row r="70" spans="1:16">
      <c r="A70" s="7">
        <f t="shared" si="9"/>
        <v>47</v>
      </c>
      <c r="B70" s="44">
        <v>30</v>
      </c>
      <c r="C70" s="44">
        <f t="shared" si="11"/>
        <v>0</v>
      </c>
      <c r="D70" s="44">
        <f t="shared" si="2"/>
        <v>0</v>
      </c>
      <c r="E70" s="44">
        <f t="shared" si="10"/>
        <v>0</v>
      </c>
      <c r="F70" s="44">
        <f t="shared" si="3"/>
        <v>0</v>
      </c>
      <c r="G70" s="26">
        <f t="shared" si="15"/>
        <v>0</v>
      </c>
      <c r="H70" s="44">
        <f t="shared" si="0"/>
        <v>0</v>
      </c>
      <c r="I70" s="44">
        <f t="shared" si="12"/>
        <v>0</v>
      </c>
      <c r="J70" s="44">
        <f t="shared" si="13"/>
        <v>0</v>
      </c>
      <c r="K70" s="44">
        <f t="shared" si="14"/>
        <v>0</v>
      </c>
      <c r="L70" s="44">
        <f t="shared" si="6"/>
        <v>0</v>
      </c>
      <c r="M70" s="26">
        <f t="shared" si="7"/>
        <v>0</v>
      </c>
      <c r="N70" s="26">
        <f t="shared" si="8"/>
        <v>0</v>
      </c>
      <c r="P70" s="41">
        <f t="shared" si="1"/>
        <v>0</v>
      </c>
    </row>
    <row r="71" spans="1:16">
      <c r="A71" s="7">
        <f t="shared" si="9"/>
        <v>48</v>
      </c>
      <c r="B71" s="44">
        <v>30</v>
      </c>
      <c r="C71" s="44">
        <f t="shared" si="11"/>
        <v>0</v>
      </c>
      <c r="D71" s="44">
        <f t="shared" si="2"/>
        <v>0</v>
      </c>
      <c r="E71" s="44">
        <f t="shared" si="10"/>
        <v>0</v>
      </c>
      <c r="F71" s="44">
        <f t="shared" si="3"/>
        <v>0</v>
      </c>
      <c r="G71" s="26">
        <f t="shared" si="15"/>
        <v>0</v>
      </c>
      <c r="H71" s="44">
        <f t="shared" si="0"/>
        <v>0</v>
      </c>
      <c r="I71" s="44">
        <f t="shared" si="12"/>
        <v>0</v>
      </c>
      <c r="J71" s="44">
        <f t="shared" si="13"/>
        <v>0</v>
      </c>
      <c r="K71" s="44">
        <f t="shared" si="14"/>
        <v>0</v>
      </c>
      <c r="L71" s="44">
        <f t="shared" si="6"/>
        <v>0</v>
      </c>
      <c r="M71" s="26">
        <f t="shared" si="7"/>
        <v>0</v>
      </c>
      <c r="N71" s="26">
        <f t="shared" si="8"/>
        <v>0</v>
      </c>
      <c r="P71" s="41">
        <f t="shared" si="1"/>
        <v>0</v>
      </c>
    </row>
    <row r="72" spans="1:16">
      <c r="A72" s="7">
        <f t="shared" si="9"/>
        <v>49</v>
      </c>
      <c r="B72" s="44">
        <v>30</v>
      </c>
      <c r="C72" s="44">
        <f t="shared" si="11"/>
        <v>0</v>
      </c>
      <c r="D72" s="44">
        <f t="shared" si="2"/>
        <v>0</v>
      </c>
      <c r="E72" s="44">
        <f t="shared" si="10"/>
        <v>0</v>
      </c>
      <c r="F72" s="44">
        <f t="shared" si="3"/>
        <v>0</v>
      </c>
      <c r="G72" s="26">
        <f t="shared" si="15"/>
        <v>0</v>
      </c>
      <c r="H72" s="44">
        <f t="shared" si="0"/>
        <v>0</v>
      </c>
      <c r="I72" s="44">
        <f t="shared" si="12"/>
        <v>0</v>
      </c>
      <c r="J72" s="44">
        <f t="shared" si="13"/>
        <v>0</v>
      </c>
      <c r="K72" s="44">
        <f t="shared" si="14"/>
        <v>0</v>
      </c>
      <c r="L72" s="44">
        <f t="shared" si="6"/>
        <v>0</v>
      </c>
      <c r="M72" s="26">
        <f t="shared" si="7"/>
        <v>0</v>
      </c>
      <c r="N72" s="26">
        <f t="shared" si="8"/>
        <v>0</v>
      </c>
      <c r="P72" s="41">
        <f t="shared" si="1"/>
        <v>0</v>
      </c>
    </row>
    <row r="73" spans="1:16">
      <c r="A73" s="7">
        <f t="shared" si="9"/>
        <v>50</v>
      </c>
      <c r="B73" s="44">
        <v>30</v>
      </c>
      <c r="C73" s="44">
        <f t="shared" si="11"/>
        <v>0</v>
      </c>
      <c r="D73" s="44">
        <f t="shared" si="2"/>
        <v>0</v>
      </c>
      <c r="E73" s="44">
        <f t="shared" si="10"/>
        <v>0</v>
      </c>
      <c r="F73" s="44">
        <f t="shared" si="3"/>
        <v>0</v>
      </c>
      <c r="G73" s="26">
        <f t="shared" si="15"/>
        <v>0</v>
      </c>
      <c r="H73" s="44">
        <f t="shared" si="0"/>
        <v>0</v>
      </c>
      <c r="I73" s="44">
        <f t="shared" si="12"/>
        <v>0</v>
      </c>
      <c r="J73" s="44">
        <f t="shared" si="13"/>
        <v>0</v>
      </c>
      <c r="K73" s="44">
        <f t="shared" si="14"/>
        <v>0</v>
      </c>
      <c r="L73" s="44">
        <f t="shared" si="6"/>
        <v>0</v>
      </c>
      <c r="M73" s="26">
        <f t="shared" si="7"/>
        <v>0</v>
      </c>
      <c r="N73" s="26">
        <f t="shared" si="8"/>
        <v>0</v>
      </c>
      <c r="P73" s="41">
        <f t="shared" si="1"/>
        <v>0</v>
      </c>
    </row>
    <row r="74" spans="1:16">
      <c r="A74" s="7">
        <f t="shared" si="9"/>
        <v>51</v>
      </c>
      <c r="B74" s="44">
        <v>30</v>
      </c>
      <c r="C74" s="44">
        <f t="shared" si="11"/>
        <v>0</v>
      </c>
      <c r="D74" s="44">
        <f t="shared" si="2"/>
        <v>0</v>
      </c>
      <c r="E74" s="44">
        <f t="shared" si="10"/>
        <v>0</v>
      </c>
      <c r="F74" s="44">
        <f t="shared" si="3"/>
        <v>0</v>
      </c>
      <c r="G74" s="26">
        <f t="shared" si="15"/>
        <v>0</v>
      </c>
      <c r="H74" s="44">
        <f t="shared" si="0"/>
        <v>0</v>
      </c>
      <c r="I74" s="44">
        <f t="shared" si="12"/>
        <v>0</v>
      </c>
      <c r="J74" s="44">
        <f t="shared" si="13"/>
        <v>0</v>
      </c>
      <c r="K74" s="44">
        <f t="shared" si="14"/>
        <v>0</v>
      </c>
      <c r="L74" s="44">
        <f t="shared" si="6"/>
        <v>0</v>
      </c>
      <c r="M74" s="26">
        <f t="shared" si="7"/>
        <v>0</v>
      </c>
      <c r="N74" s="26">
        <f t="shared" si="8"/>
        <v>0</v>
      </c>
      <c r="P74" s="41">
        <f t="shared" si="1"/>
        <v>0</v>
      </c>
    </row>
    <row r="75" spans="1:16">
      <c r="A75" s="7">
        <f t="shared" si="9"/>
        <v>52</v>
      </c>
      <c r="B75" s="44">
        <v>30</v>
      </c>
      <c r="C75" s="44">
        <f t="shared" si="11"/>
        <v>0</v>
      </c>
      <c r="D75" s="44">
        <f t="shared" si="2"/>
        <v>0</v>
      </c>
      <c r="E75" s="44">
        <f t="shared" si="10"/>
        <v>0</v>
      </c>
      <c r="F75" s="44">
        <f t="shared" si="3"/>
        <v>0</v>
      </c>
      <c r="G75" s="26">
        <f t="shared" si="15"/>
        <v>0</v>
      </c>
      <c r="H75" s="44">
        <f t="shared" si="0"/>
        <v>0</v>
      </c>
      <c r="I75" s="44">
        <f t="shared" si="12"/>
        <v>0</v>
      </c>
      <c r="J75" s="44">
        <f t="shared" si="13"/>
        <v>0</v>
      </c>
      <c r="K75" s="44">
        <f t="shared" si="14"/>
        <v>0</v>
      </c>
      <c r="L75" s="44">
        <f t="shared" si="6"/>
        <v>0</v>
      </c>
      <c r="M75" s="26">
        <f t="shared" si="7"/>
        <v>0</v>
      </c>
      <c r="N75" s="26">
        <f t="shared" si="8"/>
        <v>0</v>
      </c>
      <c r="P75" s="41">
        <f t="shared" si="1"/>
        <v>0</v>
      </c>
    </row>
    <row r="76" spans="1:16">
      <c r="A76" s="7">
        <f t="shared" si="9"/>
        <v>53</v>
      </c>
      <c r="B76" s="44">
        <v>30</v>
      </c>
      <c r="C76" s="44">
        <f t="shared" si="11"/>
        <v>0</v>
      </c>
      <c r="D76" s="44">
        <f t="shared" si="2"/>
        <v>0</v>
      </c>
      <c r="E76" s="44">
        <f t="shared" si="10"/>
        <v>0</v>
      </c>
      <c r="F76" s="44">
        <f t="shared" si="3"/>
        <v>0</v>
      </c>
      <c r="G76" s="26">
        <f t="shared" si="15"/>
        <v>0</v>
      </c>
      <c r="H76" s="44">
        <f t="shared" si="0"/>
        <v>0</v>
      </c>
      <c r="I76" s="44">
        <f t="shared" si="12"/>
        <v>0</v>
      </c>
      <c r="J76" s="44">
        <f t="shared" si="13"/>
        <v>0</v>
      </c>
      <c r="K76" s="44">
        <f t="shared" si="14"/>
        <v>0</v>
      </c>
      <c r="L76" s="44">
        <f t="shared" si="6"/>
        <v>0</v>
      </c>
      <c r="M76" s="26">
        <f t="shared" si="7"/>
        <v>0</v>
      </c>
      <c r="N76" s="26">
        <f t="shared" si="8"/>
        <v>0</v>
      </c>
      <c r="P76" s="41">
        <f t="shared" si="1"/>
        <v>0</v>
      </c>
    </row>
    <row r="77" spans="1:16">
      <c r="A77" s="7">
        <f t="shared" si="9"/>
        <v>54</v>
      </c>
      <c r="B77" s="44">
        <v>30</v>
      </c>
      <c r="C77" s="44">
        <f t="shared" si="11"/>
        <v>0</v>
      </c>
      <c r="D77" s="44">
        <f t="shared" si="2"/>
        <v>0</v>
      </c>
      <c r="E77" s="44">
        <f t="shared" si="10"/>
        <v>0</v>
      </c>
      <c r="F77" s="44">
        <f t="shared" si="3"/>
        <v>0</v>
      </c>
      <c r="G77" s="26">
        <f t="shared" si="15"/>
        <v>0</v>
      </c>
      <c r="H77" s="44">
        <f t="shared" si="0"/>
        <v>0</v>
      </c>
      <c r="I77" s="44">
        <f t="shared" si="12"/>
        <v>0</v>
      </c>
      <c r="J77" s="44">
        <f t="shared" si="13"/>
        <v>0</v>
      </c>
      <c r="K77" s="44">
        <f t="shared" si="14"/>
        <v>0</v>
      </c>
      <c r="L77" s="44">
        <f t="shared" si="6"/>
        <v>0</v>
      </c>
      <c r="M77" s="26">
        <f t="shared" si="7"/>
        <v>0</v>
      </c>
      <c r="N77" s="26">
        <f t="shared" si="8"/>
        <v>0</v>
      </c>
      <c r="P77" s="41">
        <f t="shared" si="1"/>
        <v>0</v>
      </c>
    </row>
    <row r="78" spans="1:16">
      <c r="A78" s="7">
        <f t="shared" si="9"/>
        <v>55</v>
      </c>
      <c r="B78" s="44">
        <v>30</v>
      </c>
      <c r="C78" s="44">
        <f t="shared" si="11"/>
        <v>0</v>
      </c>
      <c r="D78" s="44">
        <f t="shared" si="2"/>
        <v>0</v>
      </c>
      <c r="E78" s="44">
        <f t="shared" si="10"/>
        <v>0</v>
      </c>
      <c r="F78" s="44">
        <f t="shared" si="3"/>
        <v>0</v>
      </c>
      <c r="G78" s="26">
        <f t="shared" si="15"/>
        <v>0</v>
      </c>
      <c r="H78" s="44">
        <f t="shared" si="0"/>
        <v>0</v>
      </c>
      <c r="I78" s="44">
        <f t="shared" si="12"/>
        <v>0</v>
      </c>
      <c r="J78" s="44">
        <f t="shared" si="13"/>
        <v>0</v>
      </c>
      <c r="K78" s="44">
        <f t="shared" si="14"/>
        <v>0</v>
      </c>
      <c r="L78" s="44">
        <f t="shared" si="6"/>
        <v>0</v>
      </c>
      <c r="M78" s="26">
        <f t="shared" si="7"/>
        <v>0</v>
      </c>
      <c r="N78" s="26">
        <f t="shared" si="8"/>
        <v>0</v>
      </c>
      <c r="P78" s="41">
        <f t="shared" si="1"/>
        <v>0</v>
      </c>
    </row>
    <row r="79" spans="1:16">
      <c r="A79" s="7">
        <f t="shared" si="9"/>
        <v>56</v>
      </c>
      <c r="B79" s="44">
        <v>30</v>
      </c>
      <c r="C79" s="44">
        <f t="shared" si="11"/>
        <v>0</v>
      </c>
      <c r="D79" s="44">
        <f t="shared" si="2"/>
        <v>0</v>
      </c>
      <c r="E79" s="44">
        <f t="shared" si="10"/>
        <v>0</v>
      </c>
      <c r="F79" s="44">
        <f t="shared" si="3"/>
        <v>0</v>
      </c>
      <c r="G79" s="26">
        <f t="shared" si="15"/>
        <v>0</v>
      </c>
      <c r="H79" s="44">
        <f t="shared" si="0"/>
        <v>0</v>
      </c>
      <c r="I79" s="44">
        <f t="shared" si="12"/>
        <v>0</v>
      </c>
      <c r="J79" s="44">
        <f t="shared" si="13"/>
        <v>0</v>
      </c>
      <c r="K79" s="44">
        <f t="shared" si="14"/>
        <v>0</v>
      </c>
      <c r="L79" s="44">
        <f t="shared" si="6"/>
        <v>0</v>
      </c>
      <c r="M79" s="26">
        <f t="shared" si="7"/>
        <v>0</v>
      </c>
      <c r="N79" s="26">
        <f t="shared" si="8"/>
        <v>0</v>
      </c>
      <c r="P79" s="41">
        <f t="shared" si="1"/>
        <v>0</v>
      </c>
    </row>
    <row r="80" spans="1:16">
      <c r="A80" s="7">
        <f t="shared" si="9"/>
        <v>57</v>
      </c>
      <c r="B80" s="44">
        <v>30</v>
      </c>
      <c r="C80" s="44">
        <f t="shared" si="11"/>
        <v>0</v>
      </c>
      <c r="D80" s="44">
        <f t="shared" si="2"/>
        <v>0</v>
      </c>
      <c r="E80" s="44">
        <f t="shared" si="10"/>
        <v>0</v>
      </c>
      <c r="F80" s="44">
        <f t="shared" si="3"/>
        <v>0</v>
      </c>
      <c r="G80" s="26">
        <f t="shared" si="15"/>
        <v>0</v>
      </c>
      <c r="H80" s="44">
        <f t="shared" si="0"/>
        <v>0</v>
      </c>
      <c r="I80" s="44">
        <f t="shared" si="12"/>
        <v>0</v>
      </c>
      <c r="J80" s="44">
        <f t="shared" si="13"/>
        <v>0</v>
      </c>
      <c r="K80" s="44">
        <f t="shared" si="14"/>
        <v>0</v>
      </c>
      <c r="L80" s="44">
        <f t="shared" si="6"/>
        <v>0</v>
      </c>
      <c r="M80" s="26">
        <f t="shared" si="7"/>
        <v>0</v>
      </c>
      <c r="N80" s="26">
        <f t="shared" si="8"/>
        <v>0</v>
      </c>
      <c r="P80" s="41">
        <f t="shared" si="1"/>
        <v>0</v>
      </c>
    </row>
    <row r="81" spans="1:16">
      <c r="A81" s="7">
        <f t="shared" si="9"/>
        <v>58</v>
      </c>
      <c r="B81" s="44">
        <v>30</v>
      </c>
      <c r="C81" s="44">
        <f t="shared" si="11"/>
        <v>0</v>
      </c>
      <c r="D81" s="44">
        <f t="shared" si="2"/>
        <v>0</v>
      </c>
      <c r="E81" s="44">
        <f t="shared" si="10"/>
        <v>0</v>
      </c>
      <c r="F81" s="44">
        <f t="shared" si="3"/>
        <v>0</v>
      </c>
      <c r="G81" s="26">
        <f t="shared" si="15"/>
        <v>0</v>
      </c>
      <c r="H81" s="44">
        <f t="shared" si="0"/>
        <v>0</v>
      </c>
      <c r="I81" s="44">
        <f t="shared" si="12"/>
        <v>0</v>
      </c>
      <c r="J81" s="44">
        <f t="shared" si="13"/>
        <v>0</v>
      </c>
      <c r="K81" s="44">
        <f t="shared" si="14"/>
        <v>0</v>
      </c>
      <c r="L81" s="44">
        <f t="shared" si="6"/>
        <v>0</v>
      </c>
      <c r="M81" s="26">
        <f t="shared" si="7"/>
        <v>0</v>
      </c>
      <c r="N81" s="26">
        <f t="shared" si="8"/>
        <v>0</v>
      </c>
      <c r="P81" s="41">
        <f t="shared" si="1"/>
        <v>0</v>
      </c>
    </row>
    <row r="82" spans="1:16">
      <c r="A82" s="7">
        <f t="shared" si="9"/>
        <v>59</v>
      </c>
      <c r="B82" s="44">
        <v>30</v>
      </c>
      <c r="C82" s="44">
        <f t="shared" si="11"/>
        <v>0</v>
      </c>
      <c r="D82" s="44">
        <f t="shared" si="2"/>
        <v>0</v>
      </c>
      <c r="E82" s="44">
        <f t="shared" si="10"/>
        <v>0</v>
      </c>
      <c r="F82" s="44">
        <f t="shared" si="3"/>
        <v>0</v>
      </c>
      <c r="G82" s="26">
        <f t="shared" si="15"/>
        <v>0</v>
      </c>
      <c r="H82" s="44">
        <f t="shared" si="0"/>
        <v>0</v>
      </c>
      <c r="I82" s="44">
        <f t="shared" si="12"/>
        <v>0</v>
      </c>
      <c r="J82" s="44">
        <f t="shared" si="13"/>
        <v>0</v>
      </c>
      <c r="K82" s="44">
        <f t="shared" si="14"/>
        <v>0</v>
      </c>
      <c r="L82" s="44">
        <f t="shared" si="6"/>
        <v>0</v>
      </c>
      <c r="M82" s="26">
        <f t="shared" si="7"/>
        <v>0</v>
      </c>
      <c r="N82" s="26">
        <f t="shared" si="8"/>
        <v>0</v>
      </c>
      <c r="P82" s="41">
        <f t="shared" si="1"/>
        <v>0</v>
      </c>
    </row>
    <row r="83" spans="1:16">
      <c r="A83" s="7">
        <f t="shared" si="9"/>
        <v>60</v>
      </c>
      <c r="B83" s="44">
        <v>30</v>
      </c>
      <c r="C83" s="44">
        <f t="shared" si="11"/>
        <v>0</v>
      </c>
      <c r="D83" s="44">
        <f t="shared" si="2"/>
        <v>0</v>
      </c>
      <c r="E83" s="44">
        <f t="shared" si="10"/>
        <v>0</v>
      </c>
      <c r="F83" s="44">
        <f t="shared" si="3"/>
        <v>0</v>
      </c>
      <c r="G83" s="26">
        <f t="shared" si="15"/>
        <v>0</v>
      </c>
      <c r="H83" s="44">
        <f t="shared" si="0"/>
        <v>0</v>
      </c>
      <c r="I83" s="44">
        <f t="shared" si="12"/>
        <v>0</v>
      </c>
      <c r="J83" s="44">
        <f t="shared" si="13"/>
        <v>0</v>
      </c>
      <c r="K83" s="44">
        <f t="shared" si="14"/>
        <v>0</v>
      </c>
      <c r="L83" s="44">
        <f t="shared" si="6"/>
        <v>0</v>
      </c>
      <c r="M83" s="26">
        <f t="shared" si="7"/>
        <v>0</v>
      </c>
      <c r="N83" s="26">
        <f t="shared" si="8"/>
        <v>0</v>
      </c>
      <c r="P83" s="41">
        <f t="shared" si="1"/>
        <v>0</v>
      </c>
    </row>
    <row r="84" spans="1:16">
      <c r="A84" s="7">
        <f t="shared" si="9"/>
        <v>61</v>
      </c>
      <c r="B84" s="44">
        <v>30</v>
      </c>
      <c r="C84" s="44">
        <f t="shared" si="11"/>
        <v>0</v>
      </c>
      <c r="D84" s="44">
        <f t="shared" si="2"/>
        <v>0</v>
      </c>
      <c r="E84" s="44">
        <f t="shared" si="10"/>
        <v>0</v>
      </c>
      <c r="F84" s="44">
        <f t="shared" si="3"/>
        <v>0</v>
      </c>
      <c r="G84" s="26">
        <f t="shared" si="15"/>
        <v>0</v>
      </c>
      <c r="H84" s="44">
        <f t="shared" si="0"/>
        <v>0</v>
      </c>
      <c r="I84" s="44">
        <f t="shared" si="12"/>
        <v>0</v>
      </c>
      <c r="J84" s="44">
        <f t="shared" si="13"/>
        <v>0</v>
      </c>
      <c r="K84" s="44">
        <f t="shared" si="14"/>
        <v>0</v>
      </c>
      <c r="L84" s="44">
        <f t="shared" si="6"/>
        <v>0</v>
      </c>
      <c r="M84" s="26">
        <f t="shared" si="7"/>
        <v>0</v>
      </c>
      <c r="N84" s="26">
        <f t="shared" si="8"/>
        <v>0</v>
      </c>
      <c r="P84" s="41">
        <f t="shared" si="1"/>
        <v>0</v>
      </c>
    </row>
    <row r="85" spans="1:16">
      <c r="A85" s="7">
        <f t="shared" si="9"/>
        <v>62</v>
      </c>
      <c r="B85" s="44">
        <v>30</v>
      </c>
      <c r="C85" s="44">
        <f t="shared" si="11"/>
        <v>0</v>
      </c>
      <c r="D85" s="44">
        <f t="shared" si="2"/>
        <v>0</v>
      </c>
      <c r="E85" s="44">
        <f t="shared" si="10"/>
        <v>0</v>
      </c>
      <c r="F85" s="44">
        <f t="shared" si="3"/>
        <v>0</v>
      </c>
      <c r="G85" s="26">
        <f t="shared" si="15"/>
        <v>0</v>
      </c>
      <c r="H85" s="44">
        <f t="shared" si="0"/>
        <v>0</v>
      </c>
      <c r="I85" s="44">
        <f t="shared" si="12"/>
        <v>0</v>
      </c>
      <c r="J85" s="44">
        <f t="shared" si="13"/>
        <v>0</v>
      </c>
      <c r="K85" s="44">
        <f t="shared" si="14"/>
        <v>0</v>
      </c>
      <c r="L85" s="44">
        <f t="shared" si="6"/>
        <v>0</v>
      </c>
      <c r="M85" s="26">
        <f t="shared" si="7"/>
        <v>0</v>
      </c>
      <c r="N85" s="26">
        <f t="shared" si="8"/>
        <v>0</v>
      </c>
      <c r="P85" s="41">
        <f t="shared" si="1"/>
        <v>0</v>
      </c>
    </row>
    <row r="86" spans="1:16">
      <c r="A86" s="7">
        <f t="shared" si="9"/>
        <v>63</v>
      </c>
      <c r="B86" s="44">
        <v>30</v>
      </c>
      <c r="C86" s="44">
        <f t="shared" si="11"/>
        <v>0</v>
      </c>
      <c r="D86" s="44">
        <f t="shared" si="2"/>
        <v>0</v>
      </c>
      <c r="E86" s="44">
        <f t="shared" si="10"/>
        <v>0</v>
      </c>
      <c r="F86" s="44">
        <f t="shared" si="3"/>
        <v>0</v>
      </c>
      <c r="G86" s="26">
        <f t="shared" si="15"/>
        <v>0</v>
      </c>
      <c r="H86" s="44">
        <f t="shared" si="0"/>
        <v>0</v>
      </c>
      <c r="I86" s="44">
        <f t="shared" si="12"/>
        <v>0</v>
      </c>
      <c r="J86" s="44">
        <f t="shared" si="13"/>
        <v>0</v>
      </c>
      <c r="K86" s="44">
        <f t="shared" si="14"/>
        <v>0</v>
      </c>
      <c r="L86" s="44">
        <f t="shared" si="6"/>
        <v>0</v>
      </c>
      <c r="M86" s="26">
        <f t="shared" si="7"/>
        <v>0</v>
      </c>
      <c r="N86" s="26">
        <f t="shared" si="8"/>
        <v>0</v>
      </c>
      <c r="P86" s="41">
        <f t="shared" si="1"/>
        <v>0</v>
      </c>
    </row>
  </sheetData>
  <mergeCells count="5">
    <mergeCell ref="A1:M1"/>
    <mergeCell ref="H3:J3"/>
    <mergeCell ref="A8:A16"/>
    <mergeCell ref="H10:I10"/>
    <mergeCell ref="I21:J21"/>
  </mergeCells>
  <dataValidations count="1">
    <dataValidation type="list" allowBlank="1" showInputMessage="1" showErrorMessage="1" sqref="D18">
      <formula1>$R$7:$R$9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zoomScale="70" zoomScaleNormal="70" workbookViewId="0">
      <selection activeCell="C19" sqref="C19"/>
    </sheetView>
  </sheetViews>
  <sheetFormatPr baseColWidth="10" defaultColWidth="11.42578125" defaultRowHeight="12"/>
  <cols>
    <col min="1" max="1" width="9.85546875" style="7" customWidth="1"/>
    <col min="2" max="2" width="15.7109375" style="7" customWidth="1"/>
    <col min="3" max="3" width="14.42578125" style="7" bestFit="1" customWidth="1"/>
    <col min="4" max="4" width="13.42578125" style="7" bestFit="1" customWidth="1"/>
    <col min="5" max="6" width="11.5703125" style="7" bestFit="1" customWidth="1"/>
    <col min="7" max="7" width="15.42578125" style="7" customWidth="1"/>
    <col min="8" max="8" width="21.28515625" style="7" customWidth="1"/>
    <col min="9" max="9" width="17" style="7" customWidth="1"/>
    <col min="10" max="10" width="12.5703125" style="7" customWidth="1"/>
    <col min="11" max="11" width="12.7109375" style="7" bestFit="1" customWidth="1"/>
    <col min="12" max="12" width="12.7109375" style="7" customWidth="1"/>
    <col min="13" max="13" width="13.140625" style="7" bestFit="1" customWidth="1"/>
    <col min="14" max="14" width="11.42578125" style="7"/>
    <col min="15" max="15" width="21.5703125" style="7" customWidth="1"/>
    <col min="16" max="16" width="20.140625" style="7" customWidth="1"/>
    <col min="17" max="17" width="17.85546875" style="7" customWidth="1"/>
    <col min="18" max="18" width="14.85546875" style="7" customWidth="1"/>
    <col min="19" max="16384" width="11.42578125" style="7"/>
  </cols>
  <sheetData>
    <row r="1" spans="1:18">
      <c r="A1" s="87" t="s">
        <v>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5"/>
      <c r="O1" s="6"/>
      <c r="P1" s="6"/>
    </row>
    <row r="2" spans="1:18" ht="12.75" thickBot="1">
      <c r="A2" s="8"/>
      <c r="B2" s="8"/>
      <c r="C2" s="9" t="s">
        <v>10</v>
      </c>
      <c r="D2" s="9" t="s">
        <v>11</v>
      </c>
      <c r="E2" s="8"/>
      <c r="F2" s="8"/>
      <c r="G2" s="8"/>
      <c r="H2" s="8"/>
      <c r="I2" s="8"/>
      <c r="J2" s="8"/>
      <c r="K2" s="8"/>
      <c r="L2" s="8"/>
      <c r="M2" s="8"/>
      <c r="N2" s="10"/>
      <c r="O2" s="11"/>
      <c r="P2" s="11"/>
    </row>
    <row r="3" spans="1:18" ht="12.75" thickBot="1">
      <c r="A3" s="8"/>
      <c r="B3" s="12" t="s">
        <v>6</v>
      </c>
      <c r="C3" s="13">
        <f>TRUNC((D8/(1+C10)),4)</f>
        <v>1.3223</v>
      </c>
      <c r="D3" s="13">
        <f>+D8</f>
        <v>1.6</v>
      </c>
      <c r="E3" s="8"/>
      <c r="F3" s="8"/>
      <c r="G3" s="8"/>
      <c r="H3" s="88" t="s">
        <v>12</v>
      </c>
      <c r="I3" s="89"/>
      <c r="J3" s="90"/>
      <c r="K3" s="8"/>
      <c r="L3" s="8"/>
      <c r="M3" s="8"/>
      <c r="N3" s="10"/>
      <c r="O3" s="11"/>
      <c r="P3" s="11"/>
    </row>
    <row r="4" spans="1:18">
      <c r="A4" s="8"/>
      <c r="B4" s="12" t="s">
        <v>7</v>
      </c>
      <c r="C4" s="13">
        <f>+M19</f>
        <v>2.5087959190428943</v>
      </c>
      <c r="D4" s="13">
        <f>+N19</f>
        <v>3.4960284177910994</v>
      </c>
      <c r="E4" s="8"/>
      <c r="F4" s="8"/>
      <c r="G4" s="8"/>
      <c r="H4" s="14" t="s">
        <v>13</v>
      </c>
      <c r="I4" s="15">
        <f>+D8</f>
        <v>1.6</v>
      </c>
      <c r="J4" s="16"/>
      <c r="K4" s="8"/>
      <c r="L4" s="8"/>
      <c r="M4" s="8"/>
      <c r="N4" s="10"/>
      <c r="O4" s="11"/>
      <c r="P4" s="11"/>
    </row>
    <row r="5" spans="1:18">
      <c r="A5" s="8"/>
      <c r="B5" s="12" t="s">
        <v>14</v>
      </c>
      <c r="C5" s="13">
        <f>((1+C4)^(1/C12)-1)</f>
        <v>0.1102731631409386</v>
      </c>
      <c r="D5" s="13">
        <f>((1+N19)^(1/C12)-1)</f>
        <v>0.13345014047845294</v>
      </c>
      <c r="E5" s="8"/>
      <c r="F5" s="8"/>
      <c r="G5" s="8"/>
      <c r="H5" s="17" t="s">
        <v>15</v>
      </c>
      <c r="I5" s="18">
        <f>+C9</f>
        <v>942001</v>
      </c>
      <c r="J5" s="19"/>
      <c r="K5" s="8"/>
      <c r="L5" s="8"/>
      <c r="M5" s="8"/>
      <c r="N5" s="10"/>
      <c r="O5" s="11"/>
      <c r="P5" s="11"/>
    </row>
    <row r="6" spans="1:18">
      <c r="B6" s="12" t="s">
        <v>5</v>
      </c>
      <c r="C6" s="13">
        <f ca="1">+L19</f>
        <v>2.263701501654793</v>
      </c>
      <c r="D6" s="13">
        <f ca="1">+K19</f>
        <v>3.1330621017810376</v>
      </c>
      <c r="E6" s="8"/>
      <c r="F6" s="8"/>
      <c r="G6" s="8"/>
      <c r="H6" s="17" t="s">
        <v>16</v>
      </c>
      <c r="I6" s="7">
        <f>+C11</f>
        <v>12</v>
      </c>
      <c r="J6" s="19"/>
      <c r="K6" s="8"/>
      <c r="L6" s="8"/>
      <c r="M6" s="8"/>
      <c r="N6" s="10"/>
      <c r="O6" s="11"/>
      <c r="P6" s="11"/>
    </row>
    <row r="7" spans="1:18" ht="12.75" thickBot="1">
      <c r="E7" s="8"/>
      <c r="F7" s="8"/>
      <c r="G7" s="8"/>
      <c r="H7" s="17" t="s">
        <v>17</v>
      </c>
      <c r="I7" s="7">
        <f ca="1">IF((C19-C17)&lt;=30,0,(C19-C17))</f>
        <v>0</v>
      </c>
      <c r="J7" s="19"/>
      <c r="K7" s="8"/>
      <c r="L7" s="8"/>
      <c r="M7" s="8"/>
      <c r="N7" s="10"/>
      <c r="O7" s="11"/>
      <c r="P7" s="11"/>
    </row>
    <row r="8" spans="1:18" ht="24" customHeight="1">
      <c r="A8" s="91" t="s">
        <v>18</v>
      </c>
      <c r="B8" s="20" t="s">
        <v>13</v>
      </c>
      <c r="C8" s="21"/>
      <c r="D8" s="22">
        <v>1.6</v>
      </c>
      <c r="H8" s="23" t="s">
        <v>19</v>
      </c>
      <c r="I8" s="24" t="s">
        <v>20</v>
      </c>
      <c r="J8" s="25" t="s">
        <v>21</v>
      </c>
      <c r="N8" s="26"/>
      <c r="R8" s="16"/>
    </row>
    <row r="9" spans="1:18" ht="14.45" customHeight="1" thickBot="1">
      <c r="A9" s="92"/>
      <c r="B9" s="27" t="s">
        <v>15</v>
      </c>
      <c r="C9" s="28">
        <f>+'Encapsulado LiberCash'!N10</f>
        <v>942001</v>
      </c>
      <c r="D9" s="29"/>
      <c r="G9" s="30"/>
      <c r="H9" s="31">
        <f ca="1">+TRUNC(I5*((I4/C13)*(I7-30))/I6,2)</f>
        <v>-10323.290000000001</v>
      </c>
      <c r="I9" s="32">
        <f ca="1">+TRUNC(H9/(1+C10),2)</f>
        <v>-8531.64</v>
      </c>
      <c r="J9" s="33">
        <f ca="1">+H9-I9</f>
        <v>-1791.6500000000015</v>
      </c>
      <c r="N9" s="26"/>
      <c r="R9" s="19"/>
    </row>
    <row r="10" spans="1:18" ht="15.75" thickBot="1">
      <c r="A10" s="92"/>
      <c r="B10" s="27" t="s">
        <v>22</v>
      </c>
      <c r="C10" s="34">
        <v>0.21</v>
      </c>
      <c r="D10" s="29"/>
      <c r="E10" s="4"/>
      <c r="H10" s="94" t="s">
        <v>23</v>
      </c>
      <c r="I10" s="95"/>
      <c r="J10" s="35">
        <f ca="1">+TRUNC(H9*$C$11,2)</f>
        <v>-123879.48</v>
      </c>
      <c r="N10" s="26"/>
      <c r="R10" s="19"/>
    </row>
    <row r="11" spans="1:18" ht="12" customHeight="1">
      <c r="A11" s="92"/>
      <c r="B11" s="27" t="s">
        <v>24</v>
      </c>
      <c r="C11" s="74">
        <f>+'Encapsulado LiberCash'!P10</f>
        <v>12</v>
      </c>
      <c r="D11" s="37"/>
      <c r="N11" s="26"/>
    </row>
    <row r="12" spans="1:18" ht="14.45" customHeight="1">
      <c r="A12" s="92"/>
      <c r="B12" s="27" t="s">
        <v>25</v>
      </c>
      <c r="C12" s="36">
        <v>12</v>
      </c>
      <c r="D12" s="37"/>
      <c r="N12" s="26"/>
    </row>
    <row r="13" spans="1:18" ht="15" customHeight="1" thickBot="1">
      <c r="A13" s="92"/>
      <c r="B13" s="38" t="s">
        <v>26</v>
      </c>
      <c r="C13" s="39">
        <v>365</v>
      </c>
      <c r="D13" s="40"/>
      <c r="N13" s="26"/>
    </row>
    <row r="14" spans="1:18" ht="14.45" customHeight="1">
      <c r="A14" s="92"/>
      <c r="B14" s="20" t="s">
        <v>27</v>
      </c>
      <c r="C14" s="42">
        <v>0</v>
      </c>
      <c r="D14" s="43">
        <f>C14</f>
        <v>0</v>
      </c>
      <c r="F14" s="44"/>
      <c r="N14" s="26"/>
    </row>
    <row r="15" spans="1:18" ht="15" customHeight="1" thickBot="1">
      <c r="A15" s="92"/>
      <c r="B15" s="38" t="s">
        <v>28</v>
      </c>
      <c r="C15" s="45">
        <v>0.05</v>
      </c>
      <c r="D15" s="46">
        <f>C15*(1+C10)</f>
        <v>6.0499999999999998E-2</v>
      </c>
      <c r="I15" s="30"/>
      <c r="N15" s="26"/>
    </row>
    <row r="16" spans="1:18" ht="15" customHeight="1" thickBot="1">
      <c r="A16" s="93"/>
      <c r="B16" s="47" t="s">
        <v>29</v>
      </c>
      <c r="C16" s="48">
        <f>+((C21*(C14))/C11+(C21*(C15)/C11))</f>
        <v>3925.0041666666662</v>
      </c>
      <c r="D16" s="49">
        <f>+((C21*(D14))/C11+(C21*(D15)/C11))</f>
        <v>4749.2550416666663</v>
      </c>
      <c r="N16" s="26"/>
    </row>
    <row r="17" spans="1:16" ht="12.75" thickBot="1">
      <c r="B17" s="50" t="s">
        <v>30</v>
      </c>
      <c r="C17" s="51">
        <f ca="1">+TODAY()</f>
        <v>45548</v>
      </c>
      <c r="G17" s="44"/>
    </row>
    <row r="18" spans="1:16">
      <c r="B18" s="52" t="s">
        <v>31</v>
      </c>
      <c r="C18" s="77">
        <f ca="1">+C17+30</f>
        <v>45578</v>
      </c>
      <c r="K18" s="23" t="s">
        <v>32</v>
      </c>
      <c r="L18" s="23" t="s">
        <v>33</v>
      </c>
      <c r="M18" s="24" t="s">
        <v>7</v>
      </c>
      <c r="N18" s="25" t="s">
        <v>34</v>
      </c>
    </row>
    <row r="19" spans="1:16" ht="12.75" thickBot="1">
      <c r="B19" s="53" t="s">
        <v>35</v>
      </c>
      <c r="C19" s="78">
        <f ca="1">+C18</f>
        <v>45578</v>
      </c>
      <c r="K19" s="54">
        <f ca="1">+POWER(1+K20,($C$13/30))-1</f>
        <v>3.1330621017810376</v>
      </c>
      <c r="L19" s="55">
        <f ca="1">+POWER(1+L20,($C$13/30))-1</f>
        <v>2.263701501654793</v>
      </c>
      <c r="M19" s="56">
        <f>+POWER(1+M20,($C$13/30))-1</f>
        <v>2.5087959190428943</v>
      </c>
      <c r="N19" s="57">
        <f>+POWER(1+N20,($C$13/30))-1</f>
        <v>3.4960284177910994</v>
      </c>
    </row>
    <row r="20" spans="1:16" ht="12.75" thickBot="1">
      <c r="I20" s="30"/>
      <c r="K20" s="58">
        <f ca="1">+IRR(K23:K35)</f>
        <v>0.12370545067403116</v>
      </c>
      <c r="L20" s="58">
        <f ca="1">+IRR(L23:L35)</f>
        <v>0.10210449876786654</v>
      </c>
      <c r="M20" s="59">
        <f>+IRR(M23:M35)</f>
        <v>0.10868332549888349</v>
      </c>
      <c r="N20" s="60">
        <f>+IRR(N23:N35)</f>
        <v>0.13150683575083444</v>
      </c>
    </row>
    <row r="21" spans="1:16" ht="12.75" thickBot="1">
      <c r="C21" s="61">
        <f>+SUM(C24:C1048576)</f>
        <v>942000.99999999988</v>
      </c>
      <c r="D21" s="61">
        <f>+SUM(D24:D1048576)</f>
        <v>981211.6399999999</v>
      </c>
      <c r="E21" s="62" t="s">
        <v>36</v>
      </c>
      <c r="F21" s="63">
        <f>-TRUNC(PMT(D8/365*30,C11,C9),2)</f>
        <v>160267.71</v>
      </c>
      <c r="I21" s="96">
        <f ca="1">+SUM(I24:J177)</f>
        <v>-72462.469583333368</v>
      </c>
      <c r="J21" s="96"/>
      <c r="K21" s="64">
        <f ca="1">+SUM(K24:K1048576)</f>
        <v>2011017.8099999994</v>
      </c>
      <c r="L21" s="64">
        <f ca="1">+SUM(L24:L1048576)</f>
        <v>1853300.9986249998</v>
      </c>
      <c r="M21" s="65">
        <f>+SUM(M24:M1048576)</f>
        <v>1752919.6399999997</v>
      </c>
      <c r="N21" s="66">
        <f>+SUM(N24:N1048576)</f>
        <v>1923212.6399999997</v>
      </c>
    </row>
    <row r="22" spans="1:16" ht="24.75" thickBot="1">
      <c r="B22" s="67" t="s">
        <v>37</v>
      </c>
      <c r="C22" s="67" t="s">
        <v>15</v>
      </c>
      <c r="D22" s="67" t="s">
        <v>38</v>
      </c>
      <c r="E22" s="68" t="s">
        <v>39</v>
      </c>
      <c r="F22" s="68" t="s">
        <v>40</v>
      </c>
      <c r="G22" s="69" t="s">
        <v>41</v>
      </c>
      <c r="H22" s="70" t="s">
        <v>42</v>
      </c>
      <c r="I22" s="67" t="s">
        <v>43</v>
      </c>
      <c r="J22" s="69" t="s">
        <v>44</v>
      </c>
      <c r="K22" s="68" t="s">
        <v>45</v>
      </c>
      <c r="L22" s="71" t="s">
        <v>46</v>
      </c>
      <c r="M22" s="71" t="s">
        <v>47</v>
      </c>
      <c r="N22" s="71" t="s">
        <v>48</v>
      </c>
      <c r="P22" s="72" t="s">
        <v>49</v>
      </c>
    </row>
    <row r="23" spans="1:16">
      <c r="K23" s="73">
        <f>-$C$9</f>
        <v>-942001</v>
      </c>
      <c r="L23" s="73">
        <f>-$C$9</f>
        <v>-942001</v>
      </c>
      <c r="M23" s="73">
        <f>-$C$9</f>
        <v>-942001</v>
      </c>
      <c r="N23" s="73">
        <f>-$C$9</f>
        <v>-942001</v>
      </c>
    </row>
    <row r="24" spans="1:16">
      <c r="A24" s="7">
        <v>1</v>
      </c>
      <c r="B24" s="44">
        <v>30</v>
      </c>
      <c r="C24" s="44">
        <f>+H24-E24-F24</f>
        <v>36388.12999999999</v>
      </c>
      <c r="D24" s="44">
        <f>TRUNC((C9*(D8/365)*B24),2)</f>
        <v>123879.58</v>
      </c>
      <c r="E24" s="44">
        <f>+TRUNC(D24/1.21,2)</f>
        <v>102379.81</v>
      </c>
      <c r="F24" s="44">
        <f>+D24-E24</f>
        <v>21499.770000000004</v>
      </c>
      <c r="G24" s="26">
        <f>+C9-C24</f>
        <v>905612.87</v>
      </c>
      <c r="H24" s="44">
        <f t="shared" ref="H24:H86" si="0">+IF(D24=0,0,$F$21)</f>
        <v>160267.71</v>
      </c>
      <c r="I24" s="44">
        <f ca="1">TRUNC(IF(D24=0,0,$H$9),2)</f>
        <v>-10323.290000000001</v>
      </c>
      <c r="J24" s="44">
        <f>TRUNC(IF(D24=0,0,$D$16),2)</f>
        <v>4749.25</v>
      </c>
      <c r="K24" s="44">
        <f ca="1">+TRUNC(I24+H24+J24,2)</f>
        <v>154693.67000000001</v>
      </c>
      <c r="L24" s="44">
        <f ca="1">+K24-P24-F24</f>
        <v>134161.29912500002</v>
      </c>
      <c r="M24" s="26">
        <f>+C24+E24</f>
        <v>138767.94</v>
      </c>
      <c r="N24" s="26">
        <f>+C24+D24</f>
        <v>160267.71</v>
      </c>
      <c r="P24" s="41">
        <f t="shared" ref="P24:P86" ca="1" si="1">IF(C24=0,0,$J$9+($D$16-$C$16))</f>
        <v>-967.39912500000128</v>
      </c>
    </row>
    <row r="25" spans="1:16">
      <c r="A25" s="7">
        <f>+A24+1</f>
        <v>2</v>
      </c>
      <c r="B25" s="44">
        <v>30</v>
      </c>
      <c r="C25" s="44">
        <f>IF((H25-E25-F25)&gt;G24,G24,(H25-E25-F25))</f>
        <v>41173.42</v>
      </c>
      <c r="D25" s="44">
        <f t="shared" ref="D25:D86" si="2">TRUNC((G24*($D$8/365)*B25),2)</f>
        <v>119094.29</v>
      </c>
      <c r="E25" s="44">
        <f>+TRUNC(D25/1.21,2)</f>
        <v>98425.03</v>
      </c>
      <c r="F25" s="44">
        <f t="shared" ref="F25:F86" si="3">+D25-E25</f>
        <v>20669.259999999995</v>
      </c>
      <c r="G25" s="26">
        <f t="shared" ref="G25:G26" si="4">+IF(C25=0,0,G24-C25)</f>
        <v>864439.45</v>
      </c>
      <c r="H25" s="44">
        <f t="shared" si="0"/>
        <v>160267.71</v>
      </c>
      <c r="I25" s="44">
        <f ca="1">TRUNC(IF(D25=0,0,$H$9),2)</f>
        <v>-10323.290000000001</v>
      </c>
      <c r="J25" s="44">
        <f>TRUNC(IF(D25=0,0,$D$16),2)</f>
        <v>4749.25</v>
      </c>
      <c r="K25" s="44">
        <f t="shared" ref="K25:K26" ca="1" si="5">+TRUNC(I25+H25+J25,2)</f>
        <v>154693.67000000001</v>
      </c>
      <c r="L25" s="44">
        <f t="shared" ref="L25:L86" ca="1" si="6">+K25-P25-F25</f>
        <v>134991.80912500003</v>
      </c>
      <c r="M25" s="26">
        <f t="shared" ref="M25:M86" si="7">+C25+E25</f>
        <v>139598.45000000001</v>
      </c>
      <c r="N25" s="26">
        <f t="shared" ref="N25:N86" si="8">+C25+D25</f>
        <v>160267.71</v>
      </c>
      <c r="P25" s="41">
        <f t="shared" ca="1" si="1"/>
        <v>-967.39912500000128</v>
      </c>
    </row>
    <row r="26" spans="1:16">
      <c r="A26" s="7">
        <f t="shared" ref="A26:A86" si="9">+A25+1</f>
        <v>3</v>
      </c>
      <c r="B26" s="44">
        <v>30</v>
      </c>
      <c r="C26" s="44">
        <f>IF((H26-E26-F26)&gt;G25,G25,(H26-E26-F26))</f>
        <v>46588.009999999995</v>
      </c>
      <c r="D26" s="44">
        <f t="shared" si="2"/>
        <v>113679.7</v>
      </c>
      <c r="E26" s="44">
        <f t="shared" ref="E26:E86" si="10">+TRUNC(D26/1.21,2)</f>
        <v>93950.16</v>
      </c>
      <c r="F26" s="44">
        <f t="shared" si="3"/>
        <v>19729.539999999994</v>
      </c>
      <c r="G26" s="26">
        <f t="shared" si="4"/>
        <v>817851.44</v>
      </c>
      <c r="H26" s="44">
        <f t="shared" si="0"/>
        <v>160267.71</v>
      </c>
      <c r="I26" s="44">
        <f ca="1">TRUNC(IF(D26=0,0,$H$9),2)</f>
        <v>-10323.290000000001</v>
      </c>
      <c r="J26" s="44">
        <f>TRUNC(IF(D26=0,0,$D$16),2)</f>
        <v>4749.25</v>
      </c>
      <c r="K26" s="44">
        <f t="shared" ca="1" si="5"/>
        <v>154693.67000000001</v>
      </c>
      <c r="L26" s="44">
        <f t="shared" ca="1" si="6"/>
        <v>135931.529125</v>
      </c>
      <c r="M26" s="26">
        <f t="shared" si="7"/>
        <v>140538.16999999998</v>
      </c>
      <c r="N26" s="26">
        <f t="shared" si="8"/>
        <v>160267.71</v>
      </c>
      <c r="P26" s="41">
        <f t="shared" ca="1" si="1"/>
        <v>-967.39912500000128</v>
      </c>
    </row>
    <row r="27" spans="1:16">
      <c r="A27" s="7">
        <f t="shared" si="9"/>
        <v>4</v>
      </c>
      <c r="B27" s="44">
        <v>30</v>
      </c>
      <c r="C27" s="44">
        <f t="shared" ref="C27:C86" si="11">IF((H27-E27-F27)&gt;G26,G26,(H27-E27-F27))</f>
        <v>52714.649999999994</v>
      </c>
      <c r="D27" s="44">
        <f t="shared" si="2"/>
        <v>107553.06</v>
      </c>
      <c r="E27" s="44">
        <f t="shared" si="10"/>
        <v>88886.82</v>
      </c>
      <c r="F27" s="44">
        <f t="shared" si="3"/>
        <v>18666.239999999991</v>
      </c>
      <c r="G27" s="26">
        <f>+IF(C27=0,0,G26-C27)</f>
        <v>765136.78999999992</v>
      </c>
      <c r="H27" s="44">
        <f t="shared" si="0"/>
        <v>160267.71</v>
      </c>
      <c r="I27" s="44">
        <f t="shared" ref="I27:I86" ca="1" si="12">IF(D27=0,0,$H$9)</f>
        <v>-10323.290000000001</v>
      </c>
      <c r="J27" s="44">
        <f t="shared" ref="J27:J86" si="13">IF(D27=0,0,$D$16)</f>
        <v>4749.2550416666663</v>
      </c>
      <c r="K27" s="44">
        <f t="shared" ref="K27:K86" ca="1" si="14">+ROUND(I27+H27+J27,2)</f>
        <v>154693.68</v>
      </c>
      <c r="L27" s="44">
        <f t="shared" ca="1" si="6"/>
        <v>136994.839125</v>
      </c>
      <c r="M27" s="26">
        <f t="shared" si="7"/>
        <v>141601.47</v>
      </c>
      <c r="N27" s="26">
        <f t="shared" si="8"/>
        <v>160267.71</v>
      </c>
      <c r="P27" s="41">
        <f t="shared" ca="1" si="1"/>
        <v>-967.39912500000128</v>
      </c>
    </row>
    <row r="28" spans="1:16">
      <c r="A28" s="7">
        <f t="shared" si="9"/>
        <v>5</v>
      </c>
      <c r="B28" s="44">
        <v>30</v>
      </c>
      <c r="C28" s="44">
        <f t="shared" si="11"/>
        <v>59646.989999999991</v>
      </c>
      <c r="D28" s="44">
        <f t="shared" si="2"/>
        <v>100620.72</v>
      </c>
      <c r="E28" s="44">
        <f t="shared" si="10"/>
        <v>83157.61</v>
      </c>
      <c r="F28" s="44">
        <f t="shared" si="3"/>
        <v>17463.11</v>
      </c>
      <c r="G28" s="26">
        <f t="shared" ref="G28:G86" si="15">+G27-C28</f>
        <v>705489.79999999993</v>
      </c>
      <c r="H28" s="44">
        <f t="shared" si="0"/>
        <v>160267.71</v>
      </c>
      <c r="I28" s="44">
        <f t="shared" ca="1" si="12"/>
        <v>-10323.290000000001</v>
      </c>
      <c r="J28" s="44">
        <f t="shared" si="13"/>
        <v>4749.2550416666663</v>
      </c>
      <c r="K28" s="44">
        <f t="shared" ca="1" si="14"/>
        <v>154693.68</v>
      </c>
      <c r="L28" s="44">
        <f t="shared" ca="1" si="6"/>
        <v>138197.969125</v>
      </c>
      <c r="M28" s="26">
        <f t="shared" si="7"/>
        <v>142804.59999999998</v>
      </c>
      <c r="N28" s="26">
        <f t="shared" si="8"/>
        <v>160267.71</v>
      </c>
      <c r="P28" s="41">
        <f t="shared" ca="1" si="1"/>
        <v>-967.39912500000128</v>
      </c>
    </row>
    <row r="29" spans="1:16">
      <c r="A29" s="7">
        <f t="shared" si="9"/>
        <v>6</v>
      </c>
      <c r="B29" s="44">
        <v>30</v>
      </c>
      <c r="C29" s="44">
        <f t="shared" si="11"/>
        <v>67490.969999999987</v>
      </c>
      <c r="D29" s="44">
        <f t="shared" si="2"/>
        <v>92776.74</v>
      </c>
      <c r="E29" s="44">
        <f t="shared" si="10"/>
        <v>76674.990000000005</v>
      </c>
      <c r="F29" s="44">
        <f t="shared" si="3"/>
        <v>16101.75</v>
      </c>
      <c r="G29" s="26">
        <f t="shared" si="15"/>
        <v>637998.82999999996</v>
      </c>
      <c r="H29" s="44">
        <f t="shared" si="0"/>
        <v>160267.71</v>
      </c>
      <c r="I29" s="44">
        <f t="shared" ca="1" si="12"/>
        <v>-10323.290000000001</v>
      </c>
      <c r="J29" s="44">
        <f t="shared" si="13"/>
        <v>4749.2550416666663</v>
      </c>
      <c r="K29" s="44">
        <f t="shared" ca="1" si="14"/>
        <v>154693.68</v>
      </c>
      <c r="L29" s="44">
        <f t="shared" ca="1" si="6"/>
        <v>139559.32912499999</v>
      </c>
      <c r="M29" s="26">
        <f t="shared" si="7"/>
        <v>144165.96</v>
      </c>
      <c r="N29" s="26">
        <f t="shared" si="8"/>
        <v>160267.71</v>
      </c>
      <c r="P29" s="41">
        <f t="shared" ca="1" si="1"/>
        <v>-967.39912500000128</v>
      </c>
    </row>
    <row r="30" spans="1:16">
      <c r="A30" s="7">
        <f t="shared" si="9"/>
        <v>7</v>
      </c>
      <c r="B30" s="44">
        <v>30</v>
      </c>
      <c r="C30" s="44">
        <f t="shared" si="11"/>
        <v>76366.499999999985</v>
      </c>
      <c r="D30" s="44">
        <f t="shared" si="2"/>
        <v>83901.21</v>
      </c>
      <c r="E30" s="44">
        <f t="shared" si="10"/>
        <v>69339.839999999997</v>
      </c>
      <c r="F30" s="44">
        <f t="shared" si="3"/>
        <v>14561.37000000001</v>
      </c>
      <c r="G30" s="26">
        <f t="shared" si="15"/>
        <v>561632.32999999996</v>
      </c>
      <c r="H30" s="44">
        <f t="shared" si="0"/>
        <v>160267.71</v>
      </c>
      <c r="I30" s="44">
        <f t="shared" ca="1" si="12"/>
        <v>-10323.290000000001</v>
      </c>
      <c r="J30" s="44">
        <f t="shared" si="13"/>
        <v>4749.2550416666663</v>
      </c>
      <c r="K30" s="44">
        <f t="shared" ca="1" si="14"/>
        <v>154693.68</v>
      </c>
      <c r="L30" s="44">
        <f t="shared" ca="1" si="6"/>
        <v>141099.70912499999</v>
      </c>
      <c r="M30" s="26">
        <f t="shared" si="7"/>
        <v>145706.33999999997</v>
      </c>
      <c r="N30" s="26">
        <f t="shared" si="8"/>
        <v>160267.71</v>
      </c>
      <c r="P30" s="41">
        <f t="shared" ca="1" si="1"/>
        <v>-967.39912500000128</v>
      </c>
    </row>
    <row r="31" spans="1:16">
      <c r="A31" s="7">
        <f t="shared" si="9"/>
        <v>8</v>
      </c>
      <c r="B31" s="44">
        <v>30</v>
      </c>
      <c r="C31" s="44">
        <f t="shared" si="11"/>
        <v>86409.219999999972</v>
      </c>
      <c r="D31" s="44">
        <f t="shared" si="2"/>
        <v>73858.490000000005</v>
      </c>
      <c r="E31" s="44">
        <f t="shared" si="10"/>
        <v>61040.07</v>
      </c>
      <c r="F31" s="44">
        <f t="shared" si="3"/>
        <v>12818.420000000006</v>
      </c>
      <c r="G31" s="26">
        <f t="shared" si="15"/>
        <v>475223.11</v>
      </c>
      <c r="H31" s="44">
        <f t="shared" si="0"/>
        <v>160267.71</v>
      </c>
      <c r="I31" s="44">
        <f t="shared" ca="1" si="12"/>
        <v>-10323.290000000001</v>
      </c>
      <c r="J31" s="44">
        <f t="shared" si="13"/>
        <v>4749.2550416666663</v>
      </c>
      <c r="K31" s="44">
        <f t="shared" ca="1" si="14"/>
        <v>154693.68</v>
      </c>
      <c r="L31" s="44">
        <f t="shared" ca="1" si="6"/>
        <v>142842.65912499998</v>
      </c>
      <c r="M31" s="26">
        <f t="shared" si="7"/>
        <v>147449.28999999998</v>
      </c>
      <c r="N31" s="26">
        <f t="shared" si="8"/>
        <v>160267.70999999996</v>
      </c>
      <c r="P31" s="41">
        <f t="shared" ca="1" si="1"/>
        <v>-967.39912500000128</v>
      </c>
    </row>
    <row r="32" spans="1:16">
      <c r="A32" s="7">
        <f t="shared" si="9"/>
        <v>9</v>
      </c>
      <c r="B32" s="44">
        <v>30</v>
      </c>
      <c r="C32" s="44">
        <f t="shared" si="11"/>
        <v>97772.62</v>
      </c>
      <c r="D32" s="44">
        <f t="shared" si="2"/>
        <v>62495.09</v>
      </c>
      <c r="E32" s="44">
        <f t="shared" si="10"/>
        <v>51648.83</v>
      </c>
      <c r="F32" s="44">
        <f t="shared" si="3"/>
        <v>10846.259999999995</v>
      </c>
      <c r="G32" s="26">
        <f t="shared" si="15"/>
        <v>377450.49</v>
      </c>
      <c r="H32" s="44">
        <f t="shared" si="0"/>
        <v>160267.71</v>
      </c>
      <c r="I32" s="44">
        <f t="shared" ca="1" si="12"/>
        <v>-10323.290000000001</v>
      </c>
      <c r="J32" s="44">
        <f t="shared" si="13"/>
        <v>4749.2550416666663</v>
      </c>
      <c r="K32" s="44">
        <f t="shared" ca="1" si="14"/>
        <v>154693.68</v>
      </c>
      <c r="L32" s="44">
        <f t="shared" ca="1" si="6"/>
        <v>144814.81912499998</v>
      </c>
      <c r="M32" s="26">
        <f t="shared" si="7"/>
        <v>149421.45000000001</v>
      </c>
      <c r="N32" s="26">
        <f t="shared" si="8"/>
        <v>160267.71</v>
      </c>
      <c r="P32" s="41">
        <f t="shared" ca="1" si="1"/>
        <v>-967.39912500000128</v>
      </c>
    </row>
    <row r="33" spans="1:16">
      <c r="A33" s="7">
        <f t="shared" si="9"/>
        <v>10</v>
      </c>
      <c r="B33" s="44">
        <v>30</v>
      </c>
      <c r="C33" s="44">
        <f t="shared" si="11"/>
        <v>110630.38999999998</v>
      </c>
      <c r="D33" s="44">
        <f t="shared" si="2"/>
        <v>49637.32</v>
      </c>
      <c r="E33" s="44">
        <f t="shared" si="10"/>
        <v>41022.57</v>
      </c>
      <c r="F33" s="44">
        <f t="shared" si="3"/>
        <v>8614.75</v>
      </c>
      <c r="G33" s="26">
        <f t="shared" si="15"/>
        <v>266820.09999999998</v>
      </c>
      <c r="H33" s="44">
        <f t="shared" si="0"/>
        <v>160267.71</v>
      </c>
      <c r="I33" s="44">
        <f t="shared" ca="1" si="12"/>
        <v>-10323.290000000001</v>
      </c>
      <c r="J33" s="44">
        <f t="shared" si="13"/>
        <v>4749.2550416666663</v>
      </c>
      <c r="K33" s="44">
        <f t="shared" ca="1" si="14"/>
        <v>154693.68</v>
      </c>
      <c r="L33" s="44">
        <f t="shared" ca="1" si="6"/>
        <v>147046.32912499999</v>
      </c>
      <c r="M33" s="26">
        <f t="shared" si="7"/>
        <v>151652.96</v>
      </c>
      <c r="N33" s="26">
        <f t="shared" si="8"/>
        <v>160267.71</v>
      </c>
      <c r="P33" s="41">
        <f t="shared" ca="1" si="1"/>
        <v>-967.39912500000128</v>
      </c>
    </row>
    <row r="34" spans="1:16">
      <c r="A34" s="7">
        <f t="shared" si="9"/>
        <v>11</v>
      </c>
      <c r="B34" s="44">
        <v>30</v>
      </c>
      <c r="C34" s="44">
        <f t="shared" si="11"/>
        <v>125179.04000000001</v>
      </c>
      <c r="D34" s="44">
        <f t="shared" si="2"/>
        <v>35088.67</v>
      </c>
      <c r="E34" s="44">
        <f t="shared" si="10"/>
        <v>28998.9</v>
      </c>
      <c r="F34" s="44">
        <f t="shared" si="3"/>
        <v>6089.7699999999968</v>
      </c>
      <c r="G34" s="26">
        <f t="shared" si="15"/>
        <v>141641.05999999997</v>
      </c>
      <c r="H34" s="44">
        <f t="shared" si="0"/>
        <v>160267.71</v>
      </c>
      <c r="I34" s="44">
        <f t="shared" ca="1" si="12"/>
        <v>-10323.290000000001</v>
      </c>
      <c r="J34" s="44">
        <f t="shared" si="13"/>
        <v>4749.2550416666663</v>
      </c>
      <c r="K34" s="44">
        <f t="shared" ca="1" si="14"/>
        <v>154693.68</v>
      </c>
      <c r="L34" s="44">
        <f t="shared" ca="1" si="6"/>
        <v>149571.309125</v>
      </c>
      <c r="M34" s="26">
        <f t="shared" si="7"/>
        <v>154177.94</v>
      </c>
      <c r="N34" s="26">
        <f t="shared" si="8"/>
        <v>160267.71000000002</v>
      </c>
      <c r="P34" s="41">
        <f t="shared" ca="1" si="1"/>
        <v>-967.39912500000128</v>
      </c>
    </row>
    <row r="35" spans="1:16">
      <c r="A35" s="7">
        <f t="shared" si="9"/>
        <v>12</v>
      </c>
      <c r="B35" s="44">
        <v>30</v>
      </c>
      <c r="C35" s="44">
        <f t="shared" si="11"/>
        <v>141640.94999999998</v>
      </c>
      <c r="D35" s="44">
        <f t="shared" si="2"/>
        <v>18626.759999999998</v>
      </c>
      <c r="E35" s="44">
        <f t="shared" si="10"/>
        <v>15394.01</v>
      </c>
      <c r="F35" s="44">
        <f t="shared" si="3"/>
        <v>3232.7499999999982</v>
      </c>
      <c r="G35" s="26">
        <f t="shared" si="15"/>
        <v>0.10999999998603016</v>
      </c>
      <c r="H35" s="44">
        <f t="shared" si="0"/>
        <v>160267.71</v>
      </c>
      <c r="I35" s="44">
        <f t="shared" ca="1" si="12"/>
        <v>-10323.290000000001</v>
      </c>
      <c r="J35" s="44">
        <f t="shared" si="13"/>
        <v>4749.2550416666663</v>
      </c>
      <c r="K35" s="44">
        <f t="shared" ca="1" si="14"/>
        <v>154693.68</v>
      </c>
      <c r="L35" s="44">
        <f t="shared" ca="1" si="6"/>
        <v>152428.32912499999</v>
      </c>
      <c r="M35" s="26">
        <f t="shared" si="7"/>
        <v>157034.96</v>
      </c>
      <c r="N35" s="26">
        <f t="shared" si="8"/>
        <v>160267.71</v>
      </c>
      <c r="P35" s="41">
        <f t="shared" ca="1" si="1"/>
        <v>-967.39912500000128</v>
      </c>
    </row>
    <row r="36" spans="1:16">
      <c r="A36" s="7">
        <f t="shared" si="9"/>
        <v>13</v>
      </c>
      <c r="B36" s="44">
        <v>30</v>
      </c>
      <c r="C36" s="44">
        <f t="shared" si="11"/>
        <v>0.10999999998603016</v>
      </c>
      <c r="D36" s="44">
        <f t="shared" si="2"/>
        <v>0.01</v>
      </c>
      <c r="E36" s="44">
        <f t="shared" si="10"/>
        <v>0</v>
      </c>
      <c r="F36" s="44">
        <f t="shared" si="3"/>
        <v>0.01</v>
      </c>
      <c r="G36" s="26">
        <f t="shared" si="15"/>
        <v>0</v>
      </c>
      <c r="H36" s="44">
        <f t="shared" si="0"/>
        <v>160267.71</v>
      </c>
      <c r="I36" s="44">
        <f t="shared" ca="1" si="12"/>
        <v>-10323.290000000001</v>
      </c>
      <c r="J36" s="44">
        <f t="shared" si="13"/>
        <v>4749.2550416666663</v>
      </c>
      <c r="K36" s="44">
        <f t="shared" ca="1" si="14"/>
        <v>154693.68</v>
      </c>
      <c r="L36" s="44">
        <f t="shared" ca="1" si="6"/>
        <v>155661.06912499998</v>
      </c>
      <c r="M36" s="26">
        <f t="shared" si="7"/>
        <v>0.10999999998603016</v>
      </c>
      <c r="N36" s="26">
        <f t="shared" si="8"/>
        <v>0.11999999998603016</v>
      </c>
      <c r="P36" s="41">
        <f t="shared" ca="1" si="1"/>
        <v>-967.39912500000128</v>
      </c>
    </row>
    <row r="37" spans="1:16">
      <c r="A37" s="7">
        <f t="shared" si="9"/>
        <v>14</v>
      </c>
      <c r="B37" s="44">
        <v>30</v>
      </c>
      <c r="C37" s="44">
        <f t="shared" si="11"/>
        <v>0</v>
      </c>
      <c r="D37" s="44">
        <f t="shared" si="2"/>
        <v>0</v>
      </c>
      <c r="E37" s="44">
        <f t="shared" si="10"/>
        <v>0</v>
      </c>
      <c r="F37" s="44">
        <f t="shared" si="3"/>
        <v>0</v>
      </c>
      <c r="G37" s="26">
        <f t="shared" si="15"/>
        <v>0</v>
      </c>
      <c r="H37" s="44">
        <f t="shared" si="0"/>
        <v>0</v>
      </c>
      <c r="I37" s="44">
        <f t="shared" si="12"/>
        <v>0</v>
      </c>
      <c r="J37" s="44">
        <f t="shared" si="13"/>
        <v>0</v>
      </c>
      <c r="K37" s="44">
        <f t="shared" si="14"/>
        <v>0</v>
      </c>
      <c r="L37" s="44">
        <f t="shared" si="6"/>
        <v>0</v>
      </c>
      <c r="M37" s="26">
        <f t="shared" si="7"/>
        <v>0</v>
      </c>
      <c r="N37" s="26">
        <f t="shared" si="8"/>
        <v>0</v>
      </c>
      <c r="P37" s="41">
        <f t="shared" si="1"/>
        <v>0</v>
      </c>
    </row>
    <row r="38" spans="1:16">
      <c r="A38" s="7">
        <f t="shared" si="9"/>
        <v>15</v>
      </c>
      <c r="B38" s="44">
        <v>30</v>
      </c>
      <c r="C38" s="44">
        <f t="shared" si="11"/>
        <v>0</v>
      </c>
      <c r="D38" s="44">
        <f t="shared" si="2"/>
        <v>0</v>
      </c>
      <c r="E38" s="44">
        <f t="shared" si="10"/>
        <v>0</v>
      </c>
      <c r="F38" s="44">
        <f t="shared" si="3"/>
        <v>0</v>
      </c>
      <c r="G38" s="26">
        <f t="shared" si="15"/>
        <v>0</v>
      </c>
      <c r="H38" s="44">
        <f t="shared" si="0"/>
        <v>0</v>
      </c>
      <c r="I38" s="44">
        <f t="shared" si="12"/>
        <v>0</v>
      </c>
      <c r="J38" s="44">
        <f t="shared" si="13"/>
        <v>0</v>
      </c>
      <c r="K38" s="44">
        <f t="shared" si="14"/>
        <v>0</v>
      </c>
      <c r="L38" s="44">
        <f t="shared" si="6"/>
        <v>0</v>
      </c>
      <c r="M38" s="26">
        <f t="shared" si="7"/>
        <v>0</v>
      </c>
      <c r="N38" s="26">
        <f t="shared" si="8"/>
        <v>0</v>
      </c>
      <c r="P38" s="41">
        <f t="shared" si="1"/>
        <v>0</v>
      </c>
    </row>
    <row r="39" spans="1:16">
      <c r="A39" s="7">
        <f t="shared" si="9"/>
        <v>16</v>
      </c>
      <c r="B39" s="44">
        <v>30</v>
      </c>
      <c r="C39" s="44">
        <f t="shared" si="11"/>
        <v>0</v>
      </c>
      <c r="D39" s="44">
        <f t="shared" si="2"/>
        <v>0</v>
      </c>
      <c r="E39" s="44">
        <f t="shared" si="10"/>
        <v>0</v>
      </c>
      <c r="F39" s="44">
        <f t="shared" si="3"/>
        <v>0</v>
      </c>
      <c r="G39" s="26">
        <f t="shared" si="15"/>
        <v>0</v>
      </c>
      <c r="H39" s="44">
        <f t="shared" si="0"/>
        <v>0</v>
      </c>
      <c r="I39" s="44">
        <f t="shared" si="12"/>
        <v>0</v>
      </c>
      <c r="J39" s="44">
        <f t="shared" si="13"/>
        <v>0</v>
      </c>
      <c r="K39" s="44">
        <f t="shared" si="14"/>
        <v>0</v>
      </c>
      <c r="L39" s="44">
        <f t="shared" si="6"/>
        <v>0</v>
      </c>
      <c r="M39" s="26">
        <f t="shared" si="7"/>
        <v>0</v>
      </c>
      <c r="N39" s="26">
        <f t="shared" si="8"/>
        <v>0</v>
      </c>
      <c r="P39" s="41">
        <f t="shared" si="1"/>
        <v>0</v>
      </c>
    </row>
    <row r="40" spans="1:16">
      <c r="A40" s="7">
        <f t="shared" si="9"/>
        <v>17</v>
      </c>
      <c r="B40" s="44">
        <v>30</v>
      </c>
      <c r="C40" s="44">
        <f t="shared" si="11"/>
        <v>0</v>
      </c>
      <c r="D40" s="44">
        <f t="shared" si="2"/>
        <v>0</v>
      </c>
      <c r="E40" s="44">
        <f t="shared" si="10"/>
        <v>0</v>
      </c>
      <c r="F40" s="44">
        <f t="shared" si="3"/>
        <v>0</v>
      </c>
      <c r="G40" s="26">
        <f t="shared" si="15"/>
        <v>0</v>
      </c>
      <c r="H40" s="44">
        <f t="shared" si="0"/>
        <v>0</v>
      </c>
      <c r="I40" s="44">
        <f t="shared" si="12"/>
        <v>0</v>
      </c>
      <c r="J40" s="44">
        <f t="shared" si="13"/>
        <v>0</v>
      </c>
      <c r="K40" s="44">
        <f t="shared" si="14"/>
        <v>0</v>
      </c>
      <c r="L40" s="44">
        <f t="shared" si="6"/>
        <v>0</v>
      </c>
      <c r="M40" s="26">
        <f t="shared" si="7"/>
        <v>0</v>
      </c>
      <c r="N40" s="26">
        <f t="shared" si="8"/>
        <v>0</v>
      </c>
      <c r="P40" s="41">
        <f t="shared" si="1"/>
        <v>0</v>
      </c>
    </row>
    <row r="41" spans="1:16">
      <c r="A41" s="7">
        <f t="shared" si="9"/>
        <v>18</v>
      </c>
      <c r="B41" s="44">
        <v>30</v>
      </c>
      <c r="C41" s="44">
        <f t="shared" si="11"/>
        <v>0</v>
      </c>
      <c r="D41" s="44">
        <f t="shared" si="2"/>
        <v>0</v>
      </c>
      <c r="E41" s="44">
        <f t="shared" si="10"/>
        <v>0</v>
      </c>
      <c r="F41" s="44">
        <f t="shared" si="3"/>
        <v>0</v>
      </c>
      <c r="G41" s="26">
        <f t="shared" si="15"/>
        <v>0</v>
      </c>
      <c r="H41" s="44">
        <f t="shared" si="0"/>
        <v>0</v>
      </c>
      <c r="I41" s="44">
        <f t="shared" si="12"/>
        <v>0</v>
      </c>
      <c r="J41" s="44">
        <f t="shared" si="13"/>
        <v>0</v>
      </c>
      <c r="K41" s="44">
        <f t="shared" si="14"/>
        <v>0</v>
      </c>
      <c r="L41" s="44">
        <f t="shared" si="6"/>
        <v>0</v>
      </c>
      <c r="M41" s="26">
        <f t="shared" si="7"/>
        <v>0</v>
      </c>
      <c r="N41" s="26">
        <f t="shared" si="8"/>
        <v>0</v>
      </c>
      <c r="P41" s="41">
        <f t="shared" si="1"/>
        <v>0</v>
      </c>
    </row>
    <row r="42" spans="1:16">
      <c r="A42" s="7">
        <f t="shared" si="9"/>
        <v>19</v>
      </c>
      <c r="B42" s="44">
        <v>30</v>
      </c>
      <c r="C42" s="44">
        <f t="shared" si="11"/>
        <v>0</v>
      </c>
      <c r="D42" s="44">
        <f t="shared" si="2"/>
        <v>0</v>
      </c>
      <c r="E42" s="44">
        <f t="shared" si="10"/>
        <v>0</v>
      </c>
      <c r="F42" s="44">
        <f t="shared" si="3"/>
        <v>0</v>
      </c>
      <c r="G42" s="26">
        <f t="shared" si="15"/>
        <v>0</v>
      </c>
      <c r="H42" s="44">
        <f t="shared" si="0"/>
        <v>0</v>
      </c>
      <c r="I42" s="44">
        <f t="shared" si="12"/>
        <v>0</v>
      </c>
      <c r="J42" s="44">
        <f t="shared" si="13"/>
        <v>0</v>
      </c>
      <c r="K42" s="44">
        <f t="shared" si="14"/>
        <v>0</v>
      </c>
      <c r="L42" s="44">
        <f t="shared" si="6"/>
        <v>0</v>
      </c>
      <c r="M42" s="26">
        <f t="shared" si="7"/>
        <v>0</v>
      </c>
      <c r="N42" s="26">
        <f t="shared" si="8"/>
        <v>0</v>
      </c>
      <c r="P42" s="41">
        <f t="shared" si="1"/>
        <v>0</v>
      </c>
    </row>
    <row r="43" spans="1:16">
      <c r="A43" s="7">
        <f t="shared" si="9"/>
        <v>20</v>
      </c>
      <c r="B43" s="44">
        <v>30</v>
      </c>
      <c r="C43" s="44">
        <f t="shared" si="11"/>
        <v>0</v>
      </c>
      <c r="D43" s="44">
        <f t="shared" si="2"/>
        <v>0</v>
      </c>
      <c r="E43" s="44">
        <f t="shared" si="10"/>
        <v>0</v>
      </c>
      <c r="F43" s="44">
        <f t="shared" si="3"/>
        <v>0</v>
      </c>
      <c r="G43" s="26">
        <f t="shared" si="15"/>
        <v>0</v>
      </c>
      <c r="H43" s="44">
        <f t="shared" si="0"/>
        <v>0</v>
      </c>
      <c r="I43" s="44">
        <f t="shared" si="12"/>
        <v>0</v>
      </c>
      <c r="J43" s="44">
        <f t="shared" si="13"/>
        <v>0</v>
      </c>
      <c r="K43" s="44">
        <f t="shared" si="14"/>
        <v>0</v>
      </c>
      <c r="L43" s="44">
        <f t="shared" si="6"/>
        <v>0</v>
      </c>
      <c r="M43" s="26">
        <f t="shared" si="7"/>
        <v>0</v>
      </c>
      <c r="N43" s="26">
        <f t="shared" si="8"/>
        <v>0</v>
      </c>
      <c r="P43" s="41">
        <f t="shared" si="1"/>
        <v>0</v>
      </c>
    </row>
    <row r="44" spans="1:16">
      <c r="A44" s="7">
        <f t="shared" si="9"/>
        <v>21</v>
      </c>
      <c r="B44" s="44">
        <v>30</v>
      </c>
      <c r="C44" s="44">
        <f t="shared" si="11"/>
        <v>0</v>
      </c>
      <c r="D44" s="44">
        <f t="shared" si="2"/>
        <v>0</v>
      </c>
      <c r="E44" s="44">
        <f t="shared" si="10"/>
        <v>0</v>
      </c>
      <c r="F44" s="44">
        <f t="shared" si="3"/>
        <v>0</v>
      </c>
      <c r="G44" s="26">
        <f t="shared" si="15"/>
        <v>0</v>
      </c>
      <c r="H44" s="44">
        <f t="shared" si="0"/>
        <v>0</v>
      </c>
      <c r="I44" s="44">
        <f t="shared" si="12"/>
        <v>0</v>
      </c>
      <c r="J44" s="44">
        <f t="shared" si="13"/>
        <v>0</v>
      </c>
      <c r="K44" s="44">
        <f t="shared" si="14"/>
        <v>0</v>
      </c>
      <c r="L44" s="44">
        <f t="shared" si="6"/>
        <v>0</v>
      </c>
      <c r="M44" s="26">
        <f t="shared" si="7"/>
        <v>0</v>
      </c>
      <c r="N44" s="26">
        <f t="shared" si="8"/>
        <v>0</v>
      </c>
      <c r="P44" s="41">
        <f t="shared" si="1"/>
        <v>0</v>
      </c>
    </row>
    <row r="45" spans="1:16">
      <c r="A45" s="7">
        <f t="shared" si="9"/>
        <v>22</v>
      </c>
      <c r="B45" s="44">
        <v>30</v>
      </c>
      <c r="C45" s="44">
        <f t="shared" si="11"/>
        <v>0</v>
      </c>
      <c r="D45" s="44">
        <f t="shared" si="2"/>
        <v>0</v>
      </c>
      <c r="E45" s="44">
        <f t="shared" si="10"/>
        <v>0</v>
      </c>
      <c r="F45" s="44">
        <f t="shared" si="3"/>
        <v>0</v>
      </c>
      <c r="G45" s="26">
        <f t="shared" si="15"/>
        <v>0</v>
      </c>
      <c r="H45" s="44">
        <f t="shared" si="0"/>
        <v>0</v>
      </c>
      <c r="I45" s="44">
        <f t="shared" si="12"/>
        <v>0</v>
      </c>
      <c r="J45" s="44">
        <f t="shared" si="13"/>
        <v>0</v>
      </c>
      <c r="K45" s="44">
        <f t="shared" si="14"/>
        <v>0</v>
      </c>
      <c r="L45" s="44">
        <f t="shared" si="6"/>
        <v>0</v>
      </c>
      <c r="M45" s="26">
        <f t="shared" si="7"/>
        <v>0</v>
      </c>
      <c r="N45" s="26">
        <f t="shared" si="8"/>
        <v>0</v>
      </c>
      <c r="P45" s="41">
        <f t="shared" si="1"/>
        <v>0</v>
      </c>
    </row>
    <row r="46" spans="1:16">
      <c r="A46" s="7">
        <f t="shared" si="9"/>
        <v>23</v>
      </c>
      <c r="B46" s="44">
        <v>30</v>
      </c>
      <c r="C46" s="44">
        <f t="shared" si="11"/>
        <v>0</v>
      </c>
      <c r="D46" s="44">
        <f t="shared" si="2"/>
        <v>0</v>
      </c>
      <c r="E46" s="44">
        <f t="shared" si="10"/>
        <v>0</v>
      </c>
      <c r="F46" s="44">
        <f t="shared" si="3"/>
        <v>0</v>
      </c>
      <c r="G46" s="26">
        <f t="shared" si="15"/>
        <v>0</v>
      </c>
      <c r="H46" s="44">
        <f t="shared" si="0"/>
        <v>0</v>
      </c>
      <c r="I46" s="44">
        <f t="shared" si="12"/>
        <v>0</v>
      </c>
      <c r="J46" s="44">
        <f t="shared" si="13"/>
        <v>0</v>
      </c>
      <c r="K46" s="44">
        <f t="shared" si="14"/>
        <v>0</v>
      </c>
      <c r="L46" s="44">
        <f t="shared" si="6"/>
        <v>0</v>
      </c>
      <c r="M46" s="26">
        <f t="shared" si="7"/>
        <v>0</v>
      </c>
      <c r="N46" s="26">
        <f t="shared" si="8"/>
        <v>0</v>
      </c>
      <c r="P46" s="41">
        <f t="shared" si="1"/>
        <v>0</v>
      </c>
    </row>
    <row r="47" spans="1:16">
      <c r="A47" s="7">
        <f t="shared" si="9"/>
        <v>24</v>
      </c>
      <c r="B47" s="44">
        <v>30</v>
      </c>
      <c r="C47" s="44">
        <f t="shared" si="11"/>
        <v>0</v>
      </c>
      <c r="D47" s="44">
        <f t="shared" si="2"/>
        <v>0</v>
      </c>
      <c r="E47" s="44">
        <f t="shared" si="10"/>
        <v>0</v>
      </c>
      <c r="F47" s="44">
        <f t="shared" si="3"/>
        <v>0</v>
      </c>
      <c r="G47" s="26">
        <f t="shared" si="15"/>
        <v>0</v>
      </c>
      <c r="H47" s="44">
        <f t="shared" si="0"/>
        <v>0</v>
      </c>
      <c r="I47" s="44">
        <f t="shared" si="12"/>
        <v>0</v>
      </c>
      <c r="J47" s="44">
        <f t="shared" si="13"/>
        <v>0</v>
      </c>
      <c r="K47" s="44">
        <f t="shared" si="14"/>
        <v>0</v>
      </c>
      <c r="L47" s="44">
        <f t="shared" si="6"/>
        <v>0</v>
      </c>
      <c r="M47" s="26">
        <f t="shared" si="7"/>
        <v>0</v>
      </c>
      <c r="N47" s="26">
        <f t="shared" si="8"/>
        <v>0</v>
      </c>
      <c r="P47" s="41">
        <f t="shared" si="1"/>
        <v>0</v>
      </c>
    </row>
    <row r="48" spans="1:16">
      <c r="A48" s="7">
        <f t="shared" si="9"/>
        <v>25</v>
      </c>
      <c r="B48" s="44">
        <v>30</v>
      </c>
      <c r="C48" s="44">
        <f t="shared" si="11"/>
        <v>0</v>
      </c>
      <c r="D48" s="44">
        <f t="shared" si="2"/>
        <v>0</v>
      </c>
      <c r="E48" s="44">
        <f t="shared" si="10"/>
        <v>0</v>
      </c>
      <c r="F48" s="44">
        <f t="shared" si="3"/>
        <v>0</v>
      </c>
      <c r="G48" s="26">
        <f t="shared" si="15"/>
        <v>0</v>
      </c>
      <c r="H48" s="44">
        <f t="shared" si="0"/>
        <v>0</v>
      </c>
      <c r="I48" s="44">
        <f t="shared" si="12"/>
        <v>0</v>
      </c>
      <c r="J48" s="44">
        <f t="shared" si="13"/>
        <v>0</v>
      </c>
      <c r="K48" s="44">
        <f t="shared" si="14"/>
        <v>0</v>
      </c>
      <c r="L48" s="44">
        <f t="shared" si="6"/>
        <v>0</v>
      </c>
      <c r="M48" s="26">
        <f t="shared" si="7"/>
        <v>0</v>
      </c>
      <c r="N48" s="26">
        <f t="shared" si="8"/>
        <v>0</v>
      </c>
      <c r="P48" s="41">
        <f t="shared" si="1"/>
        <v>0</v>
      </c>
    </row>
    <row r="49" spans="1:16">
      <c r="A49" s="7">
        <f t="shared" si="9"/>
        <v>26</v>
      </c>
      <c r="B49" s="44">
        <v>30</v>
      </c>
      <c r="C49" s="44">
        <f t="shared" si="11"/>
        <v>0</v>
      </c>
      <c r="D49" s="44">
        <f t="shared" si="2"/>
        <v>0</v>
      </c>
      <c r="E49" s="44">
        <f t="shared" si="10"/>
        <v>0</v>
      </c>
      <c r="F49" s="44">
        <f t="shared" si="3"/>
        <v>0</v>
      </c>
      <c r="G49" s="26">
        <f t="shared" si="15"/>
        <v>0</v>
      </c>
      <c r="H49" s="44">
        <f t="shared" si="0"/>
        <v>0</v>
      </c>
      <c r="I49" s="44">
        <f t="shared" si="12"/>
        <v>0</v>
      </c>
      <c r="J49" s="44">
        <f t="shared" si="13"/>
        <v>0</v>
      </c>
      <c r="K49" s="44">
        <f t="shared" si="14"/>
        <v>0</v>
      </c>
      <c r="L49" s="44">
        <f t="shared" si="6"/>
        <v>0</v>
      </c>
      <c r="M49" s="26">
        <f t="shared" si="7"/>
        <v>0</v>
      </c>
      <c r="N49" s="26">
        <f t="shared" si="8"/>
        <v>0</v>
      </c>
      <c r="P49" s="41">
        <f t="shared" si="1"/>
        <v>0</v>
      </c>
    </row>
    <row r="50" spans="1:16">
      <c r="A50" s="7">
        <f t="shared" si="9"/>
        <v>27</v>
      </c>
      <c r="B50" s="44">
        <v>30</v>
      </c>
      <c r="C50" s="44">
        <f t="shared" si="11"/>
        <v>0</v>
      </c>
      <c r="D50" s="44">
        <f t="shared" si="2"/>
        <v>0</v>
      </c>
      <c r="E50" s="44">
        <f t="shared" si="10"/>
        <v>0</v>
      </c>
      <c r="F50" s="44">
        <f t="shared" si="3"/>
        <v>0</v>
      </c>
      <c r="G50" s="26">
        <f t="shared" si="15"/>
        <v>0</v>
      </c>
      <c r="H50" s="44">
        <f t="shared" si="0"/>
        <v>0</v>
      </c>
      <c r="I50" s="44">
        <f t="shared" si="12"/>
        <v>0</v>
      </c>
      <c r="J50" s="44">
        <f t="shared" si="13"/>
        <v>0</v>
      </c>
      <c r="K50" s="44">
        <f t="shared" si="14"/>
        <v>0</v>
      </c>
      <c r="L50" s="44">
        <f t="shared" si="6"/>
        <v>0</v>
      </c>
      <c r="M50" s="26">
        <f t="shared" si="7"/>
        <v>0</v>
      </c>
      <c r="N50" s="26">
        <f t="shared" si="8"/>
        <v>0</v>
      </c>
      <c r="P50" s="41">
        <f t="shared" si="1"/>
        <v>0</v>
      </c>
    </row>
    <row r="51" spans="1:16">
      <c r="A51" s="7">
        <f t="shared" si="9"/>
        <v>28</v>
      </c>
      <c r="B51" s="44">
        <v>30</v>
      </c>
      <c r="C51" s="44">
        <f t="shared" si="11"/>
        <v>0</v>
      </c>
      <c r="D51" s="44">
        <f t="shared" si="2"/>
        <v>0</v>
      </c>
      <c r="E51" s="44">
        <f t="shared" si="10"/>
        <v>0</v>
      </c>
      <c r="F51" s="44">
        <f t="shared" si="3"/>
        <v>0</v>
      </c>
      <c r="G51" s="26">
        <f t="shared" si="15"/>
        <v>0</v>
      </c>
      <c r="H51" s="44">
        <f t="shared" si="0"/>
        <v>0</v>
      </c>
      <c r="I51" s="44">
        <f t="shared" si="12"/>
        <v>0</v>
      </c>
      <c r="J51" s="44">
        <f t="shared" si="13"/>
        <v>0</v>
      </c>
      <c r="K51" s="44">
        <f t="shared" si="14"/>
        <v>0</v>
      </c>
      <c r="L51" s="44">
        <f t="shared" si="6"/>
        <v>0</v>
      </c>
      <c r="M51" s="26">
        <f t="shared" si="7"/>
        <v>0</v>
      </c>
      <c r="N51" s="26">
        <f t="shared" si="8"/>
        <v>0</v>
      </c>
      <c r="P51" s="41">
        <f t="shared" si="1"/>
        <v>0</v>
      </c>
    </row>
    <row r="52" spans="1:16">
      <c r="A52" s="7">
        <f t="shared" si="9"/>
        <v>29</v>
      </c>
      <c r="B52" s="44">
        <v>30</v>
      </c>
      <c r="C52" s="44">
        <f t="shared" si="11"/>
        <v>0</v>
      </c>
      <c r="D52" s="44">
        <f t="shared" si="2"/>
        <v>0</v>
      </c>
      <c r="E52" s="44">
        <f t="shared" si="10"/>
        <v>0</v>
      </c>
      <c r="F52" s="44">
        <f t="shared" si="3"/>
        <v>0</v>
      </c>
      <c r="G52" s="26">
        <f t="shared" si="15"/>
        <v>0</v>
      </c>
      <c r="H52" s="44">
        <f t="shared" si="0"/>
        <v>0</v>
      </c>
      <c r="I52" s="44">
        <f t="shared" si="12"/>
        <v>0</v>
      </c>
      <c r="J52" s="44">
        <f t="shared" si="13"/>
        <v>0</v>
      </c>
      <c r="K52" s="44">
        <f t="shared" si="14"/>
        <v>0</v>
      </c>
      <c r="L52" s="44">
        <f t="shared" si="6"/>
        <v>0</v>
      </c>
      <c r="M52" s="26">
        <f t="shared" si="7"/>
        <v>0</v>
      </c>
      <c r="N52" s="26">
        <f t="shared" si="8"/>
        <v>0</v>
      </c>
      <c r="P52" s="41">
        <f t="shared" si="1"/>
        <v>0</v>
      </c>
    </row>
    <row r="53" spans="1:16">
      <c r="A53" s="7">
        <f t="shared" si="9"/>
        <v>30</v>
      </c>
      <c r="B53" s="44">
        <v>30</v>
      </c>
      <c r="C53" s="44">
        <f t="shared" si="11"/>
        <v>0</v>
      </c>
      <c r="D53" s="44">
        <f t="shared" si="2"/>
        <v>0</v>
      </c>
      <c r="E53" s="44">
        <f t="shared" si="10"/>
        <v>0</v>
      </c>
      <c r="F53" s="44">
        <f t="shared" si="3"/>
        <v>0</v>
      </c>
      <c r="G53" s="26">
        <f t="shared" si="15"/>
        <v>0</v>
      </c>
      <c r="H53" s="44">
        <f t="shared" si="0"/>
        <v>0</v>
      </c>
      <c r="I53" s="44">
        <f t="shared" si="12"/>
        <v>0</v>
      </c>
      <c r="J53" s="44">
        <f t="shared" si="13"/>
        <v>0</v>
      </c>
      <c r="K53" s="44">
        <f t="shared" si="14"/>
        <v>0</v>
      </c>
      <c r="L53" s="44">
        <f t="shared" si="6"/>
        <v>0</v>
      </c>
      <c r="M53" s="26">
        <f t="shared" si="7"/>
        <v>0</v>
      </c>
      <c r="N53" s="26">
        <f t="shared" si="8"/>
        <v>0</v>
      </c>
      <c r="P53" s="41">
        <f t="shared" si="1"/>
        <v>0</v>
      </c>
    </row>
    <row r="54" spans="1:16">
      <c r="A54" s="7">
        <f t="shared" si="9"/>
        <v>31</v>
      </c>
      <c r="B54" s="44">
        <v>30</v>
      </c>
      <c r="C54" s="44">
        <f t="shared" si="11"/>
        <v>0</v>
      </c>
      <c r="D54" s="44">
        <f t="shared" si="2"/>
        <v>0</v>
      </c>
      <c r="E54" s="44">
        <f t="shared" si="10"/>
        <v>0</v>
      </c>
      <c r="F54" s="44">
        <f t="shared" si="3"/>
        <v>0</v>
      </c>
      <c r="G54" s="26">
        <f t="shared" si="15"/>
        <v>0</v>
      </c>
      <c r="H54" s="44">
        <f t="shared" si="0"/>
        <v>0</v>
      </c>
      <c r="I54" s="44">
        <f t="shared" si="12"/>
        <v>0</v>
      </c>
      <c r="J54" s="44">
        <f t="shared" si="13"/>
        <v>0</v>
      </c>
      <c r="K54" s="44">
        <f t="shared" si="14"/>
        <v>0</v>
      </c>
      <c r="L54" s="44">
        <f t="shared" si="6"/>
        <v>0</v>
      </c>
      <c r="M54" s="26">
        <f t="shared" si="7"/>
        <v>0</v>
      </c>
      <c r="N54" s="26">
        <f t="shared" si="8"/>
        <v>0</v>
      </c>
      <c r="P54" s="41">
        <f t="shared" si="1"/>
        <v>0</v>
      </c>
    </row>
    <row r="55" spans="1:16">
      <c r="A55" s="7">
        <f t="shared" si="9"/>
        <v>32</v>
      </c>
      <c r="B55" s="44">
        <v>30</v>
      </c>
      <c r="C55" s="44">
        <f t="shared" si="11"/>
        <v>0</v>
      </c>
      <c r="D55" s="44">
        <f t="shared" si="2"/>
        <v>0</v>
      </c>
      <c r="E55" s="44">
        <f t="shared" si="10"/>
        <v>0</v>
      </c>
      <c r="F55" s="44">
        <f t="shared" si="3"/>
        <v>0</v>
      </c>
      <c r="G55" s="26">
        <f t="shared" si="15"/>
        <v>0</v>
      </c>
      <c r="H55" s="44">
        <f t="shared" si="0"/>
        <v>0</v>
      </c>
      <c r="I55" s="44">
        <f t="shared" si="12"/>
        <v>0</v>
      </c>
      <c r="J55" s="44">
        <f t="shared" si="13"/>
        <v>0</v>
      </c>
      <c r="K55" s="44">
        <f t="shared" si="14"/>
        <v>0</v>
      </c>
      <c r="L55" s="44">
        <f t="shared" si="6"/>
        <v>0</v>
      </c>
      <c r="M55" s="26">
        <f t="shared" si="7"/>
        <v>0</v>
      </c>
      <c r="N55" s="26">
        <f t="shared" si="8"/>
        <v>0</v>
      </c>
      <c r="P55" s="41">
        <f t="shared" si="1"/>
        <v>0</v>
      </c>
    </row>
    <row r="56" spans="1:16">
      <c r="A56" s="7">
        <f t="shared" si="9"/>
        <v>33</v>
      </c>
      <c r="B56" s="44">
        <v>30</v>
      </c>
      <c r="C56" s="44">
        <f t="shared" si="11"/>
        <v>0</v>
      </c>
      <c r="D56" s="44">
        <f t="shared" si="2"/>
        <v>0</v>
      </c>
      <c r="E56" s="44">
        <f t="shared" si="10"/>
        <v>0</v>
      </c>
      <c r="F56" s="44">
        <f t="shared" si="3"/>
        <v>0</v>
      </c>
      <c r="G56" s="26">
        <f t="shared" si="15"/>
        <v>0</v>
      </c>
      <c r="H56" s="44">
        <f t="shared" si="0"/>
        <v>0</v>
      </c>
      <c r="I56" s="44">
        <f t="shared" si="12"/>
        <v>0</v>
      </c>
      <c r="J56" s="44">
        <f t="shared" si="13"/>
        <v>0</v>
      </c>
      <c r="K56" s="44">
        <f t="shared" si="14"/>
        <v>0</v>
      </c>
      <c r="L56" s="44">
        <f t="shared" si="6"/>
        <v>0</v>
      </c>
      <c r="M56" s="26">
        <f t="shared" si="7"/>
        <v>0</v>
      </c>
      <c r="N56" s="26">
        <f t="shared" si="8"/>
        <v>0</v>
      </c>
      <c r="P56" s="41">
        <f t="shared" si="1"/>
        <v>0</v>
      </c>
    </row>
    <row r="57" spans="1:16">
      <c r="A57" s="7">
        <f t="shared" si="9"/>
        <v>34</v>
      </c>
      <c r="B57" s="44">
        <v>30</v>
      </c>
      <c r="C57" s="44">
        <f t="shared" si="11"/>
        <v>0</v>
      </c>
      <c r="D57" s="44">
        <f t="shared" si="2"/>
        <v>0</v>
      </c>
      <c r="E57" s="44">
        <f t="shared" si="10"/>
        <v>0</v>
      </c>
      <c r="F57" s="44">
        <f t="shared" si="3"/>
        <v>0</v>
      </c>
      <c r="G57" s="26">
        <f t="shared" si="15"/>
        <v>0</v>
      </c>
      <c r="H57" s="44">
        <f t="shared" si="0"/>
        <v>0</v>
      </c>
      <c r="I57" s="44">
        <f t="shared" si="12"/>
        <v>0</v>
      </c>
      <c r="J57" s="44">
        <f t="shared" si="13"/>
        <v>0</v>
      </c>
      <c r="K57" s="44">
        <f t="shared" si="14"/>
        <v>0</v>
      </c>
      <c r="L57" s="44">
        <f t="shared" si="6"/>
        <v>0</v>
      </c>
      <c r="M57" s="26">
        <f t="shared" si="7"/>
        <v>0</v>
      </c>
      <c r="N57" s="26">
        <f t="shared" si="8"/>
        <v>0</v>
      </c>
      <c r="P57" s="41">
        <f t="shared" si="1"/>
        <v>0</v>
      </c>
    </row>
    <row r="58" spans="1:16">
      <c r="A58" s="7">
        <f t="shared" si="9"/>
        <v>35</v>
      </c>
      <c r="B58" s="44">
        <v>30</v>
      </c>
      <c r="C58" s="44">
        <f t="shared" si="11"/>
        <v>0</v>
      </c>
      <c r="D58" s="44">
        <f t="shared" si="2"/>
        <v>0</v>
      </c>
      <c r="E58" s="44">
        <f t="shared" si="10"/>
        <v>0</v>
      </c>
      <c r="F58" s="44">
        <f t="shared" si="3"/>
        <v>0</v>
      </c>
      <c r="G58" s="26">
        <f t="shared" si="15"/>
        <v>0</v>
      </c>
      <c r="H58" s="44">
        <f t="shared" si="0"/>
        <v>0</v>
      </c>
      <c r="I58" s="44">
        <f t="shared" si="12"/>
        <v>0</v>
      </c>
      <c r="J58" s="44">
        <f t="shared" si="13"/>
        <v>0</v>
      </c>
      <c r="K58" s="44">
        <f t="shared" si="14"/>
        <v>0</v>
      </c>
      <c r="L58" s="44">
        <f t="shared" si="6"/>
        <v>0</v>
      </c>
      <c r="M58" s="26">
        <f t="shared" si="7"/>
        <v>0</v>
      </c>
      <c r="N58" s="26">
        <f t="shared" si="8"/>
        <v>0</v>
      </c>
      <c r="P58" s="41">
        <f t="shared" si="1"/>
        <v>0</v>
      </c>
    </row>
    <row r="59" spans="1:16">
      <c r="A59" s="7">
        <f t="shared" si="9"/>
        <v>36</v>
      </c>
      <c r="B59" s="44">
        <v>30</v>
      </c>
      <c r="C59" s="44">
        <f t="shared" si="11"/>
        <v>0</v>
      </c>
      <c r="D59" s="44">
        <f t="shared" si="2"/>
        <v>0</v>
      </c>
      <c r="E59" s="44">
        <f t="shared" si="10"/>
        <v>0</v>
      </c>
      <c r="F59" s="44">
        <f t="shared" si="3"/>
        <v>0</v>
      </c>
      <c r="G59" s="26">
        <f t="shared" si="15"/>
        <v>0</v>
      </c>
      <c r="H59" s="44">
        <f t="shared" si="0"/>
        <v>0</v>
      </c>
      <c r="I59" s="44">
        <f t="shared" si="12"/>
        <v>0</v>
      </c>
      <c r="J59" s="44">
        <f t="shared" si="13"/>
        <v>0</v>
      </c>
      <c r="K59" s="44">
        <f t="shared" si="14"/>
        <v>0</v>
      </c>
      <c r="L59" s="44">
        <f t="shared" si="6"/>
        <v>0</v>
      </c>
      <c r="M59" s="26">
        <f t="shared" si="7"/>
        <v>0</v>
      </c>
      <c r="N59" s="26">
        <f t="shared" si="8"/>
        <v>0</v>
      </c>
      <c r="P59" s="41">
        <f t="shared" si="1"/>
        <v>0</v>
      </c>
    </row>
    <row r="60" spans="1:16">
      <c r="A60" s="7">
        <f t="shared" si="9"/>
        <v>37</v>
      </c>
      <c r="B60" s="44">
        <v>30</v>
      </c>
      <c r="C60" s="44">
        <f t="shared" si="11"/>
        <v>0</v>
      </c>
      <c r="D60" s="44">
        <f t="shared" si="2"/>
        <v>0</v>
      </c>
      <c r="E60" s="44">
        <f t="shared" si="10"/>
        <v>0</v>
      </c>
      <c r="F60" s="44">
        <f t="shared" si="3"/>
        <v>0</v>
      </c>
      <c r="G60" s="26">
        <f t="shared" si="15"/>
        <v>0</v>
      </c>
      <c r="H60" s="44">
        <f t="shared" si="0"/>
        <v>0</v>
      </c>
      <c r="I60" s="44">
        <f t="shared" si="12"/>
        <v>0</v>
      </c>
      <c r="J60" s="44">
        <f t="shared" si="13"/>
        <v>0</v>
      </c>
      <c r="K60" s="44">
        <f t="shared" si="14"/>
        <v>0</v>
      </c>
      <c r="L60" s="44">
        <f t="shared" si="6"/>
        <v>0</v>
      </c>
      <c r="M60" s="26">
        <f t="shared" si="7"/>
        <v>0</v>
      </c>
      <c r="N60" s="26">
        <f t="shared" si="8"/>
        <v>0</v>
      </c>
      <c r="P60" s="41">
        <f t="shared" si="1"/>
        <v>0</v>
      </c>
    </row>
    <row r="61" spans="1:16">
      <c r="A61" s="7">
        <f t="shared" si="9"/>
        <v>38</v>
      </c>
      <c r="B61" s="44">
        <v>30</v>
      </c>
      <c r="C61" s="44">
        <f t="shared" si="11"/>
        <v>0</v>
      </c>
      <c r="D61" s="44">
        <f t="shared" si="2"/>
        <v>0</v>
      </c>
      <c r="E61" s="44">
        <f t="shared" si="10"/>
        <v>0</v>
      </c>
      <c r="F61" s="44">
        <f t="shared" si="3"/>
        <v>0</v>
      </c>
      <c r="G61" s="26">
        <f t="shared" si="15"/>
        <v>0</v>
      </c>
      <c r="H61" s="44">
        <f t="shared" si="0"/>
        <v>0</v>
      </c>
      <c r="I61" s="44">
        <f t="shared" si="12"/>
        <v>0</v>
      </c>
      <c r="J61" s="44">
        <f t="shared" si="13"/>
        <v>0</v>
      </c>
      <c r="K61" s="44">
        <f t="shared" si="14"/>
        <v>0</v>
      </c>
      <c r="L61" s="44">
        <f t="shared" si="6"/>
        <v>0</v>
      </c>
      <c r="M61" s="26">
        <f t="shared" si="7"/>
        <v>0</v>
      </c>
      <c r="N61" s="26">
        <f t="shared" si="8"/>
        <v>0</v>
      </c>
      <c r="P61" s="41">
        <f t="shared" si="1"/>
        <v>0</v>
      </c>
    </row>
    <row r="62" spans="1:16">
      <c r="A62" s="7">
        <f t="shared" si="9"/>
        <v>39</v>
      </c>
      <c r="B62" s="44">
        <v>30</v>
      </c>
      <c r="C62" s="44">
        <f t="shared" si="11"/>
        <v>0</v>
      </c>
      <c r="D62" s="44">
        <f t="shared" si="2"/>
        <v>0</v>
      </c>
      <c r="E62" s="44">
        <f t="shared" si="10"/>
        <v>0</v>
      </c>
      <c r="F62" s="44">
        <f t="shared" si="3"/>
        <v>0</v>
      </c>
      <c r="G62" s="26">
        <f t="shared" si="15"/>
        <v>0</v>
      </c>
      <c r="H62" s="44">
        <f t="shared" si="0"/>
        <v>0</v>
      </c>
      <c r="I62" s="44">
        <f t="shared" si="12"/>
        <v>0</v>
      </c>
      <c r="J62" s="44">
        <f t="shared" si="13"/>
        <v>0</v>
      </c>
      <c r="K62" s="44">
        <f t="shared" si="14"/>
        <v>0</v>
      </c>
      <c r="L62" s="44">
        <f t="shared" si="6"/>
        <v>0</v>
      </c>
      <c r="M62" s="26">
        <f t="shared" si="7"/>
        <v>0</v>
      </c>
      <c r="N62" s="26">
        <f t="shared" si="8"/>
        <v>0</v>
      </c>
      <c r="P62" s="41">
        <f t="shared" si="1"/>
        <v>0</v>
      </c>
    </row>
    <row r="63" spans="1:16">
      <c r="A63" s="7">
        <f t="shared" si="9"/>
        <v>40</v>
      </c>
      <c r="B63" s="44">
        <v>30</v>
      </c>
      <c r="C63" s="44">
        <f t="shared" si="11"/>
        <v>0</v>
      </c>
      <c r="D63" s="44">
        <f t="shared" si="2"/>
        <v>0</v>
      </c>
      <c r="E63" s="44">
        <f t="shared" si="10"/>
        <v>0</v>
      </c>
      <c r="F63" s="44">
        <f t="shared" si="3"/>
        <v>0</v>
      </c>
      <c r="G63" s="26">
        <f t="shared" si="15"/>
        <v>0</v>
      </c>
      <c r="H63" s="44">
        <f t="shared" si="0"/>
        <v>0</v>
      </c>
      <c r="I63" s="44">
        <f t="shared" si="12"/>
        <v>0</v>
      </c>
      <c r="J63" s="44">
        <f t="shared" si="13"/>
        <v>0</v>
      </c>
      <c r="K63" s="44">
        <f t="shared" si="14"/>
        <v>0</v>
      </c>
      <c r="L63" s="44">
        <f t="shared" si="6"/>
        <v>0</v>
      </c>
      <c r="M63" s="26">
        <f t="shared" si="7"/>
        <v>0</v>
      </c>
      <c r="N63" s="26">
        <f t="shared" si="8"/>
        <v>0</v>
      </c>
      <c r="P63" s="41">
        <f t="shared" si="1"/>
        <v>0</v>
      </c>
    </row>
    <row r="64" spans="1:16">
      <c r="A64" s="7">
        <f t="shared" si="9"/>
        <v>41</v>
      </c>
      <c r="B64" s="44">
        <v>30</v>
      </c>
      <c r="C64" s="44">
        <f t="shared" si="11"/>
        <v>0</v>
      </c>
      <c r="D64" s="44">
        <f t="shared" si="2"/>
        <v>0</v>
      </c>
      <c r="E64" s="44">
        <f t="shared" si="10"/>
        <v>0</v>
      </c>
      <c r="F64" s="44">
        <f t="shared" si="3"/>
        <v>0</v>
      </c>
      <c r="G64" s="26">
        <f t="shared" si="15"/>
        <v>0</v>
      </c>
      <c r="H64" s="44">
        <f t="shared" si="0"/>
        <v>0</v>
      </c>
      <c r="I64" s="44">
        <f t="shared" si="12"/>
        <v>0</v>
      </c>
      <c r="J64" s="44">
        <f t="shared" si="13"/>
        <v>0</v>
      </c>
      <c r="K64" s="44">
        <f t="shared" si="14"/>
        <v>0</v>
      </c>
      <c r="L64" s="44">
        <f t="shared" si="6"/>
        <v>0</v>
      </c>
      <c r="M64" s="26">
        <f t="shared" si="7"/>
        <v>0</v>
      </c>
      <c r="N64" s="26">
        <f t="shared" si="8"/>
        <v>0</v>
      </c>
      <c r="P64" s="41">
        <f t="shared" si="1"/>
        <v>0</v>
      </c>
    </row>
    <row r="65" spans="1:16">
      <c r="A65" s="7">
        <f t="shared" si="9"/>
        <v>42</v>
      </c>
      <c r="B65" s="44">
        <v>30</v>
      </c>
      <c r="C65" s="44">
        <f t="shared" si="11"/>
        <v>0</v>
      </c>
      <c r="D65" s="44">
        <f t="shared" si="2"/>
        <v>0</v>
      </c>
      <c r="E65" s="44">
        <f t="shared" si="10"/>
        <v>0</v>
      </c>
      <c r="F65" s="44">
        <f t="shared" si="3"/>
        <v>0</v>
      </c>
      <c r="G65" s="26">
        <f t="shared" si="15"/>
        <v>0</v>
      </c>
      <c r="H65" s="44">
        <f t="shared" si="0"/>
        <v>0</v>
      </c>
      <c r="I65" s="44">
        <f t="shared" si="12"/>
        <v>0</v>
      </c>
      <c r="J65" s="44">
        <f t="shared" si="13"/>
        <v>0</v>
      </c>
      <c r="K65" s="44">
        <f t="shared" si="14"/>
        <v>0</v>
      </c>
      <c r="L65" s="44">
        <f t="shared" si="6"/>
        <v>0</v>
      </c>
      <c r="M65" s="26">
        <f t="shared" si="7"/>
        <v>0</v>
      </c>
      <c r="N65" s="26">
        <f t="shared" si="8"/>
        <v>0</v>
      </c>
      <c r="P65" s="41">
        <f t="shared" si="1"/>
        <v>0</v>
      </c>
    </row>
    <row r="66" spans="1:16">
      <c r="A66" s="7">
        <f t="shared" si="9"/>
        <v>43</v>
      </c>
      <c r="B66" s="44">
        <v>30</v>
      </c>
      <c r="C66" s="44">
        <f t="shared" si="11"/>
        <v>0</v>
      </c>
      <c r="D66" s="44">
        <f t="shared" si="2"/>
        <v>0</v>
      </c>
      <c r="E66" s="44">
        <f t="shared" si="10"/>
        <v>0</v>
      </c>
      <c r="F66" s="44">
        <f t="shared" si="3"/>
        <v>0</v>
      </c>
      <c r="G66" s="26">
        <f t="shared" si="15"/>
        <v>0</v>
      </c>
      <c r="H66" s="44">
        <f t="shared" si="0"/>
        <v>0</v>
      </c>
      <c r="I66" s="44">
        <f t="shared" si="12"/>
        <v>0</v>
      </c>
      <c r="J66" s="44">
        <f t="shared" si="13"/>
        <v>0</v>
      </c>
      <c r="K66" s="44">
        <f t="shared" si="14"/>
        <v>0</v>
      </c>
      <c r="L66" s="44">
        <f t="shared" si="6"/>
        <v>0</v>
      </c>
      <c r="M66" s="26">
        <f t="shared" si="7"/>
        <v>0</v>
      </c>
      <c r="N66" s="26">
        <f t="shared" si="8"/>
        <v>0</v>
      </c>
      <c r="P66" s="41">
        <f t="shared" si="1"/>
        <v>0</v>
      </c>
    </row>
    <row r="67" spans="1:16">
      <c r="A67" s="7">
        <f t="shared" si="9"/>
        <v>44</v>
      </c>
      <c r="B67" s="44">
        <v>30</v>
      </c>
      <c r="C67" s="44">
        <f t="shared" si="11"/>
        <v>0</v>
      </c>
      <c r="D67" s="44">
        <f t="shared" si="2"/>
        <v>0</v>
      </c>
      <c r="E67" s="44">
        <f t="shared" si="10"/>
        <v>0</v>
      </c>
      <c r="F67" s="44">
        <f t="shared" si="3"/>
        <v>0</v>
      </c>
      <c r="G67" s="26">
        <f t="shared" si="15"/>
        <v>0</v>
      </c>
      <c r="H67" s="44">
        <f t="shared" si="0"/>
        <v>0</v>
      </c>
      <c r="I67" s="44">
        <f t="shared" si="12"/>
        <v>0</v>
      </c>
      <c r="J67" s="44">
        <f t="shared" si="13"/>
        <v>0</v>
      </c>
      <c r="K67" s="44">
        <f t="shared" si="14"/>
        <v>0</v>
      </c>
      <c r="L67" s="44">
        <f t="shared" si="6"/>
        <v>0</v>
      </c>
      <c r="M67" s="26">
        <f t="shared" si="7"/>
        <v>0</v>
      </c>
      <c r="N67" s="26">
        <f t="shared" si="8"/>
        <v>0</v>
      </c>
      <c r="P67" s="41">
        <f t="shared" si="1"/>
        <v>0</v>
      </c>
    </row>
    <row r="68" spans="1:16">
      <c r="A68" s="7">
        <f t="shared" si="9"/>
        <v>45</v>
      </c>
      <c r="B68" s="44">
        <v>30</v>
      </c>
      <c r="C68" s="44">
        <f t="shared" si="11"/>
        <v>0</v>
      </c>
      <c r="D68" s="44">
        <f t="shared" si="2"/>
        <v>0</v>
      </c>
      <c r="E68" s="44">
        <f t="shared" si="10"/>
        <v>0</v>
      </c>
      <c r="F68" s="44">
        <f t="shared" si="3"/>
        <v>0</v>
      </c>
      <c r="G68" s="26">
        <f t="shared" si="15"/>
        <v>0</v>
      </c>
      <c r="H68" s="44">
        <f t="shared" si="0"/>
        <v>0</v>
      </c>
      <c r="I68" s="44">
        <f t="shared" si="12"/>
        <v>0</v>
      </c>
      <c r="J68" s="44">
        <f t="shared" si="13"/>
        <v>0</v>
      </c>
      <c r="K68" s="44">
        <f t="shared" si="14"/>
        <v>0</v>
      </c>
      <c r="L68" s="44">
        <f t="shared" si="6"/>
        <v>0</v>
      </c>
      <c r="M68" s="26">
        <f t="shared" si="7"/>
        <v>0</v>
      </c>
      <c r="N68" s="26">
        <f t="shared" si="8"/>
        <v>0</v>
      </c>
      <c r="P68" s="41">
        <f t="shared" si="1"/>
        <v>0</v>
      </c>
    </row>
    <row r="69" spans="1:16">
      <c r="A69" s="7">
        <f t="shared" si="9"/>
        <v>46</v>
      </c>
      <c r="B69" s="44">
        <v>30</v>
      </c>
      <c r="C69" s="44">
        <f t="shared" si="11"/>
        <v>0</v>
      </c>
      <c r="D69" s="44">
        <f t="shared" si="2"/>
        <v>0</v>
      </c>
      <c r="E69" s="44">
        <f t="shared" si="10"/>
        <v>0</v>
      </c>
      <c r="F69" s="44">
        <f t="shared" si="3"/>
        <v>0</v>
      </c>
      <c r="G69" s="26">
        <f t="shared" si="15"/>
        <v>0</v>
      </c>
      <c r="H69" s="44">
        <f t="shared" si="0"/>
        <v>0</v>
      </c>
      <c r="I69" s="44">
        <f t="shared" si="12"/>
        <v>0</v>
      </c>
      <c r="J69" s="44">
        <f t="shared" si="13"/>
        <v>0</v>
      </c>
      <c r="K69" s="44">
        <f t="shared" si="14"/>
        <v>0</v>
      </c>
      <c r="L69" s="44">
        <f t="shared" si="6"/>
        <v>0</v>
      </c>
      <c r="M69" s="26">
        <f t="shared" si="7"/>
        <v>0</v>
      </c>
      <c r="N69" s="26">
        <f t="shared" si="8"/>
        <v>0</v>
      </c>
      <c r="P69" s="41">
        <f t="shared" si="1"/>
        <v>0</v>
      </c>
    </row>
    <row r="70" spans="1:16">
      <c r="A70" s="7">
        <f t="shared" si="9"/>
        <v>47</v>
      </c>
      <c r="B70" s="44">
        <v>30</v>
      </c>
      <c r="C70" s="44">
        <f t="shared" si="11"/>
        <v>0</v>
      </c>
      <c r="D70" s="44">
        <f t="shared" si="2"/>
        <v>0</v>
      </c>
      <c r="E70" s="44">
        <f t="shared" si="10"/>
        <v>0</v>
      </c>
      <c r="F70" s="44">
        <f t="shared" si="3"/>
        <v>0</v>
      </c>
      <c r="G70" s="26">
        <f t="shared" si="15"/>
        <v>0</v>
      </c>
      <c r="H70" s="44">
        <f t="shared" si="0"/>
        <v>0</v>
      </c>
      <c r="I70" s="44">
        <f t="shared" si="12"/>
        <v>0</v>
      </c>
      <c r="J70" s="44">
        <f t="shared" si="13"/>
        <v>0</v>
      </c>
      <c r="K70" s="44">
        <f t="shared" si="14"/>
        <v>0</v>
      </c>
      <c r="L70" s="44">
        <f t="shared" si="6"/>
        <v>0</v>
      </c>
      <c r="M70" s="26">
        <f t="shared" si="7"/>
        <v>0</v>
      </c>
      <c r="N70" s="26">
        <f t="shared" si="8"/>
        <v>0</v>
      </c>
      <c r="P70" s="41">
        <f t="shared" si="1"/>
        <v>0</v>
      </c>
    </row>
    <row r="71" spans="1:16">
      <c r="A71" s="7">
        <f t="shared" si="9"/>
        <v>48</v>
      </c>
      <c r="B71" s="44">
        <v>30</v>
      </c>
      <c r="C71" s="44">
        <f t="shared" si="11"/>
        <v>0</v>
      </c>
      <c r="D71" s="44">
        <f t="shared" si="2"/>
        <v>0</v>
      </c>
      <c r="E71" s="44">
        <f t="shared" si="10"/>
        <v>0</v>
      </c>
      <c r="F71" s="44">
        <f t="shared" si="3"/>
        <v>0</v>
      </c>
      <c r="G71" s="26">
        <f t="shared" si="15"/>
        <v>0</v>
      </c>
      <c r="H71" s="44">
        <f t="shared" si="0"/>
        <v>0</v>
      </c>
      <c r="I71" s="44">
        <f t="shared" si="12"/>
        <v>0</v>
      </c>
      <c r="J71" s="44">
        <f t="shared" si="13"/>
        <v>0</v>
      </c>
      <c r="K71" s="44">
        <f t="shared" si="14"/>
        <v>0</v>
      </c>
      <c r="L71" s="44">
        <f t="shared" si="6"/>
        <v>0</v>
      </c>
      <c r="M71" s="26">
        <f t="shared" si="7"/>
        <v>0</v>
      </c>
      <c r="N71" s="26">
        <f t="shared" si="8"/>
        <v>0</v>
      </c>
      <c r="P71" s="41">
        <f t="shared" si="1"/>
        <v>0</v>
      </c>
    </row>
    <row r="72" spans="1:16">
      <c r="A72" s="7">
        <f t="shared" si="9"/>
        <v>49</v>
      </c>
      <c r="B72" s="44">
        <v>30</v>
      </c>
      <c r="C72" s="44">
        <f t="shared" si="11"/>
        <v>0</v>
      </c>
      <c r="D72" s="44">
        <f t="shared" si="2"/>
        <v>0</v>
      </c>
      <c r="E72" s="44">
        <f t="shared" si="10"/>
        <v>0</v>
      </c>
      <c r="F72" s="44">
        <f t="shared" si="3"/>
        <v>0</v>
      </c>
      <c r="G72" s="26">
        <f t="shared" si="15"/>
        <v>0</v>
      </c>
      <c r="H72" s="44">
        <f t="shared" si="0"/>
        <v>0</v>
      </c>
      <c r="I72" s="44">
        <f t="shared" si="12"/>
        <v>0</v>
      </c>
      <c r="J72" s="44">
        <f t="shared" si="13"/>
        <v>0</v>
      </c>
      <c r="K72" s="44">
        <f t="shared" si="14"/>
        <v>0</v>
      </c>
      <c r="L72" s="44">
        <f t="shared" si="6"/>
        <v>0</v>
      </c>
      <c r="M72" s="26">
        <f t="shared" si="7"/>
        <v>0</v>
      </c>
      <c r="N72" s="26">
        <f t="shared" si="8"/>
        <v>0</v>
      </c>
      <c r="P72" s="41">
        <f t="shared" si="1"/>
        <v>0</v>
      </c>
    </row>
    <row r="73" spans="1:16">
      <c r="A73" s="7">
        <f t="shared" si="9"/>
        <v>50</v>
      </c>
      <c r="B73" s="44">
        <v>30</v>
      </c>
      <c r="C73" s="44">
        <f t="shared" si="11"/>
        <v>0</v>
      </c>
      <c r="D73" s="44">
        <f t="shared" si="2"/>
        <v>0</v>
      </c>
      <c r="E73" s="44">
        <f t="shared" si="10"/>
        <v>0</v>
      </c>
      <c r="F73" s="44">
        <f t="shared" si="3"/>
        <v>0</v>
      </c>
      <c r="G73" s="26">
        <f t="shared" si="15"/>
        <v>0</v>
      </c>
      <c r="H73" s="44">
        <f t="shared" si="0"/>
        <v>0</v>
      </c>
      <c r="I73" s="44">
        <f t="shared" si="12"/>
        <v>0</v>
      </c>
      <c r="J73" s="44">
        <f t="shared" si="13"/>
        <v>0</v>
      </c>
      <c r="K73" s="44">
        <f t="shared" si="14"/>
        <v>0</v>
      </c>
      <c r="L73" s="44">
        <f t="shared" si="6"/>
        <v>0</v>
      </c>
      <c r="M73" s="26">
        <f t="shared" si="7"/>
        <v>0</v>
      </c>
      <c r="N73" s="26">
        <f t="shared" si="8"/>
        <v>0</v>
      </c>
      <c r="P73" s="41">
        <f t="shared" si="1"/>
        <v>0</v>
      </c>
    </row>
    <row r="74" spans="1:16">
      <c r="A74" s="7">
        <f t="shared" si="9"/>
        <v>51</v>
      </c>
      <c r="B74" s="44">
        <v>30</v>
      </c>
      <c r="C74" s="44">
        <f t="shared" si="11"/>
        <v>0</v>
      </c>
      <c r="D74" s="44">
        <f t="shared" si="2"/>
        <v>0</v>
      </c>
      <c r="E74" s="44">
        <f t="shared" si="10"/>
        <v>0</v>
      </c>
      <c r="F74" s="44">
        <f t="shared" si="3"/>
        <v>0</v>
      </c>
      <c r="G74" s="26">
        <f t="shared" si="15"/>
        <v>0</v>
      </c>
      <c r="H74" s="44">
        <f t="shared" si="0"/>
        <v>0</v>
      </c>
      <c r="I74" s="44">
        <f t="shared" si="12"/>
        <v>0</v>
      </c>
      <c r="J74" s="44">
        <f t="shared" si="13"/>
        <v>0</v>
      </c>
      <c r="K74" s="44">
        <f t="shared" si="14"/>
        <v>0</v>
      </c>
      <c r="L74" s="44">
        <f t="shared" si="6"/>
        <v>0</v>
      </c>
      <c r="M74" s="26">
        <f t="shared" si="7"/>
        <v>0</v>
      </c>
      <c r="N74" s="26">
        <f t="shared" si="8"/>
        <v>0</v>
      </c>
      <c r="P74" s="41">
        <f t="shared" si="1"/>
        <v>0</v>
      </c>
    </row>
    <row r="75" spans="1:16">
      <c r="A75" s="7">
        <f t="shared" si="9"/>
        <v>52</v>
      </c>
      <c r="B75" s="44">
        <v>30</v>
      </c>
      <c r="C75" s="44">
        <f t="shared" si="11"/>
        <v>0</v>
      </c>
      <c r="D75" s="44">
        <f t="shared" si="2"/>
        <v>0</v>
      </c>
      <c r="E75" s="44">
        <f t="shared" si="10"/>
        <v>0</v>
      </c>
      <c r="F75" s="44">
        <f t="shared" si="3"/>
        <v>0</v>
      </c>
      <c r="G75" s="26">
        <f t="shared" si="15"/>
        <v>0</v>
      </c>
      <c r="H75" s="44">
        <f t="shared" si="0"/>
        <v>0</v>
      </c>
      <c r="I75" s="44">
        <f t="shared" si="12"/>
        <v>0</v>
      </c>
      <c r="J75" s="44">
        <f t="shared" si="13"/>
        <v>0</v>
      </c>
      <c r="K75" s="44">
        <f t="shared" si="14"/>
        <v>0</v>
      </c>
      <c r="L75" s="44">
        <f t="shared" si="6"/>
        <v>0</v>
      </c>
      <c r="M75" s="26">
        <f t="shared" si="7"/>
        <v>0</v>
      </c>
      <c r="N75" s="26">
        <f t="shared" si="8"/>
        <v>0</v>
      </c>
      <c r="P75" s="41">
        <f t="shared" si="1"/>
        <v>0</v>
      </c>
    </row>
    <row r="76" spans="1:16">
      <c r="A76" s="7">
        <f t="shared" si="9"/>
        <v>53</v>
      </c>
      <c r="B76" s="44">
        <v>30</v>
      </c>
      <c r="C76" s="44">
        <f t="shared" si="11"/>
        <v>0</v>
      </c>
      <c r="D76" s="44">
        <f t="shared" si="2"/>
        <v>0</v>
      </c>
      <c r="E76" s="44">
        <f t="shared" si="10"/>
        <v>0</v>
      </c>
      <c r="F76" s="44">
        <f t="shared" si="3"/>
        <v>0</v>
      </c>
      <c r="G76" s="26">
        <f t="shared" si="15"/>
        <v>0</v>
      </c>
      <c r="H76" s="44">
        <f t="shared" si="0"/>
        <v>0</v>
      </c>
      <c r="I76" s="44">
        <f t="shared" si="12"/>
        <v>0</v>
      </c>
      <c r="J76" s="44">
        <f t="shared" si="13"/>
        <v>0</v>
      </c>
      <c r="K76" s="44">
        <f t="shared" si="14"/>
        <v>0</v>
      </c>
      <c r="L76" s="44">
        <f t="shared" si="6"/>
        <v>0</v>
      </c>
      <c r="M76" s="26">
        <f t="shared" si="7"/>
        <v>0</v>
      </c>
      <c r="N76" s="26">
        <f t="shared" si="8"/>
        <v>0</v>
      </c>
      <c r="P76" s="41">
        <f t="shared" si="1"/>
        <v>0</v>
      </c>
    </row>
    <row r="77" spans="1:16">
      <c r="A77" s="7">
        <f t="shared" si="9"/>
        <v>54</v>
      </c>
      <c r="B77" s="44">
        <v>30</v>
      </c>
      <c r="C77" s="44">
        <f t="shared" si="11"/>
        <v>0</v>
      </c>
      <c r="D77" s="44">
        <f t="shared" si="2"/>
        <v>0</v>
      </c>
      <c r="E77" s="44">
        <f t="shared" si="10"/>
        <v>0</v>
      </c>
      <c r="F77" s="44">
        <f t="shared" si="3"/>
        <v>0</v>
      </c>
      <c r="G77" s="26">
        <f t="shared" si="15"/>
        <v>0</v>
      </c>
      <c r="H77" s="44">
        <f t="shared" si="0"/>
        <v>0</v>
      </c>
      <c r="I77" s="44">
        <f t="shared" si="12"/>
        <v>0</v>
      </c>
      <c r="J77" s="44">
        <f t="shared" si="13"/>
        <v>0</v>
      </c>
      <c r="K77" s="44">
        <f t="shared" si="14"/>
        <v>0</v>
      </c>
      <c r="L77" s="44">
        <f t="shared" si="6"/>
        <v>0</v>
      </c>
      <c r="M77" s="26">
        <f t="shared" si="7"/>
        <v>0</v>
      </c>
      <c r="N77" s="26">
        <f t="shared" si="8"/>
        <v>0</v>
      </c>
      <c r="P77" s="41">
        <f t="shared" si="1"/>
        <v>0</v>
      </c>
    </row>
    <row r="78" spans="1:16">
      <c r="A78" s="7">
        <f t="shared" si="9"/>
        <v>55</v>
      </c>
      <c r="B78" s="44">
        <v>30</v>
      </c>
      <c r="C78" s="44">
        <f t="shared" si="11"/>
        <v>0</v>
      </c>
      <c r="D78" s="44">
        <f t="shared" si="2"/>
        <v>0</v>
      </c>
      <c r="E78" s="44">
        <f t="shared" si="10"/>
        <v>0</v>
      </c>
      <c r="F78" s="44">
        <f t="shared" si="3"/>
        <v>0</v>
      </c>
      <c r="G78" s="26">
        <f t="shared" si="15"/>
        <v>0</v>
      </c>
      <c r="H78" s="44">
        <f t="shared" si="0"/>
        <v>0</v>
      </c>
      <c r="I78" s="44">
        <f t="shared" si="12"/>
        <v>0</v>
      </c>
      <c r="J78" s="44">
        <f t="shared" si="13"/>
        <v>0</v>
      </c>
      <c r="K78" s="44">
        <f t="shared" si="14"/>
        <v>0</v>
      </c>
      <c r="L78" s="44">
        <f t="shared" si="6"/>
        <v>0</v>
      </c>
      <c r="M78" s="26">
        <f t="shared" si="7"/>
        <v>0</v>
      </c>
      <c r="N78" s="26">
        <f t="shared" si="8"/>
        <v>0</v>
      </c>
      <c r="P78" s="41">
        <f t="shared" si="1"/>
        <v>0</v>
      </c>
    </row>
    <row r="79" spans="1:16">
      <c r="A79" s="7">
        <f t="shared" si="9"/>
        <v>56</v>
      </c>
      <c r="B79" s="44">
        <v>30</v>
      </c>
      <c r="C79" s="44">
        <f t="shared" si="11"/>
        <v>0</v>
      </c>
      <c r="D79" s="44">
        <f t="shared" si="2"/>
        <v>0</v>
      </c>
      <c r="E79" s="44">
        <f t="shared" si="10"/>
        <v>0</v>
      </c>
      <c r="F79" s="44">
        <f t="shared" si="3"/>
        <v>0</v>
      </c>
      <c r="G79" s="26">
        <f t="shared" si="15"/>
        <v>0</v>
      </c>
      <c r="H79" s="44">
        <f t="shared" si="0"/>
        <v>0</v>
      </c>
      <c r="I79" s="44">
        <f t="shared" si="12"/>
        <v>0</v>
      </c>
      <c r="J79" s="44">
        <f t="shared" si="13"/>
        <v>0</v>
      </c>
      <c r="K79" s="44">
        <f t="shared" si="14"/>
        <v>0</v>
      </c>
      <c r="L79" s="44">
        <f t="shared" si="6"/>
        <v>0</v>
      </c>
      <c r="M79" s="26">
        <f t="shared" si="7"/>
        <v>0</v>
      </c>
      <c r="N79" s="26">
        <f t="shared" si="8"/>
        <v>0</v>
      </c>
      <c r="P79" s="41">
        <f t="shared" si="1"/>
        <v>0</v>
      </c>
    </row>
    <row r="80" spans="1:16">
      <c r="A80" s="7">
        <f t="shared" si="9"/>
        <v>57</v>
      </c>
      <c r="B80" s="44">
        <v>30</v>
      </c>
      <c r="C80" s="44">
        <f t="shared" si="11"/>
        <v>0</v>
      </c>
      <c r="D80" s="44">
        <f t="shared" si="2"/>
        <v>0</v>
      </c>
      <c r="E80" s="44">
        <f t="shared" si="10"/>
        <v>0</v>
      </c>
      <c r="F80" s="44">
        <f t="shared" si="3"/>
        <v>0</v>
      </c>
      <c r="G80" s="26">
        <f t="shared" si="15"/>
        <v>0</v>
      </c>
      <c r="H80" s="44">
        <f t="shared" si="0"/>
        <v>0</v>
      </c>
      <c r="I80" s="44">
        <f t="shared" si="12"/>
        <v>0</v>
      </c>
      <c r="J80" s="44">
        <f t="shared" si="13"/>
        <v>0</v>
      </c>
      <c r="K80" s="44">
        <f t="shared" si="14"/>
        <v>0</v>
      </c>
      <c r="L80" s="44">
        <f t="shared" si="6"/>
        <v>0</v>
      </c>
      <c r="M80" s="26">
        <f t="shared" si="7"/>
        <v>0</v>
      </c>
      <c r="N80" s="26">
        <f t="shared" si="8"/>
        <v>0</v>
      </c>
      <c r="P80" s="41">
        <f t="shared" si="1"/>
        <v>0</v>
      </c>
    </row>
    <row r="81" spans="1:16">
      <c r="A81" s="7">
        <f t="shared" si="9"/>
        <v>58</v>
      </c>
      <c r="B81" s="44">
        <v>30</v>
      </c>
      <c r="C81" s="44">
        <f t="shared" si="11"/>
        <v>0</v>
      </c>
      <c r="D81" s="44">
        <f t="shared" si="2"/>
        <v>0</v>
      </c>
      <c r="E81" s="44">
        <f t="shared" si="10"/>
        <v>0</v>
      </c>
      <c r="F81" s="44">
        <f t="shared" si="3"/>
        <v>0</v>
      </c>
      <c r="G81" s="26">
        <f t="shared" si="15"/>
        <v>0</v>
      </c>
      <c r="H81" s="44">
        <f t="shared" si="0"/>
        <v>0</v>
      </c>
      <c r="I81" s="44">
        <f t="shared" si="12"/>
        <v>0</v>
      </c>
      <c r="J81" s="44">
        <f t="shared" si="13"/>
        <v>0</v>
      </c>
      <c r="K81" s="44">
        <f t="shared" si="14"/>
        <v>0</v>
      </c>
      <c r="L81" s="44">
        <f t="shared" si="6"/>
        <v>0</v>
      </c>
      <c r="M81" s="26">
        <f t="shared" si="7"/>
        <v>0</v>
      </c>
      <c r="N81" s="26">
        <f t="shared" si="8"/>
        <v>0</v>
      </c>
      <c r="P81" s="41">
        <f t="shared" si="1"/>
        <v>0</v>
      </c>
    </row>
    <row r="82" spans="1:16">
      <c r="A82" s="7">
        <f t="shared" si="9"/>
        <v>59</v>
      </c>
      <c r="B82" s="44">
        <v>30</v>
      </c>
      <c r="C82" s="44">
        <f t="shared" si="11"/>
        <v>0</v>
      </c>
      <c r="D82" s="44">
        <f t="shared" si="2"/>
        <v>0</v>
      </c>
      <c r="E82" s="44">
        <f t="shared" si="10"/>
        <v>0</v>
      </c>
      <c r="F82" s="44">
        <f t="shared" si="3"/>
        <v>0</v>
      </c>
      <c r="G82" s="26">
        <f t="shared" si="15"/>
        <v>0</v>
      </c>
      <c r="H82" s="44">
        <f t="shared" si="0"/>
        <v>0</v>
      </c>
      <c r="I82" s="44">
        <f t="shared" si="12"/>
        <v>0</v>
      </c>
      <c r="J82" s="44">
        <f t="shared" si="13"/>
        <v>0</v>
      </c>
      <c r="K82" s="44">
        <f t="shared" si="14"/>
        <v>0</v>
      </c>
      <c r="L82" s="44">
        <f t="shared" si="6"/>
        <v>0</v>
      </c>
      <c r="M82" s="26">
        <f t="shared" si="7"/>
        <v>0</v>
      </c>
      <c r="N82" s="26">
        <f t="shared" si="8"/>
        <v>0</v>
      </c>
      <c r="P82" s="41">
        <f t="shared" si="1"/>
        <v>0</v>
      </c>
    </row>
    <row r="83" spans="1:16">
      <c r="A83" s="7">
        <f t="shared" si="9"/>
        <v>60</v>
      </c>
      <c r="B83" s="44">
        <v>30</v>
      </c>
      <c r="C83" s="44">
        <f t="shared" si="11"/>
        <v>0</v>
      </c>
      <c r="D83" s="44">
        <f t="shared" si="2"/>
        <v>0</v>
      </c>
      <c r="E83" s="44">
        <f t="shared" si="10"/>
        <v>0</v>
      </c>
      <c r="F83" s="44">
        <f t="shared" si="3"/>
        <v>0</v>
      </c>
      <c r="G83" s="26">
        <f t="shared" si="15"/>
        <v>0</v>
      </c>
      <c r="H83" s="44">
        <f t="shared" si="0"/>
        <v>0</v>
      </c>
      <c r="I83" s="44">
        <f t="shared" si="12"/>
        <v>0</v>
      </c>
      <c r="J83" s="44">
        <f t="shared" si="13"/>
        <v>0</v>
      </c>
      <c r="K83" s="44">
        <f t="shared" si="14"/>
        <v>0</v>
      </c>
      <c r="L83" s="44">
        <f t="shared" si="6"/>
        <v>0</v>
      </c>
      <c r="M83" s="26">
        <f t="shared" si="7"/>
        <v>0</v>
      </c>
      <c r="N83" s="26">
        <f t="shared" si="8"/>
        <v>0</v>
      </c>
      <c r="P83" s="41">
        <f t="shared" si="1"/>
        <v>0</v>
      </c>
    </row>
    <row r="84" spans="1:16">
      <c r="A84" s="7">
        <f t="shared" si="9"/>
        <v>61</v>
      </c>
      <c r="B84" s="44">
        <v>30</v>
      </c>
      <c r="C84" s="44">
        <f t="shared" si="11"/>
        <v>0</v>
      </c>
      <c r="D84" s="44">
        <f t="shared" si="2"/>
        <v>0</v>
      </c>
      <c r="E84" s="44">
        <f t="shared" si="10"/>
        <v>0</v>
      </c>
      <c r="F84" s="44">
        <f t="shared" si="3"/>
        <v>0</v>
      </c>
      <c r="G84" s="26">
        <f t="shared" si="15"/>
        <v>0</v>
      </c>
      <c r="H84" s="44">
        <f t="shared" si="0"/>
        <v>0</v>
      </c>
      <c r="I84" s="44">
        <f t="shared" si="12"/>
        <v>0</v>
      </c>
      <c r="J84" s="44">
        <f t="shared" si="13"/>
        <v>0</v>
      </c>
      <c r="K84" s="44">
        <f t="shared" si="14"/>
        <v>0</v>
      </c>
      <c r="L84" s="44">
        <f t="shared" si="6"/>
        <v>0</v>
      </c>
      <c r="M84" s="26">
        <f t="shared" si="7"/>
        <v>0</v>
      </c>
      <c r="N84" s="26">
        <f t="shared" si="8"/>
        <v>0</v>
      </c>
      <c r="P84" s="41">
        <f t="shared" si="1"/>
        <v>0</v>
      </c>
    </row>
    <row r="85" spans="1:16">
      <c r="A85" s="7">
        <f t="shared" si="9"/>
        <v>62</v>
      </c>
      <c r="B85" s="44">
        <v>30</v>
      </c>
      <c r="C85" s="44">
        <f t="shared" si="11"/>
        <v>0</v>
      </c>
      <c r="D85" s="44">
        <f t="shared" si="2"/>
        <v>0</v>
      </c>
      <c r="E85" s="44">
        <f t="shared" si="10"/>
        <v>0</v>
      </c>
      <c r="F85" s="44">
        <f t="shared" si="3"/>
        <v>0</v>
      </c>
      <c r="G85" s="26">
        <f t="shared" si="15"/>
        <v>0</v>
      </c>
      <c r="H85" s="44">
        <f t="shared" si="0"/>
        <v>0</v>
      </c>
      <c r="I85" s="44">
        <f t="shared" si="12"/>
        <v>0</v>
      </c>
      <c r="J85" s="44">
        <f t="shared" si="13"/>
        <v>0</v>
      </c>
      <c r="K85" s="44">
        <f t="shared" si="14"/>
        <v>0</v>
      </c>
      <c r="L85" s="44">
        <f t="shared" si="6"/>
        <v>0</v>
      </c>
      <c r="M85" s="26">
        <f t="shared" si="7"/>
        <v>0</v>
      </c>
      <c r="N85" s="26">
        <f t="shared" si="8"/>
        <v>0</v>
      </c>
      <c r="P85" s="41">
        <f t="shared" si="1"/>
        <v>0</v>
      </c>
    </row>
    <row r="86" spans="1:16">
      <c r="A86" s="7">
        <f t="shared" si="9"/>
        <v>63</v>
      </c>
      <c r="B86" s="44">
        <v>30</v>
      </c>
      <c r="C86" s="44">
        <f t="shared" si="11"/>
        <v>0</v>
      </c>
      <c r="D86" s="44">
        <f t="shared" si="2"/>
        <v>0</v>
      </c>
      <c r="E86" s="44">
        <f t="shared" si="10"/>
        <v>0</v>
      </c>
      <c r="F86" s="44">
        <f t="shared" si="3"/>
        <v>0</v>
      </c>
      <c r="G86" s="26">
        <f t="shared" si="15"/>
        <v>0</v>
      </c>
      <c r="H86" s="44">
        <f t="shared" si="0"/>
        <v>0</v>
      </c>
      <c r="I86" s="44">
        <f t="shared" si="12"/>
        <v>0</v>
      </c>
      <c r="J86" s="44">
        <f t="shared" si="13"/>
        <v>0</v>
      </c>
      <c r="K86" s="44">
        <f t="shared" si="14"/>
        <v>0</v>
      </c>
      <c r="L86" s="44">
        <f t="shared" si="6"/>
        <v>0</v>
      </c>
      <c r="M86" s="26">
        <f t="shared" si="7"/>
        <v>0</v>
      </c>
      <c r="N86" s="26">
        <f t="shared" si="8"/>
        <v>0</v>
      </c>
      <c r="P86" s="41">
        <f t="shared" si="1"/>
        <v>0</v>
      </c>
    </row>
  </sheetData>
  <mergeCells count="5">
    <mergeCell ref="A1:M1"/>
    <mergeCell ref="H3:J3"/>
    <mergeCell ref="A8:A16"/>
    <mergeCell ref="H10:I10"/>
    <mergeCell ref="I21:J21"/>
  </mergeCells>
  <dataValidations count="1">
    <dataValidation type="list" allowBlank="1" showInputMessage="1" showErrorMessage="1" sqref="D18">
      <formula1>$R$7:$R$9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zoomScale="70" zoomScaleNormal="70" workbookViewId="0">
      <selection activeCell="C19" sqref="C19"/>
    </sheetView>
  </sheetViews>
  <sheetFormatPr baseColWidth="10" defaultColWidth="11.42578125" defaultRowHeight="12"/>
  <cols>
    <col min="1" max="1" width="9.85546875" style="7" customWidth="1"/>
    <col min="2" max="2" width="15.7109375" style="7" customWidth="1"/>
    <col min="3" max="3" width="14.42578125" style="7" bestFit="1" customWidth="1"/>
    <col min="4" max="4" width="13.42578125" style="7" bestFit="1" customWidth="1"/>
    <col min="5" max="6" width="11.5703125" style="7" bestFit="1" customWidth="1"/>
    <col min="7" max="7" width="15.42578125" style="7" customWidth="1"/>
    <col min="8" max="8" width="21.28515625" style="7" customWidth="1"/>
    <col min="9" max="9" width="17" style="7" customWidth="1"/>
    <col min="10" max="10" width="12.5703125" style="7" customWidth="1"/>
    <col min="11" max="11" width="12.7109375" style="7" bestFit="1" customWidth="1"/>
    <col min="12" max="12" width="12.7109375" style="7" customWidth="1"/>
    <col min="13" max="13" width="13.140625" style="7" bestFit="1" customWidth="1"/>
    <col min="14" max="14" width="11.42578125" style="7"/>
    <col min="15" max="15" width="21.5703125" style="7" customWidth="1"/>
    <col min="16" max="16" width="20.140625" style="7" customWidth="1"/>
    <col min="17" max="17" width="17.85546875" style="7" customWidth="1"/>
    <col min="18" max="18" width="14.85546875" style="7" customWidth="1"/>
    <col min="19" max="16384" width="11.42578125" style="7"/>
  </cols>
  <sheetData>
    <row r="1" spans="1:18">
      <c r="A1" s="87" t="s">
        <v>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5"/>
      <c r="O1" s="6"/>
      <c r="P1" s="6"/>
    </row>
    <row r="2" spans="1:18" ht="12.75" thickBot="1">
      <c r="A2" s="8"/>
      <c r="B2" s="8"/>
      <c r="C2" s="9" t="s">
        <v>10</v>
      </c>
      <c r="D2" s="9" t="s">
        <v>11</v>
      </c>
      <c r="E2" s="8"/>
      <c r="F2" s="8"/>
      <c r="G2" s="8"/>
      <c r="H2" s="8"/>
      <c r="I2" s="8"/>
      <c r="J2" s="8"/>
      <c r="K2" s="8"/>
      <c r="L2" s="8"/>
      <c r="M2" s="8"/>
      <c r="N2" s="10"/>
      <c r="O2" s="11"/>
      <c r="P2" s="11"/>
    </row>
    <row r="3" spans="1:18" ht="12.75" thickBot="1">
      <c r="A3" s="8"/>
      <c r="B3" s="12" t="s">
        <v>6</v>
      </c>
      <c r="C3" s="13">
        <f>TRUNC((D8/(1+C10)),4)</f>
        <v>1.3223</v>
      </c>
      <c r="D3" s="13">
        <f>+D8</f>
        <v>1.6</v>
      </c>
      <c r="E3" s="8"/>
      <c r="F3" s="8"/>
      <c r="G3" s="8"/>
      <c r="H3" s="88" t="s">
        <v>12</v>
      </c>
      <c r="I3" s="89"/>
      <c r="J3" s="90"/>
      <c r="K3" s="8"/>
      <c r="L3" s="8"/>
      <c r="M3" s="8"/>
      <c r="N3" s="10"/>
      <c r="O3" s="11"/>
      <c r="P3" s="11"/>
    </row>
    <row r="4" spans="1:18">
      <c r="A4" s="8"/>
      <c r="B4" s="12" t="s">
        <v>7</v>
      </c>
      <c r="C4" s="13">
        <f>+M19</f>
        <v>2.5087962502745786</v>
      </c>
      <c r="D4" s="13">
        <f>+N19</f>
        <v>3.4960288390149357</v>
      </c>
      <c r="E4" s="8"/>
      <c r="F4" s="8"/>
      <c r="G4" s="8"/>
      <c r="H4" s="14" t="s">
        <v>13</v>
      </c>
      <c r="I4" s="15">
        <f>+D8</f>
        <v>1.6</v>
      </c>
      <c r="J4" s="16"/>
      <c r="K4" s="8"/>
      <c r="L4" s="8"/>
      <c r="M4" s="8"/>
      <c r="N4" s="10"/>
      <c r="O4" s="11"/>
      <c r="P4" s="11"/>
    </row>
    <row r="5" spans="1:18">
      <c r="A5" s="8"/>
      <c r="B5" s="12" t="s">
        <v>14</v>
      </c>
      <c r="C5" s="13">
        <f>((1+C4)^(1/C12)-1)</f>
        <v>0.11027317187512264</v>
      </c>
      <c r="D5" s="13">
        <f>((1+N19)^(1/C12)-1)</f>
        <v>0.13345014932767407</v>
      </c>
      <c r="E5" s="8"/>
      <c r="F5" s="8"/>
      <c r="G5" s="8"/>
      <c r="H5" s="17" t="s">
        <v>15</v>
      </c>
      <c r="I5" s="18">
        <f>+C9</f>
        <v>899999</v>
      </c>
      <c r="J5" s="19"/>
      <c r="K5" s="8"/>
      <c r="L5" s="8"/>
      <c r="M5" s="8"/>
      <c r="N5" s="10"/>
      <c r="O5" s="11"/>
      <c r="P5" s="11"/>
    </row>
    <row r="6" spans="1:18">
      <c r="B6" s="12" t="s">
        <v>5</v>
      </c>
      <c r="C6" s="13">
        <f ca="1">+L19</f>
        <v>2.2637015650881418</v>
      </c>
      <c r="D6" s="13">
        <f ca="1">+K19</f>
        <v>3.1330617918254147</v>
      </c>
      <c r="E6" s="8"/>
      <c r="F6" s="8"/>
      <c r="G6" s="8"/>
      <c r="H6" s="17" t="s">
        <v>16</v>
      </c>
      <c r="I6" s="7">
        <f>+C11</f>
        <v>12</v>
      </c>
      <c r="J6" s="19"/>
      <c r="K6" s="8"/>
      <c r="L6" s="8"/>
      <c r="M6" s="8"/>
      <c r="N6" s="10"/>
      <c r="O6" s="11"/>
      <c r="P6" s="11"/>
    </row>
    <row r="7" spans="1:18" ht="12.75" thickBot="1">
      <c r="E7" s="8"/>
      <c r="F7" s="8"/>
      <c r="G7" s="8"/>
      <c r="H7" s="17" t="s">
        <v>17</v>
      </c>
      <c r="I7" s="7">
        <f ca="1">IF((C19-C17)&lt;=30,0,(C19-C17))</f>
        <v>0</v>
      </c>
      <c r="J7" s="19"/>
      <c r="K7" s="8"/>
      <c r="L7" s="8"/>
      <c r="M7" s="8"/>
      <c r="N7" s="10"/>
      <c r="O7" s="11"/>
      <c r="P7" s="11"/>
    </row>
    <row r="8" spans="1:18" ht="24" customHeight="1">
      <c r="A8" s="91" t="s">
        <v>18</v>
      </c>
      <c r="B8" s="20" t="s">
        <v>13</v>
      </c>
      <c r="C8" s="21"/>
      <c r="D8" s="22">
        <v>1.6</v>
      </c>
      <c r="H8" s="23" t="s">
        <v>19</v>
      </c>
      <c r="I8" s="24" t="s">
        <v>20</v>
      </c>
      <c r="J8" s="25" t="s">
        <v>21</v>
      </c>
      <c r="N8" s="26"/>
      <c r="R8" s="16"/>
    </row>
    <row r="9" spans="1:18" ht="14.45" customHeight="1" thickBot="1">
      <c r="A9" s="92"/>
      <c r="B9" s="27" t="s">
        <v>15</v>
      </c>
      <c r="C9" s="28">
        <f>+'Encapsulado LiberCash'!N11</f>
        <v>899999</v>
      </c>
      <c r="D9" s="29"/>
      <c r="G9" s="30"/>
      <c r="H9" s="31">
        <f ca="1">+TRUNC(I5*((I4/C13)*(I7-30))/I6,2)</f>
        <v>-9863</v>
      </c>
      <c r="I9" s="32">
        <f ca="1">+TRUNC(H9/(1+C10),2)</f>
        <v>-8151.23</v>
      </c>
      <c r="J9" s="33">
        <f ca="1">+H9-I9</f>
        <v>-1711.7700000000004</v>
      </c>
      <c r="N9" s="26"/>
      <c r="R9" s="19"/>
    </row>
    <row r="10" spans="1:18" ht="15.75" thickBot="1">
      <c r="A10" s="92"/>
      <c r="B10" s="27" t="s">
        <v>22</v>
      </c>
      <c r="C10" s="34">
        <v>0.21</v>
      </c>
      <c r="D10" s="29"/>
      <c r="E10" s="4"/>
      <c r="H10" s="94" t="s">
        <v>23</v>
      </c>
      <c r="I10" s="95"/>
      <c r="J10" s="35">
        <f ca="1">+TRUNC(H9*$C$11,2)</f>
        <v>-118356</v>
      </c>
      <c r="N10" s="26"/>
      <c r="R10" s="19"/>
    </row>
    <row r="11" spans="1:18" ht="12" customHeight="1">
      <c r="A11" s="92"/>
      <c r="B11" s="27" t="s">
        <v>24</v>
      </c>
      <c r="C11" s="74">
        <f>+'Encapsulado LiberCash'!P11</f>
        <v>12</v>
      </c>
      <c r="D11" s="37"/>
      <c r="N11" s="26"/>
    </row>
    <row r="12" spans="1:18" ht="14.45" customHeight="1">
      <c r="A12" s="92"/>
      <c r="B12" s="27" t="s">
        <v>25</v>
      </c>
      <c r="C12" s="36">
        <v>12</v>
      </c>
      <c r="D12" s="37"/>
      <c r="N12" s="26"/>
    </row>
    <row r="13" spans="1:18" ht="15" customHeight="1" thickBot="1">
      <c r="A13" s="92"/>
      <c r="B13" s="38" t="s">
        <v>26</v>
      </c>
      <c r="C13" s="39">
        <v>365</v>
      </c>
      <c r="D13" s="40"/>
      <c r="N13" s="26"/>
    </row>
    <row r="14" spans="1:18" ht="14.45" customHeight="1">
      <c r="A14" s="92"/>
      <c r="B14" s="20" t="s">
        <v>27</v>
      </c>
      <c r="C14" s="42">
        <v>0</v>
      </c>
      <c r="D14" s="43">
        <f>C14</f>
        <v>0</v>
      </c>
      <c r="F14" s="44"/>
      <c r="N14" s="26"/>
    </row>
    <row r="15" spans="1:18" ht="15" customHeight="1" thickBot="1">
      <c r="A15" s="92"/>
      <c r="B15" s="38" t="s">
        <v>28</v>
      </c>
      <c r="C15" s="45">
        <v>0.05</v>
      </c>
      <c r="D15" s="46">
        <f>C15*(1+C10)</f>
        <v>6.0499999999999998E-2</v>
      </c>
      <c r="I15" s="30"/>
      <c r="N15" s="26"/>
    </row>
    <row r="16" spans="1:18" ht="15" customHeight="1" thickBot="1">
      <c r="A16" s="93"/>
      <c r="B16" s="47" t="s">
        <v>29</v>
      </c>
      <c r="C16" s="48">
        <f>+((C21*(C14))/C11+(C21*(C15)/C11))</f>
        <v>3749.9958333333338</v>
      </c>
      <c r="D16" s="49">
        <f>+((C21*(D14))/C11+(C21*(D15)/C11))</f>
        <v>4537.4949583333337</v>
      </c>
      <c r="N16" s="26"/>
    </row>
    <row r="17" spans="1:16" ht="12.75" thickBot="1">
      <c r="B17" s="50" t="s">
        <v>30</v>
      </c>
      <c r="C17" s="51">
        <f ca="1">+TODAY()</f>
        <v>45548</v>
      </c>
      <c r="G17" s="44"/>
    </row>
    <row r="18" spans="1:16">
      <c r="B18" s="52" t="s">
        <v>31</v>
      </c>
      <c r="C18" s="77">
        <f ca="1">+C17+30</f>
        <v>45578</v>
      </c>
      <c r="K18" s="23" t="s">
        <v>32</v>
      </c>
      <c r="L18" s="23" t="s">
        <v>33</v>
      </c>
      <c r="M18" s="24" t="s">
        <v>7</v>
      </c>
      <c r="N18" s="25" t="s">
        <v>34</v>
      </c>
    </row>
    <row r="19" spans="1:16" ht="12.75" thickBot="1">
      <c r="B19" s="53" t="s">
        <v>35</v>
      </c>
      <c r="C19" s="78">
        <f ca="1">+C18</f>
        <v>45578</v>
      </c>
      <c r="K19" s="54">
        <f ca="1">+POWER(1+K20,($C$13/30))-1</f>
        <v>3.1330617918254147</v>
      </c>
      <c r="L19" s="55">
        <f ca="1">+POWER(1+L20,($C$13/30))-1</f>
        <v>2.2637015650881418</v>
      </c>
      <c r="M19" s="56">
        <f>+POWER(1+M20,($C$13/30))-1</f>
        <v>2.5087962502745786</v>
      </c>
      <c r="N19" s="57">
        <f>+POWER(1+N20,($C$13/30))-1</f>
        <v>3.4960288390149357</v>
      </c>
    </row>
    <row r="20" spans="1:16" ht="12.75" thickBot="1">
      <c r="I20" s="30"/>
      <c r="K20" s="58">
        <f ca="1">+IRR(K23:K35)</f>
        <v>0.12370544374761661</v>
      </c>
      <c r="L20" s="58">
        <f ca="1">+IRR(L23:L35)</f>
        <v>0.1021045005284571</v>
      </c>
      <c r="M20" s="59">
        <f>+IRR(M23:M35)</f>
        <v>0.10868333410108577</v>
      </c>
      <c r="N20" s="60">
        <f>+IRR(N23:N35)</f>
        <v>0.13150684446386918</v>
      </c>
    </row>
    <row r="21" spans="1:16" ht="12.75" thickBot="1">
      <c r="C21" s="61">
        <f>+SUM(C24:C1048576)</f>
        <v>899999</v>
      </c>
      <c r="D21" s="61">
        <f>+SUM(D24:D1048576)</f>
        <v>937461.26</v>
      </c>
      <c r="E21" s="62" t="s">
        <v>36</v>
      </c>
      <c r="F21" s="63">
        <f>-TRUNC(PMT(D8/365*30,C11,C9),2)</f>
        <v>153121.69</v>
      </c>
      <c r="I21" s="96">
        <f ca="1">+SUM(I24:J177)</f>
        <v>-63906.075374999986</v>
      </c>
      <c r="J21" s="96"/>
      <c r="K21" s="64">
        <f ca="1">+SUM(K24:K1048576)</f>
        <v>1773554.1599999995</v>
      </c>
      <c r="L21" s="64">
        <f ca="1">+SUM(L24:L1048576)</f>
        <v>1621945.4504999996</v>
      </c>
      <c r="M21" s="65">
        <f>+SUM(M24:M1048576)</f>
        <v>1674760.3</v>
      </c>
      <c r="N21" s="66">
        <f>+SUM(N24:N1048576)</f>
        <v>1837460.2599999998</v>
      </c>
    </row>
    <row r="22" spans="1:16" ht="24.75" thickBot="1">
      <c r="B22" s="67" t="s">
        <v>37</v>
      </c>
      <c r="C22" s="67" t="s">
        <v>15</v>
      </c>
      <c r="D22" s="67" t="s">
        <v>38</v>
      </c>
      <c r="E22" s="68" t="s">
        <v>39</v>
      </c>
      <c r="F22" s="68" t="s">
        <v>40</v>
      </c>
      <c r="G22" s="69" t="s">
        <v>41</v>
      </c>
      <c r="H22" s="70" t="s">
        <v>42</v>
      </c>
      <c r="I22" s="67" t="s">
        <v>43</v>
      </c>
      <c r="J22" s="69" t="s">
        <v>44</v>
      </c>
      <c r="K22" s="68" t="s">
        <v>45</v>
      </c>
      <c r="L22" s="71" t="s">
        <v>46</v>
      </c>
      <c r="M22" s="71" t="s">
        <v>47</v>
      </c>
      <c r="N22" s="71" t="s">
        <v>48</v>
      </c>
      <c r="P22" s="72" t="s">
        <v>49</v>
      </c>
    </row>
    <row r="23" spans="1:16">
      <c r="K23" s="73">
        <f>-$C$9</f>
        <v>-899999</v>
      </c>
      <c r="L23" s="73">
        <f>-$C$9</f>
        <v>-899999</v>
      </c>
      <c r="M23" s="73">
        <f>-$C$9</f>
        <v>-899999</v>
      </c>
      <c r="N23" s="73">
        <f>-$C$9</f>
        <v>-899999</v>
      </c>
    </row>
    <row r="24" spans="1:16">
      <c r="A24" s="7">
        <v>1</v>
      </c>
      <c r="B24" s="44">
        <v>30</v>
      </c>
      <c r="C24" s="44">
        <f>+H24-E24-F24</f>
        <v>34765.660000000003</v>
      </c>
      <c r="D24" s="44">
        <f>TRUNC((C9*(D8/365)*B24),2)</f>
        <v>118356.03</v>
      </c>
      <c r="E24" s="44">
        <f>+TRUNC(D24/1.21,2)</f>
        <v>97814.9</v>
      </c>
      <c r="F24" s="44">
        <f>+D24-E24</f>
        <v>20541.130000000005</v>
      </c>
      <c r="G24" s="26">
        <f>+C9-C24</f>
        <v>865233.34</v>
      </c>
      <c r="H24" s="44">
        <f t="shared" ref="H24:H86" si="0">+IF(D24=0,0,$F$21)</f>
        <v>153121.69</v>
      </c>
      <c r="I24" s="44">
        <f ca="1">TRUNC(IF(D24=0,0,$H$9),2)</f>
        <v>-9863</v>
      </c>
      <c r="J24" s="44">
        <f>TRUNC(IF(D24=0,0,$D$16),2)</f>
        <v>4537.49</v>
      </c>
      <c r="K24" s="44">
        <f ca="1">+TRUNC(I24+H24+J24,2)</f>
        <v>147796.18</v>
      </c>
      <c r="L24" s="44">
        <f ca="1">+K24-P24-F24</f>
        <v>128179.32087499998</v>
      </c>
      <c r="M24" s="26">
        <f>+C24+E24</f>
        <v>132580.56</v>
      </c>
      <c r="N24" s="26">
        <f>+C24+D24</f>
        <v>153121.69</v>
      </c>
      <c r="P24" s="41">
        <f t="shared" ref="P24:P86" ca="1" si="1">IF(C24=0,0,$J$9+($D$16-$C$16))</f>
        <v>-924.27087500000061</v>
      </c>
    </row>
    <row r="25" spans="1:16">
      <c r="A25" s="7">
        <f>+A24+1</f>
        <v>2</v>
      </c>
      <c r="B25" s="44">
        <v>30</v>
      </c>
      <c r="C25" s="44">
        <f>IF((H25-E25-F25)&gt;G24,G24,(H25-E25-F25))</f>
        <v>39337.58</v>
      </c>
      <c r="D25" s="44">
        <f t="shared" ref="D25:D86" si="2">TRUNC((G24*($D$8/365)*B25),2)</f>
        <v>113784.11</v>
      </c>
      <c r="E25" s="44">
        <f>+TRUNC(D25/1.21,2)</f>
        <v>94036.45</v>
      </c>
      <c r="F25" s="44">
        <f t="shared" ref="F25:F86" si="3">+D25-E25</f>
        <v>19747.660000000003</v>
      </c>
      <c r="G25" s="26">
        <f t="shared" ref="G25:G26" si="4">+IF(C25=0,0,G24-C25)</f>
        <v>825895.76</v>
      </c>
      <c r="H25" s="44">
        <f t="shared" si="0"/>
        <v>153121.69</v>
      </c>
      <c r="I25" s="44">
        <f ca="1">TRUNC(IF(D25=0,0,$H$9),2)</f>
        <v>-9863</v>
      </c>
      <c r="J25" s="44">
        <f>TRUNC(IF(D25=0,0,$D$16),2)</f>
        <v>4537.49</v>
      </c>
      <c r="K25" s="44">
        <f t="shared" ref="K25:K26" ca="1" si="5">+TRUNC(I25+H25+J25,2)</f>
        <v>147796.18</v>
      </c>
      <c r="L25" s="44">
        <f t="shared" ref="L25:L86" ca="1" si="6">+K25-P25-F25</f>
        <v>128972.79087499998</v>
      </c>
      <c r="M25" s="26">
        <f t="shared" ref="M25:M86" si="7">+C25+E25</f>
        <v>133374.03</v>
      </c>
      <c r="N25" s="26">
        <f t="shared" ref="N25:N86" si="8">+C25+D25</f>
        <v>153121.69</v>
      </c>
      <c r="P25" s="41">
        <f t="shared" ca="1" si="1"/>
        <v>-924.27087500000061</v>
      </c>
    </row>
    <row r="26" spans="1:16">
      <c r="A26" s="7">
        <f t="shared" ref="A26:A86" si="9">+A25+1</f>
        <v>3</v>
      </c>
      <c r="B26" s="44">
        <v>30</v>
      </c>
      <c r="C26" s="44">
        <f>IF((H26-E26-F26)&gt;G25,G25,(H26-E26-F26))</f>
        <v>44510.75</v>
      </c>
      <c r="D26" s="44">
        <f t="shared" si="2"/>
        <v>108610.94</v>
      </c>
      <c r="E26" s="44">
        <f t="shared" ref="E26:E86" si="10">+TRUNC(D26/1.21,2)</f>
        <v>89761.1</v>
      </c>
      <c r="F26" s="44">
        <f t="shared" si="3"/>
        <v>18849.839999999997</v>
      </c>
      <c r="G26" s="26">
        <f t="shared" si="4"/>
        <v>781385.01</v>
      </c>
      <c r="H26" s="44">
        <f t="shared" si="0"/>
        <v>153121.69</v>
      </c>
      <c r="I26" s="44">
        <f ca="1">TRUNC(IF(D26=0,0,$H$9),2)</f>
        <v>-9863</v>
      </c>
      <c r="J26" s="44">
        <f>TRUNC(IF(D26=0,0,$D$16),2)</f>
        <v>4537.49</v>
      </c>
      <c r="K26" s="44">
        <f t="shared" ca="1" si="5"/>
        <v>147796.18</v>
      </c>
      <c r="L26" s="44">
        <f t="shared" ca="1" si="6"/>
        <v>129870.61087499998</v>
      </c>
      <c r="M26" s="26">
        <f t="shared" si="7"/>
        <v>134271.85</v>
      </c>
      <c r="N26" s="26">
        <f t="shared" si="8"/>
        <v>153121.69</v>
      </c>
      <c r="P26" s="41">
        <f t="shared" ca="1" si="1"/>
        <v>-924.27087500000061</v>
      </c>
    </row>
    <row r="27" spans="1:16">
      <c r="A27" s="7">
        <f t="shared" si="9"/>
        <v>4</v>
      </c>
      <c r="B27" s="44">
        <v>30</v>
      </c>
      <c r="C27" s="44">
        <f t="shared" ref="C27:C86" si="11">IF((H27-E27-F27)&gt;G26,G26,(H27-E27-F27))</f>
        <v>50364.210000000006</v>
      </c>
      <c r="D27" s="44">
        <f t="shared" si="2"/>
        <v>102757.48</v>
      </c>
      <c r="E27" s="44">
        <f t="shared" si="10"/>
        <v>84923.53</v>
      </c>
      <c r="F27" s="44">
        <f t="shared" si="3"/>
        <v>17833.949999999997</v>
      </c>
      <c r="G27" s="26">
        <f>+IF(C27=0,0,G26-C27)</f>
        <v>731020.80000000005</v>
      </c>
      <c r="H27" s="44">
        <f t="shared" si="0"/>
        <v>153121.69</v>
      </c>
      <c r="I27" s="44">
        <f t="shared" ref="I27:I86" ca="1" si="12">IF(D27=0,0,$H$9)</f>
        <v>-9863</v>
      </c>
      <c r="J27" s="44">
        <f t="shared" ref="J27:J86" si="13">IF(D27=0,0,$D$16)</f>
        <v>4537.4949583333337</v>
      </c>
      <c r="K27" s="44">
        <f t="shared" ref="K27:K86" ca="1" si="14">+ROUND(I27+H27+J27,2)</f>
        <v>147796.18</v>
      </c>
      <c r="L27" s="44">
        <f t="shared" ca="1" si="6"/>
        <v>130886.50087499998</v>
      </c>
      <c r="M27" s="26">
        <f t="shared" si="7"/>
        <v>135287.74</v>
      </c>
      <c r="N27" s="26">
        <f t="shared" si="8"/>
        <v>153121.69</v>
      </c>
      <c r="P27" s="41">
        <f t="shared" ca="1" si="1"/>
        <v>-924.27087500000061</v>
      </c>
    </row>
    <row r="28" spans="1:16">
      <c r="A28" s="7">
        <f t="shared" si="9"/>
        <v>5</v>
      </c>
      <c r="B28" s="44">
        <v>30</v>
      </c>
      <c r="C28" s="44">
        <f t="shared" si="11"/>
        <v>56987.45</v>
      </c>
      <c r="D28" s="44">
        <f t="shared" si="2"/>
        <v>96134.24</v>
      </c>
      <c r="E28" s="44">
        <f t="shared" si="10"/>
        <v>79449.78</v>
      </c>
      <c r="F28" s="44">
        <f t="shared" si="3"/>
        <v>16684.460000000006</v>
      </c>
      <c r="G28" s="26">
        <f t="shared" ref="G28:G86" si="15">+G27-C28</f>
        <v>674033.35000000009</v>
      </c>
      <c r="H28" s="44">
        <f t="shared" si="0"/>
        <v>153121.69</v>
      </c>
      <c r="I28" s="44">
        <f t="shared" ca="1" si="12"/>
        <v>-9863</v>
      </c>
      <c r="J28" s="44">
        <f t="shared" si="13"/>
        <v>4537.4949583333337</v>
      </c>
      <c r="K28" s="44">
        <f t="shared" ca="1" si="14"/>
        <v>147796.18</v>
      </c>
      <c r="L28" s="44">
        <f t="shared" ca="1" si="6"/>
        <v>132035.99087499996</v>
      </c>
      <c r="M28" s="26">
        <f t="shared" si="7"/>
        <v>136437.22999999998</v>
      </c>
      <c r="N28" s="26">
        <f t="shared" si="8"/>
        <v>153121.69</v>
      </c>
      <c r="P28" s="41">
        <f t="shared" ca="1" si="1"/>
        <v>-924.27087500000061</v>
      </c>
    </row>
    <row r="29" spans="1:16">
      <c r="A29" s="7">
        <f t="shared" si="9"/>
        <v>6</v>
      </c>
      <c r="B29" s="44">
        <v>30</v>
      </c>
      <c r="C29" s="44">
        <f t="shared" si="11"/>
        <v>64481.69</v>
      </c>
      <c r="D29" s="44">
        <f t="shared" si="2"/>
        <v>88640</v>
      </c>
      <c r="E29" s="44">
        <f t="shared" si="10"/>
        <v>73256.19</v>
      </c>
      <c r="F29" s="44">
        <f t="shared" si="3"/>
        <v>15383.809999999998</v>
      </c>
      <c r="G29" s="26">
        <f t="shared" si="15"/>
        <v>609551.66000000015</v>
      </c>
      <c r="H29" s="44">
        <f t="shared" si="0"/>
        <v>153121.69</v>
      </c>
      <c r="I29" s="44">
        <f t="shared" ca="1" si="12"/>
        <v>-9863</v>
      </c>
      <c r="J29" s="44">
        <f t="shared" si="13"/>
        <v>4537.4949583333337</v>
      </c>
      <c r="K29" s="44">
        <f t="shared" ca="1" si="14"/>
        <v>147796.18</v>
      </c>
      <c r="L29" s="44">
        <f t="shared" ca="1" si="6"/>
        <v>133336.64087499998</v>
      </c>
      <c r="M29" s="26">
        <f t="shared" si="7"/>
        <v>137737.88</v>
      </c>
      <c r="N29" s="26">
        <f t="shared" si="8"/>
        <v>153121.69</v>
      </c>
      <c r="P29" s="41">
        <f t="shared" ca="1" si="1"/>
        <v>-924.27087500000061</v>
      </c>
    </row>
    <row r="30" spans="1:16">
      <c r="A30" s="7">
        <f t="shared" si="9"/>
        <v>7</v>
      </c>
      <c r="B30" s="44">
        <v>30</v>
      </c>
      <c r="C30" s="44">
        <f t="shared" si="11"/>
        <v>72961.48</v>
      </c>
      <c r="D30" s="44">
        <f t="shared" si="2"/>
        <v>80160.210000000006</v>
      </c>
      <c r="E30" s="44">
        <f t="shared" si="10"/>
        <v>66248.100000000006</v>
      </c>
      <c r="F30" s="44">
        <f t="shared" si="3"/>
        <v>13912.11</v>
      </c>
      <c r="G30" s="26">
        <f t="shared" si="15"/>
        <v>536590.18000000017</v>
      </c>
      <c r="H30" s="44">
        <f t="shared" si="0"/>
        <v>153121.69</v>
      </c>
      <c r="I30" s="44">
        <f t="shared" ca="1" si="12"/>
        <v>-9863</v>
      </c>
      <c r="J30" s="44">
        <f t="shared" si="13"/>
        <v>4537.4949583333337</v>
      </c>
      <c r="K30" s="44">
        <f t="shared" ca="1" si="14"/>
        <v>147796.18</v>
      </c>
      <c r="L30" s="44">
        <f t="shared" ca="1" si="6"/>
        <v>134808.34087499999</v>
      </c>
      <c r="M30" s="26">
        <f t="shared" si="7"/>
        <v>139209.58000000002</v>
      </c>
      <c r="N30" s="26">
        <f t="shared" si="8"/>
        <v>153121.69</v>
      </c>
      <c r="P30" s="41">
        <f t="shared" ca="1" si="1"/>
        <v>-924.27087500000061</v>
      </c>
    </row>
    <row r="31" spans="1:16">
      <c r="A31" s="7">
        <f t="shared" si="9"/>
        <v>8</v>
      </c>
      <c r="B31" s="44">
        <v>30</v>
      </c>
      <c r="C31" s="44">
        <f t="shared" si="11"/>
        <v>82556.41</v>
      </c>
      <c r="D31" s="44">
        <f t="shared" si="2"/>
        <v>70565.279999999999</v>
      </c>
      <c r="E31" s="44">
        <f t="shared" si="10"/>
        <v>58318.41</v>
      </c>
      <c r="F31" s="44">
        <f t="shared" si="3"/>
        <v>12246.869999999995</v>
      </c>
      <c r="G31" s="26">
        <f t="shared" si="15"/>
        <v>454033.77000000014</v>
      </c>
      <c r="H31" s="44">
        <f t="shared" si="0"/>
        <v>153121.69</v>
      </c>
      <c r="I31" s="44">
        <f t="shared" ca="1" si="12"/>
        <v>-9863</v>
      </c>
      <c r="J31" s="44">
        <f t="shared" si="13"/>
        <v>4537.4949583333337</v>
      </c>
      <c r="K31" s="44">
        <f t="shared" ca="1" si="14"/>
        <v>147796.18</v>
      </c>
      <c r="L31" s="44">
        <f t="shared" ca="1" si="6"/>
        <v>136473.58087499999</v>
      </c>
      <c r="M31" s="26">
        <f t="shared" si="7"/>
        <v>140874.82</v>
      </c>
      <c r="N31" s="26">
        <f t="shared" si="8"/>
        <v>153121.69</v>
      </c>
      <c r="P31" s="41">
        <f t="shared" ca="1" si="1"/>
        <v>-924.27087500000061</v>
      </c>
    </row>
    <row r="32" spans="1:16">
      <c r="A32" s="7">
        <f t="shared" si="9"/>
        <v>9</v>
      </c>
      <c r="B32" s="44">
        <v>30</v>
      </c>
      <c r="C32" s="44">
        <f t="shared" si="11"/>
        <v>93413.140000000014</v>
      </c>
      <c r="D32" s="44">
        <f t="shared" si="2"/>
        <v>59708.55</v>
      </c>
      <c r="E32" s="44">
        <f t="shared" si="10"/>
        <v>49345.9</v>
      </c>
      <c r="F32" s="44">
        <f t="shared" si="3"/>
        <v>10362.650000000001</v>
      </c>
      <c r="G32" s="26">
        <f t="shared" si="15"/>
        <v>360620.63000000012</v>
      </c>
      <c r="H32" s="44">
        <f t="shared" si="0"/>
        <v>153121.69</v>
      </c>
      <c r="I32" s="44">
        <f t="shared" ca="1" si="12"/>
        <v>-9863</v>
      </c>
      <c r="J32" s="44">
        <f t="shared" si="13"/>
        <v>4537.4949583333337</v>
      </c>
      <c r="K32" s="44">
        <f t="shared" ca="1" si="14"/>
        <v>147796.18</v>
      </c>
      <c r="L32" s="44">
        <f t="shared" ca="1" si="6"/>
        <v>138357.80087499999</v>
      </c>
      <c r="M32" s="26">
        <f t="shared" si="7"/>
        <v>142759.04000000001</v>
      </c>
      <c r="N32" s="26">
        <f t="shared" si="8"/>
        <v>153121.69</v>
      </c>
      <c r="P32" s="41">
        <f t="shared" ca="1" si="1"/>
        <v>-924.27087500000061</v>
      </c>
    </row>
    <row r="33" spans="1:16">
      <c r="A33" s="7">
        <f t="shared" si="9"/>
        <v>10</v>
      </c>
      <c r="B33" s="44">
        <v>30</v>
      </c>
      <c r="C33" s="44">
        <f t="shared" si="11"/>
        <v>105697.61</v>
      </c>
      <c r="D33" s="44">
        <f t="shared" si="2"/>
        <v>47424.08</v>
      </c>
      <c r="E33" s="44">
        <f t="shared" si="10"/>
        <v>39193.449999999997</v>
      </c>
      <c r="F33" s="44">
        <f t="shared" si="3"/>
        <v>8230.6300000000047</v>
      </c>
      <c r="G33" s="26">
        <f t="shared" si="15"/>
        <v>254923.02000000014</v>
      </c>
      <c r="H33" s="44">
        <f t="shared" si="0"/>
        <v>153121.69</v>
      </c>
      <c r="I33" s="44">
        <f t="shared" ca="1" si="12"/>
        <v>-9863</v>
      </c>
      <c r="J33" s="44">
        <f t="shared" si="13"/>
        <v>4537.4949583333337</v>
      </c>
      <c r="K33" s="44">
        <f t="shared" ca="1" si="14"/>
        <v>147796.18</v>
      </c>
      <c r="L33" s="44">
        <f t="shared" ca="1" si="6"/>
        <v>140489.82087499998</v>
      </c>
      <c r="M33" s="26">
        <f t="shared" si="7"/>
        <v>144891.06</v>
      </c>
      <c r="N33" s="26">
        <f t="shared" si="8"/>
        <v>153121.69</v>
      </c>
      <c r="P33" s="41">
        <f t="shared" ca="1" si="1"/>
        <v>-924.27087500000061</v>
      </c>
    </row>
    <row r="34" spans="1:16">
      <c r="A34" s="7">
        <f t="shared" si="9"/>
        <v>11</v>
      </c>
      <c r="B34" s="44">
        <v>30</v>
      </c>
      <c r="C34" s="44">
        <f t="shared" si="11"/>
        <v>119597.56999999999</v>
      </c>
      <c r="D34" s="44">
        <f t="shared" si="2"/>
        <v>33524.120000000003</v>
      </c>
      <c r="E34" s="44">
        <f t="shared" si="10"/>
        <v>27705.88</v>
      </c>
      <c r="F34" s="44">
        <f t="shared" si="3"/>
        <v>5818.2400000000016</v>
      </c>
      <c r="G34" s="26">
        <f t="shared" si="15"/>
        <v>135325.45000000013</v>
      </c>
      <c r="H34" s="44">
        <f t="shared" si="0"/>
        <v>153121.69</v>
      </c>
      <c r="I34" s="44">
        <f t="shared" ca="1" si="12"/>
        <v>-9863</v>
      </c>
      <c r="J34" s="44">
        <f t="shared" si="13"/>
        <v>4537.4949583333337</v>
      </c>
      <c r="K34" s="44">
        <f t="shared" ca="1" si="14"/>
        <v>147796.18</v>
      </c>
      <c r="L34" s="44">
        <f t="shared" ca="1" si="6"/>
        <v>142902.21087499999</v>
      </c>
      <c r="M34" s="26">
        <f t="shared" si="7"/>
        <v>147303.44999999998</v>
      </c>
      <c r="N34" s="26">
        <f t="shared" si="8"/>
        <v>153121.69</v>
      </c>
      <c r="P34" s="41">
        <f t="shared" ca="1" si="1"/>
        <v>-924.27087500000061</v>
      </c>
    </row>
    <row r="35" spans="1:16">
      <c r="A35" s="7">
        <f t="shared" si="9"/>
        <v>12</v>
      </c>
      <c r="B35" s="44">
        <v>30</v>
      </c>
      <c r="C35" s="44">
        <f t="shared" si="11"/>
        <v>135325.45000000013</v>
      </c>
      <c r="D35" s="44">
        <f t="shared" si="2"/>
        <v>17796.22</v>
      </c>
      <c r="E35" s="44">
        <f t="shared" si="10"/>
        <v>14707.61</v>
      </c>
      <c r="F35" s="44">
        <f t="shared" si="3"/>
        <v>3088.6100000000006</v>
      </c>
      <c r="G35" s="26">
        <f t="shared" si="15"/>
        <v>0</v>
      </c>
      <c r="H35" s="44">
        <f t="shared" si="0"/>
        <v>153121.69</v>
      </c>
      <c r="I35" s="44">
        <f t="shared" ca="1" si="12"/>
        <v>-9863</v>
      </c>
      <c r="J35" s="44">
        <f t="shared" si="13"/>
        <v>4537.4949583333337</v>
      </c>
      <c r="K35" s="44">
        <f t="shared" ca="1" si="14"/>
        <v>147796.18</v>
      </c>
      <c r="L35" s="44">
        <f t="shared" ca="1" si="6"/>
        <v>145631.84087499999</v>
      </c>
      <c r="M35" s="26">
        <f t="shared" si="7"/>
        <v>150033.06000000011</v>
      </c>
      <c r="N35" s="26">
        <f t="shared" si="8"/>
        <v>153121.67000000013</v>
      </c>
      <c r="P35" s="41">
        <f t="shared" ca="1" si="1"/>
        <v>-924.27087500000061</v>
      </c>
    </row>
    <row r="36" spans="1:16">
      <c r="A36" s="7">
        <f t="shared" si="9"/>
        <v>13</v>
      </c>
      <c r="B36" s="44">
        <v>30</v>
      </c>
      <c r="C36" s="44">
        <f t="shared" si="11"/>
        <v>0</v>
      </c>
      <c r="D36" s="44">
        <f t="shared" si="2"/>
        <v>0</v>
      </c>
      <c r="E36" s="44">
        <f t="shared" si="10"/>
        <v>0</v>
      </c>
      <c r="F36" s="44">
        <f t="shared" si="3"/>
        <v>0</v>
      </c>
      <c r="G36" s="26">
        <f t="shared" si="15"/>
        <v>0</v>
      </c>
      <c r="H36" s="44">
        <f t="shared" si="0"/>
        <v>0</v>
      </c>
      <c r="I36" s="44">
        <f t="shared" si="12"/>
        <v>0</v>
      </c>
      <c r="J36" s="44">
        <f t="shared" si="13"/>
        <v>0</v>
      </c>
      <c r="K36" s="44">
        <f t="shared" si="14"/>
        <v>0</v>
      </c>
      <c r="L36" s="44">
        <f t="shared" si="6"/>
        <v>0</v>
      </c>
      <c r="M36" s="26">
        <f t="shared" si="7"/>
        <v>0</v>
      </c>
      <c r="N36" s="26">
        <f t="shared" si="8"/>
        <v>0</v>
      </c>
      <c r="P36" s="41">
        <f t="shared" si="1"/>
        <v>0</v>
      </c>
    </row>
    <row r="37" spans="1:16">
      <c r="A37" s="7">
        <f t="shared" si="9"/>
        <v>14</v>
      </c>
      <c r="B37" s="44">
        <v>30</v>
      </c>
      <c r="C37" s="44">
        <f t="shared" si="11"/>
        <v>0</v>
      </c>
      <c r="D37" s="44">
        <f t="shared" si="2"/>
        <v>0</v>
      </c>
      <c r="E37" s="44">
        <f t="shared" si="10"/>
        <v>0</v>
      </c>
      <c r="F37" s="44">
        <f t="shared" si="3"/>
        <v>0</v>
      </c>
      <c r="G37" s="26">
        <f t="shared" si="15"/>
        <v>0</v>
      </c>
      <c r="H37" s="44">
        <f t="shared" si="0"/>
        <v>0</v>
      </c>
      <c r="I37" s="44">
        <f t="shared" si="12"/>
        <v>0</v>
      </c>
      <c r="J37" s="44">
        <f t="shared" si="13"/>
        <v>0</v>
      </c>
      <c r="K37" s="44">
        <f t="shared" si="14"/>
        <v>0</v>
      </c>
      <c r="L37" s="44">
        <f t="shared" si="6"/>
        <v>0</v>
      </c>
      <c r="M37" s="26">
        <f t="shared" si="7"/>
        <v>0</v>
      </c>
      <c r="N37" s="26">
        <f t="shared" si="8"/>
        <v>0</v>
      </c>
      <c r="P37" s="41">
        <f t="shared" si="1"/>
        <v>0</v>
      </c>
    </row>
    <row r="38" spans="1:16">
      <c r="A38" s="7">
        <f t="shared" si="9"/>
        <v>15</v>
      </c>
      <c r="B38" s="44">
        <v>30</v>
      </c>
      <c r="C38" s="44">
        <f t="shared" si="11"/>
        <v>0</v>
      </c>
      <c r="D38" s="44">
        <f t="shared" si="2"/>
        <v>0</v>
      </c>
      <c r="E38" s="44">
        <f t="shared" si="10"/>
        <v>0</v>
      </c>
      <c r="F38" s="44">
        <f t="shared" si="3"/>
        <v>0</v>
      </c>
      <c r="G38" s="26">
        <f t="shared" si="15"/>
        <v>0</v>
      </c>
      <c r="H38" s="44">
        <f t="shared" si="0"/>
        <v>0</v>
      </c>
      <c r="I38" s="44">
        <f t="shared" si="12"/>
        <v>0</v>
      </c>
      <c r="J38" s="44">
        <f t="shared" si="13"/>
        <v>0</v>
      </c>
      <c r="K38" s="44">
        <f t="shared" si="14"/>
        <v>0</v>
      </c>
      <c r="L38" s="44">
        <f t="shared" si="6"/>
        <v>0</v>
      </c>
      <c r="M38" s="26">
        <f t="shared" si="7"/>
        <v>0</v>
      </c>
      <c r="N38" s="26">
        <f t="shared" si="8"/>
        <v>0</v>
      </c>
      <c r="P38" s="41">
        <f t="shared" si="1"/>
        <v>0</v>
      </c>
    </row>
    <row r="39" spans="1:16">
      <c r="A39" s="7">
        <f t="shared" si="9"/>
        <v>16</v>
      </c>
      <c r="B39" s="44">
        <v>30</v>
      </c>
      <c r="C39" s="44">
        <f t="shared" si="11"/>
        <v>0</v>
      </c>
      <c r="D39" s="44">
        <f t="shared" si="2"/>
        <v>0</v>
      </c>
      <c r="E39" s="44">
        <f t="shared" si="10"/>
        <v>0</v>
      </c>
      <c r="F39" s="44">
        <f t="shared" si="3"/>
        <v>0</v>
      </c>
      <c r="G39" s="26">
        <f t="shared" si="15"/>
        <v>0</v>
      </c>
      <c r="H39" s="44">
        <f t="shared" si="0"/>
        <v>0</v>
      </c>
      <c r="I39" s="44">
        <f t="shared" si="12"/>
        <v>0</v>
      </c>
      <c r="J39" s="44">
        <f t="shared" si="13"/>
        <v>0</v>
      </c>
      <c r="K39" s="44">
        <f t="shared" si="14"/>
        <v>0</v>
      </c>
      <c r="L39" s="44">
        <f t="shared" si="6"/>
        <v>0</v>
      </c>
      <c r="M39" s="26">
        <f t="shared" si="7"/>
        <v>0</v>
      </c>
      <c r="N39" s="26">
        <f t="shared" si="8"/>
        <v>0</v>
      </c>
      <c r="P39" s="41">
        <f t="shared" si="1"/>
        <v>0</v>
      </c>
    </row>
    <row r="40" spans="1:16">
      <c r="A40" s="7">
        <f t="shared" si="9"/>
        <v>17</v>
      </c>
      <c r="B40" s="44">
        <v>30</v>
      </c>
      <c r="C40" s="44">
        <f t="shared" si="11"/>
        <v>0</v>
      </c>
      <c r="D40" s="44">
        <f t="shared" si="2"/>
        <v>0</v>
      </c>
      <c r="E40" s="44">
        <f t="shared" si="10"/>
        <v>0</v>
      </c>
      <c r="F40" s="44">
        <f t="shared" si="3"/>
        <v>0</v>
      </c>
      <c r="G40" s="26">
        <f t="shared" si="15"/>
        <v>0</v>
      </c>
      <c r="H40" s="44">
        <f t="shared" si="0"/>
        <v>0</v>
      </c>
      <c r="I40" s="44">
        <f t="shared" si="12"/>
        <v>0</v>
      </c>
      <c r="J40" s="44">
        <f t="shared" si="13"/>
        <v>0</v>
      </c>
      <c r="K40" s="44">
        <f t="shared" si="14"/>
        <v>0</v>
      </c>
      <c r="L40" s="44">
        <f t="shared" si="6"/>
        <v>0</v>
      </c>
      <c r="M40" s="26">
        <f t="shared" si="7"/>
        <v>0</v>
      </c>
      <c r="N40" s="26">
        <f t="shared" si="8"/>
        <v>0</v>
      </c>
      <c r="P40" s="41">
        <f t="shared" si="1"/>
        <v>0</v>
      </c>
    </row>
    <row r="41" spans="1:16">
      <c r="A41" s="7">
        <f t="shared" si="9"/>
        <v>18</v>
      </c>
      <c r="B41" s="44">
        <v>30</v>
      </c>
      <c r="C41" s="44">
        <f t="shared" si="11"/>
        <v>0</v>
      </c>
      <c r="D41" s="44">
        <f t="shared" si="2"/>
        <v>0</v>
      </c>
      <c r="E41" s="44">
        <f t="shared" si="10"/>
        <v>0</v>
      </c>
      <c r="F41" s="44">
        <f t="shared" si="3"/>
        <v>0</v>
      </c>
      <c r="G41" s="26">
        <f t="shared" si="15"/>
        <v>0</v>
      </c>
      <c r="H41" s="44">
        <f t="shared" si="0"/>
        <v>0</v>
      </c>
      <c r="I41" s="44">
        <f t="shared" si="12"/>
        <v>0</v>
      </c>
      <c r="J41" s="44">
        <f t="shared" si="13"/>
        <v>0</v>
      </c>
      <c r="K41" s="44">
        <f t="shared" si="14"/>
        <v>0</v>
      </c>
      <c r="L41" s="44">
        <f t="shared" si="6"/>
        <v>0</v>
      </c>
      <c r="M41" s="26">
        <f t="shared" si="7"/>
        <v>0</v>
      </c>
      <c r="N41" s="26">
        <f t="shared" si="8"/>
        <v>0</v>
      </c>
      <c r="P41" s="41">
        <f t="shared" si="1"/>
        <v>0</v>
      </c>
    </row>
    <row r="42" spans="1:16">
      <c r="A42" s="7">
        <f t="shared" si="9"/>
        <v>19</v>
      </c>
      <c r="B42" s="44">
        <v>30</v>
      </c>
      <c r="C42" s="44">
        <f t="shared" si="11"/>
        <v>0</v>
      </c>
      <c r="D42" s="44">
        <f t="shared" si="2"/>
        <v>0</v>
      </c>
      <c r="E42" s="44">
        <f t="shared" si="10"/>
        <v>0</v>
      </c>
      <c r="F42" s="44">
        <f t="shared" si="3"/>
        <v>0</v>
      </c>
      <c r="G42" s="26">
        <f t="shared" si="15"/>
        <v>0</v>
      </c>
      <c r="H42" s="44">
        <f t="shared" si="0"/>
        <v>0</v>
      </c>
      <c r="I42" s="44">
        <f t="shared" si="12"/>
        <v>0</v>
      </c>
      <c r="J42" s="44">
        <f t="shared" si="13"/>
        <v>0</v>
      </c>
      <c r="K42" s="44">
        <f t="shared" si="14"/>
        <v>0</v>
      </c>
      <c r="L42" s="44">
        <f t="shared" si="6"/>
        <v>0</v>
      </c>
      <c r="M42" s="26">
        <f t="shared" si="7"/>
        <v>0</v>
      </c>
      <c r="N42" s="26">
        <f t="shared" si="8"/>
        <v>0</v>
      </c>
      <c r="P42" s="41">
        <f t="shared" si="1"/>
        <v>0</v>
      </c>
    </row>
    <row r="43" spans="1:16">
      <c r="A43" s="7">
        <f t="shared" si="9"/>
        <v>20</v>
      </c>
      <c r="B43" s="44">
        <v>30</v>
      </c>
      <c r="C43" s="44">
        <f t="shared" si="11"/>
        <v>0</v>
      </c>
      <c r="D43" s="44">
        <f t="shared" si="2"/>
        <v>0</v>
      </c>
      <c r="E43" s="44">
        <f t="shared" si="10"/>
        <v>0</v>
      </c>
      <c r="F43" s="44">
        <f t="shared" si="3"/>
        <v>0</v>
      </c>
      <c r="G43" s="26">
        <f t="shared" si="15"/>
        <v>0</v>
      </c>
      <c r="H43" s="44">
        <f t="shared" si="0"/>
        <v>0</v>
      </c>
      <c r="I43" s="44">
        <f t="shared" si="12"/>
        <v>0</v>
      </c>
      <c r="J43" s="44">
        <f t="shared" si="13"/>
        <v>0</v>
      </c>
      <c r="K43" s="44">
        <f t="shared" si="14"/>
        <v>0</v>
      </c>
      <c r="L43" s="44">
        <f t="shared" si="6"/>
        <v>0</v>
      </c>
      <c r="M43" s="26">
        <f t="shared" si="7"/>
        <v>0</v>
      </c>
      <c r="N43" s="26">
        <f t="shared" si="8"/>
        <v>0</v>
      </c>
      <c r="P43" s="41">
        <f t="shared" si="1"/>
        <v>0</v>
      </c>
    </row>
    <row r="44" spans="1:16">
      <c r="A44" s="7">
        <f t="shared" si="9"/>
        <v>21</v>
      </c>
      <c r="B44" s="44">
        <v>30</v>
      </c>
      <c r="C44" s="44">
        <f t="shared" si="11"/>
        <v>0</v>
      </c>
      <c r="D44" s="44">
        <f t="shared" si="2"/>
        <v>0</v>
      </c>
      <c r="E44" s="44">
        <f t="shared" si="10"/>
        <v>0</v>
      </c>
      <c r="F44" s="44">
        <f t="shared" si="3"/>
        <v>0</v>
      </c>
      <c r="G44" s="26">
        <f t="shared" si="15"/>
        <v>0</v>
      </c>
      <c r="H44" s="44">
        <f t="shared" si="0"/>
        <v>0</v>
      </c>
      <c r="I44" s="44">
        <f t="shared" si="12"/>
        <v>0</v>
      </c>
      <c r="J44" s="44">
        <f t="shared" si="13"/>
        <v>0</v>
      </c>
      <c r="K44" s="44">
        <f t="shared" si="14"/>
        <v>0</v>
      </c>
      <c r="L44" s="44">
        <f t="shared" si="6"/>
        <v>0</v>
      </c>
      <c r="M44" s="26">
        <f t="shared" si="7"/>
        <v>0</v>
      </c>
      <c r="N44" s="26">
        <f t="shared" si="8"/>
        <v>0</v>
      </c>
      <c r="P44" s="41">
        <f t="shared" si="1"/>
        <v>0</v>
      </c>
    </row>
    <row r="45" spans="1:16">
      <c r="A45" s="7">
        <f t="shared" si="9"/>
        <v>22</v>
      </c>
      <c r="B45" s="44">
        <v>30</v>
      </c>
      <c r="C45" s="44">
        <f t="shared" si="11"/>
        <v>0</v>
      </c>
      <c r="D45" s="44">
        <f t="shared" si="2"/>
        <v>0</v>
      </c>
      <c r="E45" s="44">
        <f t="shared" si="10"/>
        <v>0</v>
      </c>
      <c r="F45" s="44">
        <f t="shared" si="3"/>
        <v>0</v>
      </c>
      <c r="G45" s="26">
        <f t="shared" si="15"/>
        <v>0</v>
      </c>
      <c r="H45" s="44">
        <f t="shared" si="0"/>
        <v>0</v>
      </c>
      <c r="I45" s="44">
        <f t="shared" si="12"/>
        <v>0</v>
      </c>
      <c r="J45" s="44">
        <f t="shared" si="13"/>
        <v>0</v>
      </c>
      <c r="K45" s="44">
        <f t="shared" si="14"/>
        <v>0</v>
      </c>
      <c r="L45" s="44">
        <f t="shared" si="6"/>
        <v>0</v>
      </c>
      <c r="M45" s="26">
        <f t="shared" si="7"/>
        <v>0</v>
      </c>
      <c r="N45" s="26">
        <f t="shared" si="8"/>
        <v>0</v>
      </c>
      <c r="P45" s="41">
        <f t="shared" si="1"/>
        <v>0</v>
      </c>
    </row>
    <row r="46" spans="1:16">
      <c r="A46" s="7">
        <f t="shared" si="9"/>
        <v>23</v>
      </c>
      <c r="B46" s="44">
        <v>30</v>
      </c>
      <c r="C46" s="44">
        <f t="shared" si="11"/>
        <v>0</v>
      </c>
      <c r="D46" s="44">
        <f t="shared" si="2"/>
        <v>0</v>
      </c>
      <c r="E46" s="44">
        <f t="shared" si="10"/>
        <v>0</v>
      </c>
      <c r="F46" s="44">
        <f t="shared" si="3"/>
        <v>0</v>
      </c>
      <c r="G46" s="26">
        <f t="shared" si="15"/>
        <v>0</v>
      </c>
      <c r="H46" s="44">
        <f t="shared" si="0"/>
        <v>0</v>
      </c>
      <c r="I46" s="44">
        <f t="shared" si="12"/>
        <v>0</v>
      </c>
      <c r="J46" s="44">
        <f t="shared" si="13"/>
        <v>0</v>
      </c>
      <c r="K46" s="44">
        <f t="shared" si="14"/>
        <v>0</v>
      </c>
      <c r="L46" s="44">
        <f t="shared" si="6"/>
        <v>0</v>
      </c>
      <c r="M46" s="26">
        <f t="shared" si="7"/>
        <v>0</v>
      </c>
      <c r="N46" s="26">
        <f t="shared" si="8"/>
        <v>0</v>
      </c>
      <c r="P46" s="41">
        <f t="shared" si="1"/>
        <v>0</v>
      </c>
    </row>
    <row r="47" spans="1:16">
      <c r="A47" s="7">
        <f t="shared" si="9"/>
        <v>24</v>
      </c>
      <c r="B47" s="44">
        <v>30</v>
      </c>
      <c r="C47" s="44">
        <f t="shared" si="11"/>
        <v>0</v>
      </c>
      <c r="D47" s="44">
        <f t="shared" si="2"/>
        <v>0</v>
      </c>
      <c r="E47" s="44">
        <f t="shared" si="10"/>
        <v>0</v>
      </c>
      <c r="F47" s="44">
        <f t="shared" si="3"/>
        <v>0</v>
      </c>
      <c r="G47" s="26">
        <f t="shared" si="15"/>
        <v>0</v>
      </c>
      <c r="H47" s="44">
        <f t="shared" si="0"/>
        <v>0</v>
      </c>
      <c r="I47" s="44">
        <f t="shared" si="12"/>
        <v>0</v>
      </c>
      <c r="J47" s="44">
        <f t="shared" si="13"/>
        <v>0</v>
      </c>
      <c r="K47" s="44">
        <f t="shared" si="14"/>
        <v>0</v>
      </c>
      <c r="L47" s="44">
        <f t="shared" si="6"/>
        <v>0</v>
      </c>
      <c r="M47" s="26">
        <f t="shared" si="7"/>
        <v>0</v>
      </c>
      <c r="N47" s="26">
        <f t="shared" si="8"/>
        <v>0</v>
      </c>
      <c r="P47" s="41">
        <f t="shared" si="1"/>
        <v>0</v>
      </c>
    </row>
    <row r="48" spans="1:16">
      <c r="A48" s="7">
        <f t="shared" si="9"/>
        <v>25</v>
      </c>
      <c r="B48" s="44">
        <v>30</v>
      </c>
      <c r="C48" s="44">
        <f t="shared" si="11"/>
        <v>0</v>
      </c>
      <c r="D48" s="44">
        <f t="shared" si="2"/>
        <v>0</v>
      </c>
      <c r="E48" s="44">
        <f t="shared" si="10"/>
        <v>0</v>
      </c>
      <c r="F48" s="44">
        <f t="shared" si="3"/>
        <v>0</v>
      </c>
      <c r="G48" s="26">
        <f t="shared" si="15"/>
        <v>0</v>
      </c>
      <c r="H48" s="44">
        <f t="shared" si="0"/>
        <v>0</v>
      </c>
      <c r="I48" s="44">
        <f t="shared" si="12"/>
        <v>0</v>
      </c>
      <c r="J48" s="44">
        <f t="shared" si="13"/>
        <v>0</v>
      </c>
      <c r="K48" s="44">
        <f t="shared" si="14"/>
        <v>0</v>
      </c>
      <c r="L48" s="44">
        <f t="shared" si="6"/>
        <v>0</v>
      </c>
      <c r="M48" s="26">
        <f t="shared" si="7"/>
        <v>0</v>
      </c>
      <c r="N48" s="26">
        <f t="shared" si="8"/>
        <v>0</v>
      </c>
      <c r="P48" s="41">
        <f t="shared" si="1"/>
        <v>0</v>
      </c>
    </row>
    <row r="49" spans="1:16">
      <c r="A49" s="7">
        <f t="shared" si="9"/>
        <v>26</v>
      </c>
      <c r="B49" s="44">
        <v>30</v>
      </c>
      <c r="C49" s="44">
        <f t="shared" si="11"/>
        <v>0</v>
      </c>
      <c r="D49" s="44">
        <f t="shared" si="2"/>
        <v>0</v>
      </c>
      <c r="E49" s="44">
        <f t="shared" si="10"/>
        <v>0</v>
      </c>
      <c r="F49" s="44">
        <f t="shared" si="3"/>
        <v>0</v>
      </c>
      <c r="G49" s="26">
        <f t="shared" si="15"/>
        <v>0</v>
      </c>
      <c r="H49" s="44">
        <f t="shared" si="0"/>
        <v>0</v>
      </c>
      <c r="I49" s="44">
        <f t="shared" si="12"/>
        <v>0</v>
      </c>
      <c r="J49" s="44">
        <f t="shared" si="13"/>
        <v>0</v>
      </c>
      <c r="K49" s="44">
        <f t="shared" si="14"/>
        <v>0</v>
      </c>
      <c r="L49" s="44">
        <f t="shared" si="6"/>
        <v>0</v>
      </c>
      <c r="M49" s="26">
        <f t="shared" si="7"/>
        <v>0</v>
      </c>
      <c r="N49" s="26">
        <f t="shared" si="8"/>
        <v>0</v>
      </c>
      <c r="P49" s="41">
        <f t="shared" si="1"/>
        <v>0</v>
      </c>
    </row>
    <row r="50" spans="1:16">
      <c r="A50" s="7">
        <f t="shared" si="9"/>
        <v>27</v>
      </c>
      <c r="B50" s="44">
        <v>30</v>
      </c>
      <c r="C50" s="44">
        <f t="shared" si="11"/>
        <v>0</v>
      </c>
      <c r="D50" s="44">
        <f t="shared" si="2"/>
        <v>0</v>
      </c>
      <c r="E50" s="44">
        <f t="shared" si="10"/>
        <v>0</v>
      </c>
      <c r="F50" s="44">
        <f t="shared" si="3"/>
        <v>0</v>
      </c>
      <c r="G50" s="26">
        <f t="shared" si="15"/>
        <v>0</v>
      </c>
      <c r="H50" s="44">
        <f t="shared" si="0"/>
        <v>0</v>
      </c>
      <c r="I50" s="44">
        <f t="shared" si="12"/>
        <v>0</v>
      </c>
      <c r="J50" s="44">
        <f t="shared" si="13"/>
        <v>0</v>
      </c>
      <c r="K50" s="44">
        <f t="shared" si="14"/>
        <v>0</v>
      </c>
      <c r="L50" s="44">
        <f t="shared" si="6"/>
        <v>0</v>
      </c>
      <c r="M50" s="26">
        <f t="shared" si="7"/>
        <v>0</v>
      </c>
      <c r="N50" s="26">
        <f t="shared" si="8"/>
        <v>0</v>
      </c>
      <c r="P50" s="41">
        <f t="shared" si="1"/>
        <v>0</v>
      </c>
    </row>
    <row r="51" spans="1:16">
      <c r="A51" s="7">
        <f t="shared" si="9"/>
        <v>28</v>
      </c>
      <c r="B51" s="44">
        <v>30</v>
      </c>
      <c r="C51" s="44">
        <f t="shared" si="11"/>
        <v>0</v>
      </c>
      <c r="D51" s="44">
        <f t="shared" si="2"/>
        <v>0</v>
      </c>
      <c r="E51" s="44">
        <f t="shared" si="10"/>
        <v>0</v>
      </c>
      <c r="F51" s="44">
        <f t="shared" si="3"/>
        <v>0</v>
      </c>
      <c r="G51" s="26">
        <f t="shared" si="15"/>
        <v>0</v>
      </c>
      <c r="H51" s="44">
        <f t="shared" si="0"/>
        <v>0</v>
      </c>
      <c r="I51" s="44">
        <f t="shared" si="12"/>
        <v>0</v>
      </c>
      <c r="J51" s="44">
        <f t="shared" si="13"/>
        <v>0</v>
      </c>
      <c r="K51" s="44">
        <f t="shared" si="14"/>
        <v>0</v>
      </c>
      <c r="L51" s="44">
        <f t="shared" si="6"/>
        <v>0</v>
      </c>
      <c r="M51" s="26">
        <f t="shared" si="7"/>
        <v>0</v>
      </c>
      <c r="N51" s="26">
        <f t="shared" si="8"/>
        <v>0</v>
      </c>
      <c r="P51" s="41">
        <f t="shared" si="1"/>
        <v>0</v>
      </c>
    </row>
    <row r="52" spans="1:16">
      <c r="A52" s="7">
        <f t="shared" si="9"/>
        <v>29</v>
      </c>
      <c r="B52" s="44">
        <v>30</v>
      </c>
      <c r="C52" s="44">
        <f t="shared" si="11"/>
        <v>0</v>
      </c>
      <c r="D52" s="44">
        <f t="shared" si="2"/>
        <v>0</v>
      </c>
      <c r="E52" s="44">
        <f t="shared" si="10"/>
        <v>0</v>
      </c>
      <c r="F52" s="44">
        <f t="shared" si="3"/>
        <v>0</v>
      </c>
      <c r="G52" s="26">
        <f t="shared" si="15"/>
        <v>0</v>
      </c>
      <c r="H52" s="44">
        <f t="shared" si="0"/>
        <v>0</v>
      </c>
      <c r="I52" s="44">
        <f t="shared" si="12"/>
        <v>0</v>
      </c>
      <c r="J52" s="44">
        <f t="shared" si="13"/>
        <v>0</v>
      </c>
      <c r="K52" s="44">
        <f t="shared" si="14"/>
        <v>0</v>
      </c>
      <c r="L52" s="44">
        <f t="shared" si="6"/>
        <v>0</v>
      </c>
      <c r="M52" s="26">
        <f t="shared" si="7"/>
        <v>0</v>
      </c>
      <c r="N52" s="26">
        <f t="shared" si="8"/>
        <v>0</v>
      </c>
      <c r="P52" s="41">
        <f t="shared" si="1"/>
        <v>0</v>
      </c>
    </row>
    <row r="53" spans="1:16">
      <c r="A53" s="7">
        <f t="shared" si="9"/>
        <v>30</v>
      </c>
      <c r="B53" s="44">
        <v>30</v>
      </c>
      <c r="C53" s="44">
        <f t="shared" si="11"/>
        <v>0</v>
      </c>
      <c r="D53" s="44">
        <f t="shared" si="2"/>
        <v>0</v>
      </c>
      <c r="E53" s="44">
        <f t="shared" si="10"/>
        <v>0</v>
      </c>
      <c r="F53" s="44">
        <f t="shared" si="3"/>
        <v>0</v>
      </c>
      <c r="G53" s="26">
        <f t="shared" si="15"/>
        <v>0</v>
      </c>
      <c r="H53" s="44">
        <f t="shared" si="0"/>
        <v>0</v>
      </c>
      <c r="I53" s="44">
        <f t="shared" si="12"/>
        <v>0</v>
      </c>
      <c r="J53" s="44">
        <f t="shared" si="13"/>
        <v>0</v>
      </c>
      <c r="K53" s="44">
        <f t="shared" si="14"/>
        <v>0</v>
      </c>
      <c r="L53" s="44">
        <f t="shared" si="6"/>
        <v>0</v>
      </c>
      <c r="M53" s="26">
        <f t="shared" si="7"/>
        <v>0</v>
      </c>
      <c r="N53" s="26">
        <f t="shared" si="8"/>
        <v>0</v>
      </c>
      <c r="P53" s="41">
        <f t="shared" si="1"/>
        <v>0</v>
      </c>
    </row>
    <row r="54" spans="1:16">
      <c r="A54" s="7">
        <f t="shared" si="9"/>
        <v>31</v>
      </c>
      <c r="B54" s="44">
        <v>30</v>
      </c>
      <c r="C54" s="44">
        <f t="shared" si="11"/>
        <v>0</v>
      </c>
      <c r="D54" s="44">
        <f t="shared" si="2"/>
        <v>0</v>
      </c>
      <c r="E54" s="44">
        <f t="shared" si="10"/>
        <v>0</v>
      </c>
      <c r="F54" s="44">
        <f t="shared" si="3"/>
        <v>0</v>
      </c>
      <c r="G54" s="26">
        <f t="shared" si="15"/>
        <v>0</v>
      </c>
      <c r="H54" s="44">
        <f t="shared" si="0"/>
        <v>0</v>
      </c>
      <c r="I54" s="44">
        <f t="shared" si="12"/>
        <v>0</v>
      </c>
      <c r="J54" s="44">
        <f t="shared" si="13"/>
        <v>0</v>
      </c>
      <c r="K54" s="44">
        <f t="shared" si="14"/>
        <v>0</v>
      </c>
      <c r="L54" s="44">
        <f t="shared" si="6"/>
        <v>0</v>
      </c>
      <c r="M54" s="26">
        <f t="shared" si="7"/>
        <v>0</v>
      </c>
      <c r="N54" s="26">
        <f t="shared" si="8"/>
        <v>0</v>
      </c>
      <c r="P54" s="41">
        <f t="shared" si="1"/>
        <v>0</v>
      </c>
    </row>
    <row r="55" spans="1:16">
      <c r="A55" s="7">
        <f t="shared" si="9"/>
        <v>32</v>
      </c>
      <c r="B55" s="44">
        <v>30</v>
      </c>
      <c r="C55" s="44">
        <f t="shared" si="11"/>
        <v>0</v>
      </c>
      <c r="D55" s="44">
        <f t="shared" si="2"/>
        <v>0</v>
      </c>
      <c r="E55" s="44">
        <f t="shared" si="10"/>
        <v>0</v>
      </c>
      <c r="F55" s="44">
        <f t="shared" si="3"/>
        <v>0</v>
      </c>
      <c r="G55" s="26">
        <f t="shared" si="15"/>
        <v>0</v>
      </c>
      <c r="H55" s="44">
        <f t="shared" si="0"/>
        <v>0</v>
      </c>
      <c r="I55" s="44">
        <f t="shared" si="12"/>
        <v>0</v>
      </c>
      <c r="J55" s="44">
        <f t="shared" si="13"/>
        <v>0</v>
      </c>
      <c r="K55" s="44">
        <f t="shared" si="14"/>
        <v>0</v>
      </c>
      <c r="L55" s="44">
        <f t="shared" si="6"/>
        <v>0</v>
      </c>
      <c r="M55" s="26">
        <f t="shared" si="7"/>
        <v>0</v>
      </c>
      <c r="N55" s="26">
        <f t="shared" si="8"/>
        <v>0</v>
      </c>
      <c r="P55" s="41">
        <f t="shared" si="1"/>
        <v>0</v>
      </c>
    </row>
    <row r="56" spans="1:16">
      <c r="A56" s="7">
        <f t="shared" si="9"/>
        <v>33</v>
      </c>
      <c r="B56" s="44">
        <v>30</v>
      </c>
      <c r="C56" s="44">
        <f t="shared" si="11"/>
        <v>0</v>
      </c>
      <c r="D56" s="44">
        <f t="shared" si="2"/>
        <v>0</v>
      </c>
      <c r="E56" s="44">
        <f t="shared" si="10"/>
        <v>0</v>
      </c>
      <c r="F56" s="44">
        <f t="shared" si="3"/>
        <v>0</v>
      </c>
      <c r="G56" s="26">
        <f t="shared" si="15"/>
        <v>0</v>
      </c>
      <c r="H56" s="44">
        <f t="shared" si="0"/>
        <v>0</v>
      </c>
      <c r="I56" s="44">
        <f t="shared" si="12"/>
        <v>0</v>
      </c>
      <c r="J56" s="44">
        <f t="shared" si="13"/>
        <v>0</v>
      </c>
      <c r="K56" s="44">
        <f t="shared" si="14"/>
        <v>0</v>
      </c>
      <c r="L56" s="44">
        <f t="shared" si="6"/>
        <v>0</v>
      </c>
      <c r="M56" s="26">
        <f t="shared" si="7"/>
        <v>0</v>
      </c>
      <c r="N56" s="26">
        <f t="shared" si="8"/>
        <v>0</v>
      </c>
      <c r="P56" s="41">
        <f t="shared" si="1"/>
        <v>0</v>
      </c>
    </row>
    <row r="57" spans="1:16">
      <c r="A57" s="7">
        <f t="shared" si="9"/>
        <v>34</v>
      </c>
      <c r="B57" s="44">
        <v>30</v>
      </c>
      <c r="C57" s="44">
        <f t="shared" si="11"/>
        <v>0</v>
      </c>
      <c r="D57" s="44">
        <f t="shared" si="2"/>
        <v>0</v>
      </c>
      <c r="E57" s="44">
        <f t="shared" si="10"/>
        <v>0</v>
      </c>
      <c r="F57" s="44">
        <f t="shared" si="3"/>
        <v>0</v>
      </c>
      <c r="G57" s="26">
        <f t="shared" si="15"/>
        <v>0</v>
      </c>
      <c r="H57" s="44">
        <f t="shared" si="0"/>
        <v>0</v>
      </c>
      <c r="I57" s="44">
        <f t="shared" si="12"/>
        <v>0</v>
      </c>
      <c r="J57" s="44">
        <f t="shared" si="13"/>
        <v>0</v>
      </c>
      <c r="K57" s="44">
        <f t="shared" si="14"/>
        <v>0</v>
      </c>
      <c r="L57" s="44">
        <f t="shared" si="6"/>
        <v>0</v>
      </c>
      <c r="M57" s="26">
        <f t="shared" si="7"/>
        <v>0</v>
      </c>
      <c r="N57" s="26">
        <f t="shared" si="8"/>
        <v>0</v>
      </c>
      <c r="P57" s="41">
        <f t="shared" si="1"/>
        <v>0</v>
      </c>
    </row>
    <row r="58" spans="1:16">
      <c r="A58" s="7">
        <f t="shared" si="9"/>
        <v>35</v>
      </c>
      <c r="B58" s="44">
        <v>30</v>
      </c>
      <c r="C58" s="44">
        <f t="shared" si="11"/>
        <v>0</v>
      </c>
      <c r="D58" s="44">
        <f t="shared" si="2"/>
        <v>0</v>
      </c>
      <c r="E58" s="44">
        <f t="shared" si="10"/>
        <v>0</v>
      </c>
      <c r="F58" s="44">
        <f t="shared" si="3"/>
        <v>0</v>
      </c>
      <c r="G58" s="26">
        <f t="shared" si="15"/>
        <v>0</v>
      </c>
      <c r="H58" s="44">
        <f t="shared" si="0"/>
        <v>0</v>
      </c>
      <c r="I58" s="44">
        <f t="shared" si="12"/>
        <v>0</v>
      </c>
      <c r="J58" s="44">
        <f t="shared" si="13"/>
        <v>0</v>
      </c>
      <c r="K58" s="44">
        <f t="shared" si="14"/>
        <v>0</v>
      </c>
      <c r="L58" s="44">
        <f t="shared" si="6"/>
        <v>0</v>
      </c>
      <c r="M58" s="26">
        <f t="shared" si="7"/>
        <v>0</v>
      </c>
      <c r="N58" s="26">
        <f t="shared" si="8"/>
        <v>0</v>
      </c>
      <c r="P58" s="41">
        <f t="shared" si="1"/>
        <v>0</v>
      </c>
    </row>
    <row r="59" spans="1:16">
      <c r="A59" s="7">
        <f t="shared" si="9"/>
        <v>36</v>
      </c>
      <c r="B59" s="44">
        <v>30</v>
      </c>
      <c r="C59" s="44">
        <f t="shared" si="11"/>
        <v>0</v>
      </c>
      <c r="D59" s="44">
        <f t="shared" si="2"/>
        <v>0</v>
      </c>
      <c r="E59" s="44">
        <f t="shared" si="10"/>
        <v>0</v>
      </c>
      <c r="F59" s="44">
        <f t="shared" si="3"/>
        <v>0</v>
      </c>
      <c r="G59" s="26">
        <f t="shared" si="15"/>
        <v>0</v>
      </c>
      <c r="H59" s="44">
        <f t="shared" si="0"/>
        <v>0</v>
      </c>
      <c r="I59" s="44">
        <f t="shared" si="12"/>
        <v>0</v>
      </c>
      <c r="J59" s="44">
        <f t="shared" si="13"/>
        <v>0</v>
      </c>
      <c r="K59" s="44">
        <f t="shared" si="14"/>
        <v>0</v>
      </c>
      <c r="L59" s="44">
        <f t="shared" si="6"/>
        <v>0</v>
      </c>
      <c r="M59" s="26">
        <f t="shared" si="7"/>
        <v>0</v>
      </c>
      <c r="N59" s="26">
        <f t="shared" si="8"/>
        <v>0</v>
      </c>
      <c r="P59" s="41">
        <f t="shared" si="1"/>
        <v>0</v>
      </c>
    </row>
    <row r="60" spans="1:16">
      <c r="A60" s="7">
        <f t="shared" si="9"/>
        <v>37</v>
      </c>
      <c r="B60" s="44">
        <v>30</v>
      </c>
      <c r="C60" s="44">
        <f t="shared" si="11"/>
        <v>0</v>
      </c>
      <c r="D60" s="44">
        <f t="shared" si="2"/>
        <v>0</v>
      </c>
      <c r="E60" s="44">
        <f t="shared" si="10"/>
        <v>0</v>
      </c>
      <c r="F60" s="44">
        <f t="shared" si="3"/>
        <v>0</v>
      </c>
      <c r="G60" s="26">
        <f t="shared" si="15"/>
        <v>0</v>
      </c>
      <c r="H60" s="44">
        <f t="shared" si="0"/>
        <v>0</v>
      </c>
      <c r="I60" s="44">
        <f t="shared" si="12"/>
        <v>0</v>
      </c>
      <c r="J60" s="44">
        <f t="shared" si="13"/>
        <v>0</v>
      </c>
      <c r="K60" s="44">
        <f t="shared" si="14"/>
        <v>0</v>
      </c>
      <c r="L60" s="44">
        <f t="shared" si="6"/>
        <v>0</v>
      </c>
      <c r="M60" s="26">
        <f t="shared" si="7"/>
        <v>0</v>
      </c>
      <c r="N60" s="26">
        <f t="shared" si="8"/>
        <v>0</v>
      </c>
      <c r="P60" s="41">
        <f t="shared" si="1"/>
        <v>0</v>
      </c>
    </row>
    <row r="61" spans="1:16">
      <c r="A61" s="7">
        <f t="shared" si="9"/>
        <v>38</v>
      </c>
      <c r="B61" s="44">
        <v>30</v>
      </c>
      <c r="C61" s="44">
        <f t="shared" si="11"/>
        <v>0</v>
      </c>
      <c r="D61" s="44">
        <f t="shared" si="2"/>
        <v>0</v>
      </c>
      <c r="E61" s="44">
        <f t="shared" si="10"/>
        <v>0</v>
      </c>
      <c r="F61" s="44">
        <f t="shared" si="3"/>
        <v>0</v>
      </c>
      <c r="G61" s="26">
        <f t="shared" si="15"/>
        <v>0</v>
      </c>
      <c r="H61" s="44">
        <f t="shared" si="0"/>
        <v>0</v>
      </c>
      <c r="I61" s="44">
        <f t="shared" si="12"/>
        <v>0</v>
      </c>
      <c r="J61" s="44">
        <f t="shared" si="13"/>
        <v>0</v>
      </c>
      <c r="K61" s="44">
        <f t="shared" si="14"/>
        <v>0</v>
      </c>
      <c r="L61" s="44">
        <f t="shared" si="6"/>
        <v>0</v>
      </c>
      <c r="M61" s="26">
        <f t="shared" si="7"/>
        <v>0</v>
      </c>
      <c r="N61" s="26">
        <f t="shared" si="8"/>
        <v>0</v>
      </c>
      <c r="P61" s="41">
        <f t="shared" si="1"/>
        <v>0</v>
      </c>
    </row>
    <row r="62" spans="1:16">
      <c r="A62" s="7">
        <f t="shared" si="9"/>
        <v>39</v>
      </c>
      <c r="B62" s="44">
        <v>30</v>
      </c>
      <c r="C62" s="44">
        <f t="shared" si="11"/>
        <v>0</v>
      </c>
      <c r="D62" s="44">
        <f t="shared" si="2"/>
        <v>0</v>
      </c>
      <c r="E62" s="44">
        <f t="shared" si="10"/>
        <v>0</v>
      </c>
      <c r="F62" s="44">
        <f t="shared" si="3"/>
        <v>0</v>
      </c>
      <c r="G62" s="26">
        <f t="shared" si="15"/>
        <v>0</v>
      </c>
      <c r="H62" s="44">
        <f t="shared" si="0"/>
        <v>0</v>
      </c>
      <c r="I62" s="44">
        <f t="shared" si="12"/>
        <v>0</v>
      </c>
      <c r="J62" s="44">
        <f t="shared" si="13"/>
        <v>0</v>
      </c>
      <c r="K62" s="44">
        <f t="shared" si="14"/>
        <v>0</v>
      </c>
      <c r="L62" s="44">
        <f t="shared" si="6"/>
        <v>0</v>
      </c>
      <c r="M62" s="26">
        <f t="shared" si="7"/>
        <v>0</v>
      </c>
      <c r="N62" s="26">
        <f t="shared" si="8"/>
        <v>0</v>
      </c>
      <c r="P62" s="41">
        <f t="shared" si="1"/>
        <v>0</v>
      </c>
    </row>
    <row r="63" spans="1:16">
      <c r="A63" s="7">
        <f t="shared" si="9"/>
        <v>40</v>
      </c>
      <c r="B63" s="44">
        <v>30</v>
      </c>
      <c r="C63" s="44">
        <f t="shared" si="11"/>
        <v>0</v>
      </c>
      <c r="D63" s="44">
        <f t="shared" si="2"/>
        <v>0</v>
      </c>
      <c r="E63" s="44">
        <f t="shared" si="10"/>
        <v>0</v>
      </c>
      <c r="F63" s="44">
        <f t="shared" si="3"/>
        <v>0</v>
      </c>
      <c r="G63" s="26">
        <f t="shared" si="15"/>
        <v>0</v>
      </c>
      <c r="H63" s="44">
        <f t="shared" si="0"/>
        <v>0</v>
      </c>
      <c r="I63" s="44">
        <f t="shared" si="12"/>
        <v>0</v>
      </c>
      <c r="J63" s="44">
        <f t="shared" si="13"/>
        <v>0</v>
      </c>
      <c r="K63" s="44">
        <f t="shared" si="14"/>
        <v>0</v>
      </c>
      <c r="L63" s="44">
        <f t="shared" si="6"/>
        <v>0</v>
      </c>
      <c r="M63" s="26">
        <f t="shared" si="7"/>
        <v>0</v>
      </c>
      <c r="N63" s="26">
        <f t="shared" si="8"/>
        <v>0</v>
      </c>
      <c r="P63" s="41">
        <f t="shared" si="1"/>
        <v>0</v>
      </c>
    </row>
    <row r="64" spans="1:16">
      <c r="A64" s="7">
        <f t="shared" si="9"/>
        <v>41</v>
      </c>
      <c r="B64" s="44">
        <v>30</v>
      </c>
      <c r="C64" s="44">
        <f t="shared" si="11"/>
        <v>0</v>
      </c>
      <c r="D64" s="44">
        <f t="shared" si="2"/>
        <v>0</v>
      </c>
      <c r="E64" s="44">
        <f t="shared" si="10"/>
        <v>0</v>
      </c>
      <c r="F64" s="44">
        <f t="shared" si="3"/>
        <v>0</v>
      </c>
      <c r="G64" s="26">
        <f t="shared" si="15"/>
        <v>0</v>
      </c>
      <c r="H64" s="44">
        <f t="shared" si="0"/>
        <v>0</v>
      </c>
      <c r="I64" s="44">
        <f t="shared" si="12"/>
        <v>0</v>
      </c>
      <c r="J64" s="44">
        <f t="shared" si="13"/>
        <v>0</v>
      </c>
      <c r="K64" s="44">
        <f t="shared" si="14"/>
        <v>0</v>
      </c>
      <c r="L64" s="44">
        <f t="shared" si="6"/>
        <v>0</v>
      </c>
      <c r="M64" s="26">
        <f t="shared" si="7"/>
        <v>0</v>
      </c>
      <c r="N64" s="26">
        <f t="shared" si="8"/>
        <v>0</v>
      </c>
      <c r="P64" s="41">
        <f t="shared" si="1"/>
        <v>0</v>
      </c>
    </row>
    <row r="65" spans="1:16">
      <c r="A65" s="7">
        <f t="shared" si="9"/>
        <v>42</v>
      </c>
      <c r="B65" s="44">
        <v>30</v>
      </c>
      <c r="C65" s="44">
        <f t="shared" si="11"/>
        <v>0</v>
      </c>
      <c r="D65" s="44">
        <f t="shared" si="2"/>
        <v>0</v>
      </c>
      <c r="E65" s="44">
        <f t="shared" si="10"/>
        <v>0</v>
      </c>
      <c r="F65" s="44">
        <f t="shared" si="3"/>
        <v>0</v>
      </c>
      <c r="G65" s="26">
        <f t="shared" si="15"/>
        <v>0</v>
      </c>
      <c r="H65" s="44">
        <f t="shared" si="0"/>
        <v>0</v>
      </c>
      <c r="I65" s="44">
        <f t="shared" si="12"/>
        <v>0</v>
      </c>
      <c r="J65" s="44">
        <f t="shared" si="13"/>
        <v>0</v>
      </c>
      <c r="K65" s="44">
        <f t="shared" si="14"/>
        <v>0</v>
      </c>
      <c r="L65" s="44">
        <f t="shared" si="6"/>
        <v>0</v>
      </c>
      <c r="M65" s="26">
        <f t="shared" si="7"/>
        <v>0</v>
      </c>
      <c r="N65" s="26">
        <f t="shared" si="8"/>
        <v>0</v>
      </c>
      <c r="P65" s="41">
        <f t="shared" si="1"/>
        <v>0</v>
      </c>
    </row>
    <row r="66" spans="1:16">
      <c r="A66" s="7">
        <f t="shared" si="9"/>
        <v>43</v>
      </c>
      <c r="B66" s="44">
        <v>30</v>
      </c>
      <c r="C66" s="44">
        <f t="shared" si="11"/>
        <v>0</v>
      </c>
      <c r="D66" s="44">
        <f t="shared" si="2"/>
        <v>0</v>
      </c>
      <c r="E66" s="44">
        <f t="shared" si="10"/>
        <v>0</v>
      </c>
      <c r="F66" s="44">
        <f t="shared" si="3"/>
        <v>0</v>
      </c>
      <c r="G66" s="26">
        <f t="shared" si="15"/>
        <v>0</v>
      </c>
      <c r="H66" s="44">
        <f t="shared" si="0"/>
        <v>0</v>
      </c>
      <c r="I66" s="44">
        <f t="shared" si="12"/>
        <v>0</v>
      </c>
      <c r="J66" s="44">
        <f t="shared" si="13"/>
        <v>0</v>
      </c>
      <c r="K66" s="44">
        <f t="shared" si="14"/>
        <v>0</v>
      </c>
      <c r="L66" s="44">
        <f t="shared" si="6"/>
        <v>0</v>
      </c>
      <c r="M66" s="26">
        <f t="shared" si="7"/>
        <v>0</v>
      </c>
      <c r="N66" s="26">
        <f t="shared" si="8"/>
        <v>0</v>
      </c>
      <c r="P66" s="41">
        <f t="shared" si="1"/>
        <v>0</v>
      </c>
    </row>
    <row r="67" spans="1:16">
      <c r="A67" s="7">
        <f t="shared" si="9"/>
        <v>44</v>
      </c>
      <c r="B67" s="44">
        <v>30</v>
      </c>
      <c r="C67" s="44">
        <f t="shared" si="11"/>
        <v>0</v>
      </c>
      <c r="D67" s="44">
        <f t="shared" si="2"/>
        <v>0</v>
      </c>
      <c r="E67" s="44">
        <f t="shared" si="10"/>
        <v>0</v>
      </c>
      <c r="F67" s="44">
        <f t="shared" si="3"/>
        <v>0</v>
      </c>
      <c r="G67" s="26">
        <f t="shared" si="15"/>
        <v>0</v>
      </c>
      <c r="H67" s="44">
        <f t="shared" si="0"/>
        <v>0</v>
      </c>
      <c r="I67" s="44">
        <f t="shared" si="12"/>
        <v>0</v>
      </c>
      <c r="J67" s="44">
        <f t="shared" si="13"/>
        <v>0</v>
      </c>
      <c r="K67" s="44">
        <f t="shared" si="14"/>
        <v>0</v>
      </c>
      <c r="L67" s="44">
        <f t="shared" si="6"/>
        <v>0</v>
      </c>
      <c r="M67" s="26">
        <f t="shared" si="7"/>
        <v>0</v>
      </c>
      <c r="N67" s="26">
        <f t="shared" si="8"/>
        <v>0</v>
      </c>
      <c r="P67" s="41">
        <f t="shared" si="1"/>
        <v>0</v>
      </c>
    </row>
    <row r="68" spans="1:16">
      <c r="A68" s="7">
        <f t="shared" si="9"/>
        <v>45</v>
      </c>
      <c r="B68" s="44">
        <v>30</v>
      </c>
      <c r="C68" s="44">
        <f t="shared" si="11"/>
        <v>0</v>
      </c>
      <c r="D68" s="44">
        <f t="shared" si="2"/>
        <v>0</v>
      </c>
      <c r="E68" s="44">
        <f t="shared" si="10"/>
        <v>0</v>
      </c>
      <c r="F68" s="44">
        <f t="shared" si="3"/>
        <v>0</v>
      </c>
      <c r="G68" s="26">
        <f t="shared" si="15"/>
        <v>0</v>
      </c>
      <c r="H68" s="44">
        <f t="shared" si="0"/>
        <v>0</v>
      </c>
      <c r="I68" s="44">
        <f t="shared" si="12"/>
        <v>0</v>
      </c>
      <c r="J68" s="44">
        <f t="shared" si="13"/>
        <v>0</v>
      </c>
      <c r="K68" s="44">
        <f t="shared" si="14"/>
        <v>0</v>
      </c>
      <c r="L68" s="44">
        <f t="shared" si="6"/>
        <v>0</v>
      </c>
      <c r="M68" s="26">
        <f t="shared" si="7"/>
        <v>0</v>
      </c>
      <c r="N68" s="26">
        <f t="shared" si="8"/>
        <v>0</v>
      </c>
      <c r="P68" s="41">
        <f t="shared" si="1"/>
        <v>0</v>
      </c>
    </row>
    <row r="69" spans="1:16">
      <c r="A69" s="7">
        <f t="shared" si="9"/>
        <v>46</v>
      </c>
      <c r="B69" s="44">
        <v>30</v>
      </c>
      <c r="C69" s="44">
        <f t="shared" si="11"/>
        <v>0</v>
      </c>
      <c r="D69" s="44">
        <f t="shared" si="2"/>
        <v>0</v>
      </c>
      <c r="E69" s="44">
        <f t="shared" si="10"/>
        <v>0</v>
      </c>
      <c r="F69" s="44">
        <f t="shared" si="3"/>
        <v>0</v>
      </c>
      <c r="G69" s="26">
        <f t="shared" si="15"/>
        <v>0</v>
      </c>
      <c r="H69" s="44">
        <f t="shared" si="0"/>
        <v>0</v>
      </c>
      <c r="I69" s="44">
        <f t="shared" si="12"/>
        <v>0</v>
      </c>
      <c r="J69" s="44">
        <f t="shared" si="13"/>
        <v>0</v>
      </c>
      <c r="K69" s="44">
        <f t="shared" si="14"/>
        <v>0</v>
      </c>
      <c r="L69" s="44">
        <f t="shared" si="6"/>
        <v>0</v>
      </c>
      <c r="M69" s="26">
        <f t="shared" si="7"/>
        <v>0</v>
      </c>
      <c r="N69" s="26">
        <f t="shared" si="8"/>
        <v>0</v>
      </c>
      <c r="P69" s="41">
        <f t="shared" si="1"/>
        <v>0</v>
      </c>
    </row>
    <row r="70" spans="1:16">
      <c r="A70" s="7">
        <f t="shared" si="9"/>
        <v>47</v>
      </c>
      <c r="B70" s="44">
        <v>30</v>
      </c>
      <c r="C70" s="44">
        <f t="shared" si="11"/>
        <v>0</v>
      </c>
      <c r="D70" s="44">
        <f t="shared" si="2"/>
        <v>0</v>
      </c>
      <c r="E70" s="44">
        <f t="shared" si="10"/>
        <v>0</v>
      </c>
      <c r="F70" s="44">
        <f t="shared" si="3"/>
        <v>0</v>
      </c>
      <c r="G70" s="26">
        <f t="shared" si="15"/>
        <v>0</v>
      </c>
      <c r="H70" s="44">
        <f t="shared" si="0"/>
        <v>0</v>
      </c>
      <c r="I70" s="44">
        <f t="shared" si="12"/>
        <v>0</v>
      </c>
      <c r="J70" s="44">
        <f t="shared" si="13"/>
        <v>0</v>
      </c>
      <c r="K70" s="44">
        <f t="shared" si="14"/>
        <v>0</v>
      </c>
      <c r="L70" s="44">
        <f t="shared" si="6"/>
        <v>0</v>
      </c>
      <c r="M70" s="26">
        <f t="shared" si="7"/>
        <v>0</v>
      </c>
      <c r="N70" s="26">
        <f t="shared" si="8"/>
        <v>0</v>
      </c>
      <c r="P70" s="41">
        <f t="shared" si="1"/>
        <v>0</v>
      </c>
    </row>
    <row r="71" spans="1:16">
      <c r="A71" s="7">
        <f t="shared" si="9"/>
        <v>48</v>
      </c>
      <c r="B71" s="44">
        <v>30</v>
      </c>
      <c r="C71" s="44">
        <f t="shared" si="11"/>
        <v>0</v>
      </c>
      <c r="D71" s="44">
        <f t="shared" si="2"/>
        <v>0</v>
      </c>
      <c r="E71" s="44">
        <f t="shared" si="10"/>
        <v>0</v>
      </c>
      <c r="F71" s="44">
        <f t="shared" si="3"/>
        <v>0</v>
      </c>
      <c r="G71" s="26">
        <f t="shared" si="15"/>
        <v>0</v>
      </c>
      <c r="H71" s="44">
        <f t="shared" si="0"/>
        <v>0</v>
      </c>
      <c r="I71" s="44">
        <f t="shared" si="12"/>
        <v>0</v>
      </c>
      <c r="J71" s="44">
        <f t="shared" si="13"/>
        <v>0</v>
      </c>
      <c r="K71" s="44">
        <f t="shared" si="14"/>
        <v>0</v>
      </c>
      <c r="L71" s="44">
        <f t="shared" si="6"/>
        <v>0</v>
      </c>
      <c r="M71" s="26">
        <f t="shared" si="7"/>
        <v>0</v>
      </c>
      <c r="N71" s="26">
        <f t="shared" si="8"/>
        <v>0</v>
      </c>
      <c r="P71" s="41">
        <f t="shared" si="1"/>
        <v>0</v>
      </c>
    </row>
    <row r="72" spans="1:16">
      <c r="A72" s="7">
        <f t="shared" si="9"/>
        <v>49</v>
      </c>
      <c r="B72" s="44">
        <v>30</v>
      </c>
      <c r="C72" s="44">
        <f t="shared" si="11"/>
        <v>0</v>
      </c>
      <c r="D72" s="44">
        <f t="shared" si="2"/>
        <v>0</v>
      </c>
      <c r="E72" s="44">
        <f t="shared" si="10"/>
        <v>0</v>
      </c>
      <c r="F72" s="44">
        <f t="shared" si="3"/>
        <v>0</v>
      </c>
      <c r="G72" s="26">
        <f t="shared" si="15"/>
        <v>0</v>
      </c>
      <c r="H72" s="44">
        <f t="shared" si="0"/>
        <v>0</v>
      </c>
      <c r="I72" s="44">
        <f t="shared" si="12"/>
        <v>0</v>
      </c>
      <c r="J72" s="44">
        <f t="shared" si="13"/>
        <v>0</v>
      </c>
      <c r="K72" s="44">
        <f t="shared" si="14"/>
        <v>0</v>
      </c>
      <c r="L72" s="44">
        <f t="shared" si="6"/>
        <v>0</v>
      </c>
      <c r="M72" s="26">
        <f t="shared" si="7"/>
        <v>0</v>
      </c>
      <c r="N72" s="26">
        <f t="shared" si="8"/>
        <v>0</v>
      </c>
      <c r="P72" s="41">
        <f t="shared" si="1"/>
        <v>0</v>
      </c>
    </row>
    <row r="73" spans="1:16">
      <c r="A73" s="7">
        <f t="shared" si="9"/>
        <v>50</v>
      </c>
      <c r="B73" s="44">
        <v>30</v>
      </c>
      <c r="C73" s="44">
        <f t="shared" si="11"/>
        <v>0</v>
      </c>
      <c r="D73" s="44">
        <f t="shared" si="2"/>
        <v>0</v>
      </c>
      <c r="E73" s="44">
        <f t="shared" si="10"/>
        <v>0</v>
      </c>
      <c r="F73" s="44">
        <f t="shared" si="3"/>
        <v>0</v>
      </c>
      <c r="G73" s="26">
        <f t="shared" si="15"/>
        <v>0</v>
      </c>
      <c r="H73" s="44">
        <f t="shared" si="0"/>
        <v>0</v>
      </c>
      <c r="I73" s="44">
        <f t="shared" si="12"/>
        <v>0</v>
      </c>
      <c r="J73" s="44">
        <f t="shared" si="13"/>
        <v>0</v>
      </c>
      <c r="K73" s="44">
        <f t="shared" si="14"/>
        <v>0</v>
      </c>
      <c r="L73" s="44">
        <f t="shared" si="6"/>
        <v>0</v>
      </c>
      <c r="M73" s="26">
        <f t="shared" si="7"/>
        <v>0</v>
      </c>
      <c r="N73" s="26">
        <f t="shared" si="8"/>
        <v>0</v>
      </c>
      <c r="P73" s="41">
        <f t="shared" si="1"/>
        <v>0</v>
      </c>
    </row>
    <row r="74" spans="1:16">
      <c r="A74" s="7">
        <f t="shared" si="9"/>
        <v>51</v>
      </c>
      <c r="B74" s="44">
        <v>30</v>
      </c>
      <c r="C74" s="44">
        <f t="shared" si="11"/>
        <v>0</v>
      </c>
      <c r="D74" s="44">
        <f t="shared" si="2"/>
        <v>0</v>
      </c>
      <c r="E74" s="44">
        <f t="shared" si="10"/>
        <v>0</v>
      </c>
      <c r="F74" s="44">
        <f t="shared" si="3"/>
        <v>0</v>
      </c>
      <c r="G74" s="26">
        <f t="shared" si="15"/>
        <v>0</v>
      </c>
      <c r="H74" s="44">
        <f t="shared" si="0"/>
        <v>0</v>
      </c>
      <c r="I74" s="44">
        <f t="shared" si="12"/>
        <v>0</v>
      </c>
      <c r="J74" s="44">
        <f t="shared" si="13"/>
        <v>0</v>
      </c>
      <c r="K74" s="44">
        <f t="shared" si="14"/>
        <v>0</v>
      </c>
      <c r="L74" s="44">
        <f t="shared" si="6"/>
        <v>0</v>
      </c>
      <c r="M74" s="26">
        <f t="shared" si="7"/>
        <v>0</v>
      </c>
      <c r="N74" s="26">
        <f t="shared" si="8"/>
        <v>0</v>
      </c>
      <c r="P74" s="41">
        <f t="shared" si="1"/>
        <v>0</v>
      </c>
    </row>
    <row r="75" spans="1:16">
      <c r="A75" s="7">
        <f t="shared" si="9"/>
        <v>52</v>
      </c>
      <c r="B75" s="44">
        <v>30</v>
      </c>
      <c r="C75" s="44">
        <f t="shared" si="11"/>
        <v>0</v>
      </c>
      <c r="D75" s="44">
        <f t="shared" si="2"/>
        <v>0</v>
      </c>
      <c r="E75" s="44">
        <f t="shared" si="10"/>
        <v>0</v>
      </c>
      <c r="F75" s="44">
        <f t="shared" si="3"/>
        <v>0</v>
      </c>
      <c r="G75" s="26">
        <f t="shared" si="15"/>
        <v>0</v>
      </c>
      <c r="H75" s="44">
        <f t="shared" si="0"/>
        <v>0</v>
      </c>
      <c r="I75" s="44">
        <f t="shared" si="12"/>
        <v>0</v>
      </c>
      <c r="J75" s="44">
        <f t="shared" si="13"/>
        <v>0</v>
      </c>
      <c r="K75" s="44">
        <f t="shared" si="14"/>
        <v>0</v>
      </c>
      <c r="L75" s="44">
        <f t="shared" si="6"/>
        <v>0</v>
      </c>
      <c r="M75" s="26">
        <f t="shared" si="7"/>
        <v>0</v>
      </c>
      <c r="N75" s="26">
        <f t="shared" si="8"/>
        <v>0</v>
      </c>
      <c r="P75" s="41">
        <f t="shared" si="1"/>
        <v>0</v>
      </c>
    </row>
    <row r="76" spans="1:16">
      <c r="A76" s="7">
        <f t="shared" si="9"/>
        <v>53</v>
      </c>
      <c r="B76" s="44">
        <v>30</v>
      </c>
      <c r="C76" s="44">
        <f t="shared" si="11"/>
        <v>0</v>
      </c>
      <c r="D76" s="44">
        <f t="shared" si="2"/>
        <v>0</v>
      </c>
      <c r="E76" s="44">
        <f t="shared" si="10"/>
        <v>0</v>
      </c>
      <c r="F76" s="44">
        <f t="shared" si="3"/>
        <v>0</v>
      </c>
      <c r="G76" s="26">
        <f t="shared" si="15"/>
        <v>0</v>
      </c>
      <c r="H76" s="44">
        <f t="shared" si="0"/>
        <v>0</v>
      </c>
      <c r="I76" s="44">
        <f t="shared" si="12"/>
        <v>0</v>
      </c>
      <c r="J76" s="44">
        <f t="shared" si="13"/>
        <v>0</v>
      </c>
      <c r="K76" s="44">
        <f t="shared" si="14"/>
        <v>0</v>
      </c>
      <c r="L76" s="44">
        <f t="shared" si="6"/>
        <v>0</v>
      </c>
      <c r="M76" s="26">
        <f t="shared" si="7"/>
        <v>0</v>
      </c>
      <c r="N76" s="26">
        <f t="shared" si="8"/>
        <v>0</v>
      </c>
      <c r="P76" s="41">
        <f t="shared" si="1"/>
        <v>0</v>
      </c>
    </row>
    <row r="77" spans="1:16">
      <c r="A77" s="7">
        <f t="shared" si="9"/>
        <v>54</v>
      </c>
      <c r="B77" s="44">
        <v>30</v>
      </c>
      <c r="C77" s="44">
        <f t="shared" si="11"/>
        <v>0</v>
      </c>
      <c r="D77" s="44">
        <f t="shared" si="2"/>
        <v>0</v>
      </c>
      <c r="E77" s="44">
        <f t="shared" si="10"/>
        <v>0</v>
      </c>
      <c r="F77" s="44">
        <f t="shared" si="3"/>
        <v>0</v>
      </c>
      <c r="G77" s="26">
        <f t="shared" si="15"/>
        <v>0</v>
      </c>
      <c r="H77" s="44">
        <f t="shared" si="0"/>
        <v>0</v>
      </c>
      <c r="I77" s="44">
        <f t="shared" si="12"/>
        <v>0</v>
      </c>
      <c r="J77" s="44">
        <f t="shared" si="13"/>
        <v>0</v>
      </c>
      <c r="K77" s="44">
        <f t="shared" si="14"/>
        <v>0</v>
      </c>
      <c r="L77" s="44">
        <f t="shared" si="6"/>
        <v>0</v>
      </c>
      <c r="M77" s="26">
        <f t="shared" si="7"/>
        <v>0</v>
      </c>
      <c r="N77" s="26">
        <f t="shared" si="8"/>
        <v>0</v>
      </c>
      <c r="P77" s="41">
        <f t="shared" si="1"/>
        <v>0</v>
      </c>
    </row>
    <row r="78" spans="1:16">
      <c r="A78" s="7">
        <f t="shared" si="9"/>
        <v>55</v>
      </c>
      <c r="B78" s="44">
        <v>30</v>
      </c>
      <c r="C78" s="44">
        <f t="shared" si="11"/>
        <v>0</v>
      </c>
      <c r="D78" s="44">
        <f t="shared" si="2"/>
        <v>0</v>
      </c>
      <c r="E78" s="44">
        <f t="shared" si="10"/>
        <v>0</v>
      </c>
      <c r="F78" s="44">
        <f t="shared" si="3"/>
        <v>0</v>
      </c>
      <c r="G78" s="26">
        <f t="shared" si="15"/>
        <v>0</v>
      </c>
      <c r="H78" s="44">
        <f t="shared" si="0"/>
        <v>0</v>
      </c>
      <c r="I78" s="44">
        <f t="shared" si="12"/>
        <v>0</v>
      </c>
      <c r="J78" s="44">
        <f t="shared" si="13"/>
        <v>0</v>
      </c>
      <c r="K78" s="44">
        <f t="shared" si="14"/>
        <v>0</v>
      </c>
      <c r="L78" s="44">
        <f t="shared" si="6"/>
        <v>0</v>
      </c>
      <c r="M78" s="26">
        <f t="shared" si="7"/>
        <v>0</v>
      </c>
      <c r="N78" s="26">
        <f t="shared" si="8"/>
        <v>0</v>
      </c>
      <c r="P78" s="41">
        <f t="shared" si="1"/>
        <v>0</v>
      </c>
    </row>
    <row r="79" spans="1:16">
      <c r="A79" s="7">
        <f t="shared" si="9"/>
        <v>56</v>
      </c>
      <c r="B79" s="44">
        <v>30</v>
      </c>
      <c r="C79" s="44">
        <f t="shared" si="11"/>
        <v>0</v>
      </c>
      <c r="D79" s="44">
        <f t="shared" si="2"/>
        <v>0</v>
      </c>
      <c r="E79" s="44">
        <f t="shared" si="10"/>
        <v>0</v>
      </c>
      <c r="F79" s="44">
        <f t="shared" si="3"/>
        <v>0</v>
      </c>
      <c r="G79" s="26">
        <f t="shared" si="15"/>
        <v>0</v>
      </c>
      <c r="H79" s="44">
        <f t="shared" si="0"/>
        <v>0</v>
      </c>
      <c r="I79" s="44">
        <f t="shared" si="12"/>
        <v>0</v>
      </c>
      <c r="J79" s="44">
        <f t="shared" si="13"/>
        <v>0</v>
      </c>
      <c r="K79" s="44">
        <f t="shared" si="14"/>
        <v>0</v>
      </c>
      <c r="L79" s="44">
        <f t="shared" si="6"/>
        <v>0</v>
      </c>
      <c r="M79" s="26">
        <f t="shared" si="7"/>
        <v>0</v>
      </c>
      <c r="N79" s="26">
        <f t="shared" si="8"/>
        <v>0</v>
      </c>
      <c r="P79" s="41">
        <f t="shared" si="1"/>
        <v>0</v>
      </c>
    </row>
    <row r="80" spans="1:16">
      <c r="A80" s="7">
        <f t="shared" si="9"/>
        <v>57</v>
      </c>
      <c r="B80" s="44">
        <v>30</v>
      </c>
      <c r="C80" s="44">
        <f t="shared" si="11"/>
        <v>0</v>
      </c>
      <c r="D80" s="44">
        <f t="shared" si="2"/>
        <v>0</v>
      </c>
      <c r="E80" s="44">
        <f t="shared" si="10"/>
        <v>0</v>
      </c>
      <c r="F80" s="44">
        <f t="shared" si="3"/>
        <v>0</v>
      </c>
      <c r="G80" s="26">
        <f t="shared" si="15"/>
        <v>0</v>
      </c>
      <c r="H80" s="44">
        <f t="shared" si="0"/>
        <v>0</v>
      </c>
      <c r="I80" s="44">
        <f t="shared" si="12"/>
        <v>0</v>
      </c>
      <c r="J80" s="44">
        <f t="shared" si="13"/>
        <v>0</v>
      </c>
      <c r="K80" s="44">
        <f t="shared" si="14"/>
        <v>0</v>
      </c>
      <c r="L80" s="44">
        <f t="shared" si="6"/>
        <v>0</v>
      </c>
      <c r="M80" s="26">
        <f t="shared" si="7"/>
        <v>0</v>
      </c>
      <c r="N80" s="26">
        <f t="shared" si="8"/>
        <v>0</v>
      </c>
      <c r="P80" s="41">
        <f t="shared" si="1"/>
        <v>0</v>
      </c>
    </row>
    <row r="81" spans="1:16">
      <c r="A81" s="7">
        <f t="shared" si="9"/>
        <v>58</v>
      </c>
      <c r="B81" s="44">
        <v>30</v>
      </c>
      <c r="C81" s="44">
        <f t="shared" si="11"/>
        <v>0</v>
      </c>
      <c r="D81" s="44">
        <f t="shared" si="2"/>
        <v>0</v>
      </c>
      <c r="E81" s="44">
        <f t="shared" si="10"/>
        <v>0</v>
      </c>
      <c r="F81" s="44">
        <f t="shared" si="3"/>
        <v>0</v>
      </c>
      <c r="G81" s="26">
        <f t="shared" si="15"/>
        <v>0</v>
      </c>
      <c r="H81" s="44">
        <f t="shared" si="0"/>
        <v>0</v>
      </c>
      <c r="I81" s="44">
        <f t="shared" si="12"/>
        <v>0</v>
      </c>
      <c r="J81" s="44">
        <f t="shared" si="13"/>
        <v>0</v>
      </c>
      <c r="K81" s="44">
        <f t="shared" si="14"/>
        <v>0</v>
      </c>
      <c r="L81" s="44">
        <f t="shared" si="6"/>
        <v>0</v>
      </c>
      <c r="M81" s="26">
        <f t="shared" si="7"/>
        <v>0</v>
      </c>
      <c r="N81" s="26">
        <f t="shared" si="8"/>
        <v>0</v>
      </c>
      <c r="P81" s="41">
        <f t="shared" si="1"/>
        <v>0</v>
      </c>
    </row>
    <row r="82" spans="1:16">
      <c r="A82" s="7">
        <f t="shared" si="9"/>
        <v>59</v>
      </c>
      <c r="B82" s="44">
        <v>30</v>
      </c>
      <c r="C82" s="44">
        <f t="shared" si="11"/>
        <v>0</v>
      </c>
      <c r="D82" s="44">
        <f t="shared" si="2"/>
        <v>0</v>
      </c>
      <c r="E82" s="44">
        <f t="shared" si="10"/>
        <v>0</v>
      </c>
      <c r="F82" s="44">
        <f t="shared" si="3"/>
        <v>0</v>
      </c>
      <c r="G82" s="26">
        <f t="shared" si="15"/>
        <v>0</v>
      </c>
      <c r="H82" s="44">
        <f t="shared" si="0"/>
        <v>0</v>
      </c>
      <c r="I82" s="44">
        <f t="shared" si="12"/>
        <v>0</v>
      </c>
      <c r="J82" s="44">
        <f t="shared" si="13"/>
        <v>0</v>
      </c>
      <c r="K82" s="44">
        <f t="shared" si="14"/>
        <v>0</v>
      </c>
      <c r="L82" s="44">
        <f t="shared" si="6"/>
        <v>0</v>
      </c>
      <c r="M82" s="26">
        <f t="shared" si="7"/>
        <v>0</v>
      </c>
      <c r="N82" s="26">
        <f t="shared" si="8"/>
        <v>0</v>
      </c>
      <c r="P82" s="41">
        <f t="shared" si="1"/>
        <v>0</v>
      </c>
    </row>
    <row r="83" spans="1:16">
      <c r="A83" s="7">
        <f t="shared" si="9"/>
        <v>60</v>
      </c>
      <c r="B83" s="44">
        <v>30</v>
      </c>
      <c r="C83" s="44">
        <f t="shared" si="11"/>
        <v>0</v>
      </c>
      <c r="D83" s="44">
        <f t="shared" si="2"/>
        <v>0</v>
      </c>
      <c r="E83" s="44">
        <f t="shared" si="10"/>
        <v>0</v>
      </c>
      <c r="F83" s="44">
        <f t="shared" si="3"/>
        <v>0</v>
      </c>
      <c r="G83" s="26">
        <f t="shared" si="15"/>
        <v>0</v>
      </c>
      <c r="H83" s="44">
        <f t="shared" si="0"/>
        <v>0</v>
      </c>
      <c r="I83" s="44">
        <f t="shared" si="12"/>
        <v>0</v>
      </c>
      <c r="J83" s="44">
        <f t="shared" si="13"/>
        <v>0</v>
      </c>
      <c r="K83" s="44">
        <f t="shared" si="14"/>
        <v>0</v>
      </c>
      <c r="L83" s="44">
        <f t="shared" si="6"/>
        <v>0</v>
      </c>
      <c r="M83" s="26">
        <f t="shared" si="7"/>
        <v>0</v>
      </c>
      <c r="N83" s="26">
        <f t="shared" si="8"/>
        <v>0</v>
      </c>
      <c r="P83" s="41">
        <f t="shared" si="1"/>
        <v>0</v>
      </c>
    </row>
    <row r="84" spans="1:16">
      <c r="A84" s="7">
        <f t="shared" si="9"/>
        <v>61</v>
      </c>
      <c r="B84" s="44">
        <v>30</v>
      </c>
      <c r="C84" s="44">
        <f t="shared" si="11"/>
        <v>0</v>
      </c>
      <c r="D84" s="44">
        <f t="shared" si="2"/>
        <v>0</v>
      </c>
      <c r="E84" s="44">
        <f t="shared" si="10"/>
        <v>0</v>
      </c>
      <c r="F84" s="44">
        <f t="shared" si="3"/>
        <v>0</v>
      </c>
      <c r="G84" s="26">
        <f t="shared" si="15"/>
        <v>0</v>
      </c>
      <c r="H84" s="44">
        <f t="shared" si="0"/>
        <v>0</v>
      </c>
      <c r="I84" s="44">
        <f t="shared" si="12"/>
        <v>0</v>
      </c>
      <c r="J84" s="44">
        <f t="shared" si="13"/>
        <v>0</v>
      </c>
      <c r="K84" s="44">
        <f t="shared" si="14"/>
        <v>0</v>
      </c>
      <c r="L84" s="44">
        <f t="shared" si="6"/>
        <v>0</v>
      </c>
      <c r="M84" s="26">
        <f t="shared" si="7"/>
        <v>0</v>
      </c>
      <c r="N84" s="26">
        <f t="shared" si="8"/>
        <v>0</v>
      </c>
      <c r="P84" s="41">
        <f t="shared" si="1"/>
        <v>0</v>
      </c>
    </row>
    <row r="85" spans="1:16">
      <c r="A85" s="7">
        <f t="shared" si="9"/>
        <v>62</v>
      </c>
      <c r="B85" s="44">
        <v>30</v>
      </c>
      <c r="C85" s="44">
        <f t="shared" si="11"/>
        <v>0</v>
      </c>
      <c r="D85" s="44">
        <f t="shared" si="2"/>
        <v>0</v>
      </c>
      <c r="E85" s="44">
        <f t="shared" si="10"/>
        <v>0</v>
      </c>
      <c r="F85" s="44">
        <f t="shared" si="3"/>
        <v>0</v>
      </c>
      <c r="G85" s="26">
        <f t="shared" si="15"/>
        <v>0</v>
      </c>
      <c r="H85" s="44">
        <f t="shared" si="0"/>
        <v>0</v>
      </c>
      <c r="I85" s="44">
        <f t="shared" si="12"/>
        <v>0</v>
      </c>
      <c r="J85" s="44">
        <f t="shared" si="13"/>
        <v>0</v>
      </c>
      <c r="K85" s="44">
        <f t="shared" si="14"/>
        <v>0</v>
      </c>
      <c r="L85" s="44">
        <f t="shared" si="6"/>
        <v>0</v>
      </c>
      <c r="M85" s="26">
        <f t="shared" si="7"/>
        <v>0</v>
      </c>
      <c r="N85" s="26">
        <f t="shared" si="8"/>
        <v>0</v>
      </c>
      <c r="P85" s="41">
        <f t="shared" si="1"/>
        <v>0</v>
      </c>
    </row>
    <row r="86" spans="1:16">
      <c r="A86" s="7">
        <f t="shared" si="9"/>
        <v>63</v>
      </c>
      <c r="B86" s="44">
        <v>30</v>
      </c>
      <c r="C86" s="44">
        <f t="shared" si="11"/>
        <v>0</v>
      </c>
      <c r="D86" s="44">
        <f t="shared" si="2"/>
        <v>0</v>
      </c>
      <c r="E86" s="44">
        <f t="shared" si="10"/>
        <v>0</v>
      </c>
      <c r="F86" s="44">
        <f t="shared" si="3"/>
        <v>0</v>
      </c>
      <c r="G86" s="26">
        <f t="shared" si="15"/>
        <v>0</v>
      </c>
      <c r="H86" s="44">
        <f t="shared" si="0"/>
        <v>0</v>
      </c>
      <c r="I86" s="44">
        <f t="shared" si="12"/>
        <v>0</v>
      </c>
      <c r="J86" s="44">
        <f t="shared" si="13"/>
        <v>0</v>
      </c>
      <c r="K86" s="44">
        <f t="shared" si="14"/>
        <v>0</v>
      </c>
      <c r="L86" s="44">
        <f t="shared" si="6"/>
        <v>0</v>
      </c>
      <c r="M86" s="26">
        <f t="shared" si="7"/>
        <v>0</v>
      </c>
      <c r="N86" s="26">
        <f t="shared" si="8"/>
        <v>0</v>
      </c>
      <c r="P86" s="41">
        <f t="shared" si="1"/>
        <v>0</v>
      </c>
    </row>
  </sheetData>
  <mergeCells count="5">
    <mergeCell ref="A1:M1"/>
    <mergeCell ref="H3:J3"/>
    <mergeCell ref="A8:A16"/>
    <mergeCell ref="H10:I10"/>
    <mergeCell ref="I21:J21"/>
  </mergeCells>
  <dataValidations count="1">
    <dataValidation type="list" allowBlank="1" showInputMessage="1" showErrorMessage="1" sqref="D18">
      <formula1>$R$7:$R$9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99384168-e42a-40e8-8c31-42c15c52460c}" enabled="0" method="" siteId="{99384168-e42a-40e8-8c31-42c15c52460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Encapsulado LiberCash</vt:lpstr>
      <vt:lpstr>E1</vt:lpstr>
      <vt:lpstr>E2</vt:lpstr>
      <vt:lpstr>E3</vt:lpstr>
      <vt:lpstr>E4</vt:lpstr>
      <vt:lpstr>E5</vt:lpstr>
      <vt:lpstr>E6</vt:lpstr>
      <vt:lpstr>'Encapsulado LiberCash'!Área_de_impresión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usrreslug</dc:creator>
  <cp:lastModifiedBy>usrrespos</cp:lastModifiedBy>
  <cp:lastPrinted>2024-09-13T12:13:53Z</cp:lastPrinted>
  <dcterms:created xsi:type="dcterms:W3CDTF">2024-08-13T14:57:17Z</dcterms:created>
  <dcterms:modified xsi:type="dcterms:W3CDTF">2024-09-13T12:14:46Z</dcterms:modified>
</cp:coreProperties>
</file>