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ns\Desktop\"/>
    </mc:Choice>
  </mc:AlternateContent>
  <xr:revisionPtr revIDLastSave="0" documentId="13_ncr:1_{84CE3165-1D4E-4E43-9268-04912A79B3DE}" xr6:coauthVersionLast="45" xr6:coauthVersionMax="45" xr10:uidLastSave="{00000000-0000-0000-0000-000000000000}"/>
  <bookViews>
    <workbookView xWindow="-108" yWindow="-108" windowWidth="23256" windowHeight="12576" xr2:uid="{1EA22553-AD44-40F4-BE43-4CBD72ABEED7}"/>
  </bookViews>
  <sheets>
    <sheet name="Electoral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P15" i="1" s="1"/>
  <c r="N14" i="1"/>
  <c r="N20" i="1"/>
  <c r="P20" i="1" s="1"/>
  <c r="N19" i="1"/>
  <c r="N10" i="1"/>
  <c r="O10" i="1" s="1"/>
  <c r="N9" i="1"/>
  <c r="P9" i="1" s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K2" i="1"/>
  <c r="J2" i="1"/>
  <c r="D20" i="1"/>
  <c r="D28" i="1"/>
  <c r="D10" i="1"/>
  <c r="D47" i="1"/>
  <c r="D35" i="1"/>
  <c r="D42" i="1"/>
  <c r="D52" i="1"/>
  <c r="D43" i="1"/>
  <c r="D27" i="1"/>
  <c r="D24" i="1"/>
  <c r="D51" i="1"/>
  <c r="D5" i="1"/>
  <c r="D40" i="1"/>
  <c r="D15" i="1"/>
  <c r="D23" i="1"/>
  <c r="D17" i="1"/>
  <c r="D7" i="1"/>
  <c r="D14" i="1"/>
  <c r="D36" i="1"/>
  <c r="D48" i="1"/>
  <c r="D50" i="1"/>
  <c r="D32" i="1"/>
  <c r="D34" i="1"/>
  <c r="D16" i="1"/>
  <c r="D19" i="1"/>
  <c r="D18" i="1"/>
  <c r="D11" i="1"/>
  <c r="D31" i="1"/>
  <c r="D33" i="1"/>
  <c r="D41" i="1"/>
  <c r="D38" i="1"/>
  <c r="D46" i="1"/>
  <c r="D26" i="1"/>
  <c r="D6" i="1"/>
  <c r="D25" i="1"/>
  <c r="D4" i="1"/>
  <c r="D39" i="1"/>
  <c r="D29" i="1"/>
  <c r="D44" i="1"/>
  <c r="D21" i="1"/>
  <c r="D8" i="1"/>
  <c r="D13" i="1"/>
  <c r="D22" i="1"/>
  <c r="D12" i="1"/>
  <c r="D49" i="1"/>
  <c r="D37" i="1"/>
  <c r="D45" i="1"/>
  <c r="D3" i="1"/>
  <c r="O4" i="1" s="1"/>
  <c r="D30" i="1"/>
  <c r="D2" i="1"/>
  <c r="N3" i="1" s="1"/>
  <c r="D9" i="1"/>
  <c r="E53" i="1"/>
  <c r="F20" i="1"/>
  <c r="F28" i="1"/>
  <c r="F10" i="1"/>
  <c r="F47" i="1"/>
  <c r="F35" i="1"/>
  <c r="F42" i="1"/>
  <c r="F43" i="1"/>
  <c r="F27" i="1"/>
  <c r="F24" i="1"/>
  <c r="F51" i="1"/>
  <c r="F5" i="1"/>
  <c r="F40" i="1"/>
  <c r="F15" i="1"/>
  <c r="F23" i="1"/>
  <c r="F17" i="1"/>
  <c r="F7" i="1"/>
  <c r="F14" i="1"/>
  <c r="F36" i="1"/>
  <c r="F48" i="1"/>
  <c r="F50" i="1"/>
  <c r="F32" i="1"/>
  <c r="F34" i="1"/>
  <c r="F16" i="1"/>
  <c r="F19" i="1"/>
  <c r="F18" i="1"/>
  <c r="F11" i="1"/>
  <c r="F31" i="1"/>
  <c r="F33" i="1"/>
  <c r="F41" i="1"/>
  <c r="F38" i="1"/>
  <c r="F46" i="1"/>
  <c r="F26" i="1"/>
  <c r="F6" i="1"/>
  <c r="F25" i="1"/>
  <c r="F4" i="1"/>
  <c r="F39" i="1"/>
  <c r="F29" i="1"/>
  <c r="F44" i="1"/>
  <c r="F21" i="1"/>
  <c r="F8" i="1"/>
  <c r="F13" i="1"/>
  <c r="F22" i="1"/>
  <c r="F12" i="1"/>
  <c r="F49" i="1"/>
  <c r="F37" i="1"/>
  <c r="F45" i="1"/>
  <c r="F3" i="1"/>
  <c r="F30" i="1"/>
  <c r="F2" i="1"/>
  <c r="F9" i="1"/>
  <c r="N4" i="1" l="1"/>
  <c r="N5" i="1" s="1"/>
  <c r="N6" i="1" s="1"/>
  <c r="O3" i="1"/>
  <c r="O5" i="1" s="1"/>
  <c r="O6" i="1" s="1"/>
  <c r="N16" i="1"/>
  <c r="O15" i="1"/>
  <c r="O14" i="1"/>
  <c r="P14" i="1"/>
  <c r="N21" i="1"/>
  <c r="P19" i="1"/>
  <c r="O20" i="1"/>
  <c r="O19" i="1"/>
  <c r="P10" i="1"/>
  <c r="N11" i="1"/>
  <c r="O9" i="1"/>
  <c r="F53" i="1"/>
</calcChain>
</file>

<file path=xl/sharedStrings.xml><?xml version="1.0" encoding="utf-8"?>
<sst xmlns="http://schemas.openxmlformats.org/spreadsheetml/2006/main" count="187" uniqueCount="72">
  <si>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</si>
  <si>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</si>
  <si>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</si>
  <si>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</si>
  <si>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</si>
  <si>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</si>
  <si>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</si>
  <si>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</si>
  <si>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</si>
  <si>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</si>
  <si>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</si>
  <si>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</si>
  <si>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</si>
  <si>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</si>
  <si>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</si>
  <si>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</si>
  <si>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</si>
  <si>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</si>
  <si>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</si>
  <si>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</si>
  <si>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</si>
  <si>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</si>
  <si>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</si>
  <si>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</si>
  <si>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</si>
  <si>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</si>
  <si>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</si>
  <si>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</si>
  <si>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</si>
  <si>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</si>
  <si>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</si>
  <si>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</si>
  <si>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</si>
  <si>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</si>
  <si>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</si>
  <si>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</si>
  <si>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</si>
  <si>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</si>
  <si>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</si>
  <si>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</si>
  <si>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</si>
  <si>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</si>
  <si>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</si>
  <si>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</si>
  <si>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</si>
  <si>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</si>
  <si>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</si>
  <si>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</si>
  <si>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</si>
  <si>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</si>
  <si>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</si>
  <si>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Elec Votes</t>
  </si>
  <si>
    <t>Reps</t>
  </si>
  <si>
    <t>Predicted</t>
  </si>
  <si>
    <t>R</t>
  </si>
  <si>
    <t>D</t>
  </si>
  <si>
    <t>Total</t>
  </si>
  <si>
    <t>District of Columbia</t>
  </si>
  <si>
    <t>Trump Votes</t>
  </si>
  <si>
    <t>Biden Votes</t>
  </si>
  <si>
    <t>Gap</t>
  </si>
  <si>
    <t>Safe</t>
  </si>
  <si>
    <t>Republican</t>
  </si>
  <si>
    <t>Democrat</t>
  </si>
  <si>
    <t>Lean</t>
  </si>
  <si>
    <t>Actual</t>
  </si>
  <si>
    <t>Current</t>
  </si>
  <si>
    <t>% Reporting</t>
  </si>
  <si>
    <t>Percentage of Reported</t>
  </si>
  <si>
    <t>Percentage of Total</t>
  </si>
  <si>
    <t>Suspected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</si>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</sst>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llinois" TargetMode="External"/><Relationship Id="rId18" Type="http://schemas.openxmlformats.org/officeDocument/2006/relationships/hyperlink" Target="https://en.wikipedia.org/wiki/Louisiana" TargetMode="External"/><Relationship Id="rId26" Type="http://schemas.openxmlformats.org/officeDocument/2006/relationships/hyperlink" Target="https://en.wikipedia.org/wiki/Montana" TargetMode="External"/><Relationship Id="rId39" Type="http://schemas.openxmlformats.org/officeDocument/2006/relationships/hyperlink" Target="https://en.wikipedia.org/wiki/Rhode_Island" TargetMode="External"/><Relationship Id="rId21" Type="http://schemas.openxmlformats.org/officeDocument/2006/relationships/hyperlink" Target="https://en.wikipedia.org/wiki/Massachusetts" TargetMode="External"/><Relationship Id="rId34" Type="http://schemas.openxmlformats.org/officeDocument/2006/relationships/hyperlink" Target="https://en.wikipedia.org/wiki/North_Dakota" TargetMode="External"/><Relationship Id="rId42" Type="http://schemas.openxmlformats.org/officeDocument/2006/relationships/hyperlink" Target="https://en.wikipedia.org/wiki/Tennessee" TargetMode="External"/><Relationship Id="rId47" Type="http://schemas.openxmlformats.org/officeDocument/2006/relationships/hyperlink" Target="https://en.wikipedia.org/wiki/Washington_(state)" TargetMode="External"/><Relationship Id="rId50" Type="http://schemas.openxmlformats.org/officeDocument/2006/relationships/hyperlink" Target="https://en.wikipedia.org/wiki/Wyoming" TargetMode="External"/><Relationship Id="rId7" Type="http://schemas.openxmlformats.org/officeDocument/2006/relationships/hyperlink" Target="https://en.wikipedia.org/wiki/Washington,_D.C." TargetMode="External"/><Relationship Id="rId2" Type="http://schemas.openxmlformats.org/officeDocument/2006/relationships/hyperlink" Target="https://en.wikipedia.org/wiki/Arizona" TargetMode="External"/><Relationship Id="rId16" Type="http://schemas.openxmlformats.org/officeDocument/2006/relationships/hyperlink" Target="https://en.wikipedia.org/wiki/Kansas" TargetMode="External"/><Relationship Id="rId29" Type="http://schemas.openxmlformats.org/officeDocument/2006/relationships/hyperlink" Target="https://en.wikipedia.org/wiki/New_Hampshire" TargetMode="External"/><Relationship Id="rId11" Type="http://schemas.openxmlformats.org/officeDocument/2006/relationships/hyperlink" Target="https://en.wikipedia.org/wiki/Hawaii" TargetMode="External"/><Relationship Id="rId24" Type="http://schemas.openxmlformats.org/officeDocument/2006/relationships/hyperlink" Target="https://en.wikipedia.org/wiki/Mississippi" TargetMode="External"/><Relationship Id="rId32" Type="http://schemas.openxmlformats.org/officeDocument/2006/relationships/hyperlink" Target="https://en.wikipedia.org/wiki/New_York_(state)" TargetMode="External"/><Relationship Id="rId37" Type="http://schemas.openxmlformats.org/officeDocument/2006/relationships/hyperlink" Target="https://en.wikipedia.org/wiki/Oregon" TargetMode="External"/><Relationship Id="rId40" Type="http://schemas.openxmlformats.org/officeDocument/2006/relationships/hyperlink" Target="https://en.wikipedia.org/wiki/South_Carolina" TargetMode="External"/><Relationship Id="rId45" Type="http://schemas.openxmlformats.org/officeDocument/2006/relationships/hyperlink" Target="https://en.wikipedia.org/wiki/Vermont" TargetMode="External"/><Relationship Id="rId5" Type="http://schemas.openxmlformats.org/officeDocument/2006/relationships/hyperlink" Target="https://en.wikipedia.org/wiki/Colorado" TargetMode="External"/><Relationship Id="rId15" Type="http://schemas.openxmlformats.org/officeDocument/2006/relationships/hyperlink" Target="https://en.wikipedia.org/wiki/Iowa" TargetMode="External"/><Relationship Id="rId23" Type="http://schemas.openxmlformats.org/officeDocument/2006/relationships/hyperlink" Target="https://en.wikipedia.org/wiki/Minnesot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klahoma" TargetMode="External"/><Relationship Id="rId49" Type="http://schemas.openxmlformats.org/officeDocument/2006/relationships/hyperlink" Target="https://en.wikipedia.org/wiki/Wisconsin" TargetMode="External"/><Relationship Id="rId10" Type="http://schemas.openxmlformats.org/officeDocument/2006/relationships/hyperlink" Target="https://en.wikipedia.org/wiki/Georgia_(U.S._state)" TargetMode="External"/><Relationship Id="rId19" Type="http://schemas.openxmlformats.org/officeDocument/2006/relationships/hyperlink" Target="https://en.wikipedia.org/wiki/Maine" TargetMode="External"/><Relationship Id="rId31" Type="http://schemas.openxmlformats.org/officeDocument/2006/relationships/hyperlink" Target="https://en.wikipedia.org/wiki/New_Mexico" TargetMode="External"/><Relationship Id="rId44" Type="http://schemas.openxmlformats.org/officeDocument/2006/relationships/hyperlink" Target="https://en.wikipedia.org/wiki/Utah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California" TargetMode="External"/><Relationship Id="rId9" Type="http://schemas.openxmlformats.org/officeDocument/2006/relationships/hyperlink" Target="https://en.wikipedia.org/wiki/Florida" TargetMode="External"/><Relationship Id="rId14" Type="http://schemas.openxmlformats.org/officeDocument/2006/relationships/hyperlink" Target="https://en.wikipedia.org/wiki/Indiana" TargetMode="External"/><Relationship Id="rId22" Type="http://schemas.openxmlformats.org/officeDocument/2006/relationships/hyperlink" Target="https://en.wikipedia.org/wiki/Michigan" TargetMode="External"/><Relationship Id="rId27" Type="http://schemas.openxmlformats.org/officeDocument/2006/relationships/hyperlink" Target="https://en.wikipedia.org/wiki/Nebraska" TargetMode="External"/><Relationship Id="rId30" Type="http://schemas.openxmlformats.org/officeDocument/2006/relationships/hyperlink" Target="https://en.wikipedia.org/wiki/New_Jersey" TargetMode="External"/><Relationship Id="rId35" Type="http://schemas.openxmlformats.org/officeDocument/2006/relationships/hyperlink" Target="https://en.wikipedia.org/wiki/Ohio" TargetMode="External"/><Relationship Id="rId43" Type="http://schemas.openxmlformats.org/officeDocument/2006/relationships/hyperlink" Target="https://en.wikipedia.org/wiki/Texas" TargetMode="External"/><Relationship Id="rId48" Type="http://schemas.openxmlformats.org/officeDocument/2006/relationships/hyperlink" Target="https://en.wikipedia.org/wiki/West_Virginia" TargetMode="External"/><Relationship Id="rId8" Type="http://schemas.openxmlformats.org/officeDocument/2006/relationships/hyperlink" Target="https://en.wikipedia.org/wiki/Delaware" TargetMode="External"/><Relationship Id="rId51" Type="http://schemas.openxmlformats.org/officeDocument/2006/relationships/hyperlink" Target="https://en.wikipedia.org/wiki/Alabama" TargetMode="External"/><Relationship Id="rId3" Type="http://schemas.openxmlformats.org/officeDocument/2006/relationships/hyperlink" Target="https://en.wikipedia.org/wiki/Arkansas" TargetMode="External"/><Relationship Id="rId12" Type="http://schemas.openxmlformats.org/officeDocument/2006/relationships/hyperlink" Target="https://en.wikipedia.org/wiki/Idaho" TargetMode="External"/><Relationship Id="rId17" Type="http://schemas.openxmlformats.org/officeDocument/2006/relationships/hyperlink" Target="https://en.wikipedia.org/wiki/Kentucky" TargetMode="External"/><Relationship Id="rId25" Type="http://schemas.openxmlformats.org/officeDocument/2006/relationships/hyperlink" Target="https://en.wikipedia.org/wiki/Missouri" TargetMode="External"/><Relationship Id="rId33" Type="http://schemas.openxmlformats.org/officeDocument/2006/relationships/hyperlink" Target="https://en.wikipedia.org/wiki/North_Carolina" TargetMode="External"/><Relationship Id="rId38" Type="http://schemas.openxmlformats.org/officeDocument/2006/relationships/hyperlink" Target="https://en.wikipedia.org/wiki/Pennsylvania" TargetMode="External"/><Relationship Id="rId46" Type="http://schemas.openxmlformats.org/officeDocument/2006/relationships/hyperlink" Target="https://en.wikipedia.org/wiki/Virginia" TargetMode="External"/><Relationship Id="rId20" Type="http://schemas.openxmlformats.org/officeDocument/2006/relationships/hyperlink" Target="https://en.wikipedia.org/wiki/Maryland" TargetMode="External"/><Relationship Id="rId41" Type="http://schemas.openxmlformats.org/officeDocument/2006/relationships/hyperlink" Target="https://en.wikipedia.org/wiki/South_Dakota" TargetMode="External"/><Relationship Id="rId1" Type="http://schemas.openxmlformats.org/officeDocument/2006/relationships/hyperlink" Target="https://en.wikipedia.org/wiki/Alaska" TargetMode="External"/><Relationship Id="rId6" Type="http://schemas.openxmlformats.org/officeDocument/2006/relationships/hyperlink" Target="https://en.wikipedia.org/wiki/Connectic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D0AF-F408-4E53-BCEF-08F469A5CA94}">
  <dimension ref="A1:P58"/>
  <sheetViews>
    <sheetView tabSelected="1" workbookViewId="0">
      <selection activeCell="I6" sqref="I6"/>
    </sheetView>
  </sheetViews>
  <sheetFormatPr defaultRowHeight="14.4" x14ac:dyDescent="0.3"/>
  <cols>
    <col min="1" max="1" width="17.33203125" bestFit="1" customWidth="1"/>
    <col min="2" max="4" width="14" customWidth="1"/>
    <col min="5" max="5" width="9.44140625" bestFit="1" customWidth="1"/>
    <col min="7" max="7" width="8.88671875" style="4"/>
    <col min="8" max="8" width="9.21875" style="4" bestFit="1" customWidth="1"/>
    <col min="9" max="9" width="8.88671875" style="4"/>
    <col min="13" max="13" width="10.77734375" bestFit="1" customWidth="1"/>
    <col min="14" max="14" width="22.88671875" customWidth="1"/>
    <col min="15" max="15" width="20.5546875" bestFit="1" customWidth="1"/>
    <col min="16" max="16" width="17.21875" bestFit="1" customWidth="1"/>
  </cols>
  <sheetData>
    <row r="1" spans="1:16" x14ac:dyDescent="0.3">
      <c r="A1" t="s">
        <v>50</v>
      </c>
      <c r="B1" t="s">
        <v>58</v>
      </c>
      <c r="C1" t="s">
        <v>59</v>
      </c>
      <c r="D1" t="s">
        <v>60</v>
      </c>
      <c r="E1" t="s">
        <v>51</v>
      </c>
      <c r="F1" t="s">
        <v>52</v>
      </c>
      <c r="G1" s="4" t="s">
        <v>53</v>
      </c>
      <c r="H1" s="4" t="s">
        <v>70</v>
      </c>
      <c r="I1" s="4" t="s">
        <v>65</v>
      </c>
      <c r="J1" t="s">
        <v>54</v>
      </c>
      <c r="K1" t="s">
        <v>55</v>
      </c>
    </row>
    <row r="2" spans="1:16" x14ac:dyDescent="0.3">
      <c r="A2" t="s">
        <v>49</v>
      </c>
      <c r="B2">
        <v>68.507760000000005</v>
      </c>
      <c r="C2">
        <v>28.536999999999999</v>
      </c>
      <c r="D2">
        <f>C2-B2</f>
        <v>-39.970760000000006</v>
      </c>
      <c r="E2">
        <v>3</v>
      </c>
      <c r="F2">
        <f>E2-2</f>
        <v>1</v>
      </c>
      <c r="G2" s="4" t="s">
        <v>54</v>
      </c>
      <c r="H2" s="4" t="s">
        <v>54</v>
      </c>
      <c r="I2" s="4" t="s">
        <v>54</v>
      </c>
      <c r="J2">
        <f>IF(IF(I2="",G2,I2)="R",E2,0)</f>
        <v>3</v>
      </c>
      <c r="K2">
        <f>IF(IF(I2="",G2,I2)="D",E2,0)</f>
        <v>0</v>
      </c>
      <c r="M2" s="7"/>
      <c r="N2" s="8" t="s">
        <v>61</v>
      </c>
      <c r="O2" s="8" t="s">
        <v>64</v>
      </c>
    </row>
    <row r="3" spans="1:16" x14ac:dyDescent="0.3">
      <c r="A3" t="s">
        <v>47</v>
      </c>
      <c r="B3">
        <v>65.784099999999995</v>
      </c>
      <c r="C3">
        <v>32.435650000000003</v>
      </c>
      <c r="D3">
        <f>C3-B3</f>
        <v>-33.348449999999993</v>
      </c>
      <c r="E3">
        <v>5</v>
      </c>
      <c r="F3">
        <f>E3-2</f>
        <v>3</v>
      </c>
      <c r="G3" s="4" t="s">
        <v>54</v>
      </c>
      <c r="H3" s="4" t="s">
        <v>54</v>
      </c>
      <c r="J3">
        <f t="shared" ref="J3:J53" si="0">IF(IF(I3="",G3,I3)="R",E3,0)</f>
        <v>5</v>
      </c>
      <c r="K3">
        <f t="shared" ref="K3:K53" si="1">IF(IF(I3="",G3,I3)="D",E3,0)</f>
        <v>0</v>
      </c>
      <c r="M3" s="7" t="s">
        <v>62</v>
      </c>
      <c r="N3" s="8">
        <f>SUMIF(D2:D52,"&lt;-5",E2:E52)</f>
        <v>126</v>
      </c>
      <c r="O3" s="8">
        <f>SUMIFS(E2:E52,D2:D52,"&lt;0",D2:D52,"&gt;=-5")</f>
        <v>60</v>
      </c>
    </row>
    <row r="4" spans="1:16" x14ac:dyDescent="0.3">
      <c r="A4" t="s">
        <v>35</v>
      </c>
      <c r="B4">
        <v>62.800669999999997</v>
      </c>
      <c r="C4">
        <v>36.038730000000001</v>
      </c>
      <c r="D4">
        <f>C4-B4</f>
        <v>-26.761939999999996</v>
      </c>
      <c r="E4">
        <v>7</v>
      </c>
      <c r="F4">
        <f>E4-2</f>
        <v>5</v>
      </c>
      <c r="G4" s="4" t="s">
        <v>54</v>
      </c>
      <c r="H4" s="4" t="s">
        <v>54</v>
      </c>
      <c r="J4">
        <f t="shared" si="0"/>
        <v>7</v>
      </c>
      <c r="K4">
        <f t="shared" si="1"/>
        <v>0</v>
      </c>
      <c r="M4" s="7" t="s">
        <v>63</v>
      </c>
      <c r="N4" s="8">
        <f>SUMIF(D2:D52,"&gt;5",E2:E52)</f>
        <v>279</v>
      </c>
      <c r="O4" s="8">
        <f>SUMIFS(E2:E52,D2:D52,"&gt;0",D2:D52,"&lt;=5")</f>
        <v>73</v>
      </c>
    </row>
    <row r="5" spans="1:16" x14ac:dyDescent="0.3">
      <c r="A5" t="s">
        <v>11</v>
      </c>
      <c r="B5">
        <v>61.704239999999999</v>
      </c>
      <c r="C5">
        <v>35.522669999999998</v>
      </c>
      <c r="D5">
        <f>C5-B5</f>
        <v>-26.181570000000001</v>
      </c>
      <c r="E5">
        <v>4</v>
      </c>
      <c r="F5">
        <f>E5-2</f>
        <v>2</v>
      </c>
      <c r="G5" s="4" t="s">
        <v>54</v>
      </c>
      <c r="H5" s="4" t="s">
        <v>54</v>
      </c>
      <c r="J5">
        <f t="shared" si="0"/>
        <v>4</v>
      </c>
      <c r="K5">
        <f t="shared" si="1"/>
        <v>0</v>
      </c>
      <c r="M5" s="7" t="s">
        <v>56</v>
      </c>
      <c r="N5" s="8">
        <f>SUM(N3:N4)</f>
        <v>405</v>
      </c>
      <c r="O5" s="8">
        <f>SUM(O3:O4)</f>
        <v>133</v>
      </c>
    </row>
    <row r="6" spans="1:16" x14ac:dyDescent="0.3">
      <c r="A6" t="s">
        <v>33</v>
      </c>
      <c r="B6">
        <v>61.282510000000002</v>
      </c>
      <c r="C6">
        <v>36.146299999999997</v>
      </c>
      <c r="D6">
        <f>C6-B6</f>
        <v>-25.136210000000005</v>
      </c>
      <c r="E6">
        <v>3</v>
      </c>
      <c r="F6">
        <f>E6-2</f>
        <v>1</v>
      </c>
      <c r="G6" s="4" t="s">
        <v>54</v>
      </c>
      <c r="H6" s="4" t="s">
        <v>54</v>
      </c>
      <c r="J6">
        <f t="shared" si="0"/>
        <v>3</v>
      </c>
      <c r="K6">
        <f t="shared" si="1"/>
        <v>0</v>
      </c>
      <c r="M6" s="10" t="s">
        <v>71</v>
      </c>
      <c r="N6" s="9">
        <f>N5/538</f>
        <v>0.75278810408921937</v>
      </c>
      <c r="O6" s="9">
        <f>O5/538</f>
        <v>0.24721189591078066</v>
      </c>
    </row>
    <row r="7" spans="1:16" x14ac:dyDescent="0.3">
      <c r="A7" t="s">
        <v>16</v>
      </c>
      <c r="B7">
        <v>59.535290000000003</v>
      </c>
      <c r="C7">
        <v>39.296309999999998</v>
      </c>
      <c r="D7">
        <f>C7-B7</f>
        <v>-20.238980000000005</v>
      </c>
      <c r="E7">
        <v>8</v>
      </c>
      <c r="F7">
        <f>E7-2</f>
        <v>6</v>
      </c>
      <c r="G7" s="4" t="s">
        <v>54</v>
      </c>
      <c r="H7" s="4" t="s">
        <v>54</v>
      </c>
      <c r="J7">
        <f t="shared" si="0"/>
        <v>8</v>
      </c>
      <c r="K7">
        <f t="shared" si="1"/>
        <v>0</v>
      </c>
    </row>
    <row r="8" spans="1:16" x14ac:dyDescent="0.3">
      <c r="A8" t="s">
        <v>40</v>
      </c>
      <c r="B8">
        <v>59.410910000000001</v>
      </c>
      <c r="C8">
        <v>39.236319999999999</v>
      </c>
      <c r="D8">
        <f>C8-B8</f>
        <v>-20.174590000000002</v>
      </c>
      <c r="E8">
        <v>3</v>
      </c>
      <c r="F8">
        <f>E8-2</f>
        <v>1</v>
      </c>
      <c r="G8" s="4" t="s">
        <v>54</v>
      </c>
      <c r="H8" s="4" t="s">
        <v>54</v>
      </c>
      <c r="J8">
        <f t="shared" si="0"/>
        <v>3</v>
      </c>
      <c r="K8">
        <f t="shared" si="1"/>
        <v>0</v>
      </c>
      <c r="M8" s="7" t="s">
        <v>65</v>
      </c>
      <c r="N8" s="8" t="s">
        <v>66</v>
      </c>
      <c r="O8" s="7" t="s">
        <v>68</v>
      </c>
      <c r="P8" s="7" t="s">
        <v>69</v>
      </c>
    </row>
    <row r="9" spans="1:16" x14ac:dyDescent="0.3">
      <c r="A9" t="s">
        <v>0</v>
      </c>
      <c r="B9">
        <v>59.365670000000001</v>
      </c>
      <c r="C9">
        <v>39.842730000000003</v>
      </c>
      <c r="D9">
        <f>C9-B9</f>
        <v>-19.522939999999998</v>
      </c>
      <c r="E9">
        <v>9</v>
      </c>
      <c r="F9">
        <f>E9-2</f>
        <v>7</v>
      </c>
      <c r="G9" s="4" t="s">
        <v>54</v>
      </c>
      <c r="H9" s="4" t="s">
        <v>54</v>
      </c>
      <c r="J9">
        <f t="shared" si="0"/>
        <v>9</v>
      </c>
      <c r="K9">
        <f t="shared" si="1"/>
        <v>0</v>
      </c>
      <c r="M9" s="7" t="s">
        <v>62</v>
      </c>
      <c r="N9" s="8">
        <f>SUMIF(I2:I52,"R",E2:E52)</f>
        <v>3</v>
      </c>
      <c r="O9" s="9">
        <f>N9/SUM(N9:N10)</f>
        <v>0.5</v>
      </c>
      <c r="P9" s="9">
        <f>N9/538</f>
        <v>5.5762081784386614E-3</v>
      </c>
    </row>
    <row r="10" spans="1:16" x14ac:dyDescent="0.3">
      <c r="A10" t="s">
        <v>3</v>
      </c>
      <c r="B10">
        <v>58.871490000000001</v>
      </c>
      <c r="C10">
        <v>39.614440000000002</v>
      </c>
      <c r="D10">
        <f>C10-B10</f>
        <v>-19.25705</v>
      </c>
      <c r="E10">
        <v>6</v>
      </c>
      <c r="F10">
        <f>E10-2</f>
        <v>4</v>
      </c>
      <c r="G10" s="4" t="s">
        <v>54</v>
      </c>
      <c r="H10" s="4" t="s">
        <v>54</v>
      </c>
      <c r="J10">
        <f t="shared" si="0"/>
        <v>6</v>
      </c>
      <c r="K10">
        <f t="shared" si="1"/>
        <v>0</v>
      </c>
      <c r="M10" s="7" t="s">
        <v>63</v>
      </c>
      <c r="N10" s="8">
        <f>SUMIF(I2:I52,"D",E2:E52)</f>
        <v>3</v>
      </c>
      <c r="O10" s="9">
        <f>N10/SUM(N9:N10)</f>
        <v>0.5</v>
      </c>
      <c r="P10" s="9">
        <f>N10/538</f>
        <v>5.5762081784386614E-3</v>
      </c>
    </row>
    <row r="11" spans="1:16" x14ac:dyDescent="0.3">
      <c r="A11" t="s">
        <v>26</v>
      </c>
      <c r="B11">
        <v>58.084209999999999</v>
      </c>
      <c r="C11">
        <v>40.138559999999998</v>
      </c>
      <c r="D11">
        <f>C11-B11</f>
        <v>-17.945650000000001</v>
      </c>
      <c r="E11">
        <v>5</v>
      </c>
      <c r="F11">
        <f>E11-2</f>
        <v>3</v>
      </c>
      <c r="G11" s="4" t="s">
        <v>54</v>
      </c>
      <c r="H11" s="4" t="s">
        <v>54</v>
      </c>
      <c r="J11">
        <f t="shared" si="0"/>
        <v>5</v>
      </c>
      <c r="K11">
        <f t="shared" si="1"/>
        <v>0</v>
      </c>
      <c r="M11" s="7" t="s">
        <v>67</v>
      </c>
      <c r="N11" s="9">
        <f>SUM(N9:N10)/538</f>
        <v>1.1152416356877323E-2</v>
      </c>
    </row>
    <row r="12" spans="1:16" x14ac:dyDescent="0.3">
      <c r="A12" t="s">
        <v>43</v>
      </c>
      <c r="B12">
        <v>56.90992</v>
      </c>
      <c r="C12">
        <v>40.147730000000003</v>
      </c>
      <c r="D12">
        <f>C12-B12</f>
        <v>-16.762189999999997</v>
      </c>
      <c r="E12">
        <v>6</v>
      </c>
      <c r="F12">
        <f>E12-2</f>
        <v>4</v>
      </c>
      <c r="G12" s="4" t="s">
        <v>54</v>
      </c>
      <c r="H12" s="4" t="s">
        <v>54</v>
      </c>
      <c r="J12">
        <f t="shared" si="0"/>
        <v>6</v>
      </c>
      <c r="K12">
        <f t="shared" si="1"/>
        <v>0</v>
      </c>
    </row>
    <row r="13" spans="1:16" x14ac:dyDescent="0.3">
      <c r="A13" t="s">
        <v>41</v>
      </c>
      <c r="B13">
        <v>57.740319999999997</v>
      </c>
      <c r="C13">
        <v>41.212809999999998</v>
      </c>
      <c r="D13">
        <f>C13-B13</f>
        <v>-16.527509999999999</v>
      </c>
      <c r="E13">
        <v>11</v>
      </c>
      <c r="F13">
        <f>E13-2</f>
        <v>9</v>
      </c>
      <c r="G13" s="4" t="s">
        <v>54</v>
      </c>
      <c r="H13" s="4" t="s">
        <v>54</v>
      </c>
      <c r="J13">
        <f t="shared" si="0"/>
        <v>11</v>
      </c>
      <c r="K13">
        <f t="shared" si="1"/>
        <v>0</v>
      </c>
      <c r="M13" s="7" t="s">
        <v>70</v>
      </c>
      <c r="N13" s="8" t="s">
        <v>66</v>
      </c>
      <c r="O13" s="7" t="s">
        <v>68</v>
      </c>
      <c r="P13" s="7" t="s">
        <v>69</v>
      </c>
    </row>
    <row r="14" spans="1:16" x14ac:dyDescent="0.3">
      <c r="A14" t="s">
        <v>17</v>
      </c>
      <c r="B14">
        <v>56.856270000000002</v>
      </c>
      <c r="C14">
        <v>42.312820000000002</v>
      </c>
      <c r="D14">
        <f>C14-B14</f>
        <v>-14.54345</v>
      </c>
      <c r="E14">
        <v>8</v>
      </c>
      <c r="F14">
        <f>E14-2</f>
        <v>6</v>
      </c>
      <c r="G14" s="4" t="s">
        <v>54</v>
      </c>
      <c r="H14" s="4" t="s">
        <v>54</v>
      </c>
      <c r="J14">
        <f t="shared" si="0"/>
        <v>8</v>
      </c>
      <c r="K14">
        <f t="shared" si="1"/>
        <v>0</v>
      </c>
      <c r="M14" s="7" t="s">
        <v>62</v>
      </c>
      <c r="N14" s="8">
        <f>SUMIF(H2:H52,"R",E2:E52)</f>
        <v>117</v>
      </c>
      <c r="O14" s="9">
        <f>N14/SUM(N14:N15)</f>
        <v>0.28888888888888886</v>
      </c>
      <c r="P14" s="9">
        <f>N14/538</f>
        <v>0.21747211895910781</v>
      </c>
    </row>
    <row r="15" spans="1:16" x14ac:dyDescent="0.3">
      <c r="A15" t="s">
        <v>13</v>
      </c>
      <c r="B15">
        <v>55.336640000000003</v>
      </c>
      <c r="C15">
        <v>43.339120000000001</v>
      </c>
      <c r="D15">
        <f>C15-B15</f>
        <v>-11.997520000000002</v>
      </c>
      <c r="E15">
        <v>11</v>
      </c>
      <c r="F15">
        <f>E15-2</f>
        <v>9</v>
      </c>
      <c r="G15" s="4" t="s">
        <v>55</v>
      </c>
      <c r="H15" s="4" t="s">
        <v>55</v>
      </c>
      <c r="J15">
        <f t="shared" si="0"/>
        <v>0</v>
      </c>
      <c r="K15">
        <f t="shared" si="1"/>
        <v>11</v>
      </c>
      <c r="M15" s="7" t="s">
        <v>63</v>
      </c>
      <c r="N15" s="8">
        <f>SUMIF(H2:H52,"D",E2:E52)</f>
        <v>288</v>
      </c>
      <c r="O15" s="9">
        <f>N15/SUM(N14:N15)</f>
        <v>0.71111111111111114</v>
      </c>
      <c r="P15" s="9">
        <f>N15/538</f>
        <v>0.53531598513011147</v>
      </c>
    </row>
    <row r="16" spans="1:16" x14ac:dyDescent="0.3">
      <c r="A16" t="s">
        <v>23</v>
      </c>
      <c r="B16">
        <v>55.541780000000003</v>
      </c>
      <c r="C16">
        <v>43.677570000000003</v>
      </c>
      <c r="D16">
        <f>C16-B16</f>
        <v>-11.86421</v>
      </c>
      <c r="E16">
        <v>6</v>
      </c>
      <c r="F16">
        <f>E16-2</f>
        <v>4</v>
      </c>
      <c r="G16" s="4" t="s">
        <v>54</v>
      </c>
      <c r="H16" s="4" t="s">
        <v>54</v>
      </c>
      <c r="J16">
        <f t="shared" si="0"/>
        <v>6</v>
      </c>
      <c r="K16">
        <f t="shared" si="1"/>
        <v>0</v>
      </c>
      <c r="M16" s="7" t="s">
        <v>67</v>
      </c>
      <c r="N16" s="9">
        <f>SUM(N14:N15)/538</f>
        <v>0.75278810408921937</v>
      </c>
    </row>
    <row r="17" spans="1:16" x14ac:dyDescent="0.3">
      <c r="A17" t="s">
        <v>15</v>
      </c>
      <c r="B17">
        <v>54.351680000000002</v>
      </c>
      <c r="C17">
        <v>43.854590000000002</v>
      </c>
      <c r="D17">
        <f>C17-B17</f>
        <v>-10.49709</v>
      </c>
      <c r="E17">
        <v>6</v>
      </c>
      <c r="F17">
        <f>E17-2</f>
        <v>4</v>
      </c>
      <c r="G17" s="4" t="s">
        <v>54</v>
      </c>
      <c r="H17" s="4" t="s">
        <v>54</v>
      </c>
      <c r="J17">
        <f t="shared" si="0"/>
        <v>6</v>
      </c>
      <c r="K17">
        <f t="shared" si="1"/>
        <v>0</v>
      </c>
      <c r="N17" s="6"/>
    </row>
    <row r="18" spans="1:16" x14ac:dyDescent="0.3">
      <c r="A18" t="s">
        <v>25</v>
      </c>
      <c r="B18">
        <v>54.13673</v>
      </c>
      <c r="C18">
        <v>43.737609999999997</v>
      </c>
      <c r="D18">
        <f>C18-B18</f>
        <v>-10.399120000000003</v>
      </c>
      <c r="E18">
        <v>3</v>
      </c>
      <c r="F18">
        <f>E18-2</f>
        <v>1</v>
      </c>
      <c r="G18" s="4" t="s">
        <v>54</v>
      </c>
      <c r="H18" s="4" t="s">
        <v>54</v>
      </c>
      <c r="J18">
        <f t="shared" si="0"/>
        <v>3</v>
      </c>
      <c r="K18">
        <f t="shared" si="1"/>
        <v>0</v>
      </c>
      <c r="M18" s="7" t="s">
        <v>53</v>
      </c>
      <c r="N18" s="8" t="s">
        <v>66</v>
      </c>
      <c r="O18" s="7" t="s">
        <v>68</v>
      </c>
      <c r="P18" s="7" t="s">
        <v>69</v>
      </c>
    </row>
    <row r="19" spans="1:16" x14ac:dyDescent="0.3">
      <c r="A19" t="s">
        <v>24</v>
      </c>
      <c r="B19">
        <v>54.094070000000002</v>
      </c>
      <c r="C19">
        <v>44.551160000000003</v>
      </c>
      <c r="D19">
        <f>C19-B19</f>
        <v>-9.5429099999999991</v>
      </c>
      <c r="E19">
        <v>10</v>
      </c>
      <c r="F19">
        <f>E19-2</f>
        <v>8</v>
      </c>
      <c r="G19" s="4" t="s">
        <v>54</v>
      </c>
      <c r="H19" s="4" t="s">
        <v>54</v>
      </c>
      <c r="J19">
        <f t="shared" si="0"/>
        <v>10</v>
      </c>
      <c r="K19">
        <f t="shared" si="1"/>
        <v>0</v>
      </c>
      <c r="M19" s="7" t="s">
        <v>62</v>
      </c>
      <c r="N19" s="8">
        <f>SUMIF(G2:G52,"R",E2:E52)</f>
        <v>210</v>
      </c>
      <c r="O19" s="9">
        <f>N19/SUM(N19:N20)</f>
        <v>0.3903345724907063</v>
      </c>
      <c r="P19" s="9">
        <f>N19/538</f>
        <v>0.3903345724907063</v>
      </c>
    </row>
    <row r="20" spans="1:16" x14ac:dyDescent="0.3">
      <c r="A20" t="s">
        <v>1</v>
      </c>
      <c r="B20">
        <v>52.763330000000003</v>
      </c>
      <c r="C20">
        <v>45.01343</v>
      </c>
      <c r="D20">
        <f>C20-B20</f>
        <v>-7.7499000000000038</v>
      </c>
      <c r="E20">
        <v>3</v>
      </c>
      <c r="F20">
        <f>E20-2</f>
        <v>1</v>
      </c>
      <c r="G20" s="4" t="s">
        <v>55</v>
      </c>
      <c r="H20" s="4" t="s">
        <v>55</v>
      </c>
      <c r="J20">
        <f t="shared" si="0"/>
        <v>0</v>
      </c>
      <c r="K20">
        <f t="shared" si="1"/>
        <v>3</v>
      </c>
      <c r="M20" s="7" t="s">
        <v>63</v>
      </c>
      <c r="N20" s="8">
        <f>SUMIF(G2:G52,"D",E2:E52)</f>
        <v>328</v>
      </c>
      <c r="O20" s="9">
        <f>N20/SUM(N19:N20)</f>
        <v>0.60966542750929364</v>
      </c>
      <c r="P20" s="9">
        <f>N20/538</f>
        <v>0.60966542750929364</v>
      </c>
    </row>
    <row r="21" spans="1:16" x14ac:dyDescent="0.3">
      <c r="A21" t="s">
        <v>39</v>
      </c>
      <c r="B21">
        <v>53.164589999999997</v>
      </c>
      <c r="C21">
        <v>45.9803</v>
      </c>
      <c r="D21">
        <f>C21-B21</f>
        <v>-7.1842899999999972</v>
      </c>
      <c r="E21">
        <v>9</v>
      </c>
      <c r="F21">
        <f>E21-2</f>
        <v>7</v>
      </c>
      <c r="G21" s="4" t="s">
        <v>54</v>
      </c>
      <c r="H21" s="4" t="s">
        <v>54</v>
      </c>
      <c r="J21">
        <f t="shared" si="0"/>
        <v>9</v>
      </c>
      <c r="K21">
        <f t="shared" si="1"/>
        <v>0</v>
      </c>
      <c r="M21" s="7" t="s">
        <v>67</v>
      </c>
      <c r="N21" s="9">
        <f>SUM(N19:N20)/538</f>
        <v>1</v>
      </c>
    </row>
    <row r="22" spans="1:16" x14ac:dyDescent="0.3">
      <c r="A22" t="s">
        <v>42</v>
      </c>
      <c r="B22">
        <v>51.339309999999998</v>
      </c>
      <c r="C22">
        <v>47.673960000000001</v>
      </c>
      <c r="D22">
        <f>C22-B22</f>
        <v>-3.6653499999999966</v>
      </c>
      <c r="E22">
        <v>38</v>
      </c>
      <c r="F22">
        <f>E22-2</f>
        <v>36</v>
      </c>
      <c r="G22" s="4" t="s">
        <v>54</v>
      </c>
      <c r="J22">
        <f t="shared" si="0"/>
        <v>38</v>
      </c>
      <c r="K22">
        <f t="shared" si="1"/>
        <v>0</v>
      </c>
    </row>
    <row r="23" spans="1:16" x14ac:dyDescent="0.3">
      <c r="A23" t="s">
        <v>14</v>
      </c>
      <c r="B23">
        <v>50.659669999999998</v>
      </c>
      <c r="C23">
        <v>48.03492</v>
      </c>
      <c r="D23">
        <f>C23-B23</f>
        <v>-2.6247499999999988</v>
      </c>
      <c r="E23">
        <v>6</v>
      </c>
      <c r="F23">
        <f>E23-2</f>
        <v>4</v>
      </c>
      <c r="G23" s="4" t="s">
        <v>54</v>
      </c>
      <c r="J23">
        <f t="shared" si="0"/>
        <v>6</v>
      </c>
      <c r="K23">
        <f t="shared" si="1"/>
        <v>0</v>
      </c>
    </row>
    <row r="24" spans="1:16" x14ac:dyDescent="0.3">
      <c r="A24" t="s">
        <v>9</v>
      </c>
      <c r="B24">
        <v>49.950890000000001</v>
      </c>
      <c r="C24">
        <v>49.248779999999996</v>
      </c>
      <c r="D24">
        <f>C24-B24</f>
        <v>-0.70211000000000467</v>
      </c>
      <c r="E24">
        <v>16</v>
      </c>
      <c r="F24">
        <f>E24-2</f>
        <v>14</v>
      </c>
      <c r="G24" s="4" t="s">
        <v>54</v>
      </c>
      <c r="J24">
        <f t="shared" si="0"/>
        <v>16</v>
      </c>
      <c r="K24">
        <f t="shared" si="1"/>
        <v>0</v>
      </c>
    </row>
    <row r="25" spans="1:16" x14ac:dyDescent="0.3">
      <c r="A25" t="s">
        <v>34</v>
      </c>
      <c r="B25">
        <v>49.401330000000002</v>
      </c>
      <c r="C25">
        <v>49.60107</v>
      </c>
      <c r="D25">
        <f>C25-B25</f>
        <v>0.19973999999999847</v>
      </c>
      <c r="E25">
        <v>18</v>
      </c>
      <c r="F25">
        <f>E25-2</f>
        <v>16</v>
      </c>
      <c r="G25" s="4" t="s">
        <v>54</v>
      </c>
      <c r="J25">
        <f t="shared" si="0"/>
        <v>18</v>
      </c>
      <c r="K25">
        <f t="shared" si="1"/>
        <v>0</v>
      </c>
    </row>
    <row r="26" spans="1:16" x14ac:dyDescent="0.3">
      <c r="A26" t="s">
        <v>32</v>
      </c>
      <c r="B26">
        <v>48.971449999999997</v>
      </c>
      <c r="C26">
        <v>50.279730000000001</v>
      </c>
      <c r="D26">
        <f>C26-B26</f>
        <v>1.3082800000000034</v>
      </c>
      <c r="E26">
        <v>15</v>
      </c>
      <c r="F26">
        <f>E26-2</f>
        <v>13</v>
      </c>
      <c r="G26" s="4" t="s">
        <v>54</v>
      </c>
      <c r="J26">
        <f t="shared" si="0"/>
        <v>15</v>
      </c>
      <c r="K26">
        <f t="shared" si="1"/>
        <v>0</v>
      </c>
    </row>
    <row r="27" spans="1:16" x14ac:dyDescent="0.3">
      <c r="A27" t="s">
        <v>8</v>
      </c>
      <c r="B27">
        <v>48.314300000000003</v>
      </c>
      <c r="C27">
        <v>50.897399999999998</v>
      </c>
      <c r="D27">
        <f>C27-B27</f>
        <v>2.5830999999999946</v>
      </c>
      <c r="E27">
        <v>29</v>
      </c>
      <c r="F27">
        <f>E27-2</f>
        <v>27</v>
      </c>
      <c r="G27" s="4" t="s">
        <v>55</v>
      </c>
      <c r="J27">
        <f t="shared" si="0"/>
        <v>0</v>
      </c>
      <c r="K27">
        <f t="shared" si="1"/>
        <v>29</v>
      </c>
    </row>
    <row r="28" spans="1:16" x14ac:dyDescent="0.3">
      <c r="A28" t="s">
        <v>2</v>
      </c>
      <c r="B28">
        <v>47.865549999999999</v>
      </c>
      <c r="C28">
        <v>50.830039999999997</v>
      </c>
      <c r="D28">
        <f>C28-B28</f>
        <v>2.9644899999999978</v>
      </c>
      <c r="E28">
        <v>11</v>
      </c>
      <c r="F28">
        <f>E28-2</f>
        <v>9</v>
      </c>
      <c r="G28" s="4" t="s">
        <v>55</v>
      </c>
      <c r="J28">
        <f t="shared" si="0"/>
        <v>0</v>
      </c>
      <c r="K28">
        <f t="shared" si="1"/>
        <v>11</v>
      </c>
    </row>
    <row r="29" spans="1:16" x14ac:dyDescent="0.3">
      <c r="A29" t="s">
        <v>37</v>
      </c>
      <c r="B29">
        <v>46.87032</v>
      </c>
      <c r="C29">
        <v>52.422240000000002</v>
      </c>
      <c r="D29">
        <f>C29-B29</f>
        <v>5.5519200000000026</v>
      </c>
      <c r="E29">
        <v>20</v>
      </c>
      <c r="F29">
        <f>E29-2</f>
        <v>18</v>
      </c>
      <c r="G29" s="4" t="s">
        <v>55</v>
      </c>
      <c r="H29" s="4" t="s">
        <v>55</v>
      </c>
      <c r="J29">
        <f t="shared" si="0"/>
        <v>0</v>
      </c>
      <c r="K29">
        <f t="shared" si="1"/>
        <v>20</v>
      </c>
    </row>
    <row r="30" spans="1:16" x14ac:dyDescent="0.3">
      <c r="A30" t="s">
        <v>48</v>
      </c>
      <c r="B30">
        <v>46.439019999999999</v>
      </c>
      <c r="C30">
        <v>52.622399999999999</v>
      </c>
      <c r="D30">
        <f>C30-B30</f>
        <v>6.1833799999999997</v>
      </c>
      <c r="E30">
        <v>10</v>
      </c>
      <c r="F30">
        <f>E30-2</f>
        <v>8</v>
      </c>
      <c r="G30" s="4" t="s">
        <v>55</v>
      </c>
      <c r="H30" s="4" t="s">
        <v>55</v>
      </c>
      <c r="J30">
        <f t="shared" si="0"/>
        <v>0</v>
      </c>
      <c r="K30">
        <f t="shared" si="1"/>
        <v>10</v>
      </c>
    </row>
    <row r="31" spans="1:16" x14ac:dyDescent="0.3">
      <c r="A31" t="s">
        <v>27</v>
      </c>
      <c r="B31">
        <v>45.76587</v>
      </c>
      <c r="C31">
        <v>52.676009999999998</v>
      </c>
      <c r="D31">
        <f>C31-B31</f>
        <v>6.9101399999999984</v>
      </c>
      <c r="E31">
        <v>6</v>
      </c>
      <c r="F31">
        <f>E31-2</f>
        <v>4</v>
      </c>
      <c r="G31" s="4" t="s">
        <v>55</v>
      </c>
      <c r="H31" s="4" t="s">
        <v>55</v>
      </c>
      <c r="J31">
        <f t="shared" si="0"/>
        <v>0</v>
      </c>
      <c r="K31">
        <f t="shared" si="1"/>
        <v>6</v>
      </c>
    </row>
    <row r="32" spans="1:16" x14ac:dyDescent="0.3">
      <c r="A32" t="s">
        <v>21</v>
      </c>
      <c r="B32">
        <v>45.439909999999998</v>
      </c>
      <c r="C32">
        <v>53.47786</v>
      </c>
      <c r="D32">
        <f>C32-B32</f>
        <v>8.0379500000000021</v>
      </c>
      <c r="E32">
        <v>16</v>
      </c>
      <c r="F32">
        <f>E32-2</f>
        <v>14</v>
      </c>
      <c r="G32" s="4" t="s">
        <v>55</v>
      </c>
      <c r="H32" s="4" t="s">
        <v>55</v>
      </c>
      <c r="J32">
        <f t="shared" si="0"/>
        <v>0</v>
      </c>
      <c r="K32">
        <f t="shared" si="1"/>
        <v>16</v>
      </c>
    </row>
    <row r="33" spans="1:11" x14ac:dyDescent="0.3">
      <c r="A33" t="s">
        <v>28</v>
      </c>
      <c r="B33">
        <v>45.416530000000002</v>
      </c>
      <c r="C33">
        <v>53.62547</v>
      </c>
      <c r="D33">
        <f>C33-B33</f>
        <v>8.2089399999999983</v>
      </c>
      <c r="E33">
        <v>4</v>
      </c>
      <c r="F33">
        <f>E33-2</f>
        <v>2</v>
      </c>
      <c r="G33" s="4" t="s">
        <v>55</v>
      </c>
      <c r="H33" s="4" t="s">
        <v>55</v>
      </c>
      <c r="J33">
        <f t="shared" si="0"/>
        <v>0</v>
      </c>
      <c r="K33">
        <f t="shared" si="1"/>
        <v>4</v>
      </c>
    </row>
    <row r="34" spans="1:11" x14ac:dyDescent="0.3">
      <c r="A34" t="s">
        <v>22</v>
      </c>
      <c r="B34">
        <v>45.117319999999999</v>
      </c>
      <c r="C34">
        <v>53.348619999999997</v>
      </c>
      <c r="D34">
        <f>C34-B34</f>
        <v>8.2312999999999974</v>
      </c>
      <c r="E34">
        <v>10</v>
      </c>
      <c r="F34">
        <f>E34-2</f>
        <v>8</v>
      </c>
      <c r="G34" s="4" t="s">
        <v>55</v>
      </c>
      <c r="H34" s="4" t="s">
        <v>55</v>
      </c>
      <c r="J34">
        <f t="shared" si="0"/>
        <v>0</v>
      </c>
      <c r="K34">
        <f t="shared" si="1"/>
        <v>10</v>
      </c>
    </row>
    <row r="35" spans="1:11" x14ac:dyDescent="0.3">
      <c r="A35" t="s">
        <v>5</v>
      </c>
      <c r="B35">
        <v>43.75779</v>
      </c>
      <c r="C35">
        <v>54.374580000000002</v>
      </c>
      <c r="D35">
        <f>C35-B35</f>
        <v>10.616790000000002</v>
      </c>
      <c r="E35">
        <v>9</v>
      </c>
      <c r="F35">
        <f>E35-2</f>
        <v>7</v>
      </c>
      <c r="G35" s="4" t="s">
        <v>55</v>
      </c>
      <c r="H35" s="4" t="s">
        <v>55</v>
      </c>
      <c r="J35">
        <f t="shared" si="0"/>
        <v>0</v>
      </c>
      <c r="K35">
        <f t="shared" si="1"/>
        <v>9</v>
      </c>
    </row>
    <row r="36" spans="1:11" x14ac:dyDescent="0.3">
      <c r="A36" t="s">
        <v>18</v>
      </c>
      <c r="B36">
        <v>43.45185</v>
      </c>
      <c r="C36">
        <v>55.008839999999999</v>
      </c>
      <c r="D36">
        <f>C36-B36</f>
        <v>11.556989999999999</v>
      </c>
      <c r="E36">
        <v>4</v>
      </c>
      <c r="F36">
        <f>E36-2</f>
        <v>2</v>
      </c>
      <c r="G36" s="4" t="s">
        <v>55</v>
      </c>
      <c r="H36" s="4" t="s">
        <v>55</v>
      </c>
      <c r="J36">
        <f t="shared" si="0"/>
        <v>0</v>
      </c>
      <c r="K36">
        <f t="shared" si="1"/>
        <v>4</v>
      </c>
    </row>
    <row r="37" spans="1:11" x14ac:dyDescent="0.3">
      <c r="A37" t="s">
        <v>45</v>
      </c>
      <c r="B37">
        <v>43.351489999999998</v>
      </c>
      <c r="C37">
        <v>55.650069999999999</v>
      </c>
      <c r="D37">
        <f>C37-B37</f>
        <v>12.298580000000001</v>
      </c>
      <c r="E37">
        <v>13</v>
      </c>
      <c r="F37">
        <f>E37-2</f>
        <v>11</v>
      </c>
      <c r="G37" s="4" t="s">
        <v>55</v>
      </c>
      <c r="H37" s="4" t="s">
        <v>55</v>
      </c>
      <c r="J37">
        <f t="shared" si="0"/>
        <v>0</v>
      </c>
      <c r="K37">
        <f t="shared" si="1"/>
        <v>13</v>
      </c>
    </row>
    <row r="38" spans="1:11" x14ac:dyDescent="0.3">
      <c r="A38" t="s">
        <v>30</v>
      </c>
      <c r="B38">
        <v>42.320189999999997</v>
      </c>
      <c r="C38">
        <v>55.806939999999997</v>
      </c>
      <c r="D38">
        <f>C38-B38</f>
        <v>13.486750000000001</v>
      </c>
      <c r="E38">
        <v>5</v>
      </c>
      <c r="F38">
        <f>E38-2</f>
        <v>3</v>
      </c>
      <c r="G38" s="4" t="s">
        <v>54</v>
      </c>
      <c r="H38" s="4" t="s">
        <v>54</v>
      </c>
      <c r="J38">
        <f t="shared" si="0"/>
        <v>5</v>
      </c>
      <c r="K38">
        <f t="shared" si="1"/>
        <v>0</v>
      </c>
    </row>
    <row r="39" spans="1:11" x14ac:dyDescent="0.3">
      <c r="A39" t="s">
        <v>36</v>
      </c>
      <c r="B39">
        <v>40.748390000000001</v>
      </c>
      <c r="C39">
        <v>57.072389999999999</v>
      </c>
      <c r="D39">
        <f>C39-B39</f>
        <v>16.323999999999998</v>
      </c>
      <c r="E39">
        <v>7</v>
      </c>
      <c r="F39">
        <f>E39-2</f>
        <v>5</v>
      </c>
      <c r="G39" s="4" t="s">
        <v>55</v>
      </c>
      <c r="H39" s="4" t="s">
        <v>55</v>
      </c>
      <c r="J39">
        <f t="shared" si="0"/>
        <v>0</v>
      </c>
      <c r="K39">
        <f t="shared" si="1"/>
        <v>7</v>
      </c>
    </row>
    <row r="40" spans="1:11" x14ac:dyDescent="0.3">
      <c r="A40" t="s">
        <v>12</v>
      </c>
      <c r="B40">
        <v>40.078029999999998</v>
      </c>
      <c r="C40">
        <v>58.461419999999997</v>
      </c>
      <c r="D40">
        <f>C40-B40</f>
        <v>18.383389999999999</v>
      </c>
      <c r="E40">
        <v>20</v>
      </c>
      <c r="F40">
        <f>E40-2</f>
        <v>18</v>
      </c>
      <c r="G40" s="4" t="s">
        <v>55</v>
      </c>
      <c r="H40" s="4" t="s">
        <v>55</v>
      </c>
      <c r="J40">
        <f t="shared" si="0"/>
        <v>0</v>
      </c>
      <c r="K40">
        <f t="shared" si="1"/>
        <v>20</v>
      </c>
    </row>
    <row r="41" spans="1:11" x14ac:dyDescent="0.3">
      <c r="A41" t="s">
        <v>29</v>
      </c>
      <c r="B41">
        <v>40.054580000000001</v>
      </c>
      <c r="C41">
        <v>59.140279999999997</v>
      </c>
      <c r="D41">
        <f>C41-B41</f>
        <v>19.085699999999996</v>
      </c>
      <c r="E41">
        <v>14</v>
      </c>
      <c r="F41">
        <f>E41-2</f>
        <v>12</v>
      </c>
      <c r="G41" s="4" t="s">
        <v>55</v>
      </c>
      <c r="H41" s="4" t="s">
        <v>55</v>
      </c>
      <c r="J41">
        <f t="shared" si="0"/>
        <v>0</v>
      </c>
      <c r="K41">
        <f t="shared" si="1"/>
        <v>14</v>
      </c>
    </row>
    <row r="42" spans="1:11" x14ac:dyDescent="0.3">
      <c r="A42" t="s">
        <v>6</v>
      </c>
      <c r="B42">
        <v>39.088540000000002</v>
      </c>
      <c r="C42">
        <v>60.060040000000001</v>
      </c>
      <c r="D42">
        <f>C42-B42</f>
        <v>20.971499999999999</v>
      </c>
      <c r="E42">
        <v>7</v>
      </c>
      <c r="F42">
        <f>E42-2</f>
        <v>5</v>
      </c>
      <c r="G42" s="4" t="s">
        <v>55</v>
      </c>
      <c r="H42" s="4" t="s">
        <v>55</v>
      </c>
      <c r="J42">
        <f t="shared" si="0"/>
        <v>0</v>
      </c>
      <c r="K42">
        <f t="shared" si="1"/>
        <v>7</v>
      </c>
    </row>
    <row r="43" spans="1:11" x14ac:dyDescent="0.3">
      <c r="A43" t="s">
        <v>7</v>
      </c>
      <c r="B43">
        <v>37.32967</v>
      </c>
      <c r="C43">
        <v>61.480499999999999</v>
      </c>
      <c r="D43">
        <f>C43-B43</f>
        <v>24.150829999999999</v>
      </c>
      <c r="E43">
        <v>3</v>
      </c>
      <c r="F43">
        <f>E43-2</f>
        <v>1</v>
      </c>
      <c r="G43" s="4" t="s">
        <v>55</v>
      </c>
      <c r="H43" s="4" t="s">
        <v>55</v>
      </c>
      <c r="J43">
        <f t="shared" si="0"/>
        <v>0</v>
      </c>
      <c r="K43">
        <f t="shared" si="1"/>
        <v>3</v>
      </c>
    </row>
    <row r="44" spans="1:11" x14ac:dyDescent="0.3">
      <c r="A44" t="s">
        <v>38</v>
      </c>
      <c r="B44">
        <v>37.272269999999999</v>
      </c>
      <c r="C44">
        <v>61.463470000000001</v>
      </c>
      <c r="D44">
        <f>C44-B44</f>
        <v>24.191200000000002</v>
      </c>
      <c r="E44">
        <v>4</v>
      </c>
      <c r="F44">
        <f>E44-2</f>
        <v>2</v>
      </c>
      <c r="G44" s="4" t="s">
        <v>55</v>
      </c>
      <c r="H44" s="4" t="s">
        <v>55</v>
      </c>
      <c r="J44">
        <f t="shared" si="0"/>
        <v>0</v>
      </c>
      <c r="K44">
        <f t="shared" si="1"/>
        <v>4</v>
      </c>
    </row>
    <row r="45" spans="1:11" x14ac:dyDescent="0.3">
      <c r="A45" t="s">
        <v>46</v>
      </c>
      <c r="B45">
        <v>36.338470000000001</v>
      </c>
      <c r="C45">
        <v>61.553460000000001</v>
      </c>
      <c r="D45">
        <f>C45-B45</f>
        <v>25.21499</v>
      </c>
      <c r="E45">
        <v>12</v>
      </c>
      <c r="F45">
        <f>E45-2</f>
        <v>10</v>
      </c>
      <c r="G45" s="4" t="s">
        <v>55</v>
      </c>
      <c r="H45" s="4" t="s">
        <v>55</v>
      </c>
      <c r="J45">
        <f t="shared" si="0"/>
        <v>0</v>
      </c>
      <c r="K45">
        <f t="shared" si="1"/>
        <v>12</v>
      </c>
    </row>
    <row r="46" spans="1:11" x14ac:dyDescent="0.3">
      <c r="A46" t="s">
        <v>31</v>
      </c>
      <c r="B46">
        <v>35.294780000000003</v>
      </c>
      <c r="C46">
        <v>63.665309999999998</v>
      </c>
      <c r="D46">
        <f>C46-B46</f>
        <v>28.370529999999995</v>
      </c>
      <c r="E46">
        <v>29</v>
      </c>
      <c r="F46">
        <f>E46-2</f>
        <v>27</v>
      </c>
      <c r="G46" s="4" t="s">
        <v>55</v>
      </c>
      <c r="H46" s="4" t="s">
        <v>55</v>
      </c>
      <c r="J46">
        <f t="shared" si="0"/>
        <v>0</v>
      </c>
      <c r="K46">
        <f t="shared" si="1"/>
        <v>29</v>
      </c>
    </row>
    <row r="47" spans="1:11" x14ac:dyDescent="0.3">
      <c r="A47" t="s">
        <v>4</v>
      </c>
      <c r="B47">
        <v>33.830039999999997</v>
      </c>
      <c r="C47">
        <v>64.266869999999997</v>
      </c>
      <c r="D47">
        <f>C47-B47</f>
        <v>30.43683</v>
      </c>
      <c r="E47">
        <v>55</v>
      </c>
      <c r="F47">
        <f>E47-2</f>
        <v>53</v>
      </c>
      <c r="G47" s="4" t="s">
        <v>55</v>
      </c>
      <c r="H47" s="4" t="s">
        <v>55</v>
      </c>
      <c r="J47">
        <f t="shared" si="0"/>
        <v>0</v>
      </c>
      <c r="K47">
        <f t="shared" si="1"/>
        <v>55</v>
      </c>
    </row>
    <row r="48" spans="1:11" x14ac:dyDescent="0.3">
      <c r="A48" t="s">
        <v>19</v>
      </c>
      <c r="B48">
        <v>34.015340000000002</v>
      </c>
      <c r="C48">
        <v>64.640370000000004</v>
      </c>
      <c r="D48">
        <f>C48-B48</f>
        <v>30.625030000000002</v>
      </c>
      <c r="E48">
        <v>10</v>
      </c>
      <c r="F48">
        <f>E48-2</f>
        <v>8</v>
      </c>
      <c r="G48" s="4" t="s">
        <v>55</v>
      </c>
      <c r="H48" s="4" t="s">
        <v>55</v>
      </c>
      <c r="J48">
        <f t="shared" si="0"/>
        <v>0</v>
      </c>
      <c r="K48">
        <f t="shared" si="1"/>
        <v>10</v>
      </c>
    </row>
    <row r="49" spans="1:14" x14ac:dyDescent="0.3">
      <c r="A49" t="s">
        <v>44</v>
      </c>
      <c r="B49">
        <v>32.511789999999998</v>
      </c>
      <c r="C49">
        <v>64.852379999999997</v>
      </c>
      <c r="D49">
        <f>C49-B49</f>
        <v>32.340589999999999</v>
      </c>
      <c r="E49">
        <v>3</v>
      </c>
      <c r="F49">
        <f>E49-2</f>
        <v>1</v>
      </c>
      <c r="G49" s="4" t="s">
        <v>55</v>
      </c>
      <c r="H49" s="4" t="s">
        <v>55</v>
      </c>
      <c r="J49">
        <f t="shared" si="0"/>
        <v>0</v>
      </c>
      <c r="K49">
        <f t="shared" si="1"/>
        <v>3</v>
      </c>
    </row>
    <row r="50" spans="1:14" x14ac:dyDescent="0.3">
      <c r="A50" t="s">
        <v>20</v>
      </c>
      <c r="B50">
        <v>32.424149999999997</v>
      </c>
      <c r="C50">
        <v>66.040570000000002</v>
      </c>
      <c r="D50">
        <f>C50-B50</f>
        <v>33.616420000000005</v>
      </c>
      <c r="E50">
        <v>11</v>
      </c>
      <c r="F50">
        <f>E50-2</f>
        <v>9</v>
      </c>
      <c r="G50" s="4" t="s">
        <v>55</v>
      </c>
      <c r="H50" s="4" t="s">
        <v>55</v>
      </c>
      <c r="J50">
        <f t="shared" si="0"/>
        <v>0</v>
      </c>
      <c r="K50">
        <f t="shared" si="1"/>
        <v>11</v>
      </c>
    </row>
    <row r="51" spans="1:14" x14ac:dyDescent="0.3">
      <c r="A51" t="s">
        <v>10</v>
      </c>
      <c r="B51">
        <v>32.11589</v>
      </c>
      <c r="C51">
        <v>66.303539999999998</v>
      </c>
      <c r="D51">
        <f>C51-B51</f>
        <v>34.187649999999998</v>
      </c>
      <c r="E51">
        <v>4</v>
      </c>
      <c r="F51">
        <f>E51-2</f>
        <v>2</v>
      </c>
      <c r="G51" s="4" t="s">
        <v>55</v>
      </c>
      <c r="H51" s="4" t="s">
        <v>55</v>
      </c>
      <c r="J51">
        <f t="shared" si="0"/>
        <v>0</v>
      </c>
      <c r="K51">
        <f t="shared" si="1"/>
        <v>4</v>
      </c>
    </row>
    <row r="52" spans="1:14" x14ac:dyDescent="0.3">
      <c r="A52" t="s">
        <v>57</v>
      </c>
      <c r="B52">
        <v>6.8759370000000004</v>
      </c>
      <c r="C52">
        <v>89.893190000000004</v>
      </c>
      <c r="D52">
        <f>C52-B52</f>
        <v>83.017253000000011</v>
      </c>
      <c r="E52">
        <v>3</v>
      </c>
      <c r="F52">
        <v>3</v>
      </c>
      <c r="G52" s="4" t="s">
        <v>55</v>
      </c>
      <c r="H52" s="4" t="s">
        <v>55</v>
      </c>
      <c r="I52" s="4" t="s">
        <v>55</v>
      </c>
      <c r="J52">
        <f t="shared" si="0"/>
        <v>0</v>
      </c>
      <c r="K52">
        <f t="shared" si="1"/>
        <v>3</v>
      </c>
    </row>
    <row r="53" spans="1:14" x14ac:dyDescent="0.3">
      <c r="A53" s="3" t="s">
        <v>56</v>
      </c>
      <c r="B53" s="3"/>
      <c r="C53" s="3"/>
      <c r="E53" s="3">
        <f>SUM(E2:E52)</f>
        <v>538</v>
      </c>
      <c r="F53" s="3">
        <f>SUM(F2:F52)</f>
        <v>438</v>
      </c>
      <c r="G53" s="5"/>
      <c r="H53" s="5"/>
      <c r="I53" s="5"/>
    </row>
    <row r="54" spans="1:14" x14ac:dyDescent="0.3">
      <c r="J54" s="1"/>
      <c r="K54" s="1"/>
    </row>
    <row r="56" spans="1:14" x14ac:dyDescent="0.3">
      <c r="N56" s="1"/>
    </row>
    <row r="58" spans="1:14" x14ac:dyDescent="0.3">
      <c r="N58" s="2"/>
    </row>
  </sheetData>
  <sortState xmlns:xlrd2="http://schemas.microsoft.com/office/spreadsheetml/2017/richdata2" ref="A2:K7169">
    <sortCondition ref="D2:D7169"/>
  </sortState>
  <conditionalFormatting sqref="D1:D52">
    <cfRule type="cellIs" dxfId="0" priority="1" operator="between">
      <formula>-5</formula>
      <formula>5</formula>
    </cfRule>
  </conditionalFormatting>
  <hyperlinks>
    <hyperlink ref="A20" r:id="rId1" tooltip="Alaska" display="https://en.wikipedia.org/wiki/Alaska" xr:uid="{6397D062-704B-4BEE-A997-CABD45C78757}"/>
    <hyperlink ref="A28" r:id="rId2" tooltip="Arizona" display="https://en.wikipedia.org/wiki/Arizona" xr:uid="{F77F6CEF-790F-490B-A646-C651B27C19A3}"/>
    <hyperlink ref="A10" r:id="rId3" tooltip="Arkansas" display="https://en.wikipedia.org/wiki/Arkansas" xr:uid="{FF130541-46AF-4425-BFE2-0B1DBDD1CC50}"/>
    <hyperlink ref="A47" r:id="rId4" tooltip="California" display="https://en.wikipedia.org/wiki/California" xr:uid="{8C735067-943B-4C4D-80E8-B2FE0D74D98A}"/>
    <hyperlink ref="A35" r:id="rId5" tooltip="Colorado" display="https://en.wikipedia.org/wiki/Colorado" xr:uid="{2F42A3C8-4FEC-42A2-9995-8AF8B60EA01D}"/>
    <hyperlink ref="A42" r:id="rId6" tooltip="Connecticut" display="https://en.wikipedia.org/wiki/Connecticut" xr:uid="{6BCC5253-A534-4891-A373-AC2812C68E22}"/>
    <hyperlink ref="A52" r:id="rId7" tooltip="Washington, D.C." display="https://en.wikipedia.org/wiki/Washington,_D.C." xr:uid="{3E4D9913-13FF-4C28-BDAE-13BE8CC8C32B}"/>
    <hyperlink ref="A43" r:id="rId8" tooltip="Delaware" display="https://en.wikipedia.org/wiki/Delaware" xr:uid="{AB9E3EC2-0951-4067-B28D-A5FE4C4FCE87}"/>
    <hyperlink ref="A27" r:id="rId9" tooltip="Florida" display="https://en.wikipedia.org/wiki/Florida" xr:uid="{44896203-FEE7-4F32-AB75-5EDFCB922A4C}"/>
    <hyperlink ref="A24" r:id="rId10" tooltip="Georgia (U.S. state)" display="https://en.wikipedia.org/wiki/Georgia_(U.S._state)" xr:uid="{E1DEB934-5360-4EB2-B671-DB4D74BDF1A0}"/>
    <hyperlink ref="A51" r:id="rId11" tooltip="Hawaii" display="https://en.wikipedia.org/wiki/Hawaii" xr:uid="{ED7AB8AB-DD27-4282-A23F-1BCD82201BA6}"/>
    <hyperlink ref="A5" r:id="rId12" tooltip="Idaho" display="https://en.wikipedia.org/wiki/Idaho" xr:uid="{DC378E44-AAF9-42D1-A373-101C3666F742}"/>
    <hyperlink ref="A40" r:id="rId13" tooltip="Illinois" display="https://en.wikipedia.org/wiki/Illinois" xr:uid="{23BEB544-740D-42EA-B8D8-01F4D37B2A95}"/>
    <hyperlink ref="A15" r:id="rId14" tooltip="Indiana" display="https://en.wikipedia.org/wiki/Indiana" xr:uid="{E0D8123C-E7FB-4BA6-AA76-88090715EFC1}"/>
    <hyperlink ref="A23" r:id="rId15" tooltip="Iowa" display="https://en.wikipedia.org/wiki/Iowa" xr:uid="{4E0F1E76-8DBC-4C98-B5D9-906CA7643045}"/>
    <hyperlink ref="A17" r:id="rId16" tooltip="Kansas" display="https://en.wikipedia.org/wiki/Kansas" xr:uid="{28E51A2B-58FA-45E3-AC2F-0CDE2E425722}"/>
    <hyperlink ref="A7" r:id="rId17" tooltip="Kentucky" display="https://en.wikipedia.org/wiki/Kentucky" xr:uid="{7F6B548A-2B61-4EF2-B911-19436BB930B1}"/>
    <hyperlink ref="A14" r:id="rId18" tooltip="Louisiana" display="https://en.wikipedia.org/wiki/Louisiana" xr:uid="{2147FC89-E066-4992-9025-060580814A23}"/>
    <hyperlink ref="A36" r:id="rId19" tooltip="Maine" display="https://en.wikipedia.org/wiki/Maine" xr:uid="{A31089EF-A8D6-46FD-909A-AA0C30E2ED18}"/>
    <hyperlink ref="A48" r:id="rId20" tooltip="Maryland" display="https://en.wikipedia.org/wiki/Maryland" xr:uid="{87A19C8D-A745-466E-A61B-98C4ADF581B1}"/>
    <hyperlink ref="A50" r:id="rId21" tooltip="Massachusetts" display="https://en.wikipedia.org/wiki/Massachusetts" xr:uid="{4521465C-0E8F-4089-9070-7DDAC3D80E22}"/>
    <hyperlink ref="A32" r:id="rId22" tooltip="Michigan" display="https://en.wikipedia.org/wiki/Michigan" xr:uid="{9A3F21FD-F35E-42BB-AC2A-5746E60BE220}"/>
    <hyperlink ref="A34" r:id="rId23" tooltip="Minnesota" display="https://en.wikipedia.org/wiki/Minnesota" xr:uid="{E81AE699-D92D-4030-AE0F-464E1B4C8AAE}"/>
    <hyperlink ref="A16" r:id="rId24" tooltip="Mississippi" display="https://en.wikipedia.org/wiki/Mississippi" xr:uid="{378B24C5-B782-4D5B-B62D-FE766F1A5DA1}"/>
    <hyperlink ref="A19" r:id="rId25" tooltip="Missouri" display="https://en.wikipedia.org/wiki/Missouri" xr:uid="{FDEABFA5-C160-4466-87E6-D5606A254D80}"/>
    <hyperlink ref="A18" r:id="rId26" tooltip="Montana" display="https://en.wikipedia.org/wiki/Montana" xr:uid="{2760E8F2-4C3A-445B-ADFF-28B7E8900A13}"/>
    <hyperlink ref="A11" r:id="rId27" tooltip="Nebraska" display="https://en.wikipedia.org/wiki/Nebraska" xr:uid="{45FEBD09-59BC-4603-AF7E-9CBFA80684B0}"/>
    <hyperlink ref="A31" r:id="rId28" tooltip="Nevada" display="https://en.wikipedia.org/wiki/Nevada" xr:uid="{1CE6C427-2CF8-4A67-BBBE-00B8484CB030}"/>
    <hyperlink ref="A33" r:id="rId29" tooltip="New Hampshire" display="https://en.wikipedia.org/wiki/New_Hampshire" xr:uid="{6A5B4444-3C46-4E69-866E-EFE443BE73B9}"/>
    <hyperlink ref="A41" r:id="rId30" tooltip="New Jersey" display="https://en.wikipedia.org/wiki/New_Jersey" xr:uid="{6345B076-3E03-4FF6-9265-B13946C2807E}"/>
    <hyperlink ref="A38" r:id="rId31" tooltip="New Mexico" display="https://en.wikipedia.org/wiki/New_Mexico" xr:uid="{EFB86C7A-91DF-46C0-8629-265098C8B4C3}"/>
    <hyperlink ref="A46" r:id="rId32" tooltip="New York (state)" display="https://en.wikipedia.org/wiki/New_York_(state)" xr:uid="{4908F75B-B763-4607-B78E-085CDDA9C4BB}"/>
    <hyperlink ref="A26" r:id="rId33" tooltip="North Carolina" display="https://en.wikipedia.org/wiki/North_Carolina" xr:uid="{26019031-1DA8-45FA-98A4-5F36C042E486}"/>
    <hyperlink ref="A6" r:id="rId34" tooltip="North Dakota" display="https://en.wikipedia.org/wiki/North_Dakota" xr:uid="{5BCF9CB4-C686-462A-B6F3-B9FE488D310E}"/>
    <hyperlink ref="A25" r:id="rId35" tooltip="Ohio" display="https://en.wikipedia.org/wiki/Ohio" xr:uid="{EEAAB4C1-B943-4C99-9780-B561103BC3E1}"/>
    <hyperlink ref="A4" r:id="rId36" tooltip="Oklahoma" display="https://en.wikipedia.org/wiki/Oklahoma" xr:uid="{816D5683-082C-481C-A02D-C497EF65DE0A}"/>
    <hyperlink ref="A39" r:id="rId37" tooltip="Oregon" display="https://en.wikipedia.org/wiki/Oregon" xr:uid="{0096159A-891D-4A05-99A2-DF89C7D7BB8A}"/>
    <hyperlink ref="A29" r:id="rId38" tooltip="Pennsylvania" display="https://en.wikipedia.org/wiki/Pennsylvania" xr:uid="{76A73550-C8BB-4AE4-A4B6-4B4F92E9144D}"/>
    <hyperlink ref="A44" r:id="rId39" tooltip="Rhode Island" display="https://en.wikipedia.org/wiki/Rhode_Island" xr:uid="{6E20CBBA-B0F1-4F0C-A33A-EF8AB2065C9B}"/>
    <hyperlink ref="A21" r:id="rId40" tooltip="South Carolina" display="https://en.wikipedia.org/wiki/South_Carolina" xr:uid="{3F513DA0-1105-4637-90DF-CE73C888EEAA}"/>
    <hyperlink ref="A8" r:id="rId41" tooltip="South Dakota" display="https://en.wikipedia.org/wiki/South_Dakota" xr:uid="{638B9637-4149-4FAE-9781-446683C0B279}"/>
    <hyperlink ref="A13" r:id="rId42" tooltip="Tennessee" display="https://en.wikipedia.org/wiki/Tennessee" xr:uid="{47203AA1-0E36-49D0-8E21-59EA4E2C5665}"/>
    <hyperlink ref="A22" r:id="rId43" tooltip="Texas" display="https://en.wikipedia.org/wiki/Texas" xr:uid="{A2E2DD89-F280-4626-9C82-F61943FADDD8}"/>
    <hyperlink ref="A12" r:id="rId44" tooltip="Utah" display="https://en.wikipedia.org/wiki/Utah" xr:uid="{C1F85FC9-74E5-4713-BEBF-D3E70C2E6659}"/>
    <hyperlink ref="A49" r:id="rId45" tooltip="Vermont" display="https://en.wikipedia.org/wiki/Vermont" xr:uid="{03C4FC3A-7E44-4193-A23F-C25A45D7ADC7}"/>
    <hyperlink ref="A37" r:id="rId46" tooltip="Virginia" display="https://en.wikipedia.org/wiki/Virginia" xr:uid="{4F9F8C23-5236-40DB-8D1C-7E2D4A6FC73F}"/>
    <hyperlink ref="A45" r:id="rId47" tooltip="Washington (state)" display="https://en.wikipedia.org/wiki/Washington_(state)" xr:uid="{DDE9D084-714F-44B5-A636-2C1C98F5CF67}"/>
    <hyperlink ref="A3" r:id="rId48" tooltip="West Virginia" display="https://en.wikipedia.org/wiki/West_Virginia" xr:uid="{D19F8656-F1FE-4A70-BDE9-A3EFDA171FDA}"/>
    <hyperlink ref="A30" r:id="rId49" tooltip="Wisconsin" display="https://en.wikipedia.org/wiki/Wisconsin" xr:uid="{4A6A97DF-EFEA-4E98-BB22-5A11D784846E}"/>
    <hyperlink ref="A2" r:id="rId50" tooltip="Wyoming" display="https://en.wikipedia.org/wiki/Wyoming" xr:uid="{465AAC18-5674-421A-A568-0E4D10C42606}"/>
    <hyperlink ref="A9" r:id="rId51" tooltip="Alabama" display="https://en.wikipedia.org/wiki/Alabama" xr:uid="{973D61C2-7BFB-4210-B8BF-DD7339195324}"/>
  </hyperlinks>
  <pageMargins left="0.7" right="0.7" top="0.75" bottom="0.75" header="0.3" footer="0.3"/>
  <pageSetup orientation="portrait" horizontalDpi="300" verticalDpi="30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Electoral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Hoover</dc:creator>
  <cp:lastModifiedBy>David Hoover</cp:lastModifiedBy>
  <dcterms:created xsi:type="dcterms:W3CDTF">2020-10-05T00:13:45Z</dcterms:created>
  <dcterms:modified xsi:type="dcterms:W3CDTF">2020-10-07T01:39:19Z</dcterms:modified>
</cp:coreProperties>
</file>