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360" yWindow="400" windowWidth="11360" windowHeight="5900" firstSheet="1" activeTab="3"/>
  </bookViews>
  <sheets>
    <sheet name="Snapshot of FY2010 Budget NW" sheetId="11" r:id="rId1"/>
    <sheet name="FY2010" sheetId="1" r:id="rId2"/>
    <sheet name="PIB-Regional" sheetId="3" r:id="rId3"/>
    <sheet name="PIB-Mezam" sheetId="7" r:id="rId4"/>
    <sheet name="PIB-Ngoketunjia" sheetId="5" r:id="rId5"/>
    <sheet name="PIB-Boyo" sheetId="6" r:id="rId6"/>
    <sheet name="PIB-Bui" sheetId="9" r:id="rId7"/>
    <sheet name="PIB-Momo" sheetId="8" r:id="rId8"/>
    <sheet name="PIB-Menchum" sheetId="10" r:id="rId9"/>
    <sheet name="PIB-Donga Mantung" sheetId="4" r:id="rId10"/>
  </sheets>
  <definedNames>
    <definedName name="_xlnm.Print_Area" localSheetId="5">'PIB-Boyo'!$A$1:$M$128</definedName>
    <definedName name="_xlnm.Print_Area" localSheetId="6">'PIB-Bui'!$A$1:$M$130</definedName>
    <definedName name="_xlnm.Print_Area" localSheetId="9">'PIB-Donga Mantung'!$A$1:$M$128</definedName>
    <definedName name="_xlnm.Print_Area" localSheetId="8">'PIB-Menchum'!$A$1:$M$119</definedName>
    <definedName name="_xlnm.Print_Area" localSheetId="3">'PIB-Mezam'!$A$1:$M$696</definedName>
    <definedName name="_xlnm.Print_Area" localSheetId="7">'PIB-Momo'!$A$1:$M$133</definedName>
    <definedName name="_xlnm.Print_Area" localSheetId="4">'PIB-Ngoketunjia'!$A$1:$M$128</definedName>
    <definedName name="_xlnm.Print_Area" localSheetId="2">'PIB-Regional'!$A$1:$M$140</definedName>
    <definedName name="_xlnm.Print_Titles" localSheetId="5">'PIB-Boyo'!$1:$2</definedName>
    <definedName name="_xlnm.Print_Titles" localSheetId="6">'PIB-Bui'!$1:$2</definedName>
    <definedName name="_xlnm.Print_Titles" localSheetId="9">'PIB-Donga Mantung'!$1:$2</definedName>
    <definedName name="_xlnm.Print_Titles" localSheetId="8">'PIB-Menchum'!$1:$2</definedName>
    <definedName name="_xlnm.Print_Titles" localSheetId="3">'PIB-Mezam'!$1:$2</definedName>
    <definedName name="_xlnm.Print_Titles" localSheetId="7">'PIB-Momo'!$1:$2</definedName>
    <definedName name="_xlnm.Print_Titles" localSheetId="4">'PIB-Ngoketunjia'!$1:$2</definedName>
    <definedName name="_xlnm.Print_Titles" localSheetId="2">'PIB-Regional'!$1:$2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11" l="1"/>
  <c r="C49" i="11"/>
  <c r="K62" i="11"/>
  <c r="L50" i="11"/>
  <c r="C50" i="11"/>
  <c r="K63" i="11"/>
  <c r="L51" i="11"/>
  <c r="C51" i="11"/>
  <c r="K64" i="11"/>
  <c r="L52" i="11"/>
  <c r="C52" i="11"/>
  <c r="K65" i="11"/>
  <c r="L53" i="11"/>
  <c r="C53" i="11"/>
  <c r="K66" i="11"/>
  <c r="L54" i="11"/>
  <c r="C54" i="11"/>
  <c r="K67" i="11"/>
  <c r="L55" i="11"/>
  <c r="C55" i="11"/>
  <c r="K68" i="11"/>
  <c r="L48" i="11"/>
  <c r="L56" i="11"/>
  <c r="C48" i="11"/>
  <c r="C56" i="11"/>
  <c r="K69" i="11"/>
  <c r="K61" i="11"/>
  <c r="I49" i="11"/>
  <c r="H62" i="11"/>
  <c r="I50" i="11"/>
  <c r="H63" i="11"/>
  <c r="I51" i="11"/>
  <c r="H64" i="11"/>
  <c r="I52" i="11"/>
  <c r="H65" i="11"/>
  <c r="I53" i="11"/>
  <c r="H66" i="11"/>
  <c r="I54" i="11"/>
  <c r="H67" i="11"/>
  <c r="I55" i="11"/>
  <c r="H68" i="11"/>
  <c r="I48" i="11"/>
  <c r="I56" i="11"/>
  <c r="H69" i="11"/>
  <c r="H61" i="11"/>
  <c r="F49" i="11"/>
  <c r="E62" i="11"/>
  <c r="F50" i="11"/>
  <c r="E63" i="11"/>
  <c r="F51" i="11"/>
  <c r="E64" i="11"/>
  <c r="F52" i="11"/>
  <c r="E65" i="11"/>
  <c r="F53" i="11"/>
  <c r="E66" i="11"/>
  <c r="F54" i="11"/>
  <c r="E67" i="11"/>
  <c r="F55" i="11"/>
  <c r="E68" i="11"/>
  <c r="F48" i="11"/>
  <c r="F56" i="11"/>
  <c r="E69" i="11"/>
  <c r="E61" i="11"/>
  <c r="B62" i="11"/>
  <c r="B63" i="11"/>
  <c r="B64" i="11"/>
  <c r="B65" i="11"/>
  <c r="B66" i="11"/>
  <c r="B67" i="11"/>
  <c r="B68" i="11"/>
  <c r="C33" i="11"/>
  <c r="B69" i="11"/>
  <c r="B61" i="11"/>
  <c r="E20" i="11"/>
  <c r="D12" i="11"/>
  <c r="G12" i="11"/>
  <c r="J12" i="11"/>
  <c r="M12" i="11"/>
  <c r="D13" i="11"/>
  <c r="G13" i="11"/>
  <c r="J13" i="11"/>
  <c r="M13" i="11"/>
  <c r="D14" i="11"/>
  <c r="G14" i="11"/>
  <c r="J14" i="11"/>
  <c r="M14" i="11"/>
  <c r="D15" i="11"/>
  <c r="G15" i="11"/>
  <c r="J15" i="11"/>
  <c r="M15" i="11"/>
  <c r="D16" i="11"/>
  <c r="G16" i="11"/>
  <c r="J16" i="11"/>
  <c r="M16" i="11"/>
  <c r="D17" i="11"/>
  <c r="G17" i="11"/>
  <c r="J17" i="11"/>
  <c r="M17" i="11"/>
  <c r="D18" i="11"/>
  <c r="G18" i="11"/>
  <c r="J18" i="11"/>
  <c r="M18" i="11"/>
  <c r="D19" i="11"/>
  <c r="G19" i="11"/>
  <c r="J19" i="11"/>
  <c r="M19" i="11"/>
  <c r="B20" i="11"/>
  <c r="C20" i="11"/>
  <c r="F20" i="11"/>
  <c r="H20" i="11"/>
  <c r="I20" i="11"/>
  <c r="J20" i="11"/>
  <c r="K20" i="11"/>
  <c r="L20" i="11"/>
  <c r="L33" i="11"/>
  <c r="I33" i="11"/>
  <c r="F33" i="11"/>
  <c r="K55" i="11"/>
  <c r="H55" i="11"/>
  <c r="E55" i="11"/>
  <c r="K54" i="11"/>
  <c r="H54" i="11"/>
  <c r="E54" i="11"/>
  <c r="K53" i="11"/>
  <c r="H53" i="11"/>
  <c r="E53" i="11"/>
  <c r="K52" i="11"/>
  <c r="H52" i="11"/>
  <c r="E52" i="11"/>
  <c r="K51" i="11"/>
  <c r="H51" i="11"/>
  <c r="E51" i="11"/>
  <c r="K50" i="11"/>
  <c r="H50" i="11"/>
  <c r="E50" i="11"/>
  <c r="K49" i="11"/>
  <c r="H49" i="11"/>
  <c r="E49" i="11"/>
  <c r="M25" i="11"/>
  <c r="J25" i="11"/>
  <c r="E48" i="11"/>
  <c r="K48" i="11"/>
  <c r="H48" i="11"/>
  <c r="K118" i="10"/>
  <c r="J118" i="10"/>
  <c r="I118" i="10"/>
  <c r="H118" i="10"/>
  <c r="G118" i="10"/>
  <c r="N117" i="10"/>
  <c r="M117" i="10"/>
  <c r="N116" i="10"/>
  <c r="N118" i="10"/>
  <c r="L118" i="10"/>
  <c r="M116" i="10"/>
  <c r="K114" i="10"/>
  <c r="J114" i="10"/>
  <c r="I114" i="10"/>
  <c r="H114" i="10"/>
  <c r="G114" i="10"/>
  <c r="N113" i="10"/>
  <c r="M113" i="10"/>
  <c r="N112" i="10"/>
  <c r="M112" i="10"/>
  <c r="N111" i="10"/>
  <c r="M111" i="10"/>
  <c r="N110" i="10"/>
  <c r="M110" i="10"/>
  <c r="N109" i="10"/>
  <c r="M109" i="10"/>
  <c r="N108" i="10"/>
  <c r="N114" i="10"/>
  <c r="L114" i="10"/>
  <c r="M108" i="10"/>
  <c r="K106" i="10"/>
  <c r="J106" i="10"/>
  <c r="I106" i="10"/>
  <c r="H106" i="10"/>
  <c r="G106" i="10"/>
  <c r="N105" i="10"/>
  <c r="N106" i="10"/>
  <c r="L106" i="10"/>
  <c r="M105" i="10"/>
  <c r="K103" i="10"/>
  <c r="J103" i="10"/>
  <c r="I103" i="10"/>
  <c r="H103" i="10"/>
  <c r="G103" i="10"/>
  <c r="N102" i="10"/>
  <c r="N103" i="10"/>
  <c r="L103" i="10"/>
  <c r="M102" i="10"/>
  <c r="K100" i="10"/>
  <c r="J100" i="10"/>
  <c r="I100" i="10"/>
  <c r="H100" i="10"/>
  <c r="G100" i="10"/>
  <c r="N99" i="10"/>
  <c r="M99" i="10"/>
  <c r="N98" i="10"/>
  <c r="N100" i="10"/>
  <c r="L100" i="10"/>
  <c r="M98" i="10"/>
  <c r="K96" i="10"/>
  <c r="J96" i="10"/>
  <c r="I96" i="10"/>
  <c r="H96" i="10"/>
  <c r="G96" i="10"/>
  <c r="N95" i="10"/>
  <c r="M95" i="10"/>
  <c r="N94" i="10"/>
  <c r="N96" i="10"/>
  <c r="L96" i="10"/>
  <c r="M94" i="10"/>
  <c r="K92" i="10"/>
  <c r="J92" i="10"/>
  <c r="I92" i="10"/>
  <c r="H92" i="10"/>
  <c r="G92" i="10"/>
  <c r="N91" i="10"/>
  <c r="N92" i="10"/>
  <c r="L92" i="10"/>
  <c r="M91" i="10"/>
  <c r="K89" i="10"/>
  <c r="J89" i="10"/>
  <c r="I89" i="10"/>
  <c r="H89" i="10"/>
  <c r="G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N89" i="10"/>
  <c r="L89" i="10"/>
  <c r="M81" i="10"/>
  <c r="K79" i="10"/>
  <c r="J79" i="10"/>
  <c r="I79" i="10"/>
  <c r="H79" i="10"/>
  <c r="G79" i="10"/>
  <c r="N78" i="10"/>
  <c r="N79" i="10"/>
  <c r="L79" i="10"/>
  <c r="M78" i="10"/>
  <c r="K76" i="10"/>
  <c r="J76" i="10"/>
  <c r="I76" i="10"/>
  <c r="H76" i="10"/>
  <c r="G76" i="10"/>
  <c r="N75" i="10"/>
  <c r="M75" i="10"/>
  <c r="N74" i="10"/>
  <c r="N76" i="10"/>
  <c r="L76" i="10"/>
  <c r="M74" i="10"/>
  <c r="K72" i="10"/>
  <c r="J72" i="10"/>
  <c r="I72" i="10"/>
  <c r="H72" i="10"/>
  <c r="G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N72" i="10"/>
  <c r="L72" i="10"/>
  <c r="M49" i="10"/>
  <c r="K47" i="10"/>
  <c r="J47" i="10"/>
  <c r="I47" i="10"/>
  <c r="H47" i="10"/>
  <c r="G47" i="10"/>
  <c r="N46" i="10"/>
  <c r="M46" i="10"/>
  <c r="N45" i="10"/>
  <c r="M45" i="10"/>
  <c r="N44" i="10"/>
  <c r="N47" i="10"/>
  <c r="L47" i="10"/>
  <c r="M44" i="10"/>
  <c r="K42" i="10"/>
  <c r="J42" i="10"/>
  <c r="I42" i="10"/>
  <c r="H42" i="10"/>
  <c r="G42" i="10"/>
  <c r="N41" i="10"/>
  <c r="N42" i="10"/>
  <c r="L42" i="10"/>
  <c r="M41" i="10"/>
  <c r="K39" i="10"/>
  <c r="J39" i="10"/>
  <c r="I39" i="10"/>
  <c r="H39" i="10"/>
  <c r="G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N39" i="10"/>
  <c r="L39" i="10"/>
  <c r="M11" i="10"/>
  <c r="K9" i="10"/>
  <c r="J9" i="10"/>
  <c r="I9" i="10"/>
  <c r="H9" i="10"/>
  <c r="G9" i="10"/>
  <c r="N8" i="10"/>
  <c r="N9" i="10"/>
  <c r="L9" i="10"/>
  <c r="M8" i="10"/>
  <c r="K6" i="10"/>
  <c r="K119" i="10"/>
  <c r="J6" i="10"/>
  <c r="I6" i="10"/>
  <c r="I119" i="10"/>
  <c r="H6" i="10"/>
  <c r="G6" i="10"/>
  <c r="G119" i="10"/>
  <c r="N5" i="10"/>
  <c r="M5" i="10"/>
  <c r="N4" i="10"/>
  <c r="N6" i="10"/>
  <c r="M4" i="10"/>
  <c r="K129" i="9"/>
  <c r="J129" i="9"/>
  <c r="I129" i="9"/>
  <c r="H129" i="9"/>
  <c r="G129" i="9"/>
  <c r="N128" i="9"/>
  <c r="N129" i="9"/>
  <c r="L129" i="9"/>
  <c r="M128" i="9"/>
  <c r="K126" i="9"/>
  <c r="J126" i="9"/>
  <c r="I126" i="9"/>
  <c r="H126" i="9"/>
  <c r="G126" i="9"/>
  <c r="N125" i="9"/>
  <c r="M125" i="9"/>
  <c r="N124" i="9"/>
  <c r="M124" i="9"/>
  <c r="N123" i="9"/>
  <c r="N126" i="9"/>
  <c r="L126" i="9"/>
  <c r="M123" i="9"/>
  <c r="K121" i="9"/>
  <c r="J121" i="9"/>
  <c r="I121" i="9"/>
  <c r="H121" i="9"/>
  <c r="G121" i="9"/>
  <c r="N120" i="9"/>
  <c r="M120" i="9"/>
  <c r="N119" i="9"/>
  <c r="N121" i="9"/>
  <c r="L121" i="9"/>
  <c r="M119" i="9"/>
  <c r="K117" i="9"/>
  <c r="J117" i="9"/>
  <c r="I117" i="9"/>
  <c r="H117" i="9"/>
  <c r="G117" i="9"/>
  <c r="N116" i="9"/>
  <c r="N117" i="9"/>
  <c r="L117" i="9"/>
  <c r="M116" i="9"/>
  <c r="K114" i="9"/>
  <c r="J114" i="9"/>
  <c r="I114" i="9"/>
  <c r="H114" i="9"/>
  <c r="G114" i="9"/>
  <c r="N113" i="9"/>
  <c r="M113" i="9"/>
  <c r="N112" i="9"/>
  <c r="M112" i="9"/>
  <c r="N111" i="9"/>
  <c r="M111" i="9"/>
  <c r="N110" i="9"/>
  <c r="N114" i="9"/>
  <c r="L114" i="9"/>
  <c r="M110" i="9"/>
  <c r="K108" i="9"/>
  <c r="J108" i="9"/>
  <c r="I108" i="9"/>
  <c r="H108" i="9"/>
  <c r="G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N108" i="9"/>
  <c r="L108" i="9"/>
  <c r="M97" i="9"/>
  <c r="K95" i="9"/>
  <c r="J95" i="9"/>
  <c r="I95" i="9"/>
  <c r="H95" i="9"/>
  <c r="G95" i="9"/>
  <c r="N94" i="9"/>
  <c r="N95" i="9"/>
  <c r="L95" i="9"/>
  <c r="M94" i="9"/>
  <c r="K92" i="9"/>
  <c r="J92" i="9"/>
  <c r="I92" i="9"/>
  <c r="H92" i="9"/>
  <c r="G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N92" i="9"/>
  <c r="L92" i="9"/>
  <c r="M56" i="9"/>
  <c r="K54" i="9"/>
  <c r="J54" i="9"/>
  <c r="I54" i="9"/>
  <c r="H54" i="9"/>
  <c r="G54" i="9"/>
  <c r="N53" i="9"/>
  <c r="M53" i="9"/>
  <c r="N52" i="9"/>
  <c r="N54" i="9"/>
  <c r="L54" i="9"/>
  <c r="M52" i="9"/>
  <c r="K50" i="9"/>
  <c r="J50" i="9"/>
  <c r="I50" i="9"/>
  <c r="H50" i="9"/>
  <c r="G50" i="9"/>
  <c r="N49" i="9"/>
  <c r="N50" i="9"/>
  <c r="L50" i="9"/>
  <c r="M49" i="9"/>
  <c r="K47" i="9"/>
  <c r="J47" i="9"/>
  <c r="I47" i="9"/>
  <c r="H47" i="9"/>
  <c r="G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N47" i="9"/>
  <c r="L47" i="9"/>
  <c r="M10" i="9"/>
  <c r="K8" i="9"/>
  <c r="J8" i="9"/>
  <c r="I8" i="9"/>
  <c r="H8" i="9"/>
  <c r="G8" i="9"/>
  <c r="N7" i="9"/>
  <c r="N8" i="9"/>
  <c r="L8" i="9"/>
  <c r="M7" i="9"/>
  <c r="K5" i="9"/>
  <c r="J5" i="9"/>
  <c r="J130" i="9"/>
  <c r="I5" i="9"/>
  <c r="H5" i="9"/>
  <c r="H130" i="9"/>
  <c r="G5" i="9"/>
  <c r="N4" i="9"/>
  <c r="N5" i="9"/>
  <c r="M4" i="9"/>
  <c r="K132" i="8"/>
  <c r="J132" i="8"/>
  <c r="I132" i="8"/>
  <c r="H132" i="8"/>
  <c r="G132" i="8"/>
  <c r="N131" i="8"/>
  <c r="N132" i="8"/>
  <c r="L132" i="8"/>
  <c r="M131" i="8"/>
  <c r="K129" i="8"/>
  <c r="J129" i="8"/>
  <c r="I129" i="8"/>
  <c r="H129" i="8"/>
  <c r="G129" i="8"/>
  <c r="N128" i="8"/>
  <c r="M128" i="8"/>
  <c r="N127" i="8"/>
  <c r="M127" i="8"/>
  <c r="N126" i="8"/>
  <c r="N129" i="8"/>
  <c r="L129" i="8"/>
  <c r="M126" i="8"/>
  <c r="K124" i="8"/>
  <c r="J124" i="8"/>
  <c r="I124" i="8"/>
  <c r="H124" i="8"/>
  <c r="G124" i="8"/>
  <c r="N123" i="8"/>
  <c r="M123" i="8"/>
  <c r="N122" i="8"/>
  <c r="N124" i="8"/>
  <c r="L124" i="8"/>
  <c r="M122" i="8"/>
  <c r="K120" i="8"/>
  <c r="J120" i="8"/>
  <c r="I120" i="8"/>
  <c r="H120" i="8"/>
  <c r="G120" i="8"/>
  <c r="N119" i="8"/>
  <c r="M119" i="8"/>
  <c r="N118" i="8"/>
  <c r="M118" i="8"/>
  <c r="N117" i="8"/>
  <c r="M117" i="8"/>
  <c r="N116" i="8"/>
  <c r="M116" i="8"/>
  <c r="N115" i="8"/>
  <c r="N120" i="8"/>
  <c r="L120" i="8"/>
  <c r="M115" i="8"/>
  <c r="K113" i="8"/>
  <c r="J113" i="8"/>
  <c r="I113" i="8"/>
  <c r="H113" i="8"/>
  <c r="G113" i="8"/>
  <c r="N112" i="8"/>
  <c r="N113" i="8"/>
  <c r="L113" i="8"/>
  <c r="M112" i="8"/>
  <c r="K110" i="8"/>
  <c r="J110" i="8"/>
  <c r="I110" i="8"/>
  <c r="H110" i="8"/>
  <c r="G110" i="8"/>
  <c r="N109" i="8"/>
  <c r="M109" i="8"/>
  <c r="N108" i="8"/>
  <c r="N110" i="8"/>
  <c r="L110" i="8"/>
  <c r="M108" i="8"/>
  <c r="K106" i="8"/>
  <c r="J106" i="8"/>
  <c r="I106" i="8"/>
  <c r="H106" i="8"/>
  <c r="G106" i="8"/>
  <c r="N105" i="8"/>
  <c r="N106" i="8"/>
  <c r="L106" i="8"/>
  <c r="M105" i="8"/>
  <c r="K103" i="8"/>
  <c r="J103" i="8"/>
  <c r="I103" i="8"/>
  <c r="H103" i="8"/>
  <c r="G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N103" i="8"/>
  <c r="L103" i="8"/>
  <c r="M96" i="8"/>
  <c r="K94" i="8"/>
  <c r="J94" i="8"/>
  <c r="I94" i="8"/>
  <c r="H94" i="8"/>
  <c r="G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N94" i="8"/>
  <c r="L94" i="8"/>
  <c r="M64" i="8"/>
  <c r="K62" i="8"/>
  <c r="J62" i="8"/>
  <c r="I62" i="8"/>
  <c r="H62" i="8"/>
  <c r="G62" i="8"/>
  <c r="N61" i="8"/>
  <c r="M61" i="8"/>
  <c r="N60" i="8"/>
  <c r="N62" i="8"/>
  <c r="L62" i="8"/>
  <c r="M60" i="8"/>
  <c r="K58" i="8"/>
  <c r="J58" i="8"/>
  <c r="I58" i="8"/>
  <c r="H58" i="8"/>
  <c r="G58" i="8"/>
  <c r="N57" i="8"/>
  <c r="M57" i="8"/>
  <c r="N56" i="8"/>
  <c r="M56" i="8"/>
  <c r="N55" i="8"/>
  <c r="N58" i="8"/>
  <c r="L58" i="8"/>
  <c r="M55" i="8"/>
  <c r="K53" i="8"/>
  <c r="J53" i="8"/>
  <c r="I53" i="8"/>
  <c r="H53" i="8"/>
  <c r="G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N53" i="8"/>
  <c r="L53" i="8"/>
  <c r="M15" i="8"/>
  <c r="K13" i="8"/>
  <c r="J13" i="8"/>
  <c r="I13" i="8"/>
  <c r="H13" i="8"/>
  <c r="G13" i="8"/>
  <c r="N12" i="8"/>
  <c r="M12" i="8"/>
  <c r="N11" i="8"/>
  <c r="M11" i="8"/>
  <c r="N10" i="8"/>
  <c r="N13" i="8"/>
  <c r="L13" i="8"/>
  <c r="M10" i="8"/>
  <c r="K8" i="8"/>
  <c r="J8" i="8"/>
  <c r="I8" i="8"/>
  <c r="H8" i="8"/>
  <c r="G8" i="8"/>
  <c r="N7" i="8"/>
  <c r="M7" i="8"/>
  <c r="N6" i="8"/>
  <c r="M6" i="8"/>
  <c r="N5" i="8"/>
  <c r="M5" i="8"/>
  <c r="N4" i="8"/>
  <c r="N8" i="8"/>
  <c r="M4" i="8"/>
  <c r="K694" i="7"/>
  <c r="J694" i="7"/>
  <c r="I694" i="7"/>
  <c r="H694" i="7"/>
  <c r="G694" i="7"/>
  <c r="N693" i="7"/>
  <c r="M693" i="7"/>
  <c r="N692" i="7"/>
  <c r="N694" i="7"/>
  <c r="L694" i="7"/>
  <c r="M692" i="7"/>
  <c r="K690" i="7"/>
  <c r="J690" i="7"/>
  <c r="I690" i="7"/>
  <c r="H690" i="7"/>
  <c r="G690" i="7"/>
  <c r="N689" i="7"/>
  <c r="M689" i="7"/>
  <c r="N688" i="7"/>
  <c r="M688" i="7"/>
  <c r="N687" i="7"/>
  <c r="M687" i="7"/>
  <c r="N686" i="7"/>
  <c r="N690" i="7"/>
  <c r="L690" i="7"/>
  <c r="M686" i="7"/>
  <c r="K684" i="7"/>
  <c r="J684" i="7"/>
  <c r="I684" i="7"/>
  <c r="H684" i="7"/>
  <c r="G684" i="7"/>
  <c r="N683" i="7"/>
  <c r="N684" i="7"/>
  <c r="L684" i="7"/>
  <c r="M683" i="7"/>
  <c r="K681" i="7"/>
  <c r="J681" i="7"/>
  <c r="I681" i="7"/>
  <c r="H681" i="7"/>
  <c r="G681" i="7"/>
  <c r="N680" i="7"/>
  <c r="M680" i="7"/>
  <c r="N679" i="7"/>
  <c r="M679" i="7"/>
  <c r="N678" i="7"/>
  <c r="N681" i="7"/>
  <c r="L681" i="7"/>
  <c r="M678" i="7"/>
  <c r="K676" i="7"/>
  <c r="J676" i="7"/>
  <c r="I676" i="7"/>
  <c r="H676" i="7"/>
  <c r="G676" i="7"/>
  <c r="N675" i="7"/>
  <c r="M675" i="7"/>
  <c r="N674" i="7"/>
  <c r="M674" i="7"/>
  <c r="N673" i="7"/>
  <c r="N676" i="7"/>
  <c r="L676" i="7"/>
  <c r="M673" i="7"/>
  <c r="K671" i="7"/>
  <c r="J671" i="7"/>
  <c r="I671" i="7"/>
  <c r="H671" i="7"/>
  <c r="G671" i="7"/>
  <c r="N670" i="7"/>
  <c r="M670" i="7"/>
  <c r="N669" i="7"/>
  <c r="M669" i="7"/>
  <c r="N668" i="7"/>
  <c r="M668" i="7"/>
  <c r="N667" i="7"/>
  <c r="N671" i="7"/>
  <c r="L671" i="7"/>
  <c r="M667" i="7"/>
  <c r="K665" i="7"/>
  <c r="J665" i="7"/>
  <c r="I665" i="7"/>
  <c r="H665" i="7"/>
  <c r="G665" i="7"/>
  <c r="N664" i="7"/>
  <c r="M664" i="7"/>
  <c r="N663" i="7"/>
  <c r="M663" i="7"/>
  <c r="N662" i="7"/>
  <c r="M662" i="7"/>
  <c r="N661" i="7"/>
  <c r="M661" i="7"/>
  <c r="N660" i="7"/>
  <c r="M660" i="7"/>
  <c r="N659" i="7"/>
  <c r="M659" i="7"/>
  <c r="N658" i="7"/>
  <c r="M658" i="7"/>
  <c r="N657" i="7"/>
  <c r="M657" i="7"/>
  <c r="N656" i="7"/>
  <c r="N665" i="7"/>
  <c r="L665" i="7"/>
  <c r="M656" i="7"/>
  <c r="A656" i="7"/>
  <c r="A657" i="7"/>
  <c r="A658" i="7"/>
  <c r="A659" i="7"/>
  <c r="A660" i="7"/>
  <c r="A661" i="7"/>
  <c r="A662" i="7"/>
  <c r="A663" i="7"/>
  <c r="K654" i="7"/>
  <c r="H654" i="7"/>
  <c r="M654" i="7"/>
  <c r="G654" i="7"/>
  <c r="N653" i="7"/>
  <c r="N654" i="7"/>
  <c r="L654" i="7"/>
  <c r="M653" i="7"/>
  <c r="K651" i="7"/>
  <c r="J651" i="7"/>
  <c r="I651" i="7"/>
  <c r="H651" i="7"/>
  <c r="G651" i="7"/>
  <c r="N650" i="7"/>
  <c r="M650" i="7"/>
  <c r="N649" i="7"/>
  <c r="M649" i="7"/>
  <c r="N648" i="7"/>
  <c r="M648" i="7"/>
  <c r="N647" i="7"/>
  <c r="M647" i="7"/>
  <c r="N646" i="7"/>
  <c r="M646" i="7"/>
  <c r="N645" i="7"/>
  <c r="M645" i="7"/>
  <c r="N644" i="7"/>
  <c r="M644" i="7"/>
  <c r="N643" i="7"/>
  <c r="M643" i="7"/>
  <c r="N642" i="7"/>
  <c r="M642" i="7"/>
  <c r="N641" i="7"/>
  <c r="M641" i="7"/>
  <c r="N640" i="7"/>
  <c r="M640" i="7"/>
  <c r="N639" i="7"/>
  <c r="M639" i="7"/>
  <c r="N638" i="7"/>
  <c r="M638" i="7"/>
  <c r="N637" i="7"/>
  <c r="M637" i="7"/>
  <c r="N636" i="7"/>
  <c r="M636" i="7"/>
  <c r="N635" i="7"/>
  <c r="M635" i="7"/>
  <c r="N634" i="7"/>
  <c r="M634" i="7"/>
  <c r="N633" i="7"/>
  <c r="M633" i="7"/>
  <c r="N632" i="7"/>
  <c r="M632" i="7"/>
  <c r="N631" i="7"/>
  <c r="M631" i="7"/>
  <c r="N630" i="7"/>
  <c r="M630" i="7"/>
  <c r="N629" i="7"/>
  <c r="M629" i="7"/>
  <c r="N628" i="7"/>
  <c r="M628" i="7"/>
  <c r="N627" i="7"/>
  <c r="M627" i="7"/>
  <c r="N626" i="7"/>
  <c r="M626" i="7"/>
  <c r="N625" i="7"/>
  <c r="N651" i="7"/>
  <c r="L651" i="7"/>
  <c r="M625" i="7"/>
  <c r="K623" i="7"/>
  <c r="J623" i="7"/>
  <c r="I623" i="7"/>
  <c r="H623" i="7"/>
  <c r="G623" i="7"/>
  <c r="N622" i="7"/>
  <c r="M622" i="7"/>
  <c r="A622" i="7"/>
  <c r="A625" i="7"/>
  <c r="A626" i="7"/>
  <c r="A627" i="7"/>
  <c r="N621" i="7"/>
  <c r="M621" i="7"/>
  <c r="N620" i="7"/>
  <c r="M620" i="7"/>
  <c r="K618" i="7"/>
  <c r="J618" i="7"/>
  <c r="I618" i="7"/>
  <c r="H618" i="7"/>
  <c r="G618" i="7"/>
  <c r="N617" i="7"/>
  <c r="M617" i="7"/>
  <c r="N616" i="7"/>
  <c r="N618" i="7"/>
  <c r="L618" i="7"/>
  <c r="M616" i="7"/>
  <c r="K614" i="7"/>
  <c r="J614" i="7"/>
  <c r="I614" i="7"/>
  <c r="H614" i="7"/>
  <c r="G614" i="7"/>
  <c r="N613" i="7"/>
  <c r="M613" i="7"/>
  <c r="N612" i="7"/>
  <c r="M612" i="7"/>
  <c r="N611" i="7"/>
  <c r="M611" i="7"/>
  <c r="N610" i="7"/>
  <c r="M610" i="7"/>
  <c r="N609" i="7"/>
  <c r="M609" i="7"/>
  <c r="N608" i="7"/>
  <c r="M608" i="7"/>
  <c r="N607" i="7"/>
  <c r="M607" i="7"/>
  <c r="N606" i="7"/>
  <c r="M606" i="7"/>
  <c r="N605" i="7"/>
  <c r="M605" i="7"/>
  <c r="N604" i="7"/>
  <c r="M604" i="7"/>
  <c r="N603" i="7"/>
  <c r="M603" i="7"/>
  <c r="N602" i="7"/>
  <c r="M602" i="7"/>
  <c r="N601" i="7"/>
  <c r="M601" i="7"/>
  <c r="N600" i="7"/>
  <c r="M600" i="7"/>
  <c r="N599" i="7"/>
  <c r="M599" i="7"/>
  <c r="N598" i="7"/>
  <c r="M598" i="7"/>
  <c r="N597" i="7"/>
  <c r="M597" i="7"/>
  <c r="N596" i="7"/>
  <c r="M596" i="7"/>
  <c r="N595" i="7"/>
  <c r="M595" i="7"/>
  <c r="N594" i="7"/>
  <c r="M594" i="7"/>
  <c r="N593" i="7"/>
  <c r="M593" i="7"/>
  <c r="N592" i="7"/>
  <c r="M592" i="7"/>
  <c r="N591" i="7"/>
  <c r="M591" i="7"/>
  <c r="N590" i="7"/>
  <c r="M590" i="7"/>
  <c r="N589" i="7"/>
  <c r="M589" i="7"/>
  <c r="N588" i="7"/>
  <c r="M588" i="7"/>
  <c r="N587" i="7"/>
  <c r="M587" i="7"/>
  <c r="N586" i="7"/>
  <c r="M586" i="7"/>
  <c r="N585" i="7"/>
  <c r="M585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N584" i="7"/>
  <c r="M584" i="7"/>
  <c r="N583" i="7"/>
  <c r="M583" i="7"/>
  <c r="N582" i="7"/>
  <c r="M582" i="7"/>
  <c r="N581" i="7"/>
  <c r="M581" i="7"/>
  <c r="N580" i="7"/>
  <c r="M580" i="7"/>
  <c r="N579" i="7"/>
  <c r="M579" i="7"/>
  <c r="N578" i="7"/>
  <c r="N614" i="7"/>
  <c r="L614" i="7"/>
  <c r="M578" i="7"/>
  <c r="A578" i="7"/>
  <c r="A579" i="7"/>
  <c r="A580" i="7"/>
  <c r="A581" i="7"/>
  <c r="A582" i="7"/>
  <c r="A583" i="7"/>
  <c r="A584" i="7"/>
  <c r="K576" i="7"/>
  <c r="J576" i="7"/>
  <c r="I576" i="7"/>
  <c r="H576" i="7"/>
  <c r="G576" i="7"/>
  <c r="N575" i="7"/>
  <c r="N576" i="7"/>
  <c r="L576" i="7"/>
  <c r="M575" i="7"/>
  <c r="K573" i="7"/>
  <c r="J573" i="7"/>
  <c r="I573" i="7"/>
  <c r="H573" i="7"/>
  <c r="G573" i="7"/>
  <c r="N572" i="7"/>
  <c r="M572" i="7"/>
  <c r="N571" i="7"/>
  <c r="N573" i="7"/>
  <c r="M571" i="7"/>
  <c r="K564" i="7"/>
  <c r="J564" i="7"/>
  <c r="I564" i="7"/>
  <c r="H564" i="7"/>
  <c r="G564" i="7"/>
  <c r="N563" i="7"/>
  <c r="M563" i="7"/>
  <c r="N562" i="7"/>
  <c r="N564" i="7"/>
  <c r="L564" i="7"/>
  <c r="M562" i="7"/>
  <c r="K560" i="7"/>
  <c r="J560" i="7"/>
  <c r="I560" i="7"/>
  <c r="H560" i="7"/>
  <c r="G560" i="7"/>
  <c r="N559" i="7"/>
  <c r="M559" i="7"/>
  <c r="N558" i="7"/>
  <c r="M558" i="7"/>
  <c r="N557" i="7"/>
  <c r="M557" i="7"/>
  <c r="N556" i="7"/>
  <c r="M556" i="7"/>
  <c r="N555" i="7"/>
  <c r="M555" i="7"/>
  <c r="N554" i="7"/>
  <c r="N560" i="7"/>
  <c r="L560" i="7"/>
  <c r="M554" i="7"/>
  <c r="K552" i="7"/>
  <c r="J552" i="7"/>
  <c r="I552" i="7"/>
  <c r="H552" i="7"/>
  <c r="G552" i="7"/>
  <c r="N551" i="7"/>
  <c r="N552" i="7"/>
  <c r="L552" i="7"/>
  <c r="M551" i="7"/>
  <c r="K549" i="7"/>
  <c r="J549" i="7"/>
  <c r="I549" i="7"/>
  <c r="H549" i="7"/>
  <c r="G549" i="7"/>
  <c r="N548" i="7"/>
  <c r="N549" i="7"/>
  <c r="L549" i="7"/>
  <c r="M548" i="7"/>
  <c r="K546" i="7"/>
  <c r="J546" i="7"/>
  <c r="I546" i="7"/>
  <c r="H546" i="7"/>
  <c r="G546" i="7"/>
  <c r="N545" i="7"/>
  <c r="M545" i="7"/>
  <c r="N544" i="7"/>
  <c r="N546" i="7"/>
  <c r="L546" i="7"/>
  <c r="M544" i="7"/>
  <c r="K542" i="7"/>
  <c r="J542" i="7"/>
  <c r="I542" i="7"/>
  <c r="H542" i="7"/>
  <c r="G542" i="7"/>
  <c r="N541" i="7"/>
  <c r="M541" i="7"/>
  <c r="N540" i="7"/>
  <c r="N542" i="7"/>
  <c r="L542" i="7"/>
  <c r="M540" i="7"/>
  <c r="K538" i="7"/>
  <c r="J538" i="7"/>
  <c r="I538" i="7"/>
  <c r="H538" i="7"/>
  <c r="G538" i="7"/>
  <c r="N537" i="7"/>
  <c r="N538" i="7"/>
  <c r="L538" i="7"/>
  <c r="M537" i="7"/>
  <c r="K535" i="7"/>
  <c r="J535" i="7"/>
  <c r="I535" i="7"/>
  <c r="H535" i="7"/>
  <c r="G535" i="7"/>
  <c r="N534" i="7"/>
  <c r="M534" i="7"/>
  <c r="N533" i="7"/>
  <c r="M533" i="7"/>
  <c r="N532" i="7"/>
  <c r="M532" i="7"/>
  <c r="N531" i="7"/>
  <c r="M531" i="7"/>
  <c r="N530" i="7"/>
  <c r="M530" i="7"/>
  <c r="N529" i="7"/>
  <c r="M529" i="7"/>
  <c r="N528" i="7"/>
  <c r="M528" i="7"/>
  <c r="N527" i="7"/>
  <c r="N535" i="7"/>
  <c r="L535" i="7"/>
  <c r="M527" i="7"/>
  <c r="K525" i="7"/>
  <c r="J525" i="7"/>
  <c r="I525" i="7"/>
  <c r="H525" i="7"/>
  <c r="G525" i="7"/>
  <c r="N524" i="7"/>
  <c r="N525" i="7"/>
  <c r="L525" i="7"/>
  <c r="M524" i="7"/>
  <c r="K522" i="7"/>
  <c r="J522" i="7"/>
  <c r="I522" i="7"/>
  <c r="H522" i="7"/>
  <c r="G522" i="7"/>
  <c r="N521" i="7"/>
  <c r="M521" i="7"/>
  <c r="N520" i="7"/>
  <c r="N522" i="7"/>
  <c r="L522" i="7"/>
  <c r="M520" i="7"/>
  <c r="K518" i="7"/>
  <c r="J518" i="7"/>
  <c r="I518" i="7"/>
  <c r="H518" i="7"/>
  <c r="G518" i="7"/>
  <c r="N517" i="7"/>
  <c r="M517" i="7"/>
  <c r="N516" i="7"/>
  <c r="M516" i="7"/>
  <c r="N515" i="7"/>
  <c r="M515" i="7"/>
  <c r="N514" i="7"/>
  <c r="M514" i="7"/>
  <c r="N513" i="7"/>
  <c r="M513" i="7"/>
  <c r="N512" i="7"/>
  <c r="M512" i="7"/>
  <c r="N511" i="7"/>
  <c r="M511" i="7"/>
  <c r="N510" i="7"/>
  <c r="M510" i="7"/>
  <c r="N509" i="7"/>
  <c r="M509" i="7"/>
  <c r="N508" i="7"/>
  <c r="M508" i="7"/>
  <c r="N507" i="7"/>
  <c r="M507" i="7"/>
  <c r="N506" i="7"/>
  <c r="M506" i="7"/>
  <c r="N505" i="7"/>
  <c r="M505" i="7"/>
  <c r="N504" i="7"/>
  <c r="M504" i="7"/>
  <c r="N503" i="7"/>
  <c r="M503" i="7"/>
  <c r="N502" i="7"/>
  <c r="M502" i="7"/>
  <c r="N501" i="7"/>
  <c r="M501" i="7"/>
  <c r="N500" i="7"/>
  <c r="M500" i="7"/>
  <c r="N499" i="7"/>
  <c r="M499" i="7"/>
  <c r="N498" i="7"/>
  <c r="M498" i="7"/>
  <c r="N497" i="7"/>
  <c r="M497" i="7"/>
  <c r="N496" i="7"/>
  <c r="M496" i="7"/>
  <c r="N495" i="7"/>
  <c r="N518" i="7"/>
  <c r="L518" i="7"/>
  <c r="M495" i="7"/>
  <c r="K493" i="7"/>
  <c r="J493" i="7"/>
  <c r="I493" i="7"/>
  <c r="H493" i="7"/>
  <c r="G493" i="7"/>
  <c r="N492" i="7"/>
  <c r="M492" i="7"/>
  <c r="N491" i="7"/>
  <c r="M491" i="7"/>
  <c r="N490" i="7"/>
  <c r="N493" i="7"/>
  <c r="L493" i="7"/>
  <c r="M490" i="7"/>
  <c r="K488" i="7"/>
  <c r="J488" i="7"/>
  <c r="I488" i="7"/>
  <c r="H488" i="7"/>
  <c r="G488" i="7"/>
  <c r="N487" i="7"/>
  <c r="N488" i="7"/>
  <c r="L488" i="7"/>
  <c r="M487" i="7"/>
  <c r="K485" i="7"/>
  <c r="J485" i="7"/>
  <c r="I485" i="7"/>
  <c r="H485" i="7"/>
  <c r="G485" i="7"/>
  <c r="N484" i="7"/>
  <c r="M484" i="7"/>
  <c r="N483" i="7"/>
  <c r="M483" i="7"/>
  <c r="N482" i="7"/>
  <c r="M482" i="7"/>
  <c r="N481" i="7"/>
  <c r="M481" i="7"/>
  <c r="N480" i="7"/>
  <c r="M480" i="7"/>
  <c r="N479" i="7"/>
  <c r="M479" i="7"/>
  <c r="N478" i="7"/>
  <c r="M478" i="7"/>
  <c r="N477" i="7"/>
  <c r="M477" i="7"/>
  <c r="N476" i="7"/>
  <c r="M476" i="7"/>
  <c r="N475" i="7"/>
  <c r="M475" i="7"/>
  <c r="N474" i="7"/>
  <c r="M474" i="7"/>
  <c r="N473" i="7"/>
  <c r="M473" i="7"/>
  <c r="N472" i="7"/>
  <c r="M472" i="7"/>
  <c r="N471" i="7"/>
  <c r="M471" i="7"/>
  <c r="N470" i="7"/>
  <c r="M470" i="7"/>
  <c r="N469" i="7"/>
  <c r="M469" i="7"/>
  <c r="N468" i="7"/>
  <c r="M468" i="7"/>
  <c r="N467" i="7"/>
  <c r="M467" i="7"/>
  <c r="N466" i="7"/>
  <c r="M466" i="7"/>
  <c r="N465" i="7"/>
  <c r="M465" i="7"/>
  <c r="N464" i="7"/>
  <c r="M464" i="7"/>
  <c r="N463" i="7"/>
  <c r="M463" i="7"/>
  <c r="N462" i="7"/>
  <c r="M462" i="7"/>
  <c r="N461" i="7"/>
  <c r="M461" i="7"/>
  <c r="N460" i="7"/>
  <c r="M460" i="7"/>
  <c r="N459" i="7"/>
  <c r="M459" i="7"/>
  <c r="N458" i="7"/>
  <c r="M458" i="7"/>
  <c r="N457" i="7"/>
  <c r="N485" i="7"/>
  <c r="L485" i="7"/>
  <c r="M457" i="7"/>
  <c r="K455" i="7"/>
  <c r="J455" i="7"/>
  <c r="I455" i="7"/>
  <c r="H455" i="7"/>
  <c r="G455" i="7"/>
  <c r="N454" i="7"/>
  <c r="N455" i="7"/>
  <c r="M454" i="7"/>
  <c r="K452" i="7"/>
  <c r="K565" i="7"/>
  <c r="J452" i="7"/>
  <c r="I452" i="7"/>
  <c r="I565" i="7"/>
  <c r="H452" i="7"/>
  <c r="G452" i="7"/>
  <c r="G565" i="7"/>
  <c r="N451" i="7"/>
  <c r="M451" i="7"/>
  <c r="N450" i="7"/>
  <c r="N452" i="7"/>
  <c r="M450" i="7"/>
  <c r="K420" i="7"/>
  <c r="J420" i="7"/>
  <c r="I420" i="7"/>
  <c r="H420" i="7"/>
  <c r="G420" i="7"/>
  <c r="N419" i="7"/>
  <c r="N420" i="7"/>
  <c r="L420" i="7"/>
  <c r="M419" i="7"/>
  <c r="K417" i="7"/>
  <c r="J417" i="7"/>
  <c r="I417" i="7"/>
  <c r="H417" i="7"/>
  <c r="G417" i="7"/>
  <c r="N416" i="7"/>
  <c r="M416" i="7"/>
  <c r="N415" i="7"/>
  <c r="M415" i="7"/>
  <c r="N414" i="7"/>
  <c r="N417" i="7"/>
  <c r="L417" i="7"/>
  <c r="M414" i="7"/>
  <c r="K412" i="7"/>
  <c r="J412" i="7"/>
  <c r="I412" i="7"/>
  <c r="H412" i="7"/>
  <c r="G412" i="7"/>
  <c r="N411" i="7"/>
  <c r="M411" i="7"/>
  <c r="N410" i="7"/>
  <c r="N412" i="7"/>
  <c r="L412" i="7"/>
  <c r="M410" i="7"/>
  <c r="K408" i="7"/>
  <c r="J408" i="7"/>
  <c r="I408" i="7"/>
  <c r="H408" i="7"/>
  <c r="G408" i="7"/>
  <c r="N407" i="7"/>
  <c r="M407" i="7"/>
  <c r="N406" i="7"/>
  <c r="M406" i="7"/>
  <c r="N405" i="7"/>
  <c r="M405" i="7"/>
  <c r="N404" i="7"/>
  <c r="M404" i="7"/>
  <c r="N403" i="7"/>
  <c r="N408" i="7"/>
  <c r="L408" i="7"/>
  <c r="M403" i="7"/>
  <c r="K401" i="7"/>
  <c r="J401" i="7"/>
  <c r="I401" i="7"/>
  <c r="H401" i="7"/>
  <c r="G401" i="7"/>
  <c r="N400" i="7"/>
  <c r="N401" i="7"/>
  <c r="L401" i="7"/>
  <c r="M400" i="7"/>
  <c r="K398" i="7"/>
  <c r="J398" i="7"/>
  <c r="I398" i="7"/>
  <c r="H398" i="7"/>
  <c r="G398" i="7"/>
  <c r="N397" i="7"/>
  <c r="M397" i="7"/>
  <c r="N396" i="7"/>
  <c r="N398" i="7"/>
  <c r="L398" i="7"/>
  <c r="M396" i="7"/>
  <c r="K394" i="7"/>
  <c r="J394" i="7"/>
  <c r="I394" i="7"/>
  <c r="H394" i="7"/>
  <c r="G394" i="7"/>
  <c r="N393" i="7"/>
  <c r="N394" i="7"/>
  <c r="L394" i="7"/>
  <c r="M393" i="7"/>
  <c r="K391" i="7"/>
  <c r="J391" i="7"/>
  <c r="I391" i="7"/>
  <c r="H391" i="7"/>
  <c r="G391" i="7"/>
  <c r="N390" i="7"/>
  <c r="M390" i="7"/>
  <c r="N389" i="7"/>
  <c r="M389" i="7"/>
  <c r="N388" i="7"/>
  <c r="M388" i="7"/>
  <c r="N387" i="7"/>
  <c r="M387" i="7"/>
  <c r="N386" i="7"/>
  <c r="M386" i="7"/>
  <c r="N385" i="7"/>
  <c r="M385" i="7"/>
  <c r="N384" i="7"/>
  <c r="N391" i="7"/>
  <c r="L391" i="7"/>
  <c r="M384" i="7"/>
  <c r="K382" i="7"/>
  <c r="J382" i="7"/>
  <c r="I382" i="7"/>
  <c r="H382" i="7"/>
  <c r="G382" i="7"/>
  <c r="N381" i="7"/>
  <c r="M381" i="7"/>
  <c r="N380" i="7"/>
  <c r="M380" i="7"/>
  <c r="N379" i="7"/>
  <c r="M379" i="7"/>
  <c r="N378" i="7"/>
  <c r="M378" i="7"/>
  <c r="N377" i="7"/>
  <c r="M377" i="7"/>
  <c r="N376" i="7"/>
  <c r="M376" i="7"/>
  <c r="N375" i="7"/>
  <c r="M375" i="7"/>
  <c r="N374" i="7"/>
  <c r="M374" i="7"/>
  <c r="N373" i="7"/>
  <c r="M373" i="7"/>
  <c r="N372" i="7"/>
  <c r="M372" i="7"/>
  <c r="N371" i="7"/>
  <c r="M371" i="7"/>
  <c r="N370" i="7"/>
  <c r="M370" i="7"/>
  <c r="N369" i="7"/>
  <c r="M369" i="7"/>
  <c r="N368" i="7"/>
  <c r="M368" i="7"/>
  <c r="N367" i="7"/>
  <c r="M367" i="7"/>
  <c r="N366" i="7"/>
  <c r="M366" i="7"/>
  <c r="N365" i="7"/>
  <c r="M365" i="7"/>
  <c r="N364" i="7"/>
  <c r="M364" i="7"/>
  <c r="N363" i="7"/>
  <c r="M363" i="7"/>
  <c r="N362" i="7"/>
  <c r="M362" i="7"/>
  <c r="N361" i="7"/>
  <c r="M361" i="7"/>
  <c r="N360" i="7"/>
  <c r="M360" i="7"/>
  <c r="N359" i="7"/>
  <c r="M359" i="7"/>
  <c r="N358" i="7"/>
  <c r="M358" i="7"/>
  <c r="N357" i="7"/>
  <c r="M357" i="7"/>
  <c r="N356" i="7"/>
  <c r="M356" i="7"/>
  <c r="N355" i="7"/>
  <c r="M355" i="7"/>
  <c r="N354" i="7"/>
  <c r="M354" i="7"/>
  <c r="N353" i="7"/>
  <c r="M353" i="7"/>
  <c r="N352" i="7"/>
  <c r="N382" i="7"/>
  <c r="L382" i="7"/>
  <c r="M352" i="7"/>
  <c r="K350" i="7"/>
  <c r="J350" i="7"/>
  <c r="I350" i="7"/>
  <c r="H350" i="7"/>
  <c r="G350" i="7"/>
  <c r="N349" i="7"/>
  <c r="M349" i="7"/>
  <c r="N348" i="7"/>
  <c r="N350" i="7"/>
  <c r="L350" i="7"/>
  <c r="M348" i="7"/>
  <c r="K346" i="7"/>
  <c r="J346" i="7"/>
  <c r="I346" i="7"/>
  <c r="H346" i="7"/>
  <c r="G346" i="7"/>
  <c r="N345" i="7"/>
  <c r="M345" i="7"/>
  <c r="N344" i="7"/>
  <c r="M344" i="7"/>
  <c r="N343" i="7"/>
  <c r="N346" i="7"/>
  <c r="L346" i="7"/>
  <c r="M343" i="7"/>
  <c r="K341" i="7"/>
  <c r="J341" i="7"/>
  <c r="I341" i="7"/>
  <c r="H341" i="7"/>
  <c r="G341" i="7"/>
  <c r="N340" i="7"/>
  <c r="M340" i="7"/>
  <c r="N339" i="7"/>
  <c r="M339" i="7"/>
  <c r="N338" i="7"/>
  <c r="M338" i="7"/>
  <c r="N337" i="7"/>
  <c r="M337" i="7"/>
  <c r="N336" i="7"/>
  <c r="M336" i="7"/>
  <c r="N335" i="7"/>
  <c r="M335" i="7"/>
  <c r="N334" i="7"/>
  <c r="M334" i="7"/>
  <c r="N333" i="7"/>
  <c r="M333" i="7"/>
  <c r="N332" i="7"/>
  <c r="M332" i="7"/>
  <c r="N331" i="7"/>
  <c r="M331" i="7"/>
  <c r="N330" i="7"/>
  <c r="M330" i="7"/>
  <c r="N329" i="7"/>
  <c r="M329" i="7"/>
  <c r="N328" i="7"/>
  <c r="M328" i="7"/>
  <c r="N327" i="7"/>
  <c r="M327" i="7"/>
  <c r="N326" i="7"/>
  <c r="M326" i="7"/>
  <c r="N325" i="7"/>
  <c r="M325" i="7"/>
  <c r="N324" i="7"/>
  <c r="M324" i="7"/>
  <c r="N323" i="7"/>
  <c r="M323" i="7"/>
  <c r="N322" i="7"/>
  <c r="M322" i="7"/>
  <c r="N321" i="7"/>
  <c r="M321" i="7"/>
  <c r="N320" i="7"/>
  <c r="M320" i="7"/>
  <c r="N319" i="7"/>
  <c r="M319" i="7"/>
  <c r="N318" i="7"/>
  <c r="M318" i="7"/>
  <c r="N317" i="7"/>
  <c r="M317" i="7"/>
  <c r="N316" i="7"/>
  <c r="M316" i="7"/>
  <c r="N315" i="7"/>
  <c r="M315" i="7"/>
  <c r="N314" i="7"/>
  <c r="M314" i="7"/>
  <c r="N313" i="7"/>
  <c r="M313" i="7"/>
  <c r="N312" i="7"/>
  <c r="M312" i="7"/>
  <c r="N311" i="7"/>
  <c r="M311" i="7"/>
  <c r="N310" i="7"/>
  <c r="M310" i="7"/>
  <c r="N309" i="7"/>
  <c r="M309" i="7"/>
  <c r="N308" i="7"/>
  <c r="M308" i="7"/>
  <c r="N307" i="7"/>
  <c r="M307" i="7"/>
  <c r="N306" i="7"/>
  <c r="M306" i="7"/>
  <c r="N305" i="7"/>
  <c r="M305" i="7"/>
  <c r="N304" i="7"/>
  <c r="M304" i="7"/>
  <c r="N303" i="7"/>
  <c r="N341" i="7"/>
  <c r="L341" i="7"/>
  <c r="M303" i="7"/>
  <c r="K301" i="7"/>
  <c r="J301" i="7"/>
  <c r="I301" i="7"/>
  <c r="H301" i="7"/>
  <c r="G301" i="7"/>
  <c r="N300" i="7"/>
  <c r="M300" i="7"/>
  <c r="N299" i="7"/>
  <c r="M299" i="7"/>
  <c r="N298" i="7"/>
  <c r="N301" i="7"/>
  <c r="L301" i="7"/>
  <c r="M298" i="7"/>
  <c r="K296" i="7"/>
  <c r="J296" i="7"/>
  <c r="I296" i="7"/>
  <c r="H296" i="7"/>
  <c r="G296" i="7"/>
  <c r="N295" i="7"/>
  <c r="M295" i="7"/>
  <c r="N294" i="7"/>
  <c r="M294" i="7"/>
  <c r="N293" i="7"/>
  <c r="M293" i="7"/>
  <c r="N292" i="7"/>
  <c r="N296" i="7"/>
  <c r="M292" i="7"/>
  <c r="K281" i="7"/>
  <c r="J281" i="7"/>
  <c r="I281" i="7"/>
  <c r="H281" i="7"/>
  <c r="G281" i="7"/>
  <c r="N280" i="7"/>
  <c r="N281" i="7"/>
  <c r="L281" i="7"/>
  <c r="M280" i="7"/>
  <c r="K278" i="7"/>
  <c r="J278" i="7"/>
  <c r="I278" i="7"/>
  <c r="H278" i="7"/>
  <c r="G278" i="7"/>
  <c r="N277" i="7"/>
  <c r="M277" i="7"/>
  <c r="N276" i="7"/>
  <c r="M276" i="7"/>
  <c r="N275" i="7"/>
  <c r="N278" i="7"/>
  <c r="L278" i="7"/>
  <c r="M275" i="7"/>
  <c r="K273" i="7"/>
  <c r="J273" i="7"/>
  <c r="I273" i="7"/>
  <c r="H273" i="7"/>
  <c r="G273" i="7"/>
  <c r="N272" i="7"/>
  <c r="M272" i="7"/>
  <c r="N271" i="7"/>
  <c r="N273" i="7"/>
  <c r="L273" i="7"/>
  <c r="M271" i="7"/>
  <c r="K269" i="7"/>
  <c r="J269" i="7"/>
  <c r="I269" i="7"/>
  <c r="H269" i="7"/>
  <c r="G269" i="7"/>
  <c r="N268" i="7"/>
  <c r="N269" i="7"/>
  <c r="L269" i="7"/>
  <c r="M268" i="7"/>
  <c r="K266" i="7"/>
  <c r="J266" i="7"/>
  <c r="I266" i="7"/>
  <c r="H266" i="7"/>
  <c r="G266" i="7"/>
  <c r="N265" i="7"/>
  <c r="M265" i="7"/>
  <c r="N264" i="7"/>
  <c r="M264" i="7"/>
  <c r="N263" i="7"/>
  <c r="M263" i="7"/>
  <c r="N262" i="7"/>
  <c r="N266" i="7"/>
  <c r="L266" i="7"/>
  <c r="M262" i="7"/>
  <c r="K260" i="7"/>
  <c r="J260" i="7"/>
  <c r="I260" i="7"/>
  <c r="H260" i="7"/>
  <c r="G260" i="7"/>
  <c r="N259" i="7"/>
  <c r="M259" i="7"/>
  <c r="N258" i="7"/>
  <c r="M258" i="7"/>
  <c r="N257" i="7"/>
  <c r="M257" i="7"/>
  <c r="N256" i="7"/>
  <c r="M256" i="7"/>
  <c r="N255" i="7"/>
  <c r="M255" i="7"/>
  <c r="N254" i="7"/>
  <c r="M254" i="7"/>
  <c r="N253" i="7"/>
  <c r="M253" i="7"/>
  <c r="N252" i="7"/>
  <c r="M252" i="7"/>
  <c r="N251" i="7"/>
  <c r="M251" i="7"/>
  <c r="N250" i="7"/>
  <c r="M250" i="7"/>
  <c r="N249" i="7"/>
  <c r="N260" i="7"/>
  <c r="L260" i="7"/>
  <c r="M249" i="7"/>
  <c r="K247" i="7"/>
  <c r="J247" i="7"/>
  <c r="I247" i="7"/>
  <c r="H247" i="7"/>
  <c r="G247" i="7"/>
  <c r="N246" i="7"/>
  <c r="N247" i="7"/>
  <c r="L247" i="7"/>
  <c r="M246" i="7"/>
  <c r="K244" i="7"/>
  <c r="J244" i="7"/>
  <c r="I244" i="7"/>
  <c r="H244" i="7"/>
  <c r="G244" i="7"/>
  <c r="N243" i="7"/>
  <c r="M243" i="7"/>
  <c r="N242" i="7"/>
  <c r="M242" i="7"/>
  <c r="N241" i="7"/>
  <c r="M241" i="7"/>
  <c r="N240" i="7"/>
  <c r="M240" i="7"/>
  <c r="N239" i="7"/>
  <c r="M239" i="7"/>
  <c r="N238" i="7"/>
  <c r="M238" i="7"/>
  <c r="N237" i="7"/>
  <c r="M237" i="7"/>
  <c r="N236" i="7"/>
  <c r="M236" i="7"/>
  <c r="N235" i="7"/>
  <c r="M235" i="7"/>
  <c r="N234" i="7"/>
  <c r="M234" i="7"/>
  <c r="N233" i="7"/>
  <c r="M233" i="7"/>
  <c r="N232" i="7"/>
  <c r="M232" i="7"/>
  <c r="N231" i="7"/>
  <c r="M231" i="7"/>
  <c r="N230" i="7"/>
  <c r="M230" i="7"/>
  <c r="N229" i="7"/>
  <c r="M229" i="7"/>
  <c r="N228" i="7"/>
  <c r="M228" i="7"/>
  <c r="N227" i="7"/>
  <c r="M227" i="7"/>
  <c r="N226" i="7"/>
  <c r="M226" i="7"/>
  <c r="N225" i="7"/>
  <c r="M225" i="7"/>
  <c r="N224" i="7"/>
  <c r="M224" i="7"/>
  <c r="N223" i="7"/>
  <c r="M223" i="7"/>
  <c r="N222" i="7"/>
  <c r="M222" i="7"/>
  <c r="N221" i="7"/>
  <c r="M221" i="7"/>
  <c r="N220" i="7"/>
  <c r="M220" i="7"/>
  <c r="N219" i="7"/>
  <c r="M219" i="7"/>
  <c r="N218" i="7"/>
  <c r="M218" i="7"/>
  <c r="N217" i="7"/>
  <c r="M217" i="7"/>
  <c r="N216" i="7"/>
  <c r="M216" i="7"/>
  <c r="N215" i="7"/>
  <c r="M215" i="7"/>
  <c r="N214" i="7"/>
  <c r="M214" i="7"/>
  <c r="N213" i="7"/>
  <c r="M213" i="7"/>
  <c r="N212" i="7"/>
  <c r="M212" i="7"/>
  <c r="N211" i="7"/>
  <c r="M211" i="7"/>
  <c r="N210" i="7"/>
  <c r="M210" i="7"/>
  <c r="N209" i="7"/>
  <c r="M209" i="7"/>
  <c r="N208" i="7"/>
  <c r="N244" i="7"/>
  <c r="L244" i="7"/>
  <c r="M208" i="7"/>
  <c r="K206" i="7"/>
  <c r="J206" i="7"/>
  <c r="I206" i="7"/>
  <c r="H206" i="7"/>
  <c r="G206" i="7"/>
  <c r="N205" i="7"/>
  <c r="M205" i="7"/>
  <c r="N204" i="7"/>
  <c r="N206" i="7"/>
  <c r="L206" i="7"/>
  <c r="M204" i="7"/>
  <c r="K202" i="7"/>
  <c r="J202" i="7"/>
  <c r="I202" i="7"/>
  <c r="H202" i="7"/>
  <c r="G202" i="7"/>
  <c r="N201" i="7"/>
  <c r="N202" i="7"/>
  <c r="L202" i="7"/>
  <c r="M201" i="7"/>
  <c r="K199" i="7"/>
  <c r="J199" i="7"/>
  <c r="I199" i="7"/>
  <c r="H199" i="7"/>
  <c r="G199" i="7"/>
  <c r="N198" i="7"/>
  <c r="M198" i="7"/>
  <c r="N197" i="7"/>
  <c r="M197" i="7"/>
  <c r="N196" i="7"/>
  <c r="M196" i="7"/>
  <c r="N195" i="7"/>
  <c r="M195" i="7"/>
  <c r="N194" i="7"/>
  <c r="M194" i="7"/>
  <c r="N193" i="7"/>
  <c r="M193" i="7"/>
  <c r="N192" i="7"/>
  <c r="M192" i="7"/>
  <c r="N191" i="7"/>
  <c r="M191" i="7"/>
  <c r="N190" i="7"/>
  <c r="M190" i="7"/>
  <c r="N189" i="7"/>
  <c r="M189" i="7"/>
  <c r="N188" i="7"/>
  <c r="M188" i="7"/>
  <c r="N187" i="7"/>
  <c r="M187" i="7"/>
  <c r="N186" i="7"/>
  <c r="M186" i="7"/>
  <c r="N185" i="7"/>
  <c r="M185" i="7"/>
  <c r="N184" i="7"/>
  <c r="M184" i="7"/>
  <c r="N183" i="7"/>
  <c r="M183" i="7"/>
  <c r="N182" i="7"/>
  <c r="M182" i="7"/>
  <c r="N181" i="7"/>
  <c r="M181" i="7"/>
  <c r="N180" i="7"/>
  <c r="M180" i="7"/>
  <c r="N179" i="7"/>
  <c r="M179" i="7"/>
  <c r="N178" i="7"/>
  <c r="M178" i="7"/>
  <c r="N177" i="7"/>
  <c r="M177" i="7"/>
  <c r="N176" i="7"/>
  <c r="M176" i="7"/>
  <c r="N175" i="7"/>
  <c r="M175" i="7"/>
  <c r="N174" i="7"/>
  <c r="M174" i="7"/>
  <c r="N173" i="7"/>
  <c r="M173" i="7"/>
  <c r="N172" i="7"/>
  <c r="M172" i="7"/>
  <c r="N171" i="7"/>
  <c r="M171" i="7"/>
  <c r="N170" i="7"/>
  <c r="M170" i="7"/>
  <c r="N169" i="7"/>
  <c r="M169" i="7"/>
  <c r="N168" i="7"/>
  <c r="M168" i="7"/>
  <c r="N167" i="7"/>
  <c r="M167" i="7"/>
  <c r="N166" i="7"/>
  <c r="M166" i="7"/>
  <c r="N165" i="7"/>
  <c r="M165" i="7"/>
  <c r="N164" i="7"/>
  <c r="M164" i="7"/>
  <c r="N163" i="7"/>
  <c r="M163" i="7"/>
  <c r="N162" i="7"/>
  <c r="N199" i="7"/>
  <c r="L199" i="7"/>
  <c r="M162" i="7"/>
  <c r="K160" i="7"/>
  <c r="J160" i="7"/>
  <c r="I160" i="7"/>
  <c r="H160" i="7"/>
  <c r="G160" i="7"/>
  <c r="N159" i="7"/>
  <c r="N160" i="7"/>
  <c r="L160" i="7"/>
  <c r="M159" i="7"/>
  <c r="K157" i="7"/>
  <c r="J157" i="7"/>
  <c r="J282" i="7"/>
  <c r="I157" i="7"/>
  <c r="H157" i="7"/>
  <c r="H282" i="7"/>
  <c r="G157" i="7"/>
  <c r="N156" i="7"/>
  <c r="N157" i="7"/>
  <c r="M156" i="7"/>
  <c r="K143" i="7"/>
  <c r="J143" i="7"/>
  <c r="I143" i="7"/>
  <c r="H143" i="7"/>
  <c r="G143" i="7"/>
  <c r="N142" i="7"/>
  <c r="M142" i="7"/>
  <c r="N141" i="7"/>
  <c r="N143" i="7"/>
  <c r="L143" i="7"/>
  <c r="M141" i="7"/>
  <c r="K139" i="7"/>
  <c r="J139" i="7"/>
  <c r="I139" i="7"/>
  <c r="H139" i="7"/>
  <c r="G139" i="7"/>
  <c r="N138" i="7"/>
  <c r="M138" i="7"/>
  <c r="N137" i="7"/>
  <c r="M137" i="7"/>
  <c r="N136" i="7"/>
  <c r="M136" i="7"/>
  <c r="N135" i="7"/>
  <c r="M135" i="7"/>
  <c r="N134" i="7"/>
  <c r="M134" i="7"/>
  <c r="N133" i="7"/>
  <c r="N139" i="7"/>
  <c r="L139" i="7"/>
  <c r="M133" i="7"/>
  <c r="K131" i="7"/>
  <c r="J131" i="7"/>
  <c r="I131" i="7"/>
  <c r="H131" i="7"/>
  <c r="G131" i="7"/>
  <c r="N130" i="7"/>
  <c r="M130" i="7"/>
  <c r="N129" i="7"/>
  <c r="M129" i="7"/>
  <c r="A129" i="7"/>
  <c r="A130" i="7"/>
  <c r="N128" i="7"/>
  <c r="M128" i="7"/>
  <c r="N127" i="7"/>
  <c r="M127" i="7"/>
  <c r="N126" i="7"/>
  <c r="M126" i="7"/>
  <c r="N125" i="7"/>
  <c r="N131" i="7"/>
  <c r="L131" i="7"/>
  <c r="M125" i="7"/>
  <c r="K123" i="7"/>
  <c r="J123" i="7"/>
  <c r="I123" i="7"/>
  <c r="H123" i="7"/>
  <c r="G123" i="7"/>
  <c r="N122" i="7"/>
  <c r="M122" i="7"/>
  <c r="N121" i="7"/>
  <c r="M121" i="7"/>
  <c r="N120" i="7"/>
  <c r="N123" i="7"/>
  <c r="L123" i="7"/>
  <c r="M120" i="7"/>
  <c r="K118" i="7"/>
  <c r="J118" i="7"/>
  <c r="I118" i="7"/>
  <c r="H118" i="7"/>
  <c r="G118" i="7"/>
  <c r="N117" i="7"/>
  <c r="N118" i="7"/>
  <c r="L118" i="7"/>
  <c r="M117" i="7"/>
  <c r="K115" i="7"/>
  <c r="J115" i="7"/>
  <c r="I115" i="7"/>
  <c r="H115" i="7"/>
  <c r="G115" i="7"/>
  <c r="N114" i="7"/>
  <c r="M114" i="7"/>
  <c r="N113" i="7"/>
  <c r="M113" i="7"/>
  <c r="N112" i="7"/>
  <c r="M112" i="7"/>
  <c r="N111" i="7"/>
  <c r="M111" i="7"/>
  <c r="N110" i="7"/>
  <c r="M110" i="7"/>
  <c r="A110" i="7"/>
  <c r="A111" i="7"/>
  <c r="A112" i="7"/>
  <c r="A113" i="7"/>
  <c r="A114" i="7"/>
  <c r="N109" i="7"/>
  <c r="M109" i="7"/>
  <c r="N108" i="7"/>
  <c r="M108" i="7"/>
  <c r="N107" i="7"/>
  <c r="M107" i="7"/>
  <c r="N106" i="7"/>
  <c r="M106" i="7"/>
  <c r="N105" i="7"/>
  <c r="N115" i="7"/>
  <c r="L115" i="7"/>
  <c r="M105" i="7"/>
  <c r="K103" i="7"/>
  <c r="J103" i="7"/>
  <c r="I103" i="7"/>
  <c r="H103" i="7"/>
  <c r="G103" i="7"/>
  <c r="N102" i="7"/>
  <c r="N103" i="7"/>
  <c r="L103" i="7"/>
  <c r="M102" i="7"/>
  <c r="K100" i="7"/>
  <c r="J100" i="7"/>
  <c r="I100" i="7"/>
  <c r="H100" i="7"/>
  <c r="G100" i="7"/>
  <c r="N99" i="7"/>
  <c r="M99" i="7"/>
  <c r="N98" i="7"/>
  <c r="M98" i="7"/>
  <c r="N97" i="7"/>
  <c r="M97" i="7"/>
  <c r="N96" i="7"/>
  <c r="M96" i="7"/>
  <c r="N95" i="7"/>
  <c r="M95" i="7"/>
  <c r="N94" i="7"/>
  <c r="M94" i="7"/>
  <c r="N93" i="7"/>
  <c r="M93" i="7"/>
  <c r="N92" i="7"/>
  <c r="M92" i="7"/>
  <c r="N91" i="7"/>
  <c r="M91" i="7"/>
  <c r="N90" i="7"/>
  <c r="M90" i="7"/>
  <c r="N89" i="7"/>
  <c r="M89" i="7"/>
  <c r="N88" i="7"/>
  <c r="M88" i="7"/>
  <c r="N87" i="7"/>
  <c r="M87" i="7"/>
  <c r="N86" i="7"/>
  <c r="M86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N67" i="7"/>
  <c r="M67" i="7"/>
  <c r="N66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N59" i="7"/>
  <c r="M59" i="7"/>
  <c r="N58" i="7"/>
  <c r="M58" i="7"/>
  <c r="N57" i="7"/>
  <c r="M57" i="7"/>
  <c r="K55" i="7"/>
  <c r="J55" i="7"/>
  <c r="I55" i="7"/>
  <c r="H55" i="7"/>
  <c r="G55" i="7"/>
  <c r="N54" i="7"/>
  <c r="M54" i="7"/>
  <c r="N53" i="7"/>
  <c r="N55" i="7"/>
  <c r="L55" i="7"/>
  <c r="M53" i="7"/>
  <c r="K51" i="7"/>
  <c r="J51" i="7"/>
  <c r="I51" i="7"/>
  <c r="H51" i="7"/>
  <c r="G51" i="7"/>
  <c r="N50" i="7"/>
  <c r="M50" i="7"/>
  <c r="N49" i="7"/>
  <c r="N51" i="7"/>
  <c r="L51" i="7"/>
  <c r="M49" i="7"/>
  <c r="K47" i="7"/>
  <c r="J47" i="7"/>
  <c r="J144" i="7"/>
  <c r="I47" i="7"/>
  <c r="H47" i="7"/>
  <c r="H144" i="7"/>
  <c r="G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N4" i="7"/>
  <c r="M4" i="7"/>
  <c r="K127" i="6"/>
  <c r="J127" i="6"/>
  <c r="I127" i="6"/>
  <c r="H127" i="6"/>
  <c r="N126" i="6"/>
  <c r="N127" i="6"/>
  <c r="L127" i="6"/>
  <c r="M126" i="6"/>
  <c r="K124" i="6"/>
  <c r="J124" i="6"/>
  <c r="I124" i="6"/>
  <c r="H124" i="6"/>
  <c r="F124" i="6"/>
  <c r="N123" i="6"/>
  <c r="M123" i="6"/>
  <c r="N122" i="6"/>
  <c r="M122" i="6"/>
  <c r="N121" i="6"/>
  <c r="N124" i="6"/>
  <c r="L124" i="6"/>
  <c r="M121" i="6"/>
  <c r="K119" i="6"/>
  <c r="J119" i="6"/>
  <c r="I119" i="6"/>
  <c r="H119" i="6"/>
  <c r="F119" i="6"/>
  <c r="N118" i="6"/>
  <c r="M118" i="6"/>
  <c r="N117" i="6"/>
  <c r="M117" i="6"/>
  <c r="N116" i="6"/>
  <c r="M116" i="6"/>
  <c r="N115" i="6"/>
  <c r="N119" i="6"/>
  <c r="L119" i="6"/>
  <c r="M115" i="6"/>
  <c r="K113" i="6"/>
  <c r="J113" i="6"/>
  <c r="I113" i="6"/>
  <c r="H113" i="6"/>
  <c r="N112" i="6"/>
  <c r="N113" i="6"/>
  <c r="L113" i="6"/>
  <c r="M112" i="6"/>
  <c r="K110" i="6"/>
  <c r="J110" i="6"/>
  <c r="I110" i="6"/>
  <c r="H110" i="6"/>
  <c r="F110" i="6"/>
  <c r="N109" i="6"/>
  <c r="M109" i="6"/>
  <c r="N108" i="6"/>
  <c r="N110" i="6"/>
  <c r="L110" i="6"/>
  <c r="M108" i="6"/>
  <c r="K106" i="6"/>
  <c r="J106" i="6"/>
  <c r="I106" i="6"/>
  <c r="H106" i="6"/>
  <c r="F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N106" i="6"/>
  <c r="L106" i="6"/>
  <c r="M98" i="6"/>
  <c r="K96" i="6"/>
  <c r="J96" i="6"/>
  <c r="I96" i="6"/>
  <c r="H96" i="6"/>
  <c r="F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N96" i="6"/>
  <c r="L96" i="6"/>
  <c r="M69" i="6"/>
  <c r="K67" i="6"/>
  <c r="J67" i="6"/>
  <c r="I67" i="6"/>
  <c r="H67" i="6"/>
  <c r="F67" i="6"/>
  <c r="N66" i="6"/>
  <c r="M66" i="6"/>
  <c r="N65" i="6"/>
  <c r="M65" i="6"/>
  <c r="N64" i="6"/>
  <c r="M64" i="6"/>
  <c r="N63" i="6"/>
  <c r="N67" i="6"/>
  <c r="L67" i="6"/>
  <c r="M63" i="6"/>
  <c r="K61" i="6"/>
  <c r="J61" i="6"/>
  <c r="I61" i="6"/>
  <c r="H61" i="6"/>
  <c r="M61" i="6"/>
  <c r="F61" i="6"/>
  <c r="N60" i="6"/>
  <c r="M60" i="6"/>
  <c r="N59" i="6"/>
  <c r="M59" i="6"/>
  <c r="N58" i="6"/>
  <c r="M58" i="6"/>
  <c r="N57" i="6"/>
  <c r="N61" i="6"/>
  <c r="L61" i="6"/>
  <c r="M57" i="6"/>
  <c r="K55" i="6"/>
  <c r="J55" i="6"/>
  <c r="I55" i="6"/>
  <c r="H55" i="6"/>
  <c r="F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N55" i="6"/>
  <c r="L55" i="6"/>
  <c r="M18" i="6"/>
  <c r="K16" i="6"/>
  <c r="J16" i="6"/>
  <c r="I16" i="6"/>
  <c r="H16" i="6"/>
  <c r="F16" i="6"/>
  <c r="N15" i="6"/>
  <c r="M15" i="6"/>
  <c r="N14" i="6"/>
  <c r="M14" i="6"/>
  <c r="N13" i="6"/>
  <c r="M13" i="6"/>
  <c r="N12" i="6"/>
  <c r="M12" i="6"/>
  <c r="N11" i="6"/>
  <c r="M11" i="6"/>
  <c r="N10" i="6"/>
  <c r="N16" i="6"/>
  <c r="L16" i="6"/>
  <c r="M10" i="6"/>
  <c r="K8" i="6"/>
  <c r="K128" i="6"/>
  <c r="J8" i="6"/>
  <c r="J128" i="6"/>
  <c r="I8" i="6"/>
  <c r="I128" i="6"/>
  <c r="H8" i="6"/>
  <c r="H128" i="6"/>
  <c r="F8" i="6"/>
  <c r="N7" i="6"/>
  <c r="M7" i="6"/>
  <c r="N6" i="6"/>
  <c r="M6" i="6"/>
  <c r="N5" i="6"/>
  <c r="M5" i="6"/>
  <c r="N4" i="6"/>
  <c r="N8" i="6"/>
  <c r="M4" i="6"/>
  <c r="K127" i="5"/>
  <c r="J127" i="5"/>
  <c r="I127" i="5"/>
  <c r="H127" i="5"/>
  <c r="G127" i="5"/>
  <c r="N126" i="5"/>
  <c r="N127" i="5"/>
  <c r="L127" i="5"/>
  <c r="M126" i="5"/>
  <c r="K124" i="5"/>
  <c r="J124" i="5"/>
  <c r="I124" i="5"/>
  <c r="H124" i="5"/>
  <c r="G124" i="5"/>
  <c r="N123" i="5"/>
  <c r="N124" i="5"/>
  <c r="L124" i="5"/>
  <c r="M123" i="5"/>
  <c r="K121" i="5"/>
  <c r="J121" i="5"/>
  <c r="I121" i="5"/>
  <c r="H121" i="5"/>
  <c r="G121" i="5"/>
  <c r="N120" i="5"/>
  <c r="M120" i="5"/>
  <c r="N119" i="5"/>
  <c r="M119" i="5"/>
  <c r="N118" i="5"/>
  <c r="N121" i="5"/>
  <c r="L121" i="5"/>
  <c r="M118" i="5"/>
  <c r="K116" i="5"/>
  <c r="J116" i="5"/>
  <c r="I116" i="5"/>
  <c r="H116" i="5"/>
  <c r="G116" i="5"/>
  <c r="N115" i="5"/>
  <c r="N116" i="5"/>
  <c r="L116" i="5"/>
  <c r="M115" i="5"/>
  <c r="K113" i="5"/>
  <c r="J113" i="5"/>
  <c r="I113" i="5"/>
  <c r="H113" i="5"/>
  <c r="G113" i="5"/>
  <c r="N112" i="5"/>
  <c r="N113" i="5"/>
  <c r="L113" i="5"/>
  <c r="M112" i="5"/>
  <c r="K110" i="5"/>
  <c r="J110" i="5"/>
  <c r="I110" i="5"/>
  <c r="H110" i="5"/>
  <c r="G110" i="5"/>
  <c r="N109" i="5"/>
  <c r="N110" i="5"/>
  <c r="L110" i="5"/>
  <c r="M109" i="5"/>
  <c r="M108" i="5"/>
  <c r="K107" i="5"/>
  <c r="J107" i="5"/>
  <c r="I107" i="5"/>
  <c r="H107" i="5"/>
  <c r="G107" i="5"/>
  <c r="N106" i="5"/>
  <c r="M106" i="5"/>
  <c r="N105" i="5"/>
  <c r="N107" i="5"/>
  <c r="L107" i="5"/>
  <c r="M105" i="5"/>
  <c r="M104" i="5"/>
  <c r="K103" i="5"/>
  <c r="J103" i="5"/>
  <c r="I103" i="5"/>
  <c r="H103" i="5"/>
  <c r="G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N103" i="5"/>
  <c r="L103" i="5"/>
  <c r="M94" i="5"/>
  <c r="K92" i="5"/>
  <c r="J92" i="5"/>
  <c r="I92" i="5"/>
  <c r="H92" i="5"/>
  <c r="G92" i="5"/>
  <c r="N91" i="5"/>
  <c r="N92" i="5"/>
  <c r="L92" i="5"/>
  <c r="M91" i="5"/>
  <c r="K89" i="5"/>
  <c r="J89" i="5"/>
  <c r="I89" i="5"/>
  <c r="H89" i="5"/>
  <c r="G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N89" i="5"/>
  <c r="L89" i="5"/>
  <c r="M55" i="5"/>
  <c r="M54" i="5"/>
  <c r="K53" i="5"/>
  <c r="J53" i="5"/>
  <c r="I53" i="5"/>
  <c r="H53" i="5"/>
  <c r="G53" i="5"/>
  <c r="N52" i="5"/>
  <c r="N53" i="5"/>
  <c r="L53" i="5"/>
  <c r="M52" i="5"/>
  <c r="M51" i="5"/>
  <c r="K50" i="5"/>
  <c r="J50" i="5"/>
  <c r="I50" i="5"/>
  <c r="H50" i="5"/>
  <c r="G50" i="5"/>
  <c r="N49" i="5"/>
  <c r="N50" i="5"/>
  <c r="L50" i="5"/>
  <c r="M49" i="5"/>
  <c r="K47" i="5"/>
  <c r="J47" i="5"/>
  <c r="I47" i="5"/>
  <c r="H47" i="5"/>
  <c r="G47" i="5"/>
  <c r="N46" i="5"/>
  <c r="N47" i="5"/>
  <c r="L47" i="5"/>
  <c r="M46" i="5"/>
  <c r="K44" i="5"/>
  <c r="J44" i="5"/>
  <c r="I44" i="5"/>
  <c r="H44" i="5"/>
  <c r="G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N44" i="5"/>
  <c r="L44" i="5"/>
  <c r="M10" i="5"/>
  <c r="K8" i="5"/>
  <c r="J8" i="5"/>
  <c r="I8" i="5"/>
  <c r="H8" i="5"/>
  <c r="G8" i="5"/>
  <c r="N7" i="5"/>
  <c r="N8" i="5"/>
  <c r="L8" i="5"/>
  <c r="M7" i="5"/>
  <c r="K5" i="5"/>
  <c r="K128" i="5"/>
  <c r="J5" i="5"/>
  <c r="J128" i="5"/>
  <c r="I5" i="5"/>
  <c r="I128" i="5"/>
  <c r="H5" i="5"/>
  <c r="H128" i="5"/>
  <c r="G5" i="5"/>
  <c r="G128" i="5"/>
  <c r="N4" i="5"/>
  <c r="N5" i="5"/>
  <c r="M4" i="5"/>
  <c r="K127" i="4"/>
  <c r="J127" i="4"/>
  <c r="I127" i="4"/>
  <c r="H127" i="4"/>
  <c r="G127" i="4"/>
  <c r="N126" i="4"/>
  <c r="M126" i="4"/>
  <c r="N125" i="4"/>
  <c r="N127" i="4"/>
  <c r="L127" i="4"/>
  <c r="M125" i="4"/>
  <c r="K123" i="4"/>
  <c r="J123" i="4"/>
  <c r="I123" i="4"/>
  <c r="H123" i="4"/>
  <c r="G123" i="4"/>
  <c r="N122" i="4"/>
  <c r="M122" i="4"/>
  <c r="N121" i="4"/>
  <c r="M121" i="4"/>
  <c r="N120" i="4"/>
  <c r="M120" i="4"/>
  <c r="N119" i="4"/>
  <c r="N123" i="4"/>
  <c r="L123" i="4"/>
  <c r="M119" i="4"/>
  <c r="K117" i="4"/>
  <c r="J117" i="4"/>
  <c r="I117" i="4"/>
  <c r="H117" i="4"/>
  <c r="G117" i="4"/>
  <c r="N116" i="4"/>
  <c r="N117" i="4"/>
  <c r="L117" i="4"/>
  <c r="M116" i="4"/>
  <c r="K114" i="4"/>
  <c r="J114" i="4"/>
  <c r="I114" i="4"/>
  <c r="H114" i="4"/>
  <c r="G114" i="4"/>
  <c r="N113" i="4"/>
  <c r="M113" i="4"/>
  <c r="N112" i="4"/>
  <c r="M112" i="4"/>
  <c r="N111" i="4"/>
  <c r="N114" i="4"/>
  <c r="L114" i="4"/>
  <c r="M111" i="4"/>
  <c r="K109" i="4"/>
  <c r="J109" i="4"/>
  <c r="I109" i="4"/>
  <c r="H109" i="4"/>
  <c r="G109" i="4"/>
  <c r="N108" i="4"/>
  <c r="M108" i="4"/>
  <c r="N107" i="4"/>
  <c r="M107" i="4"/>
  <c r="N106" i="4"/>
  <c r="N109" i="4"/>
  <c r="L109" i="4"/>
  <c r="M106" i="4"/>
  <c r="K104" i="4"/>
  <c r="J104" i="4"/>
  <c r="I104" i="4"/>
  <c r="H104" i="4"/>
  <c r="G104" i="4"/>
  <c r="N103" i="4"/>
  <c r="M103" i="4"/>
  <c r="N102" i="4"/>
  <c r="M102" i="4"/>
  <c r="N101" i="4"/>
  <c r="M101" i="4"/>
  <c r="N100" i="4"/>
  <c r="N104" i="4"/>
  <c r="L104" i="4"/>
  <c r="M100" i="4"/>
  <c r="K98" i="4"/>
  <c r="J98" i="4"/>
  <c r="I98" i="4"/>
  <c r="H98" i="4"/>
  <c r="G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A89" i="4"/>
  <c r="A90" i="4"/>
  <c r="A91" i="4"/>
  <c r="A92" i="4"/>
  <c r="A93" i="4"/>
  <c r="A94" i="4"/>
  <c r="A95" i="4"/>
  <c r="A96" i="4"/>
  <c r="K87" i="4"/>
  <c r="H87" i="4"/>
  <c r="M87" i="4"/>
  <c r="G87" i="4"/>
  <c r="N86" i="4"/>
  <c r="N87" i="4"/>
  <c r="L87" i="4"/>
  <c r="M86" i="4"/>
  <c r="K84" i="4"/>
  <c r="J84" i="4"/>
  <c r="I84" i="4"/>
  <c r="H84" i="4"/>
  <c r="G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N84" i="4"/>
  <c r="L84" i="4"/>
  <c r="M58" i="4"/>
  <c r="K56" i="4"/>
  <c r="J56" i="4"/>
  <c r="I56" i="4"/>
  <c r="H56" i="4"/>
  <c r="G56" i="4"/>
  <c r="N55" i="4"/>
  <c r="M55" i="4"/>
  <c r="A55" i="4"/>
  <c r="A58" i="4"/>
  <c r="A59" i="4"/>
  <c r="A60" i="4"/>
  <c r="N54" i="4"/>
  <c r="M54" i="4"/>
  <c r="N53" i="4"/>
  <c r="M53" i="4"/>
  <c r="K51" i="4"/>
  <c r="J51" i="4"/>
  <c r="I51" i="4"/>
  <c r="H51" i="4"/>
  <c r="G51" i="4"/>
  <c r="N50" i="4"/>
  <c r="M50" i="4"/>
  <c r="N49" i="4"/>
  <c r="N51" i="4"/>
  <c r="L51" i="4"/>
  <c r="M49" i="4"/>
  <c r="K47" i="4"/>
  <c r="J47" i="4"/>
  <c r="I47" i="4"/>
  <c r="H47" i="4"/>
  <c r="G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K9" i="4"/>
  <c r="J9" i="4"/>
  <c r="I9" i="4"/>
  <c r="H9" i="4"/>
  <c r="G9" i="4"/>
  <c r="N8" i="4"/>
  <c r="N9" i="4"/>
  <c r="L9" i="4"/>
  <c r="M8" i="4"/>
  <c r="K6" i="4"/>
  <c r="J6" i="4"/>
  <c r="I6" i="4"/>
  <c r="H6" i="4"/>
  <c r="G6" i="4"/>
  <c r="N5" i="4"/>
  <c r="M5" i="4"/>
  <c r="N4" i="4"/>
  <c r="N6" i="4"/>
  <c r="L6" i="4"/>
  <c r="M4" i="4"/>
  <c r="M4" i="3"/>
  <c r="N4" i="3"/>
  <c r="M5" i="3"/>
  <c r="N5" i="3"/>
  <c r="M6" i="3"/>
  <c r="N6" i="3"/>
  <c r="M7" i="3"/>
  <c r="N7" i="3"/>
  <c r="G8" i="3"/>
  <c r="H8" i="3"/>
  <c r="I8" i="3"/>
  <c r="J8" i="3"/>
  <c r="M8" i="3"/>
  <c r="K8" i="3"/>
  <c r="N8" i="3"/>
  <c r="L8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G18" i="3"/>
  <c r="H18" i="3"/>
  <c r="I18" i="3"/>
  <c r="J18" i="3"/>
  <c r="M18" i="3"/>
  <c r="K18" i="3"/>
  <c r="N18" i="3"/>
  <c r="L18" i="3"/>
  <c r="M20" i="3"/>
  <c r="N20" i="3"/>
  <c r="M21" i="3"/>
  <c r="N21" i="3"/>
  <c r="M22" i="3"/>
  <c r="N22" i="3"/>
  <c r="G23" i="3"/>
  <c r="H23" i="3"/>
  <c r="I23" i="3"/>
  <c r="J23" i="3"/>
  <c r="M23" i="3"/>
  <c r="K23" i="3"/>
  <c r="N23" i="3"/>
  <c r="L23" i="3"/>
  <c r="M25" i="3"/>
  <c r="N25" i="3"/>
  <c r="M26" i="3"/>
  <c r="N26" i="3"/>
  <c r="M27" i="3"/>
  <c r="N27" i="3"/>
  <c r="G28" i="3"/>
  <c r="H28" i="3"/>
  <c r="I28" i="3"/>
  <c r="J28" i="3"/>
  <c r="M28" i="3"/>
  <c r="K28" i="3"/>
  <c r="N28" i="3"/>
  <c r="L28" i="3"/>
  <c r="M30" i="3"/>
  <c r="N30" i="3"/>
  <c r="M31" i="3"/>
  <c r="N31" i="3"/>
  <c r="M32" i="3"/>
  <c r="N32" i="3"/>
  <c r="M33" i="3"/>
  <c r="N33" i="3"/>
  <c r="G34" i="3"/>
  <c r="H34" i="3"/>
  <c r="I34" i="3"/>
  <c r="J34" i="3"/>
  <c r="M34" i="3"/>
  <c r="K34" i="3"/>
  <c r="N34" i="3"/>
  <c r="L34" i="3"/>
  <c r="M36" i="3"/>
  <c r="N36" i="3"/>
  <c r="M37" i="3"/>
  <c r="N37" i="3"/>
  <c r="G38" i="3"/>
  <c r="H38" i="3"/>
  <c r="I38" i="3"/>
  <c r="J38" i="3"/>
  <c r="M38" i="3"/>
  <c r="K38" i="3"/>
  <c r="N38" i="3"/>
  <c r="L38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G50" i="3"/>
  <c r="H50" i="3"/>
  <c r="I50" i="3"/>
  <c r="J50" i="3"/>
  <c r="M50" i="3"/>
  <c r="K50" i="3"/>
  <c r="N50" i="3"/>
  <c r="L50" i="3"/>
  <c r="M52" i="3"/>
  <c r="N52" i="3"/>
  <c r="G53" i="3"/>
  <c r="H53" i="3"/>
  <c r="I53" i="3"/>
  <c r="J53" i="3"/>
  <c r="M53" i="3"/>
  <c r="K53" i="3"/>
  <c r="N53" i="3"/>
  <c r="L53" i="3"/>
  <c r="M55" i="3"/>
  <c r="N55" i="3"/>
  <c r="M56" i="3"/>
  <c r="N56" i="3"/>
  <c r="M57" i="3"/>
  <c r="N57" i="3"/>
  <c r="M58" i="3"/>
  <c r="N58" i="3"/>
  <c r="M59" i="3"/>
  <c r="N59" i="3"/>
  <c r="G60" i="3"/>
  <c r="H60" i="3"/>
  <c r="I60" i="3"/>
  <c r="J60" i="3"/>
  <c r="M60" i="3"/>
  <c r="K60" i="3"/>
  <c r="N60" i="3"/>
  <c r="L60" i="3"/>
  <c r="M62" i="3"/>
  <c r="N62" i="3"/>
  <c r="M63" i="3"/>
  <c r="N63" i="3"/>
  <c r="M64" i="3"/>
  <c r="N64" i="3"/>
  <c r="G65" i="3"/>
  <c r="H65" i="3"/>
  <c r="I65" i="3"/>
  <c r="J65" i="3"/>
  <c r="M65" i="3"/>
  <c r="K65" i="3"/>
  <c r="N65" i="3"/>
  <c r="L65" i="3"/>
  <c r="M67" i="3"/>
  <c r="N67" i="3"/>
  <c r="M68" i="3"/>
  <c r="N68" i="3"/>
  <c r="M69" i="3"/>
  <c r="N69" i="3"/>
  <c r="M70" i="3"/>
  <c r="N70" i="3"/>
  <c r="G71" i="3"/>
  <c r="H71" i="3"/>
  <c r="I71" i="3"/>
  <c r="J71" i="3"/>
  <c r="M71" i="3"/>
  <c r="K71" i="3"/>
  <c r="N71" i="3"/>
  <c r="L71" i="3"/>
  <c r="M73" i="3"/>
  <c r="N73" i="3"/>
  <c r="M74" i="3"/>
  <c r="N74" i="3"/>
  <c r="M75" i="3"/>
  <c r="N75" i="3"/>
  <c r="G76" i="3"/>
  <c r="H76" i="3"/>
  <c r="I76" i="3"/>
  <c r="J76" i="3"/>
  <c r="M76" i="3"/>
  <c r="K76" i="3"/>
  <c r="N76" i="3"/>
  <c r="L76" i="3"/>
  <c r="M78" i="3"/>
  <c r="N78" i="3"/>
  <c r="M79" i="3"/>
  <c r="N79" i="3"/>
  <c r="M80" i="3"/>
  <c r="N80" i="3"/>
  <c r="G81" i="3"/>
  <c r="H81" i="3"/>
  <c r="I81" i="3"/>
  <c r="J81" i="3"/>
  <c r="M81" i="3"/>
  <c r="K81" i="3"/>
  <c r="N81" i="3"/>
  <c r="L81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G93" i="3"/>
  <c r="H93" i="3"/>
  <c r="I93" i="3"/>
  <c r="J93" i="3"/>
  <c r="M93" i="3"/>
  <c r="K93" i="3"/>
  <c r="N93" i="3"/>
  <c r="L93" i="3"/>
  <c r="M95" i="3"/>
  <c r="N95" i="3"/>
  <c r="M96" i="3"/>
  <c r="N96" i="3"/>
  <c r="M97" i="3"/>
  <c r="N97" i="3"/>
  <c r="G98" i="3"/>
  <c r="H98" i="3"/>
  <c r="I98" i="3"/>
  <c r="J98" i="3"/>
  <c r="M98" i="3"/>
  <c r="K98" i="3"/>
  <c r="N98" i="3"/>
  <c r="L98" i="3"/>
  <c r="M100" i="3"/>
  <c r="N100" i="3"/>
  <c r="M101" i="3"/>
  <c r="N101" i="3"/>
  <c r="M102" i="3"/>
  <c r="N102" i="3"/>
  <c r="M103" i="3"/>
  <c r="N103" i="3"/>
  <c r="M104" i="3"/>
  <c r="N104" i="3"/>
  <c r="G105" i="3"/>
  <c r="H105" i="3"/>
  <c r="I105" i="3"/>
  <c r="J105" i="3"/>
  <c r="M105" i="3"/>
  <c r="K105" i="3"/>
  <c r="N105" i="3"/>
  <c r="L105" i="3"/>
  <c r="M107" i="3"/>
  <c r="N107" i="3"/>
  <c r="G108" i="3"/>
  <c r="H108" i="3"/>
  <c r="I108" i="3"/>
  <c r="J108" i="3"/>
  <c r="M108" i="3"/>
  <c r="K108" i="3"/>
  <c r="N108" i="3"/>
  <c r="L108" i="3"/>
  <c r="M110" i="3"/>
  <c r="N110" i="3"/>
  <c r="N111" i="3"/>
  <c r="G111" i="3"/>
  <c r="H111" i="3"/>
  <c r="I111" i="3"/>
  <c r="J111" i="3"/>
  <c r="K111" i="3"/>
  <c r="M111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G120" i="3"/>
  <c r="H120" i="3"/>
  <c r="I120" i="3"/>
  <c r="J120" i="3"/>
  <c r="K120" i="3"/>
  <c r="M120" i="3"/>
  <c r="N120" i="3"/>
  <c r="L120" i="3"/>
  <c r="M122" i="3"/>
  <c r="N122" i="3"/>
  <c r="N123" i="3"/>
  <c r="G123" i="3"/>
  <c r="H123" i="3"/>
  <c r="I123" i="3"/>
  <c r="J123" i="3"/>
  <c r="K123" i="3"/>
  <c r="M123" i="3"/>
  <c r="M125" i="3"/>
  <c r="N125" i="3"/>
  <c r="N126" i="3"/>
  <c r="H126" i="3"/>
  <c r="L126" i="3"/>
  <c r="G126" i="3"/>
  <c r="I126" i="3"/>
  <c r="J126" i="3"/>
  <c r="K126" i="3"/>
  <c r="M126" i="3"/>
  <c r="M128" i="3"/>
  <c r="N128" i="3"/>
  <c r="M129" i="3"/>
  <c r="N129" i="3"/>
  <c r="M130" i="3"/>
  <c r="N130" i="3"/>
  <c r="G131" i="3"/>
  <c r="H131" i="3"/>
  <c r="I131" i="3"/>
  <c r="J131" i="3"/>
  <c r="K131" i="3"/>
  <c r="M131" i="3"/>
  <c r="M133" i="3"/>
  <c r="N133" i="3"/>
  <c r="M134" i="3"/>
  <c r="N134" i="3"/>
  <c r="G135" i="3"/>
  <c r="H135" i="3"/>
  <c r="I135" i="3"/>
  <c r="J135" i="3"/>
  <c r="K135" i="3"/>
  <c r="M135" i="3"/>
  <c r="N135" i="3"/>
  <c r="L135" i="3"/>
  <c r="M137" i="3"/>
  <c r="N137" i="3"/>
  <c r="M138" i="3"/>
  <c r="N138" i="3"/>
  <c r="G139" i="3"/>
  <c r="H139" i="3"/>
  <c r="I139" i="3"/>
  <c r="J139" i="3"/>
  <c r="K139" i="3"/>
  <c r="M139" i="3"/>
  <c r="G140" i="3"/>
  <c r="I140" i="3"/>
  <c r="K140" i="3"/>
  <c r="D18" i="1"/>
  <c r="D19" i="1"/>
  <c r="D20" i="1"/>
  <c r="D21" i="1"/>
  <c r="D22" i="1"/>
  <c r="D23" i="1"/>
  <c r="D24" i="1"/>
  <c r="D17" i="1"/>
  <c r="D5" i="1"/>
  <c r="D31" i="1"/>
  <c r="D6" i="1"/>
  <c r="D32" i="1"/>
  <c r="D7" i="1"/>
  <c r="D33" i="1"/>
  <c r="D8" i="1"/>
  <c r="D9" i="1"/>
  <c r="D35" i="1"/>
  <c r="D10" i="1"/>
  <c r="D36" i="1"/>
  <c r="D11" i="1"/>
  <c r="D37" i="1"/>
  <c r="D4" i="1"/>
  <c r="E4" i="1"/>
  <c r="E5" i="1"/>
  <c r="E6" i="1"/>
  <c r="E7" i="1"/>
  <c r="E8" i="1"/>
  <c r="E9" i="1"/>
  <c r="E10" i="1"/>
  <c r="E11" i="1"/>
  <c r="C37" i="1"/>
  <c r="O37" i="1"/>
  <c r="F49" i="1"/>
  <c r="B37" i="1"/>
  <c r="C36" i="1"/>
  <c r="K36" i="1"/>
  <c r="E48" i="1"/>
  <c r="B36" i="1"/>
  <c r="C35" i="1"/>
  <c r="O35" i="1"/>
  <c r="F47" i="1"/>
  <c r="B35" i="1"/>
  <c r="C34" i="1"/>
  <c r="K34" i="1"/>
  <c r="E46" i="1"/>
  <c r="B34" i="1"/>
  <c r="C33" i="1"/>
  <c r="O33" i="1"/>
  <c r="F45" i="1"/>
  <c r="B33" i="1"/>
  <c r="C32" i="1"/>
  <c r="K32" i="1"/>
  <c r="E44" i="1"/>
  <c r="B32" i="1"/>
  <c r="C31" i="1"/>
  <c r="O31" i="1"/>
  <c r="F43" i="1"/>
  <c r="B31" i="1"/>
  <c r="C30" i="1"/>
  <c r="O30" i="1"/>
  <c r="F42" i="1"/>
  <c r="B30" i="1"/>
  <c r="B38" i="1"/>
  <c r="C25" i="1"/>
  <c r="B25" i="1"/>
  <c r="E24" i="1"/>
  <c r="E23" i="1"/>
  <c r="E22" i="1"/>
  <c r="E21" i="1"/>
  <c r="D34" i="1"/>
  <c r="E20" i="1"/>
  <c r="E19" i="1"/>
  <c r="E18" i="1"/>
  <c r="E17" i="1"/>
  <c r="D30" i="1"/>
  <c r="C12" i="1"/>
  <c r="B12" i="1"/>
  <c r="I11" i="1"/>
  <c r="I10" i="1"/>
  <c r="I9" i="1"/>
  <c r="I8" i="1"/>
  <c r="I7" i="1"/>
  <c r="I6" i="1"/>
  <c r="I5" i="1"/>
  <c r="I4" i="1"/>
  <c r="M11" i="1"/>
  <c r="M10" i="1"/>
  <c r="M9" i="1"/>
  <c r="M8" i="1"/>
  <c r="M7" i="1"/>
  <c r="M6" i="1"/>
  <c r="M5" i="1"/>
  <c r="M4" i="1"/>
  <c r="Q11" i="1"/>
  <c r="Q10" i="1"/>
  <c r="Q9" i="1"/>
  <c r="Q8" i="1"/>
  <c r="Q7" i="1"/>
  <c r="Q6" i="1"/>
  <c r="Q5" i="1"/>
  <c r="Q4" i="1"/>
  <c r="Q18" i="1"/>
  <c r="Q19" i="1"/>
  <c r="Q20" i="1"/>
  <c r="Q21" i="1"/>
  <c r="Q22" i="1"/>
  <c r="Q23" i="1"/>
  <c r="Q24" i="1"/>
  <c r="Q17" i="1"/>
  <c r="M18" i="1"/>
  <c r="M19" i="1"/>
  <c r="M20" i="1"/>
  <c r="M21" i="1"/>
  <c r="M22" i="1"/>
  <c r="M23" i="1"/>
  <c r="M24" i="1"/>
  <c r="M17" i="1"/>
  <c r="I24" i="1"/>
  <c r="I23" i="1"/>
  <c r="I22" i="1"/>
  <c r="I21" i="1"/>
  <c r="I20" i="1"/>
  <c r="I19" i="1"/>
  <c r="I18" i="1"/>
  <c r="I17" i="1"/>
  <c r="N31" i="1"/>
  <c r="Q31" i="1"/>
  <c r="N32" i="1"/>
  <c r="O32" i="1"/>
  <c r="Q32" i="1"/>
  <c r="N33" i="1"/>
  <c r="Q33" i="1"/>
  <c r="N34" i="1"/>
  <c r="O34" i="1"/>
  <c r="Q34" i="1"/>
  <c r="N35" i="1"/>
  <c r="Q35" i="1"/>
  <c r="N36" i="1"/>
  <c r="O36" i="1"/>
  <c r="Q36" i="1"/>
  <c r="N37" i="1"/>
  <c r="J31" i="1"/>
  <c r="K31" i="1"/>
  <c r="M31" i="1"/>
  <c r="J32" i="1"/>
  <c r="M32" i="1"/>
  <c r="J33" i="1"/>
  <c r="K33" i="1"/>
  <c r="M33" i="1"/>
  <c r="J34" i="1"/>
  <c r="M34" i="1"/>
  <c r="J35" i="1"/>
  <c r="K35" i="1"/>
  <c r="M35" i="1"/>
  <c r="J36" i="1"/>
  <c r="M36" i="1"/>
  <c r="J37" i="1"/>
  <c r="K37" i="1"/>
  <c r="M37" i="1"/>
  <c r="F31" i="1"/>
  <c r="G31" i="1"/>
  <c r="I31" i="1"/>
  <c r="F32" i="1"/>
  <c r="G32" i="1"/>
  <c r="F33" i="1"/>
  <c r="G33" i="1"/>
  <c r="I33" i="1"/>
  <c r="F34" i="1"/>
  <c r="G34" i="1"/>
  <c r="I34" i="1"/>
  <c r="F35" i="1"/>
  <c r="G35" i="1"/>
  <c r="I35" i="1"/>
  <c r="F36" i="1"/>
  <c r="G36" i="1"/>
  <c r="I36" i="1"/>
  <c r="F37" i="1"/>
  <c r="G37" i="1"/>
  <c r="I37" i="1"/>
  <c r="H24" i="1"/>
  <c r="H11" i="1"/>
  <c r="H37" i="1"/>
  <c r="N30" i="1"/>
  <c r="Q30" i="1"/>
  <c r="K30" i="1"/>
  <c r="J30" i="1"/>
  <c r="J38" i="1"/>
  <c r="G30" i="1"/>
  <c r="F30" i="1"/>
  <c r="I30" i="1"/>
  <c r="H17" i="1"/>
  <c r="H4" i="1"/>
  <c r="H30" i="1"/>
  <c r="N38" i="1"/>
  <c r="F38" i="1"/>
  <c r="N25" i="1"/>
  <c r="O25" i="1"/>
  <c r="Q25" i="1"/>
  <c r="J25" i="1"/>
  <c r="K25" i="1"/>
  <c r="M25" i="1"/>
  <c r="F25" i="1"/>
  <c r="G25" i="1"/>
  <c r="I25" i="1"/>
  <c r="L17" i="1"/>
  <c r="L4" i="1"/>
  <c r="L30" i="1"/>
  <c r="N12" i="1"/>
  <c r="O12" i="1"/>
  <c r="Q12" i="1"/>
  <c r="J12" i="1"/>
  <c r="K12" i="1"/>
  <c r="M12" i="1"/>
  <c r="F12" i="1"/>
  <c r="G12" i="1"/>
  <c r="I12" i="1"/>
  <c r="P5" i="1"/>
  <c r="P6" i="1"/>
  <c r="P7" i="1"/>
  <c r="P8" i="1"/>
  <c r="P9" i="1"/>
  <c r="P10" i="1"/>
  <c r="P11" i="1"/>
  <c r="P17" i="1"/>
  <c r="P4" i="1"/>
  <c r="P30" i="1"/>
  <c r="P18" i="1"/>
  <c r="P31" i="1"/>
  <c r="P19" i="1"/>
  <c r="P32" i="1"/>
  <c r="P20" i="1"/>
  <c r="P33" i="1"/>
  <c r="P21" i="1"/>
  <c r="P34" i="1"/>
  <c r="P22" i="1"/>
  <c r="P35" i="1"/>
  <c r="P23" i="1"/>
  <c r="P36" i="1"/>
  <c r="P24" i="1"/>
  <c r="P37" i="1"/>
  <c r="P25" i="1"/>
  <c r="L5" i="1"/>
  <c r="L6" i="1"/>
  <c r="L7" i="1"/>
  <c r="L8" i="1"/>
  <c r="L9" i="1"/>
  <c r="L10" i="1"/>
  <c r="L11" i="1"/>
  <c r="L12" i="1"/>
  <c r="L18" i="1"/>
  <c r="L31" i="1"/>
  <c r="L19" i="1"/>
  <c r="L32" i="1"/>
  <c r="L20" i="1"/>
  <c r="L33" i="1"/>
  <c r="L21" i="1"/>
  <c r="L34" i="1"/>
  <c r="L22" i="1"/>
  <c r="L35" i="1"/>
  <c r="L23" i="1"/>
  <c r="L36" i="1"/>
  <c r="L24" i="1"/>
  <c r="L37" i="1"/>
  <c r="L25" i="1"/>
  <c r="H5" i="1"/>
  <c r="H6" i="1"/>
  <c r="H7" i="1"/>
  <c r="H8" i="1"/>
  <c r="H9" i="1"/>
  <c r="H10" i="1"/>
  <c r="H12" i="1"/>
  <c r="H18" i="1"/>
  <c r="H31" i="1"/>
  <c r="H19" i="1"/>
  <c r="H32" i="1"/>
  <c r="H20" i="1"/>
  <c r="H33" i="1"/>
  <c r="H21" i="1"/>
  <c r="H34" i="1"/>
  <c r="H22" i="1"/>
  <c r="H35" i="1"/>
  <c r="H23" i="1"/>
  <c r="H36" i="1"/>
  <c r="H25" i="1"/>
  <c r="P12" i="1"/>
  <c r="D25" i="1"/>
  <c r="E35" i="1"/>
  <c r="K38" i="1"/>
  <c r="M38" i="1"/>
  <c r="O38" i="1"/>
  <c r="Q38" i="1"/>
  <c r="M30" i="1"/>
  <c r="Q37" i="1"/>
  <c r="G38" i="1"/>
  <c r="I38" i="1"/>
  <c r="I32" i="1"/>
  <c r="L38" i="1"/>
  <c r="H38" i="1"/>
  <c r="P38" i="1"/>
  <c r="N139" i="3"/>
  <c r="L139" i="3"/>
  <c r="L123" i="3"/>
  <c r="N131" i="3"/>
  <c r="L131" i="3"/>
  <c r="H140" i="3"/>
  <c r="L111" i="3"/>
  <c r="N140" i="3"/>
  <c r="L140" i="3"/>
  <c r="J140" i="3"/>
  <c r="M140" i="3"/>
  <c r="E25" i="1"/>
  <c r="M47" i="10"/>
  <c r="M42" i="10"/>
  <c r="H119" i="10"/>
  <c r="J119" i="10"/>
  <c r="M119" i="10"/>
  <c r="M39" i="10"/>
  <c r="M76" i="10"/>
  <c r="M89" i="10"/>
  <c r="M96" i="10"/>
  <c r="M103" i="10"/>
  <c r="M114" i="10"/>
  <c r="M9" i="10"/>
  <c r="M72" i="10"/>
  <c r="M79" i="10"/>
  <c r="M92" i="10"/>
  <c r="M100" i="10"/>
  <c r="M106" i="10"/>
  <c r="M118" i="10"/>
  <c r="N119" i="10"/>
  <c r="L6" i="10"/>
  <c r="M6" i="10"/>
  <c r="M62" i="8"/>
  <c r="G133" i="8"/>
  <c r="I133" i="8"/>
  <c r="K133" i="8"/>
  <c r="M13" i="8"/>
  <c r="M58" i="8"/>
  <c r="M132" i="8"/>
  <c r="H133" i="8"/>
  <c r="J133" i="8"/>
  <c r="M8" i="8"/>
  <c r="M53" i="8"/>
  <c r="M103" i="8"/>
  <c r="M110" i="8"/>
  <c r="M120" i="8"/>
  <c r="M129" i="8"/>
  <c r="M94" i="8"/>
  <c r="M106" i="8"/>
  <c r="M113" i="8"/>
  <c r="M124" i="8"/>
  <c r="M54" i="9"/>
  <c r="G130" i="9"/>
  <c r="I130" i="9"/>
  <c r="K130" i="9"/>
  <c r="M8" i="9"/>
  <c r="M50" i="9"/>
  <c r="M92" i="9"/>
  <c r="M108" i="9"/>
  <c r="M117" i="9"/>
  <c r="M126" i="9"/>
  <c r="M5" i="9"/>
  <c r="M47" i="9"/>
  <c r="M95" i="9"/>
  <c r="M114" i="9"/>
  <c r="M121" i="9"/>
  <c r="M129" i="9"/>
  <c r="N130" i="9"/>
  <c r="L5" i="9"/>
  <c r="M130" i="9"/>
  <c r="N133" i="8"/>
  <c r="L133" i="8"/>
  <c r="L8" i="8"/>
  <c r="M133" i="8"/>
  <c r="M6" i="4"/>
  <c r="N56" i="4"/>
  <c r="L56" i="4"/>
  <c r="G128" i="4"/>
  <c r="I128" i="4"/>
  <c r="K128" i="4"/>
  <c r="M9" i="4"/>
  <c r="M56" i="4"/>
  <c r="M55" i="7"/>
  <c r="L455" i="7"/>
  <c r="G144" i="7"/>
  <c r="I144" i="7"/>
  <c r="K144" i="7"/>
  <c r="N100" i="7"/>
  <c r="L100" i="7"/>
  <c r="M143" i="7"/>
  <c r="H421" i="7"/>
  <c r="J421" i="7"/>
  <c r="N47" i="7"/>
  <c r="L47" i="7"/>
  <c r="M51" i="7"/>
  <c r="M100" i="7"/>
  <c r="M118" i="7"/>
  <c r="M139" i="7"/>
  <c r="M160" i="7"/>
  <c r="M202" i="7"/>
  <c r="M350" i="7"/>
  <c r="M493" i="7"/>
  <c r="M671" i="7"/>
  <c r="M681" i="7"/>
  <c r="M690" i="7"/>
  <c r="M103" i="7"/>
  <c r="M115" i="7"/>
  <c r="M123" i="7"/>
  <c r="M131" i="7"/>
  <c r="M206" i="7"/>
  <c r="M281" i="7"/>
  <c r="M301" i="7"/>
  <c r="M346" i="7"/>
  <c r="M420" i="7"/>
  <c r="M455" i="7"/>
  <c r="M488" i="7"/>
  <c r="G695" i="7"/>
  <c r="I695" i="7"/>
  <c r="K695" i="7"/>
  <c r="M618" i="7"/>
  <c r="M665" i="7"/>
  <c r="M676" i="7"/>
  <c r="M684" i="7"/>
  <c r="M694" i="7"/>
  <c r="M157" i="7"/>
  <c r="M199" i="7"/>
  <c r="M247" i="7"/>
  <c r="M266" i="7"/>
  <c r="M273" i="7"/>
  <c r="M296" i="7"/>
  <c r="M341" i="7"/>
  <c r="M391" i="7"/>
  <c r="M398" i="7"/>
  <c r="M408" i="7"/>
  <c r="M417" i="7"/>
  <c r="M518" i="7"/>
  <c r="M525" i="7"/>
  <c r="M538" i="7"/>
  <c r="M546" i="7"/>
  <c r="M552" i="7"/>
  <c r="M564" i="7"/>
  <c r="M576" i="7"/>
  <c r="M614" i="7"/>
  <c r="M623" i="7"/>
  <c r="G282" i="7"/>
  <c r="I282" i="7"/>
  <c r="I421" i="7"/>
  <c r="I696" i="7"/>
  <c r="K282" i="7"/>
  <c r="M244" i="7"/>
  <c r="M260" i="7"/>
  <c r="M269" i="7"/>
  <c r="M278" i="7"/>
  <c r="G421" i="7"/>
  <c r="G696" i="7"/>
  <c r="K421" i="7"/>
  <c r="K696" i="7"/>
  <c r="M382" i="7"/>
  <c r="M394" i="7"/>
  <c r="M401" i="7"/>
  <c r="M412" i="7"/>
  <c r="H565" i="7"/>
  <c r="J565" i="7"/>
  <c r="M565" i="7"/>
  <c r="M452" i="7"/>
  <c r="M485" i="7"/>
  <c r="M522" i="7"/>
  <c r="M535" i="7"/>
  <c r="M542" i="7"/>
  <c r="M549" i="7"/>
  <c r="M560" i="7"/>
  <c r="H695" i="7"/>
  <c r="J695" i="7"/>
  <c r="M695" i="7"/>
  <c r="N623" i="7"/>
  <c r="L623" i="7"/>
  <c r="M651" i="7"/>
  <c r="N144" i="7"/>
  <c r="N565" i="7"/>
  <c r="L565" i="7"/>
  <c r="L452" i="7"/>
  <c r="L573" i="7"/>
  <c r="M144" i="7"/>
  <c r="N282" i="7"/>
  <c r="L282" i="7"/>
  <c r="L157" i="7"/>
  <c r="N421" i="7"/>
  <c r="L296" i="7"/>
  <c r="M282" i="7"/>
  <c r="M421" i="7"/>
  <c r="M573" i="7"/>
  <c r="M47" i="7"/>
  <c r="N47" i="4"/>
  <c r="L47" i="4"/>
  <c r="H128" i="4"/>
  <c r="J128" i="4"/>
  <c r="N98" i="4"/>
  <c r="L98" i="4"/>
  <c r="M67" i="6"/>
  <c r="M16" i="6"/>
  <c r="M106" i="6"/>
  <c r="M119" i="6"/>
  <c r="M8" i="6"/>
  <c r="M55" i="6"/>
  <c r="M96" i="6"/>
  <c r="F128" i="6"/>
  <c r="M110" i="6"/>
  <c r="M113" i="6"/>
  <c r="M124" i="6"/>
  <c r="M127" i="6"/>
  <c r="N128" i="6"/>
  <c r="L128" i="6"/>
  <c r="L8" i="6"/>
  <c r="M128" i="6"/>
  <c r="M8" i="5"/>
  <c r="M47" i="5"/>
  <c r="M127" i="5"/>
  <c r="M50" i="5"/>
  <c r="M44" i="5"/>
  <c r="M53" i="5"/>
  <c r="M89" i="5"/>
  <c r="M103" i="5"/>
  <c r="M107" i="5"/>
  <c r="M110" i="5"/>
  <c r="M116" i="5"/>
  <c r="M124" i="5"/>
  <c r="M92" i="5"/>
  <c r="M113" i="5"/>
  <c r="M121" i="5"/>
  <c r="N128" i="5"/>
  <c r="L5" i="5"/>
  <c r="M128" i="5"/>
  <c r="M5" i="5"/>
  <c r="M51" i="4"/>
  <c r="M84" i="4"/>
  <c r="M104" i="4"/>
  <c r="M114" i="4"/>
  <c r="M123" i="4"/>
  <c r="N128" i="4"/>
  <c r="L128" i="4"/>
  <c r="M47" i="4"/>
  <c r="M98" i="4"/>
  <c r="M109" i="4"/>
  <c r="M117" i="4"/>
  <c r="M127" i="4"/>
  <c r="M128" i="4"/>
  <c r="L119" i="10"/>
  <c r="L130" i="9"/>
  <c r="L421" i="7"/>
  <c r="J696" i="7"/>
  <c r="H696" i="7"/>
  <c r="M696" i="7"/>
  <c r="N695" i="7"/>
  <c r="L695" i="7"/>
  <c r="L144" i="7"/>
  <c r="L128" i="5"/>
  <c r="N696" i="7"/>
  <c r="L696" i="7"/>
  <c r="E31" i="1"/>
  <c r="E33" i="1"/>
  <c r="E37" i="1"/>
  <c r="E12" i="1"/>
  <c r="E36" i="1"/>
  <c r="E34" i="1"/>
  <c r="E32" i="1"/>
  <c r="D12" i="1"/>
  <c r="E30" i="1"/>
  <c r="C38" i="1"/>
  <c r="B42" i="1"/>
  <c r="B49" i="1"/>
  <c r="B47" i="1"/>
  <c r="B45" i="1"/>
  <c r="B43" i="1"/>
  <c r="C50" i="1"/>
  <c r="C48" i="1"/>
  <c r="C46" i="1"/>
  <c r="C44" i="1"/>
  <c r="E42" i="1"/>
  <c r="E49" i="1"/>
  <c r="E47" i="1"/>
  <c r="E45" i="1"/>
  <c r="E43" i="1"/>
  <c r="F50" i="1"/>
  <c r="F48" i="1"/>
  <c r="F46" i="1"/>
  <c r="F44" i="1"/>
  <c r="B50" i="1"/>
  <c r="B48" i="1"/>
  <c r="B46" i="1"/>
  <c r="B44" i="1"/>
  <c r="C42" i="1"/>
  <c r="C49" i="1"/>
  <c r="C47" i="1"/>
  <c r="C45" i="1"/>
  <c r="C43" i="1"/>
  <c r="E50" i="1"/>
  <c r="E38" i="1"/>
  <c r="D38" i="1"/>
  <c r="M20" i="11"/>
  <c r="G20" i="11"/>
  <c r="D20" i="11"/>
  <c r="K56" i="11"/>
  <c r="M48" i="11"/>
  <c r="E56" i="11"/>
  <c r="G56" i="11"/>
  <c r="G48" i="11"/>
  <c r="G49" i="11"/>
  <c r="M49" i="11"/>
  <c r="G50" i="11"/>
  <c r="M50" i="11"/>
  <c r="G51" i="11"/>
  <c r="M51" i="11"/>
  <c r="G52" i="11"/>
  <c r="G53" i="11"/>
  <c r="M52" i="11"/>
  <c r="M53" i="11"/>
  <c r="G54" i="11"/>
  <c r="M54" i="11"/>
  <c r="G55" i="11"/>
  <c r="M55" i="11"/>
  <c r="H56" i="11"/>
  <c r="J55" i="11"/>
  <c r="J48" i="11"/>
  <c r="J49" i="11"/>
  <c r="J50" i="11"/>
  <c r="J51" i="11"/>
  <c r="J52" i="11"/>
  <c r="J53" i="11"/>
  <c r="J54" i="11"/>
  <c r="D25" i="11"/>
  <c r="G25" i="11"/>
  <c r="D26" i="11"/>
  <c r="G26" i="11"/>
  <c r="J26" i="11"/>
  <c r="M26" i="11"/>
  <c r="D27" i="11"/>
  <c r="G27" i="11"/>
  <c r="J27" i="11"/>
  <c r="M27" i="11"/>
  <c r="D28" i="11"/>
  <c r="G28" i="11"/>
  <c r="J28" i="11"/>
  <c r="M28" i="11"/>
  <c r="D29" i="11"/>
  <c r="G29" i="11"/>
  <c r="J29" i="11"/>
  <c r="M29" i="11"/>
  <c r="D30" i="11"/>
  <c r="G30" i="11"/>
  <c r="J30" i="11"/>
  <c r="M30" i="11"/>
  <c r="D31" i="11"/>
  <c r="G31" i="11"/>
  <c r="J31" i="11"/>
  <c r="M31" i="11"/>
  <c r="D32" i="11"/>
  <c r="G32" i="11"/>
  <c r="J32" i="11"/>
  <c r="M32" i="11"/>
  <c r="E33" i="11"/>
  <c r="G33" i="11"/>
  <c r="K33" i="11"/>
  <c r="M33" i="11"/>
  <c r="B33" i="11"/>
  <c r="H33" i="11"/>
  <c r="J33" i="11"/>
  <c r="B48" i="11"/>
  <c r="B49" i="11"/>
  <c r="B50" i="11"/>
  <c r="B51" i="11"/>
  <c r="B52" i="11"/>
  <c r="B53" i="11"/>
  <c r="B54" i="11"/>
  <c r="B55" i="11"/>
  <c r="D55" i="11"/>
  <c r="M56" i="11"/>
  <c r="J56" i="11"/>
  <c r="B56" i="11"/>
  <c r="D54" i="11"/>
  <c r="D53" i="11"/>
  <c r="D52" i="11"/>
  <c r="D51" i="11"/>
  <c r="D50" i="11"/>
  <c r="D49" i="11"/>
  <c r="D48" i="11"/>
  <c r="D33" i="11"/>
  <c r="D56" i="11"/>
</calcChain>
</file>

<file path=xl/comments1.xml><?xml version="1.0" encoding="utf-8"?>
<comments xmlns="http://schemas.openxmlformats.org/spreadsheetml/2006/main">
  <authors>
    <author>PCF MEZAM</author>
    <author>MINFI</author>
  </authors>
  <commentList>
    <comment ref="A20" authorId="0">
      <text>
        <r>
          <rPr>
            <b/>
            <sz val="8"/>
            <color indexed="81"/>
            <rFont val="Tahoma"/>
            <family val="2"/>
          </rPr>
          <t>PCF MEZAM: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45" authorId="1">
      <text>
        <r>
          <rPr>
            <b/>
            <sz val="8"/>
            <color indexed="81"/>
            <rFont val="Tahoma"/>
            <family val="2"/>
          </rPr>
          <t>MINFI: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MINFI</author>
  </authors>
  <commentList>
    <comment ref="E57" authorId="0">
      <text>
        <r>
          <rPr>
            <b/>
            <sz val="8"/>
            <color indexed="81"/>
            <rFont val="Tahoma"/>
            <family val="2"/>
          </rPr>
          <t>MINFI: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<sst xmlns="http://schemas.openxmlformats.org/spreadsheetml/2006/main" count="5901" uniqueCount="2524">
  <si>
    <t>MINEBASE</t>
  </si>
  <si>
    <t>MINESEC</t>
  </si>
  <si>
    <t>MINSANTE</t>
  </si>
  <si>
    <t>ALLOCATION</t>
  </si>
  <si>
    <t>ENGAGEMENT</t>
  </si>
  <si>
    <t>BALANCE</t>
  </si>
  <si>
    <t>RATE</t>
  </si>
  <si>
    <t xml:space="preserve">BALANCE </t>
  </si>
  <si>
    <t>REGIONAL SERVICES</t>
  </si>
  <si>
    <t>SERVICES</t>
  </si>
  <si>
    <t>NGOKETUNJIA DIVISION</t>
  </si>
  <si>
    <t>MENCHUM DIVISION</t>
  </si>
  <si>
    <t>MOMO DIVISION</t>
  </si>
  <si>
    <t>BUI DIVISION</t>
  </si>
  <si>
    <t>BOYO DIVISION</t>
  </si>
  <si>
    <t>MEZAM DIVISION</t>
  </si>
  <si>
    <t>DONGA MANTUNG DIVISION</t>
  </si>
  <si>
    <t>TOTAL</t>
  </si>
  <si>
    <t>RUNNING BUDGET FOR FY2010 (NW REGION)</t>
  </si>
  <si>
    <t>TOTAL BUDGET (INVESTMENT + RUNNING) FOR FY2010 (NW REGION)</t>
  </si>
  <si>
    <t>ALL MINISTRIES</t>
  </si>
  <si>
    <t>INVESTMENT BUDGET FOR FY2010 (NW REGION)</t>
  </si>
  <si>
    <t>% Inv./Total</t>
  </si>
  <si>
    <t xml:space="preserve">% Sec. Edu. </t>
  </si>
  <si>
    <t>% Basic Edu.</t>
  </si>
  <si>
    <t>% Health</t>
  </si>
  <si>
    <t>INDICATORS</t>
  </si>
  <si>
    <t>TOTAL FOR NW REGION</t>
  </si>
  <si>
    <t>GRAND TOTAL REGIONAL SERVICES</t>
  </si>
  <si>
    <t>Sub Total 50</t>
  </si>
  <si>
    <t>ETS AGWO-CAM</t>
  </si>
  <si>
    <t>DR NW: EQUIP 1 TABLE CONF. 60 CHAISE</t>
  </si>
  <si>
    <t>441616  2261</t>
  </si>
  <si>
    <t>IL08238</t>
  </si>
  <si>
    <t>PACESETTER GROUP LTD</t>
  </si>
  <si>
    <t>DR NW: REHABILITATION IMMEUBLE</t>
  </si>
  <si>
    <t>441616  2220</t>
  </si>
  <si>
    <t>IL08237</t>
  </si>
  <si>
    <t>CHAPTER 50 - PUBLIC SERVICE &amp; ADMINISTRATIVE REFORMS</t>
  </si>
  <si>
    <t>Sub Total 46</t>
  </si>
  <si>
    <t>ELLEN ENTERPRISE</t>
  </si>
  <si>
    <t>BDA: EQUIP EN MATERIEL BUREAU</t>
  </si>
  <si>
    <t>4416160  2260</t>
  </si>
  <si>
    <t>IL08186</t>
  </si>
  <si>
    <t>SALAMANDER MART ENT</t>
  </si>
  <si>
    <t>SANTA: CONST. DE LA CLOTURE</t>
  </si>
  <si>
    <t>4416160  2202</t>
  </si>
  <si>
    <t>IL08184</t>
  </si>
  <si>
    <t>CHAPTER 46 - TRANSPORT</t>
  </si>
  <si>
    <t>Sub Total 45</t>
  </si>
  <si>
    <t>CHI BEN COMPANY</t>
  </si>
  <si>
    <t>DR. MISE EN PLACE D'UN CENTRE MULTIMEDIA</t>
  </si>
  <si>
    <t>441610  2276</t>
  </si>
  <si>
    <t>IL08167</t>
  </si>
  <si>
    <t>ETS MAS ET OPALINE</t>
  </si>
  <si>
    <t>DR. ACHAT MOBILIER BUREAU</t>
  </si>
  <si>
    <t>441610  2261</t>
  </si>
  <si>
    <t>IL08166</t>
  </si>
  <si>
    <t>ETS NGASO</t>
  </si>
  <si>
    <t>DEL. REG. CONSTRUCTION</t>
  </si>
  <si>
    <t>441610  2220</t>
  </si>
  <si>
    <t>IL08165</t>
  </si>
  <si>
    <t>CHAPTER 45 - POSTS AND TELECOMMUNICATION</t>
  </si>
  <si>
    <t>Sub Total 42</t>
  </si>
  <si>
    <t>NCHOYANG ENT</t>
  </si>
  <si>
    <t>DRAS NW: ACQUIS. MOBILIER</t>
  </si>
  <si>
    <t>4416160  2261</t>
  </si>
  <si>
    <t>IL07860</t>
  </si>
  <si>
    <t>CHAPTER 42 - SOCIAL AFFAIRS</t>
  </si>
  <si>
    <t>Sub Total 41</t>
  </si>
  <si>
    <t>ETS MC MAWOSSON</t>
  </si>
  <si>
    <t>DR MINTSS: EQUIPMENT BUREAUX</t>
  </si>
  <si>
    <t>4416160  2240</t>
  </si>
  <si>
    <t>IL07838</t>
  </si>
  <si>
    <t>CHAPTER 41 - LABOUR &amp; SOCIAL SECURITY</t>
  </si>
  <si>
    <t>Sub Total 40</t>
  </si>
  <si>
    <t>TRANSIT ENTERPRISE</t>
  </si>
  <si>
    <t>CSI NFORYA: EQUIP. COMPL.</t>
  </si>
  <si>
    <t>5616064  2272</t>
  </si>
  <si>
    <t>IL07695</t>
  </si>
  <si>
    <t>EST PROFAJOCAM</t>
  </si>
  <si>
    <t>CSI NFORYA: CONSTRUCTION</t>
  </si>
  <si>
    <t>5616064  2221</t>
  </si>
  <si>
    <t>IL07694</t>
  </si>
  <si>
    <t>CONCEPT ENGINEERING</t>
  </si>
  <si>
    <t>HR BDA: EQUIP TECH d'EXPLOIT</t>
  </si>
  <si>
    <t>5316161  2272</t>
  </si>
  <si>
    <t>IL07525</t>
  </si>
  <si>
    <t>M &amp; D CONSTRUCTION</t>
  </si>
  <si>
    <t>CARP ANNEX NKAMBE: CONST/</t>
  </si>
  <si>
    <t>IL07439</t>
  </si>
  <si>
    <t>ETS PROFAJOCAM</t>
  </si>
  <si>
    <t>UP-PEV: REN/AMENAGEMENT DES LOCAUX</t>
  </si>
  <si>
    <t>4416161  2230</t>
  </si>
  <si>
    <t>IL07302</t>
  </si>
  <si>
    <t>EST PERFORMANCES</t>
  </si>
  <si>
    <t>GTP PALUDISME: AMENAGEMENT LOCAUX</t>
  </si>
  <si>
    <t>4416161  2220</t>
  </si>
  <si>
    <t>IL07301</t>
  </si>
  <si>
    <t>ESSOKA GROUP</t>
  </si>
  <si>
    <t>REH. REGIONAL HOSPITAL</t>
  </si>
  <si>
    <t>340020  2221</t>
  </si>
  <si>
    <t>E306179</t>
  </si>
  <si>
    <t>CHAPTER 40 - PUBLIC HEALTH</t>
  </si>
  <si>
    <t>NGWA FUSI JOHN</t>
  </si>
  <si>
    <t>COMPENSATION VICTIMS BY PASS</t>
  </si>
  <si>
    <t>441610  2114</t>
  </si>
  <si>
    <t>E387632</t>
  </si>
  <si>
    <t>CHAPTER 38 - MINDUH</t>
  </si>
  <si>
    <t>Sub Total 36</t>
  </si>
  <si>
    <t>JAPOT/BAH/ANUTEMEH/ACHU</t>
  </si>
  <si>
    <t>REH, RAIN GATES</t>
  </si>
  <si>
    <t>330004  2250</t>
  </si>
  <si>
    <t>E372608</t>
  </si>
  <si>
    <t>CHAPTER 36 - PUBLIC WORKS</t>
  </si>
  <si>
    <t>Sub Total 35</t>
  </si>
  <si>
    <t>ETS MANGEH PATRICK</t>
  </si>
  <si>
    <t>SAR/SM MBENGWI: CONST BLOCS LATRINES</t>
  </si>
  <si>
    <t>531630  2243</t>
  </si>
  <si>
    <t>IL07083</t>
  </si>
  <si>
    <t>FOMBI EPHRAIM²</t>
  </si>
  <si>
    <t>SAR/SM MBENGWI: CONST. ATELIER AGRO.</t>
  </si>
  <si>
    <t>531630  2222</t>
  </si>
  <si>
    <t>IL07082</t>
  </si>
  <si>
    <t>SAR/SM MBENGWI: CONST. ATELIER MAC.</t>
  </si>
  <si>
    <t>451630B  2226</t>
  </si>
  <si>
    <t>IL07051</t>
  </si>
  <si>
    <t>ANYE SOLOMON K.</t>
  </si>
  <si>
    <t>SAR/SM MBENGWI: CONST. ATELIER ELEC.</t>
  </si>
  <si>
    <t>451630A  2226</t>
  </si>
  <si>
    <t>IL07050</t>
  </si>
  <si>
    <t>YALELO</t>
  </si>
  <si>
    <t>SAR/SM MBENGWI: CONST. ATELIER REP.</t>
  </si>
  <si>
    <t>451630  2226</t>
  </si>
  <si>
    <t>IL07049</t>
  </si>
  <si>
    <t>CHAPTER 35 - EMPMOYMENT &amp; VOCATIONAL TRAINING</t>
  </si>
  <si>
    <t>Sub Total 33</t>
  </si>
  <si>
    <t>MOFOR CHI ENT.</t>
  </si>
  <si>
    <t>INST. ANTENNE VSAT A RESERVE KIMBI</t>
  </si>
  <si>
    <t>691618  2276</t>
  </si>
  <si>
    <t>IL07006</t>
  </si>
  <si>
    <t>NETWORK ENG. CO.</t>
  </si>
  <si>
    <t>BDA URBAIN: ACHAT 8000 PLANTS</t>
  </si>
  <si>
    <t>6616160  2203</t>
  </si>
  <si>
    <t>IL06947</t>
  </si>
  <si>
    <t>ACHU JULIUS</t>
  </si>
  <si>
    <t>BDA URBAIN: PREP. SITE REBOISEMENT</t>
  </si>
  <si>
    <t>6616160  2201</t>
  </si>
  <si>
    <t>IL06946</t>
  </si>
  <si>
    <t>NDONKO DORETE</t>
  </si>
  <si>
    <t>Funds Elec. Chambers of Commerce</t>
  </si>
  <si>
    <t>471192  2842</t>
  </si>
  <si>
    <t>E362811</t>
  </si>
  <si>
    <t>Subvention Union of Cooperatives</t>
  </si>
  <si>
    <t>330003  2842</t>
  </si>
  <si>
    <t>E358807</t>
  </si>
  <si>
    <t>Organ; Reg.  Agro Show 2010</t>
  </si>
  <si>
    <t>330001  2813</t>
  </si>
  <si>
    <t>E337567</t>
  </si>
  <si>
    <t>Subvention CIG for cocoa/Robusta</t>
  </si>
  <si>
    <t>340050  2813</t>
  </si>
  <si>
    <t>E337522</t>
  </si>
  <si>
    <t>Subvention CIG for Arabica Coffee</t>
  </si>
  <si>
    <t>340050  2842</t>
  </si>
  <si>
    <t>E337521</t>
  </si>
  <si>
    <t>Subvention</t>
  </si>
  <si>
    <t>330001  2842</t>
  </si>
  <si>
    <t>E301679</t>
  </si>
  <si>
    <t>Reh des fermes semencieres</t>
  </si>
  <si>
    <t>451625  2239</t>
  </si>
  <si>
    <t>E301641</t>
  </si>
  <si>
    <t>Ident of prod basin/distr maize</t>
  </si>
  <si>
    <t>94  91100000  2040</t>
  </si>
  <si>
    <t>E240008</t>
  </si>
  <si>
    <t>Tech Prep Agro Pastoral Show</t>
  </si>
  <si>
    <t>E362792</t>
  </si>
  <si>
    <t>REH. DES FERMES SEMENCE</t>
  </si>
  <si>
    <t>IL06095</t>
  </si>
  <si>
    <t>CHAPTER 30 - AGRICULTURE &amp; RURAL DEVELOPMENT</t>
  </si>
  <si>
    <t>Sub Total 28</t>
  </si>
  <si>
    <t>ETS DOH RENE NANG</t>
  </si>
  <si>
    <t>DR NW: FINALISATION CONST.</t>
  </si>
  <si>
    <t>691616  2220</t>
  </si>
  <si>
    <t>IL05635</t>
  </si>
  <si>
    <t>MATAGUE ANNIE</t>
  </si>
  <si>
    <t>DR MINEP: APPUI AUX CLUBS DES AMIS</t>
  </si>
  <si>
    <t>4416160  2842</t>
  </si>
  <si>
    <t>IL05614</t>
  </si>
  <si>
    <t>IMP. L'OPERATION VILLES VERTES</t>
  </si>
  <si>
    <t>4416160  2203</t>
  </si>
  <si>
    <t>IL05613</t>
  </si>
  <si>
    <t>CHAPTER 28 - ENVIRONMENT &amp; NATURE PROTECTION</t>
  </si>
  <si>
    <t>Sub Total 26</t>
  </si>
  <si>
    <t>NUBESSI</t>
  </si>
  <si>
    <t>CMPJ BDA ACQUI 2 ORDINATEURS</t>
  </si>
  <si>
    <t>451625  2276</t>
  </si>
  <si>
    <t>IL05474</t>
  </si>
  <si>
    <t>ETS MBINKAR VITALIS</t>
  </si>
  <si>
    <t>DRJEUN: ACQ. ORDINATEUR</t>
  </si>
  <si>
    <t>4416160  2276</t>
  </si>
  <si>
    <t>IL05509</t>
  </si>
  <si>
    <t>DRJEUN: ACQUIS. SONORISATION</t>
  </si>
  <si>
    <t>4416160  2271</t>
  </si>
  <si>
    <t>IL05508</t>
  </si>
  <si>
    <t>CHAPTER 26 - YOUTH AFFAIRS</t>
  </si>
  <si>
    <t>Sub Total 25</t>
  </si>
  <si>
    <t>SHURA FOUNDATIO?</t>
  </si>
  <si>
    <t>DRES: POURSUITE CONST.</t>
  </si>
  <si>
    <t>6616160  2220</t>
  </si>
  <si>
    <t>IL05324</t>
  </si>
  <si>
    <t>DRES: MAITRISE D'ŒUVRE</t>
  </si>
  <si>
    <t>6616160  2021</t>
  </si>
  <si>
    <t>IL05323</t>
  </si>
  <si>
    <t>MADAKSON ENT</t>
  </si>
  <si>
    <t>ENIET MBENGWI: EQUIP CLASSES</t>
  </si>
  <si>
    <t>581630  2270</t>
  </si>
  <si>
    <t>IL05037</t>
  </si>
  <si>
    <t>INSP.MED.SCOL. EQUIPMENT</t>
  </si>
  <si>
    <t>4416160  2279</t>
  </si>
  <si>
    <t>IL03520</t>
  </si>
  <si>
    <t>CHAPTER 25 - MINESEC</t>
  </si>
  <si>
    <t>Sub Total 23</t>
  </si>
  <si>
    <t>ACQUIS. GROUP ELEC AYABA</t>
  </si>
  <si>
    <t>441616  2242</t>
  </si>
  <si>
    <t>IL03490</t>
  </si>
  <si>
    <t>SOCIETE AKEHNDUM</t>
  </si>
  <si>
    <t>DR TOURISM: POURSUITE DES TRAVAUX</t>
  </si>
  <si>
    <t>IL03489</t>
  </si>
  <si>
    <t>ETS BEIS</t>
  </si>
  <si>
    <t>LAC AWING: AMENAGEMENT</t>
  </si>
  <si>
    <t>441616  2203</t>
  </si>
  <si>
    <t>IL03488</t>
  </si>
  <si>
    <t>Sub Total 22</t>
  </si>
  <si>
    <t>TAMASANG STEPHEN</t>
  </si>
  <si>
    <t>DR MINEPAT: ACQUIS. MATERIEL</t>
  </si>
  <si>
    <t>441616  2276</t>
  </si>
  <si>
    <t>IL03347</t>
  </si>
  <si>
    <t>Ets Chuyeh Nelson</t>
  </si>
  <si>
    <t>DR MINEPAT: REH. CASE DE PASS</t>
  </si>
  <si>
    <t>441616  2238</t>
  </si>
  <si>
    <t>IL03346</t>
  </si>
  <si>
    <t>DR MINEPAT: REHABILITATION</t>
  </si>
  <si>
    <t>441616  2230</t>
  </si>
  <si>
    <t>IL03345</t>
  </si>
  <si>
    <t>NELSON CHUYEH</t>
  </si>
  <si>
    <t>DR MINEPAT: APPUI A l'ELABORATION</t>
  </si>
  <si>
    <t>441616  2052</t>
  </si>
  <si>
    <t>IL03344</t>
  </si>
  <si>
    <t>DR MINEPAT: APPUI COMITE DE SUIVI</t>
  </si>
  <si>
    <t>441616  2021</t>
  </si>
  <si>
    <t>IL03343</t>
  </si>
  <si>
    <t>CHAPTER 22 - MINEPAT</t>
  </si>
  <si>
    <t>Sub Total 21</t>
  </si>
  <si>
    <t>JOPAT COMPANY LTD</t>
  </si>
  <si>
    <t>DRNW: REFECTION</t>
  </si>
  <si>
    <t>441616  22200</t>
  </si>
  <si>
    <t>IL03300</t>
  </si>
  <si>
    <t>CHAPTER 21 - COMMERCE</t>
  </si>
  <si>
    <t>Sub Total 20</t>
  </si>
  <si>
    <t>NAMS ENTERPRISE</t>
  </si>
  <si>
    <t>PERC; SANTA: EQUIPMENT</t>
  </si>
  <si>
    <t>591656  2240</t>
  </si>
  <si>
    <t>IL03274</t>
  </si>
  <si>
    <t>YO'ONGBUIN CO. LTD</t>
  </si>
  <si>
    <t>PERC. NWA: REHABILITATION</t>
  </si>
  <si>
    <t>591652  2230</t>
  </si>
  <si>
    <t>IL03273</t>
  </si>
  <si>
    <t>LABAZ CONSTRUCTION</t>
  </si>
  <si>
    <t>CDI kumbo: ACHEVE. CONST.</t>
  </si>
  <si>
    <t>581610  2220</t>
  </si>
  <si>
    <t>IL03260</t>
  </si>
  <si>
    <t>ETS KAMAKAI</t>
  </si>
  <si>
    <t>CRI: INTERCONNEXTION INFORM.</t>
  </si>
  <si>
    <t>551612  2276</t>
  </si>
  <si>
    <t>IL03244</t>
  </si>
  <si>
    <t>SHEY &amp; BROS ENT</t>
  </si>
  <si>
    <t>CRI: EQUIP RES. D'ASTREINTE</t>
  </si>
  <si>
    <t>551612  2245</t>
  </si>
  <si>
    <t>IL03243</t>
  </si>
  <si>
    <t>ANUTEMEH JOHNSON</t>
  </si>
  <si>
    <t>CRI: REH. RES+CLOTURE</t>
  </si>
  <si>
    <t>551612  2228</t>
  </si>
  <si>
    <t>IL03242</t>
  </si>
  <si>
    <t>ETS ADANGA</t>
  </si>
  <si>
    <t>TPG: EQIUP. RES. D'ASTREINTE</t>
  </si>
  <si>
    <t>521616  2245</t>
  </si>
  <si>
    <t>IL03239</t>
  </si>
  <si>
    <t>ETS DOWN TOWN</t>
  </si>
  <si>
    <t>TG: REH. RESIDENCE</t>
  </si>
  <si>
    <t>521616  2238</t>
  </si>
  <si>
    <t>IL03238</t>
  </si>
  <si>
    <t>ERICO &amp; BROS</t>
  </si>
  <si>
    <t>HOTEL DES FINANCS: TRAV. ACHEVE</t>
  </si>
  <si>
    <t>IL03195</t>
  </si>
  <si>
    <t>HOTEL DES FINANCS: MAITR. D'ŒUVRE</t>
  </si>
  <si>
    <t>441616   20250</t>
  </si>
  <si>
    <t>IL03194</t>
  </si>
  <si>
    <t>CHAPTER 20 - MINFI</t>
  </si>
  <si>
    <t>Sub Total 19</t>
  </si>
  <si>
    <t>NUGAH PAUL</t>
  </si>
  <si>
    <t>CRRI: ORG. DES JERSIC 2010</t>
  </si>
  <si>
    <t>441616  2040</t>
  </si>
  <si>
    <t>IL03169</t>
  </si>
  <si>
    <t>GLOBAL HEALTH NETWORK</t>
  </si>
  <si>
    <t>CRRI: AMELIORATION DE LA CONSOM</t>
  </si>
  <si>
    <t>441616  2026</t>
  </si>
  <si>
    <t>IL03168</t>
  </si>
  <si>
    <t>CHAPTER 19 - SCIENTIFIC &amp; INNOVATION</t>
  </si>
  <si>
    <t>Sub Total 16</t>
  </si>
  <si>
    <t>CENAJES: REN. 2 SALLES CLASSES</t>
  </si>
  <si>
    <t>551625  2232</t>
  </si>
  <si>
    <t>IL03120</t>
  </si>
  <si>
    <t>MARCUS CHICK F.</t>
  </si>
  <si>
    <t>EQUIP MAT. SPORTIF PLATEFORME</t>
  </si>
  <si>
    <t>IL03112</t>
  </si>
  <si>
    <t>DA-VINCI-CAM ENT</t>
  </si>
  <si>
    <t>CONST.SALLE SPORT COUVERTE BDA</t>
  </si>
  <si>
    <t>441616  22340</t>
  </si>
  <si>
    <t>IL03111</t>
  </si>
  <si>
    <t>NGWATRA ENT</t>
  </si>
  <si>
    <t>CONST. PLATEFORME SPORTIVE BDA</t>
  </si>
  <si>
    <t>441616  22240</t>
  </si>
  <si>
    <t>IL03110</t>
  </si>
  <si>
    <t>CHAPTER 16 - SPORTS &amp; PHYSICAL EDUCATION</t>
  </si>
  <si>
    <t>Sub Total 15</t>
  </si>
  <si>
    <t>DREB: EQUIP. MOBILIER BUREAU</t>
  </si>
  <si>
    <t>441616  22612</t>
  </si>
  <si>
    <t>IL00563</t>
  </si>
  <si>
    <t>MAVAN ENT LTD</t>
  </si>
  <si>
    <t>DREB: EQUIP. MATERIEL BUREAU</t>
  </si>
  <si>
    <t>441616  22602</t>
  </si>
  <si>
    <t>IL00562</t>
  </si>
  <si>
    <t>TSIABOM EMMANUEL</t>
  </si>
  <si>
    <t>DREB: SUPERV. DES OPERATIONS</t>
  </si>
  <si>
    <t>IL00561</t>
  </si>
  <si>
    <t>CHAPTER 15 - MINEBASE</t>
  </si>
  <si>
    <t>Sub Total 14</t>
  </si>
  <si>
    <t>ETS FOMO &amp; FILS</t>
  </si>
  <si>
    <t>REG. DEL: ACQUIS. MATERIEL</t>
  </si>
  <si>
    <t>441616  22760</t>
  </si>
  <si>
    <t>IL00538</t>
  </si>
  <si>
    <t>ETS BOMAB</t>
  </si>
  <si>
    <t>441616  22400</t>
  </si>
  <si>
    <t>IL00537</t>
  </si>
  <si>
    <t>ETS ATANGA &amp; BROS</t>
  </si>
  <si>
    <t>CONST. REG. DEL.</t>
  </si>
  <si>
    <t>IL00536</t>
  </si>
  <si>
    <t>CHAPTER 14 - CULTURE</t>
  </si>
  <si>
    <t>Sub Total 13</t>
  </si>
  <si>
    <t>UNICO</t>
  </si>
  <si>
    <t>MOBIL SQUAD N° 904 NKAMBE: ACHEVEMENT</t>
  </si>
  <si>
    <t>5616481  2220</t>
  </si>
  <si>
    <t>IL00521</t>
  </si>
  <si>
    <t>ETS CAMBI</t>
  </si>
  <si>
    <t xml:space="preserve">BRIG. GEND. NWA: ACHEVE </t>
  </si>
  <si>
    <t>551652  22201</t>
  </si>
  <si>
    <t>IL00514</t>
  </si>
  <si>
    <t>BATIBO: CONST. BRIG. GEND.</t>
  </si>
  <si>
    <t>551614  22201</t>
  </si>
  <si>
    <t>IL00512</t>
  </si>
  <si>
    <t>22e BCS BDA: CONST. CLOTURE</t>
  </si>
  <si>
    <t>521612  22203</t>
  </si>
  <si>
    <t>IL00466</t>
  </si>
  <si>
    <t>CAMJOS CONST</t>
  </si>
  <si>
    <t>BRID. GEND. NGI: ACHEVE</t>
  </si>
  <si>
    <t>451616  22300</t>
  </si>
  <si>
    <t>IL00429</t>
  </si>
  <si>
    <t>ETS HOMACAM</t>
  </si>
  <si>
    <t>6E SECT.SANT. MIL. ACQUIS. EQUIP</t>
  </si>
  <si>
    <t>441616  22722</t>
  </si>
  <si>
    <t>IL00419</t>
  </si>
  <si>
    <t>LEG. GENDAR. REHABILITATION</t>
  </si>
  <si>
    <t>441616  22301</t>
  </si>
  <si>
    <t>IL00418</t>
  </si>
  <si>
    <t>MANDEGET &amp; BROS</t>
  </si>
  <si>
    <t>BRID.GEND.BABESSI: ACHEVE</t>
  </si>
  <si>
    <t>551604  22201</t>
  </si>
  <si>
    <t>IL00511</t>
  </si>
  <si>
    <t>CHAPTER 13 - DEFENCE</t>
  </si>
  <si>
    <t>Sub Total 12</t>
  </si>
  <si>
    <t>njenia colince</t>
  </si>
  <si>
    <t>POST FRONT. ESU REFEC 2E PHASE ETS MAN</t>
  </si>
  <si>
    <t>581622  2220</t>
  </si>
  <si>
    <t>IL00394</t>
  </si>
  <si>
    <t>NJENIA COLINCE</t>
  </si>
  <si>
    <t>CIAT SPEC. WUM REFECTION ETS MANGA ET CO</t>
  </si>
  <si>
    <t>561662  2220A</t>
  </si>
  <si>
    <t>IL00380</t>
  </si>
  <si>
    <t>COM. SPEC. DONGA TRAVAUX REF</t>
  </si>
  <si>
    <t>561648  2220A</t>
  </si>
  <si>
    <t>IL00379</t>
  </si>
  <si>
    <t>SAWINA SARL</t>
  </si>
  <si>
    <t>GMI N° 6 CONSTRUCTION CLOTURE</t>
  </si>
  <si>
    <t>541616  2202</t>
  </si>
  <si>
    <t>IL00336</t>
  </si>
  <si>
    <t>CHAPTER 12 - NATIONAL SECURITY</t>
  </si>
  <si>
    <t>FIN. %</t>
  </si>
  <si>
    <t>PHY. %</t>
  </si>
  <si>
    <t>QTY SUPPLIED</t>
  </si>
  <si>
    <t>LIQUIDATE</t>
  </si>
  <si>
    <t>ENGAGE</t>
  </si>
  <si>
    <t>AMOUNT</t>
  </si>
  <si>
    <t>QTY COM</t>
  </si>
  <si>
    <t>BENEFICIARY</t>
  </si>
  <si>
    <t>PHYSICAL UNIT DEMANDED</t>
  </si>
  <si>
    <t>IMPUTATION</t>
  </si>
  <si>
    <t>AUTH. N°</t>
  </si>
  <si>
    <t>P.O. N°</t>
  </si>
  <si>
    <t>S/N°</t>
  </si>
  <si>
    <t>REGIONAL SERVICES - INVESTMENT BUDGET FOR FY2010 (NW REGION)</t>
  </si>
  <si>
    <t>BUDGETARY YEAR: 44</t>
  </si>
  <si>
    <t>CHAPTER 07 - SOUS PREFECTURE</t>
  </si>
  <si>
    <t>IL00173</t>
  </si>
  <si>
    <t>07471604  2245</t>
  </si>
  <si>
    <t>SOUS PREFETURE DE BABESSI: EQUIP DE LA RESID</t>
  </si>
  <si>
    <t>SUB TOTAL 07</t>
  </si>
  <si>
    <t>CHAPTER 08 - MINJUSTICE</t>
  </si>
  <si>
    <t>IL00295</t>
  </si>
  <si>
    <t>08  681638  2279</t>
  </si>
  <si>
    <t>PRISON NDOP: ACHAT ET INSTL.</t>
  </si>
  <si>
    <t>SUB TOTAL 08</t>
  </si>
  <si>
    <t>CHAPTER 15 - BASIC EDUCATION</t>
  </si>
  <si>
    <t>IL00648</t>
  </si>
  <si>
    <t>15  451635  2260</t>
  </si>
  <si>
    <t>DSDEB NDOP: EQUIP ET MATERIEL</t>
  </si>
  <si>
    <t>IL00771</t>
  </si>
  <si>
    <t>15  581638  2270</t>
  </si>
  <si>
    <t>ENIEG ndop/ equip table banc</t>
  </si>
  <si>
    <t>IL02137</t>
  </si>
  <si>
    <t>15 6616042  2221</t>
  </si>
  <si>
    <t xml:space="preserve">GS MBISSA BAMBALANG: CONSTR DE SALLES DE </t>
  </si>
  <si>
    <t>IL02141</t>
  </si>
  <si>
    <t>15 6616604  2261</t>
  </si>
  <si>
    <t>EP MBISSA BAMBALANG: EQUIP EN BUR DE MAIT</t>
  </si>
  <si>
    <t>IL02271</t>
  </si>
  <si>
    <t>15  661638  2222</t>
  </si>
  <si>
    <t>GS MESSI: CONTR SALLES DE CLASSE</t>
  </si>
  <si>
    <t>IL02272</t>
  </si>
  <si>
    <t>15  661638  2222A</t>
  </si>
  <si>
    <t>GS BUKOW: CONSTR SALLES DE CLASSE</t>
  </si>
  <si>
    <t>IL02273</t>
  </si>
  <si>
    <t>15  661638  2222B</t>
  </si>
  <si>
    <t>GS MBETPAW BAMALI: CONSTR SALLES DE CLASSE</t>
  </si>
  <si>
    <t>IL02274</t>
  </si>
  <si>
    <t>15  661638  2261A</t>
  </si>
  <si>
    <t>GS BUKOW: EQUIP EN BUR DE MAITRE</t>
  </si>
  <si>
    <t>IL02276</t>
  </si>
  <si>
    <t>15  661638  2261B</t>
  </si>
  <si>
    <t>GS MBETPAW BAMALI: EQUIOP EN BUR DE MAITRE</t>
  </si>
  <si>
    <t>IL02277</t>
  </si>
  <si>
    <t>15  661638  2270</t>
  </si>
  <si>
    <t>GS MBISSA BANBALANG: EQUIP EN TABLE BANCS</t>
  </si>
  <si>
    <t>IL02278</t>
  </si>
  <si>
    <t>15  661638  2270A</t>
  </si>
  <si>
    <t>GS BUKOW: EQUIP EN TABLE BANCS</t>
  </si>
  <si>
    <t>IL02279</t>
  </si>
  <si>
    <t>15  661638  2270B</t>
  </si>
  <si>
    <t>GS MBETPAW BAMALI:EQUIP EN TABLE BANCS</t>
  </si>
  <si>
    <t>IL02280</t>
  </si>
  <si>
    <t>15  661638  2270C</t>
  </si>
  <si>
    <t>GS MESSI: EQUIP EN TABLE BANCS</t>
  </si>
  <si>
    <t>IL02281</t>
  </si>
  <si>
    <t>15  661638  2270D</t>
  </si>
  <si>
    <t>GS NKANKWOU MBISA: EQUIP EN TABLE BANCS</t>
  </si>
  <si>
    <t>IL02134</t>
  </si>
  <si>
    <t>15  661604  2222</t>
  </si>
  <si>
    <t xml:space="preserve">GS NCHOTCHIMBERE BANGOLAN: CONSTR SALLES DE </t>
  </si>
  <si>
    <t>IL02135</t>
  </si>
  <si>
    <t>15  661604  2222A</t>
  </si>
  <si>
    <t>GS BANGOLAN: CONST. 2 SALLES DE CLASSES</t>
  </si>
  <si>
    <t>IL02136</t>
  </si>
  <si>
    <t>15  661604  2222B</t>
  </si>
  <si>
    <t>GS MOUKANG BABUNGO: CONSTR SALLES DE CLASSE</t>
  </si>
  <si>
    <t>IL02138</t>
  </si>
  <si>
    <t>15  661604  2243</t>
  </si>
  <si>
    <t>GS MEMBEH:  PPTE  CONSTR BLOC LATRINES</t>
  </si>
  <si>
    <t>IL02139</t>
  </si>
  <si>
    <t>15  661604  2243A</t>
  </si>
  <si>
    <t>GS  BANGOLAN: PPTE CONSTRC BLOC  LATRINES</t>
  </si>
  <si>
    <t>IL02140</t>
  </si>
  <si>
    <t>15  661604  2243B</t>
  </si>
  <si>
    <t>EP FRANCOPHONE BABESSI: PPTE CONSTR BLOC</t>
  </si>
  <si>
    <t>IL02142</t>
  </si>
  <si>
    <t>15  661604  2261A</t>
  </si>
  <si>
    <t>GS BANGOLAN14:51 EQUIP DE MAITRE</t>
  </si>
  <si>
    <t>IL02143</t>
  </si>
  <si>
    <t>15  661604  2261B</t>
  </si>
  <si>
    <t>GS MOUKANG BABUNGO: EQUIP EN BUR DE MAITRE</t>
  </si>
  <si>
    <t>IL02144</t>
  </si>
  <si>
    <t>15661604  2261C</t>
  </si>
  <si>
    <t>GS NCHOTCHIMBERE BAGOLA: EQUIP EN BUR DE</t>
  </si>
  <si>
    <t>IL02145</t>
  </si>
  <si>
    <t>15  661604  2270</t>
  </si>
  <si>
    <t>GS MEMBEH: EQUIP EN TABLE BANCS</t>
  </si>
  <si>
    <t>IL02146</t>
  </si>
  <si>
    <t>15  661604  2270A</t>
  </si>
  <si>
    <t>GS BANGOLAN:EQUIP EN TABLE BANC</t>
  </si>
  <si>
    <t>IL02147</t>
  </si>
  <si>
    <t>15  661604  2270B</t>
  </si>
  <si>
    <t>GS MOUKANG BABUNGO</t>
  </si>
  <si>
    <t>IL02148</t>
  </si>
  <si>
    <t>15  661604  2270C</t>
  </si>
  <si>
    <t xml:space="preserve">  GS NCHOTCHMBERE BAGOLA:EQUIP EN TABLE BANC</t>
  </si>
  <si>
    <t>IL02165</t>
  </si>
  <si>
    <t>15  661610  2222</t>
  </si>
  <si>
    <t>GS MUNGIEH:CONSTR SALLES DE CLASSE</t>
  </si>
  <si>
    <t>IL02166</t>
  </si>
  <si>
    <t>15  661610  2222A</t>
  </si>
  <si>
    <t>GS FOMBANGUM: CONSTR SALLES DE CLASSE</t>
  </si>
  <si>
    <t>IL02167</t>
  </si>
  <si>
    <t>15  661610  2261</t>
  </si>
  <si>
    <t>GS MUNGIEH: EQUIP EN BUR DE MAITRE</t>
  </si>
  <si>
    <t>IL02168</t>
  </si>
  <si>
    <t>15  661610  2261A</t>
  </si>
  <si>
    <t>GS FOMBANGUM:EQUIP EN BUR DE MAITRE</t>
  </si>
  <si>
    <t>IL02169</t>
  </si>
  <si>
    <t>15  661610  2270</t>
  </si>
  <si>
    <t>GS MBANGANG: EQUIP EN TABLE BANC</t>
  </si>
  <si>
    <t>IL02170</t>
  </si>
  <si>
    <t>15  661610  2270A</t>
  </si>
  <si>
    <t xml:space="preserve"> GS FOMBANGUM: EQUIP EN TABLE BANCS</t>
  </si>
  <si>
    <t>IL02171</t>
  </si>
  <si>
    <t>15  661610  2270B</t>
  </si>
  <si>
    <t>GS MUNGIEH: EQUIP EN TABLE BANCS</t>
  </si>
  <si>
    <t>SUB TOTAL 15</t>
  </si>
  <si>
    <t>CHAPTER 17 - COMMUNICATION</t>
  </si>
  <si>
    <t>IL03139</t>
  </si>
  <si>
    <t>17  451635  2261</t>
  </si>
  <si>
    <t>DDC Ndop: Acquidition Mobilier de Bureau</t>
  </si>
  <si>
    <t>SUB TOTAL 17</t>
  </si>
  <si>
    <t>CHAPTER 20 - FINANCE</t>
  </si>
  <si>
    <t>IL03225</t>
  </si>
  <si>
    <t>20  451635  2240</t>
  </si>
  <si>
    <t>CDF NDOP: Equipement</t>
  </si>
  <si>
    <t>SUB TOTAL 20</t>
  </si>
  <si>
    <t>IL03442</t>
  </si>
  <si>
    <t>22  451635  2021</t>
  </si>
  <si>
    <t>DD MINEPAT NDOP: APPUI AU COMITE DE SUIVI</t>
  </si>
  <si>
    <t>SUB TOTAL 22</t>
  </si>
  <si>
    <t>CHAPTER 25 - SECONDARY EDUCATION</t>
  </si>
  <si>
    <t>IK04225</t>
  </si>
  <si>
    <t>25  541610  2260</t>
  </si>
  <si>
    <t>CES BILINGUE BAFANDJI: RONEO TYEUR A STENCIL MA</t>
  </si>
  <si>
    <t>IL03780</t>
  </si>
  <si>
    <t>25  451635  2222</t>
  </si>
  <si>
    <t xml:space="preserve">GHS BAMBALANG: REHABILITATION  SALLES DE CLASSE </t>
  </si>
  <si>
    <t>IL03781</t>
  </si>
  <si>
    <t xml:space="preserve">  25  451635  2222A</t>
  </si>
  <si>
    <t>GTHS NDOP:CONSTR  D.UN ATELIER DE MECANIQUE</t>
  </si>
  <si>
    <t>IL03782</t>
  </si>
  <si>
    <t xml:space="preserve">  25  451635 2222B</t>
  </si>
  <si>
    <t>GSS BAMUNKA RURAL CONSTR DE DEUX SALL</t>
  </si>
  <si>
    <t>IL03783</t>
  </si>
  <si>
    <t xml:space="preserve">  25  451635  2222C</t>
  </si>
  <si>
    <t>GBHS NDOP:BAMESSING CONSTR DE 02 S</t>
  </si>
  <si>
    <t>IL03784</t>
  </si>
  <si>
    <t xml:space="preserve">  25  451635  2222D</t>
  </si>
  <si>
    <t>GBHS NDOP BAMLESSING-PPTE-REHABILI SALL</t>
  </si>
  <si>
    <t>IL03785</t>
  </si>
  <si>
    <t>25  451635  2240</t>
  </si>
  <si>
    <t>CETIC DE BABESSI: EQUIP EN BUREAU DE PROFE</t>
  </si>
  <si>
    <t>IL03786</t>
  </si>
  <si>
    <t>25  451635  2243</t>
  </si>
  <si>
    <t>GBHS BANGOLAN: CONSTR D UN BLOC SANITAIRE</t>
  </si>
  <si>
    <t>IL03787</t>
  </si>
  <si>
    <t xml:space="preserve">25  451635  2260    </t>
  </si>
  <si>
    <t>DES DE NDOP : EQUIP EN MATERIAL DE BUR</t>
  </si>
  <si>
    <t>IL03788</t>
  </si>
  <si>
    <t>25  451635  2270</t>
  </si>
  <si>
    <t>CETIC BABESSI: EQUIP DE L ATELIER DE MACONNE</t>
  </si>
  <si>
    <t>IL03789</t>
  </si>
  <si>
    <t>25  451635  2270A</t>
  </si>
  <si>
    <t>CES DE BALIKUMBAT: EQUIP EN TABLES BANCS</t>
  </si>
  <si>
    <t>IL03790</t>
  </si>
  <si>
    <t>25  451635  2270B</t>
  </si>
  <si>
    <t>IL03791</t>
  </si>
  <si>
    <t>25  451635  2270C</t>
  </si>
  <si>
    <t>CETIC DE BAMBALANG: EQUIP EN TABLE BANC</t>
  </si>
  <si>
    <t>IL03792</t>
  </si>
  <si>
    <t>25  451635  2276</t>
  </si>
  <si>
    <t>CETIC DE BABESSI:ACQUISITION D UN MICRO - ORDINATAIRE</t>
  </si>
  <si>
    <t>IL03793</t>
  </si>
  <si>
    <t>25  451635   2279</t>
  </si>
  <si>
    <t>CETIC BAMBALANG: EQUIP DE L ATELIER DE ELE</t>
  </si>
  <si>
    <t>IL04224</t>
  </si>
  <si>
    <t>25  541610  22401</t>
  </si>
  <si>
    <t>GBSS BALIKUMBAT: EQUIP DE LA SALLE DES PROFE</t>
  </si>
  <si>
    <t>IL04237</t>
  </si>
  <si>
    <t>25  5416622  2705</t>
  </si>
  <si>
    <t>CES DE BAMUKUMBIT: EQUIP EN TABLES BANCS</t>
  </si>
  <si>
    <t>IL04421</t>
  </si>
  <si>
    <t>25  551604  2279</t>
  </si>
  <si>
    <t>CETIC BABA  I: EQUIP DE L ATELIERR D ESF EN</t>
  </si>
  <si>
    <t>IL04711</t>
  </si>
  <si>
    <t>25  561604  2276</t>
  </si>
  <si>
    <t>LYCXEE  DE BABA  I: ACQUISITION D UN MICRO - ORDINAT</t>
  </si>
  <si>
    <t>IL04713</t>
  </si>
  <si>
    <t>25  5616122  2705</t>
  </si>
  <si>
    <t>LYCEE DE BAMBALANG: EQUIP EN TABLE BANCS</t>
  </si>
  <si>
    <t>IL04723</t>
  </si>
  <si>
    <t>25  561638  2240</t>
  </si>
  <si>
    <t>LYCEE DE NDOP: EQUIP DE BLOC ADMINIS</t>
  </si>
  <si>
    <t>IL04971</t>
  </si>
  <si>
    <t xml:space="preserve">25  561638 2240 </t>
  </si>
  <si>
    <t>LT DE NDOP : EQUIP EN BUREAU DES PROFESSEURS</t>
  </si>
  <si>
    <t>IL04972</t>
  </si>
  <si>
    <t>25  571638  2248</t>
  </si>
  <si>
    <t>GTHS NDOP: BRANCHEMENT EN ELECTRICITE</t>
  </si>
  <si>
    <t>IL04973</t>
  </si>
  <si>
    <t>25  571638  2276</t>
  </si>
  <si>
    <t>LT DE NDOP : ACQUISITION D UN MICRO-ORDINATAIRE</t>
  </si>
  <si>
    <t>IL04974</t>
  </si>
  <si>
    <t>25  571638  2279</t>
  </si>
  <si>
    <t>LT NDOP: EQUIP ATEILIER COOM</t>
  </si>
  <si>
    <t>IL04975</t>
  </si>
  <si>
    <t>25  571638  2279A</t>
  </si>
  <si>
    <t>LT NDOP: EQUIP ATEILIER DES METAUX EN</t>
  </si>
  <si>
    <t>IL05352</t>
  </si>
  <si>
    <t>25  661635  2222</t>
  </si>
  <si>
    <t>GSS BAMALI-PPTE-  CONSTR DE 02 SALLCONSTR DE DEUX SALL</t>
  </si>
  <si>
    <t>IL05353</t>
  </si>
  <si>
    <t>25  661635  2222A</t>
  </si>
  <si>
    <t>GSS BABUNGO - PPTE- CONSTRC 02 SAL</t>
  </si>
  <si>
    <t>IL05354</t>
  </si>
  <si>
    <t>25  661635  2222B</t>
  </si>
  <si>
    <t>GBSS BLIKUMBAT: CONSTR DE 02 DEUX SALLES</t>
  </si>
  <si>
    <t>IL05355</t>
  </si>
  <si>
    <t>25  661635  2222C</t>
  </si>
  <si>
    <t>GTC BABESSI  PPTE :CONSTR DE 02 DEUX SAL</t>
  </si>
  <si>
    <t>IL05356</t>
  </si>
  <si>
    <t>25  661635  2270</t>
  </si>
  <si>
    <t>GBHS NDOP BAMESSING: EQUIP EN 60 TABLES BAN</t>
  </si>
  <si>
    <t>IL05357</t>
  </si>
  <si>
    <t>25  661635  2270A</t>
  </si>
  <si>
    <t>GSS BABUNGO : EQUIP EN 60 TABLE BANCS</t>
  </si>
  <si>
    <t>IL05358</t>
  </si>
  <si>
    <t>25  661635  2270B</t>
  </si>
  <si>
    <t>GTC BABESSI  PPTE :EQUIP EN 60 TABLES BANC</t>
  </si>
  <si>
    <t>IL05359</t>
  </si>
  <si>
    <t>25  661635  2270C</t>
  </si>
  <si>
    <t>GSS BAMALI-PPTE- EQUIP EN 60 TABLE BANC</t>
  </si>
  <si>
    <t>SUB TOTAL 25</t>
  </si>
  <si>
    <t>CHAPTER 26 - YOUTHS AFFAIRS</t>
  </si>
  <si>
    <t>IL05575</t>
  </si>
  <si>
    <t>26  451635  2271</t>
  </si>
  <si>
    <t>DD JEUN NDOP :Acquisition d une sono</t>
  </si>
  <si>
    <t>SUB TOTAL 26</t>
  </si>
  <si>
    <t>CHAPTER 30 - AGRICULTURE</t>
  </si>
  <si>
    <t>IL06112</t>
  </si>
  <si>
    <t>30  451635  2842</t>
  </si>
  <si>
    <t>NGOKETUNJIA SOUTH FARMER S UNION</t>
  </si>
  <si>
    <t>IL06113</t>
  </si>
  <si>
    <t>30  451635  2842A</t>
  </si>
  <si>
    <t>NYIBEFUA CIG</t>
  </si>
  <si>
    <t>IL06114</t>
  </si>
  <si>
    <t>30  451635  2842B</t>
  </si>
  <si>
    <t>ASIDUITY MIXED FARMING CIG</t>
  </si>
  <si>
    <t>IL06115</t>
  </si>
  <si>
    <t>30  451635  2842C</t>
  </si>
  <si>
    <t>GIC SALAMA WOMEN S BABA 1</t>
  </si>
  <si>
    <t>IL06116</t>
  </si>
  <si>
    <t>30  451635  2842D</t>
  </si>
  <si>
    <t>KRUPUH AGRO INDUSTRIAL FARMING CIG</t>
  </si>
  <si>
    <t>IL06117</t>
  </si>
  <si>
    <t>30  451635  2842E</t>
  </si>
  <si>
    <t>TIKARI FARMING CIG</t>
  </si>
  <si>
    <t>IL06118</t>
  </si>
  <si>
    <t>30  451635  2842F</t>
  </si>
  <si>
    <t>THE YOUNG SHALL GROW CIG</t>
  </si>
  <si>
    <t>IL06119</t>
  </si>
  <si>
    <t>30  451635G  2842</t>
  </si>
  <si>
    <t>BONGLIM MIXED FARMING</t>
  </si>
  <si>
    <t>IL06535</t>
  </si>
  <si>
    <t>30  641638  2223</t>
  </si>
  <si>
    <t>NDOP: PROURSUITE CONSTR CEAC</t>
  </si>
  <si>
    <t>SUB TOTAL 30</t>
  </si>
  <si>
    <t>CHAPTER 32 - WATER &amp; ENERGY</t>
  </si>
  <si>
    <t>IL05857</t>
  </si>
  <si>
    <t>32  451635  2252</t>
  </si>
  <si>
    <t>TIHIBIA AEP</t>
  </si>
  <si>
    <t>IL06858</t>
  </si>
  <si>
    <t>32  451635  2254</t>
  </si>
  <si>
    <t>MAMBIM-BABESSI: ELECTRIFICATION RURALE</t>
  </si>
  <si>
    <t>SUB TOTAL 32</t>
  </si>
  <si>
    <t>CHAPTER 35 - EMPLOYMENT &amp; VOCATIONAL TRAINING</t>
  </si>
  <si>
    <t>IL07084</t>
  </si>
  <si>
    <t>35  5531638  2279</t>
  </si>
  <si>
    <t>SAR/SM DE NDOP: REFECTIONTOITURE D UNE MACHINE A</t>
  </si>
  <si>
    <t>SUB TOTAL 35</t>
  </si>
  <si>
    <t>IL07244</t>
  </si>
  <si>
    <t>36  641638  2279</t>
  </si>
  <si>
    <t>BABUNGO-NDAWARA: EQUIP DES COMMUNES POUR TRA</t>
  </si>
  <si>
    <t>SUB TOTAL 36</t>
  </si>
  <si>
    <t>IL07651</t>
  </si>
  <si>
    <t>40  551610  2225</t>
  </si>
  <si>
    <t>CMA DE BALIKUMBAT: RENOVATION/AMENAGEMENT DES LO</t>
  </si>
  <si>
    <t>SUB TOTAL 40</t>
  </si>
  <si>
    <t>IL08030</t>
  </si>
  <si>
    <t>42  641638  2279</t>
  </si>
  <si>
    <t>COMMUNE DE NDOP:  ACQUISITION DES APPAREILLAGES PO</t>
  </si>
  <si>
    <t>IL08119</t>
  </si>
  <si>
    <t>42  661610  2223</t>
  </si>
  <si>
    <t xml:space="preserve">CENTRE SOCIAL DE BALIKUMBAT: CONSTR </t>
  </si>
  <si>
    <t>IL08120</t>
  </si>
  <si>
    <t>42  2661638  2261</t>
  </si>
  <si>
    <t>CEENTRE SOCIAL DE NDOP: ACQUISITION DE MOBILIER</t>
  </si>
  <si>
    <t>SUB TOTAL 42</t>
  </si>
  <si>
    <t>CHAPTER 43 - PROMOTION OF WOMAN &amp; FAMILY</t>
  </si>
  <si>
    <t>IL08140</t>
  </si>
  <si>
    <t>43  661638  2223</t>
  </si>
  <si>
    <t xml:space="preserve">CPF DE NDOP: CONSTR </t>
  </si>
  <si>
    <t>SUB TOTAL 43</t>
  </si>
  <si>
    <t>IL08210</t>
  </si>
  <si>
    <t>46  451635  2220</t>
  </si>
  <si>
    <t>DD MINT /  CONSTR DD TRANSPORTS NGOKETUNJIA  A NDOP</t>
  </si>
  <si>
    <t>SUB TOTAL 46</t>
  </si>
  <si>
    <t>GRAND TOTAL NGOKETUNJIA</t>
  </si>
  <si>
    <t>TERRITORIAL ADMINISTRATION</t>
  </si>
  <si>
    <t>IL00118</t>
  </si>
  <si>
    <t>IL00119</t>
  </si>
  <si>
    <t>IL00175</t>
  </si>
  <si>
    <t>IL00180</t>
  </si>
  <si>
    <t>JUSTICE</t>
  </si>
  <si>
    <t>IL00289</t>
  </si>
  <si>
    <t>IL00290</t>
  </si>
  <si>
    <t>IL00291</t>
  </si>
  <si>
    <t>44086816202225A</t>
  </si>
  <si>
    <t>IL00292</t>
  </si>
  <si>
    <t>IL00293</t>
  </si>
  <si>
    <t>IL00294</t>
  </si>
  <si>
    <t>BASIC EDUCATION</t>
  </si>
  <si>
    <t>IL00637</t>
  </si>
  <si>
    <t>IL00638</t>
  </si>
  <si>
    <t>IL00769</t>
  </si>
  <si>
    <t>IL02194</t>
  </si>
  <si>
    <t>IL02195</t>
  </si>
  <si>
    <t>PPTE</t>
  </si>
  <si>
    <t>IL02196</t>
  </si>
  <si>
    <t>IL02197</t>
  </si>
  <si>
    <t>44156616162243A</t>
  </si>
  <si>
    <t>IL02198</t>
  </si>
  <si>
    <t>IL02199</t>
  </si>
  <si>
    <t>IL02200</t>
  </si>
  <si>
    <t>44156616162254A</t>
  </si>
  <si>
    <t>IL02201</t>
  </si>
  <si>
    <t>IL02202</t>
  </si>
  <si>
    <t>IL02203</t>
  </si>
  <si>
    <t>44156616162270A</t>
  </si>
  <si>
    <t>IL02204</t>
  </si>
  <si>
    <t>IL02205</t>
  </si>
  <si>
    <t>IL02206</t>
  </si>
  <si>
    <t>44156616182232A</t>
  </si>
  <si>
    <t>IL02207</t>
  </si>
  <si>
    <t>IL02208</t>
  </si>
  <si>
    <t>IL02209</t>
  </si>
  <si>
    <t>IL02210</t>
  </si>
  <si>
    <t>IL02211</t>
  </si>
  <si>
    <t>IL02212</t>
  </si>
  <si>
    <t>IL02213</t>
  </si>
  <si>
    <t>IL02214</t>
  </si>
  <si>
    <t>44156616202254A</t>
  </si>
  <si>
    <t>IL02215</t>
  </si>
  <si>
    <t>IL02216</t>
  </si>
  <si>
    <t>IL02217</t>
  </si>
  <si>
    <t>44156616202270A</t>
  </si>
  <si>
    <t>IL02292</t>
  </si>
  <si>
    <t>IL02293</t>
  </si>
  <si>
    <t>44156616442222A</t>
  </si>
  <si>
    <t>IL02294</t>
  </si>
  <si>
    <t>IL02295</t>
  </si>
  <si>
    <t>44156616442232A</t>
  </si>
  <si>
    <t>IL02296</t>
  </si>
  <si>
    <t>IL02297</t>
  </si>
  <si>
    <t>IL02298</t>
  </si>
  <si>
    <t>44156616442261A</t>
  </si>
  <si>
    <t>IL02300</t>
  </si>
  <si>
    <t>44156616442270A</t>
  </si>
  <si>
    <t>IL02301</t>
  </si>
  <si>
    <t>44156616442270B</t>
  </si>
  <si>
    <t>IL02302</t>
  </si>
  <si>
    <t>44156616442270C</t>
  </si>
  <si>
    <t>FINANCE</t>
  </si>
  <si>
    <t>IL03219</t>
  </si>
  <si>
    <t>IL03220</t>
  </si>
  <si>
    <t>IL03221</t>
  </si>
  <si>
    <t>IL03252</t>
  </si>
  <si>
    <t>ECONOMY, PLANNING AND REGIONAL PROGRAMMING</t>
  </si>
  <si>
    <t>IL03428</t>
  </si>
  <si>
    <t>IL03429</t>
  </si>
  <si>
    <t>IL03430</t>
  </si>
  <si>
    <t>E206127</t>
  </si>
  <si>
    <t>REH FUNDONG-BUABUA-FONFUKA ROAD</t>
  </si>
  <si>
    <t>SECONDARY EDUCATION</t>
  </si>
  <si>
    <t>IL03716</t>
  </si>
  <si>
    <t>IL03717</t>
  </si>
  <si>
    <t>IL03718</t>
  </si>
  <si>
    <t>IL03719</t>
  </si>
  <si>
    <t>IL03720</t>
  </si>
  <si>
    <t>44254516052270A</t>
  </si>
  <si>
    <t>IL03722</t>
  </si>
  <si>
    <t>44254516052270C</t>
  </si>
  <si>
    <t>IL04227</t>
  </si>
  <si>
    <t>IL04228</t>
  </si>
  <si>
    <t>IL04229</t>
  </si>
  <si>
    <t>IL04230</t>
  </si>
  <si>
    <t>IL04231</t>
  </si>
  <si>
    <t>IL04432</t>
  </si>
  <si>
    <t>IL04433</t>
  </si>
  <si>
    <t>IL04715</t>
  </si>
  <si>
    <t>IL04716</t>
  </si>
  <si>
    <t>IL04717</t>
  </si>
  <si>
    <t>IL04962</t>
  </si>
  <si>
    <t>IL04963</t>
  </si>
  <si>
    <t>IL04964</t>
  </si>
  <si>
    <t>IL05295</t>
  </si>
  <si>
    <t>44256616052222A</t>
  </si>
  <si>
    <t>IL05296</t>
  </si>
  <si>
    <t>44256616052222B</t>
  </si>
  <si>
    <t>IL05297</t>
  </si>
  <si>
    <t>44256616052222C</t>
  </si>
  <si>
    <t>IL05298</t>
  </si>
  <si>
    <t>44256616052222D</t>
  </si>
  <si>
    <t>IL05299</t>
  </si>
  <si>
    <t>IL05300</t>
  </si>
  <si>
    <t>44256616052270A</t>
  </si>
  <si>
    <t>IL05301</t>
  </si>
  <si>
    <t>44256616052270B</t>
  </si>
  <si>
    <t>IL05302</t>
  </si>
  <si>
    <t>44256616052270C</t>
  </si>
  <si>
    <t>AGRICULTURE AND RURAL DEVELOPMENT</t>
  </si>
  <si>
    <t>IL06064</t>
  </si>
  <si>
    <t>IL06065</t>
  </si>
  <si>
    <t>SELF HELP FARMERS GROUP KONENE CIG</t>
  </si>
  <si>
    <t>IL06066</t>
  </si>
  <si>
    <t>44304516052842A</t>
  </si>
  <si>
    <t>KIKILU-KIKFUINI WOMEN'S SOCIAL</t>
  </si>
  <si>
    <t>IL06067</t>
  </si>
  <si>
    <t>44304516052842B</t>
  </si>
  <si>
    <t>NDOH AYONGNI FARMING CIG</t>
  </si>
  <si>
    <t>IL06068</t>
  </si>
  <si>
    <t>44304516052842C</t>
  </si>
  <si>
    <t>EKAM PROGRESSIVE MIXED FARMING CIG</t>
  </si>
  <si>
    <t>IL06069</t>
  </si>
  <si>
    <t>44304516052842D</t>
  </si>
  <si>
    <t>ASONTEKI CHOU MIXED FARMING CIG</t>
  </si>
  <si>
    <t>IL06070</t>
  </si>
  <si>
    <t>44304516052842E</t>
  </si>
  <si>
    <t>MBINGO II WOMEN FARMING CIG</t>
  </si>
  <si>
    <t>IL06071</t>
  </si>
  <si>
    <t>44304516052842F</t>
  </si>
  <si>
    <t>GRATEFUL LADIES FARMING CIG</t>
  </si>
  <si>
    <t>WATER AND ENERGY</t>
  </si>
  <si>
    <t>IL06842</t>
  </si>
  <si>
    <t>IL06843</t>
  </si>
  <si>
    <t>PUBLIC WORKS</t>
  </si>
  <si>
    <t>IL07245</t>
  </si>
  <si>
    <t>HEALTH</t>
  </si>
  <si>
    <t>IL07589</t>
  </si>
  <si>
    <t>IL07590</t>
  </si>
  <si>
    <t>IL07653</t>
  </si>
  <si>
    <t>EQUIP COMPL CMA FONFUKA</t>
  </si>
  <si>
    <t>IL07697</t>
  </si>
  <si>
    <t>SOCIAL AFFAIRS</t>
  </si>
  <si>
    <t>IL07898</t>
  </si>
  <si>
    <t>IL07899</t>
  </si>
  <si>
    <t>IL08027</t>
  </si>
  <si>
    <t xml:space="preserve">SUB TOTAL 42 </t>
  </si>
  <si>
    <t>WOMEN EMPOWERMENT</t>
  </si>
  <si>
    <t>IL08134</t>
  </si>
  <si>
    <t>CONST. AGRAND CPFF BOYO</t>
  </si>
  <si>
    <t>GRAND TOTAL BOYO</t>
  </si>
  <si>
    <t>QTY DD</t>
  </si>
  <si>
    <t>IL00644</t>
  </si>
  <si>
    <t>15  451625  2261</t>
  </si>
  <si>
    <t>DDEB MEZAM  EQUIP MOBILIER BUREAU</t>
  </si>
  <si>
    <t>SAMBA CO.</t>
  </si>
  <si>
    <t>IL00768</t>
  </si>
  <si>
    <t>15  581612  2270</t>
  </si>
  <si>
    <t>GTC BAMENDA EQUIP TABLE BANCS</t>
  </si>
  <si>
    <t>IL02149</t>
  </si>
  <si>
    <t>15  661606  2222</t>
  </si>
  <si>
    <t>GS MFONTA CONSTRUC SALLES DE CLASSES</t>
  </si>
  <si>
    <t>IL02150</t>
  </si>
  <si>
    <t>15  661606A  2222</t>
  </si>
  <si>
    <t>GS MBEREWI CONSTRUCT SALLE CLASSE</t>
  </si>
  <si>
    <t>IL02151</t>
  </si>
  <si>
    <t>15  661606  2232</t>
  </si>
  <si>
    <t>GS MBAKONG PPTE REHABILITATION</t>
  </si>
  <si>
    <t>IL02152</t>
  </si>
  <si>
    <t>15  661606A2232</t>
  </si>
  <si>
    <t>GNS MANKWI PPTE REHABILITATION</t>
  </si>
  <si>
    <t>IL02153</t>
  </si>
  <si>
    <t>15  661606B  2232</t>
  </si>
  <si>
    <t>GS MANKWUI BAFUT PPTE REABILIT</t>
  </si>
  <si>
    <t>IL02154</t>
  </si>
  <si>
    <t>15  661606  2243</t>
  </si>
  <si>
    <t>GS MFONTA PPTE CONST BLOC LATRINES</t>
  </si>
  <si>
    <t>IL02155</t>
  </si>
  <si>
    <t>15  661606  2261</t>
  </si>
  <si>
    <t>GS MFONTA EQUIP EN BUREAU MAITRE</t>
  </si>
  <si>
    <t>IL02156</t>
  </si>
  <si>
    <t>15  661606A  2261</t>
  </si>
  <si>
    <t>GS MBEREWI EQUIP EN BUREAU MAITRE</t>
  </si>
  <si>
    <t>IL02157</t>
  </si>
  <si>
    <t>15  661606  2270</t>
  </si>
  <si>
    <t>GS MFONTA EQUIP EN TABLE BANCS</t>
  </si>
  <si>
    <t>IL02158</t>
  </si>
  <si>
    <t>15  661606A  2270</t>
  </si>
  <si>
    <t>GS MBEREWI EQUIP EN TABLE BANCS</t>
  </si>
  <si>
    <t>IL02159</t>
  </si>
  <si>
    <t>15  661608  2222</t>
  </si>
  <si>
    <t>GS BOSSA CONSTUCT SALLE CLASSE</t>
  </si>
  <si>
    <t>IL02160</t>
  </si>
  <si>
    <t>15  661608  2232</t>
  </si>
  <si>
    <t>GS FONTOH MANTUM PPTE REHABILITATION</t>
  </si>
  <si>
    <t>IL02161</t>
  </si>
  <si>
    <t>15  661608  2232A</t>
  </si>
  <si>
    <t>GS BEISEN PPTE REHABILITATION</t>
  </si>
  <si>
    <t>IL02162</t>
  </si>
  <si>
    <t>15 661608B 2232</t>
  </si>
  <si>
    <t>GS BOSSAH PPTE REHABILITAION</t>
  </si>
  <si>
    <t>IL02163</t>
  </si>
  <si>
    <t>15  661608  2261</t>
  </si>
  <si>
    <t>GS BOSSAH EQUIP EN BUREAU MAITRE</t>
  </si>
  <si>
    <t>IL02164</t>
  </si>
  <si>
    <t>15  661608  2270</t>
  </si>
  <si>
    <t>GS BOSSAH EQUIPMENT ENTABLESBANCS</t>
  </si>
  <si>
    <t>IL02172</t>
  </si>
  <si>
    <t>15  661612  2222</t>
  </si>
  <si>
    <t>GNS BAMBILI: CONST. 2 CLASSE</t>
  </si>
  <si>
    <t>IL02173</t>
  </si>
  <si>
    <t>15  661612A  2222</t>
  </si>
  <si>
    <t>GS MBINGFIEBIEH CONST CLASSE</t>
  </si>
  <si>
    <t>IL02174</t>
  </si>
  <si>
    <t>15  661612B  2222</t>
  </si>
  <si>
    <t>GS MBELEWA CONST CLASSES</t>
  </si>
  <si>
    <t>IL02175</t>
  </si>
  <si>
    <t>15  6616122  2232</t>
  </si>
  <si>
    <t>GS NTANCHE BAMENDANKWE PPTE REHABILITAT</t>
  </si>
  <si>
    <t>IL02176</t>
  </si>
  <si>
    <t>15 661612A  2232</t>
  </si>
  <si>
    <t xml:space="preserve">GS ABANGOH PPTE REHAB </t>
  </si>
  <si>
    <t>IL02177</t>
  </si>
  <si>
    <t>15  661612  2261</t>
  </si>
  <si>
    <t>GS MBELEWA EQUIP BUREAU MAITRE</t>
  </si>
  <si>
    <t>IL02178</t>
  </si>
  <si>
    <t>15 661612A  2261</t>
  </si>
  <si>
    <t>GS MBINFIEBIEH EQUIP BUREAU MAITRE</t>
  </si>
  <si>
    <t>IL02179</t>
  </si>
  <si>
    <t>15 661612O  2227</t>
  </si>
  <si>
    <t>GS MBINFIEBIEH EQUIP TABLE BANCS</t>
  </si>
  <si>
    <t>IL02180</t>
  </si>
  <si>
    <t>15  661612A  2270</t>
  </si>
  <si>
    <t>GS MBELEWA EQUIP TABLE BANC</t>
  </si>
  <si>
    <t>IL02338</t>
  </si>
  <si>
    <t>15  661656  2222</t>
  </si>
  <si>
    <t>GS AKUM CONSTRUCTION SALLE DE CLASSE</t>
  </si>
  <si>
    <t>IL02339</t>
  </si>
  <si>
    <t>15  661656  2246</t>
  </si>
  <si>
    <t>GS ABOBONG: FORAGE EQUIPE</t>
  </si>
  <si>
    <t>IL02340</t>
  </si>
  <si>
    <t>15  661656  2261</t>
  </si>
  <si>
    <t>GS AKUM EQUIPEMENT EN BUREAU MAITRE</t>
  </si>
  <si>
    <t>IL02341</t>
  </si>
  <si>
    <t>15 6616 56  2270</t>
  </si>
  <si>
    <t>GNS BAMBILI EQUIP EN MOBILIER</t>
  </si>
  <si>
    <t>IL02342</t>
  </si>
  <si>
    <t>15  661656A  2270</t>
  </si>
  <si>
    <t>GS AKUM EQUIPEMENT EN TABLE BANC</t>
  </si>
  <si>
    <t>IL02343</t>
  </si>
  <si>
    <t>15 661656B  2270</t>
  </si>
  <si>
    <t>GS BALIGHAM EQUIPEM TABLE BANC</t>
  </si>
  <si>
    <t>IL02344</t>
  </si>
  <si>
    <t>15 661656C  2270</t>
  </si>
  <si>
    <t>GS MIFICAT EQUIPM TABLE BANCS</t>
  </si>
  <si>
    <t>IL02345</t>
  </si>
  <si>
    <t>15  661656D  2270</t>
  </si>
  <si>
    <t>EQUIPM TABLES BANCS</t>
  </si>
  <si>
    <t>IL02346</t>
  </si>
  <si>
    <t>15  661658  2222</t>
  </si>
  <si>
    <t>GNS BAMBILI PPTE CONSTRUCTION</t>
  </si>
  <si>
    <t>IL02347</t>
  </si>
  <si>
    <t>15  661658A  2222</t>
  </si>
  <si>
    <t>GS NTEMBANG CONST SALLES CLASSE</t>
  </si>
  <si>
    <t>IL02348</t>
  </si>
  <si>
    <t>15  661658  2232</t>
  </si>
  <si>
    <t>GNS BAMBILI PPTE REHABILITATION</t>
  </si>
  <si>
    <t>IL02349</t>
  </si>
  <si>
    <t>15  661658  2243</t>
  </si>
  <si>
    <t xml:space="preserve">PPTE CONSTRUCTION BLOCS LATRINES </t>
  </si>
  <si>
    <t>IL02350</t>
  </si>
  <si>
    <t>15  661658  2261</t>
  </si>
  <si>
    <t>GS NTEMBANG EQUIP EN BUREAU MAITRE</t>
  </si>
  <si>
    <t>IL02351</t>
  </si>
  <si>
    <t>15 661658A2261</t>
  </si>
  <si>
    <t>GNS BAMBILI EQUIPEMENT EN BUREAU MAITRE</t>
  </si>
  <si>
    <t>IL02352</t>
  </si>
  <si>
    <t xml:space="preserve">156616582270GS </t>
  </si>
  <si>
    <t>NTEMBANG EQUIPEMENT EN TABLES BANC</t>
  </si>
  <si>
    <t>IL02353</t>
  </si>
  <si>
    <t>15 661658  A 2270</t>
  </si>
  <si>
    <t>GNS BAMBILI EQUIPEMENT EN TABLES BANC</t>
  </si>
  <si>
    <t>TOTAL  15-</t>
  </si>
  <si>
    <t>CHAPTER  20- MINEFI</t>
  </si>
  <si>
    <t>IL03268</t>
  </si>
  <si>
    <t>20  5916062202</t>
  </si>
  <si>
    <t>PERCEPTION BAFUT CONSTRUCTION CLOTURE</t>
  </si>
  <si>
    <t>IL03269</t>
  </si>
  <si>
    <t>20  591606O6224</t>
  </si>
  <si>
    <t>PERCEPTION BAFUT EQUIPMENT</t>
  </si>
  <si>
    <t>TOTAL  20-</t>
  </si>
  <si>
    <t>CHAPTER  22- MINEPAT</t>
  </si>
  <si>
    <t>IL03438</t>
  </si>
  <si>
    <t>22  451625  2021</t>
  </si>
  <si>
    <t>D D MINEPAT APPUI COMMITE SUIVI BIP</t>
  </si>
  <si>
    <t>IL03439</t>
  </si>
  <si>
    <t>22  451625  2230</t>
  </si>
  <si>
    <t>D D MINEPAT REHABILITATION</t>
  </si>
  <si>
    <t>TOTAL  22-</t>
  </si>
  <si>
    <t>CHAPTER  25- MINESEC</t>
  </si>
  <si>
    <t>IL03519</t>
  </si>
  <si>
    <t>25  4416160  2260</t>
  </si>
  <si>
    <t xml:space="preserve">LYCEE CCAST PHOTOCOPIEUR </t>
  </si>
  <si>
    <t>IL03747</t>
  </si>
  <si>
    <t>25  451625  2222</t>
  </si>
  <si>
    <t>GSS KEDJOM KEKU REHABILITATION</t>
  </si>
  <si>
    <t>IL03748</t>
  </si>
  <si>
    <t>25 451625A2222</t>
  </si>
  <si>
    <t>CETIC BABA II CONSTRUCTION ATELIER</t>
  </si>
  <si>
    <t>IL03749</t>
  </si>
  <si>
    <t>25 451625B  2222</t>
  </si>
  <si>
    <t>GTC MUNDUM CONSTRUCTION CLASSES</t>
  </si>
  <si>
    <t>IL03750</t>
  </si>
  <si>
    <t>25  451625C  2222</t>
  </si>
  <si>
    <t>GHS AKUM CONSTRUCT SALLE CLASSES</t>
  </si>
  <si>
    <t>IL03752</t>
  </si>
  <si>
    <t>25  451625A  2240</t>
  </si>
  <si>
    <t>CETI AWING EQUIP SALLE PROF</t>
  </si>
  <si>
    <t>IL03753</t>
  </si>
  <si>
    <t>25  451625B  2240</t>
  </si>
  <si>
    <t>LB BAMENDANKWE</t>
  </si>
  <si>
    <t>IL03754</t>
  </si>
  <si>
    <t>25 451625  2243</t>
  </si>
  <si>
    <t>GHTC ALABUKAM CONST BLOC SANITAIRE</t>
  </si>
  <si>
    <t>IL03755</t>
  </si>
  <si>
    <t>25 451625A2243</t>
  </si>
  <si>
    <t>GTC BABAII CONST BLOC SANITAIRE</t>
  </si>
  <si>
    <t>IL03756</t>
  </si>
  <si>
    <t>25  451625  2270</t>
  </si>
  <si>
    <t>CETIC AWING EQUIP ATEILIER</t>
  </si>
  <si>
    <t>IL03757</t>
  </si>
  <si>
    <t>25  451625A2270</t>
  </si>
  <si>
    <t>CETIC BAMENDANKWE EQUIP TAB BANCS</t>
  </si>
  <si>
    <t>IL03758</t>
  </si>
  <si>
    <t>25 451625B  2270</t>
  </si>
  <si>
    <t xml:space="preserve"> L B NTAMDUNG EQUIP TABLE BANCS</t>
  </si>
  <si>
    <t>IL03759</t>
  </si>
  <si>
    <t>25 451625C  2270</t>
  </si>
  <si>
    <t>L B BAMENDANKWE EQUIP TABLE BANC</t>
  </si>
  <si>
    <t>ETS SAMOUA</t>
  </si>
  <si>
    <t>IL03760</t>
  </si>
  <si>
    <t>25  451625D  2270</t>
  </si>
  <si>
    <t>CES BILING MBATOU EQUIPMENT</t>
  </si>
  <si>
    <t>IL03762</t>
  </si>
  <si>
    <t>25  451625F  2270</t>
  </si>
  <si>
    <t>CETIC MENDANKWE EQUIP ATELIER MAçON</t>
  </si>
  <si>
    <t>IL03763</t>
  </si>
  <si>
    <t>25  451625  2276</t>
  </si>
  <si>
    <t>CETIC CHOMBA ACQUI MICRO-ORDINATEUR</t>
  </si>
  <si>
    <t>IL03764</t>
  </si>
  <si>
    <t>25  451625A  2276</t>
  </si>
  <si>
    <t xml:space="preserve">CETIC BAMENDANKWE ACQUI MICRO ORDI </t>
  </si>
  <si>
    <t>IL03765</t>
  </si>
  <si>
    <t>25  451625  2279</t>
  </si>
  <si>
    <t xml:space="preserve"> CETIC NFORYA EQUIP ATELIER ELECT </t>
  </si>
  <si>
    <t>IL03766</t>
  </si>
  <si>
    <t>25  451625A  2279</t>
  </si>
  <si>
    <t>LT ALABUKAM EQUIP ATELIER METIER</t>
  </si>
  <si>
    <t>IL03767</t>
  </si>
  <si>
    <t>25  451625B  2278</t>
  </si>
  <si>
    <t>CETIC BAMENDANKWE EQUIP ATELIER MENUSERIE</t>
  </si>
  <si>
    <t>ETS NDOFECAM</t>
  </si>
  <si>
    <t>IL03768</t>
  </si>
  <si>
    <t>25  451625C  2279</t>
  </si>
  <si>
    <t>CETIC CHOMBA EQUIP ATELIER D ESF</t>
  </si>
  <si>
    <t>IL03776</t>
  </si>
  <si>
    <t>25 450630  2261</t>
  </si>
  <si>
    <t>LYCEE BAMENDA NKWE EQUIPEMENT BLOC ADM.</t>
  </si>
  <si>
    <t>IL04222</t>
  </si>
  <si>
    <t>25 5416061  2260</t>
  </si>
  <si>
    <t>CES OBANG RONEO TYPEUR</t>
  </si>
  <si>
    <t>IL04223</t>
  </si>
  <si>
    <t>25 5416062  2270</t>
  </si>
  <si>
    <t>CES MAMBU EQUIP TABLE BANCS</t>
  </si>
  <si>
    <t>IL04422</t>
  </si>
  <si>
    <t>25  5516122  2240</t>
  </si>
  <si>
    <t>CETIC BABA II EQUIP BUREAU DES PFOFS</t>
  </si>
  <si>
    <t>IL04423</t>
  </si>
  <si>
    <t>25  5516121  2270</t>
  </si>
  <si>
    <t>CETIC BABA II EQUIP TABLES BANCS</t>
  </si>
  <si>
    <t>IL04712</t>
  </si>
  <si>
    <t>25  5616120  2240</t>
  </si>
  <si>
    <t xml:space="preserve">GHS MANKON EQUIP BUREAU CHEF </t>
  </si>
  <si>
    <t>IL04961</t>
  </si>
  <si>
    <t>25  571608  2279</t>
  </si>
  <si>
    <t>L T BAFUT EQUIP ATELIER FROID +CLIMATI</t>
  </si>
  <si>
    <t>IL04981</t>
  </si>
  <si>
    <t>25  571657  2240</t>
  </si>
  <si>
    <t>LT SANTA EQUIPMENT BUREAU CHEF</t>
  </si>
  <si>
    <t>IL04982</t>
  </si>
  <si>
    <t>25  571657  2276</t>
  </si>
  <si>
    <t>LT SANTA ACQUIS MICRO-ORDINATEUR</t>
  </si>
  <si>
    <t>FONYAH</t>
  </si>
  <si>
    <t>IL04983</t>
  </si>
  <si>
    <t>25  571657  2279</t>
  </si>
  <si>
    <t xml:space="preserve">LT SANTA EQUIP ATELIER </t>
  </si>
  <si>
    <t>ETS LEO</t>
  </si>
  <si>
    <t>IL05331</t>
  </si>
  <si>
    <t>25  661625  2222</t>
  </si>
  <si>
    <t>GBSS BAWOCK PPTE CONST 2 SALLE CLASSES</t>
  </si>
  <si>
    <t>IL05332</t>
  </si>
  <si>
    <t>25  661625A  2222</t>
  </si>
  <si>
    <t>GTC MANKWI PPTE CONST 2 SALLE CLASSE</t>
  </si>
  <si>
    <t>IL05333</t>
  </si>
  <si>
    <t>25 661625B  2222</t>
  </si>
  <si>
    <t>GTC AWING PPTE CONSTRUC CLASSES</t>
  </si>
  <si>
    <t>IL05334</t>
  </si>
  <si>
    <t>25  661612C  2222</t>
  </si>
  <si>
    <t>GTC CHOMBA CONSTUCT 2 CLASSES</t>
  </si>
  <si>
    <t>IL05335</t>
  </si>
  <si>
    <t>25 661625D  2222</t>
  </si>
  <si>
    <t>GTC BDA NKWE CONSTRUCT 2 CLASSES</t>
  </si>
  <si>
    <t>IL05336</t>
  </si>
  <si>
    <t>25  661625E  2222</t>
  </si>
  <si>
    <t>GSS MACHA BAMBUI PPTE CONST CLASSES</t>
  </si>
  <si>
    <t>IL05337</t>
  </si>
  <si>
    <t>25  661625  2270</t>
  </si>
  <si>
    <t xml:space="preserve">GBSS BAWOCK EQUIP TABLE BANC </t>
  </si>
  <si>
    <t>YANU &amp; SONS</t>
  </si>
  <si>
    <t>IL05338</t>
  </si>
  <si>
    <t>25 661625A  2270</t>
  </si>
  <si>
    <t>GTC MANKWI PPTE EQUIP 60 TABLE BANCS</t>
  </si>
  <si>
    <t>IL03739</t>
  </si>
  <si>
    <t>25 661625B 2270</t>
  </si>
  <si>
    <t>GTC AWINGPPTE EQUIP 60 BANCS</t>
  </si>
  <si>
    <t>IL05340</t>
  </si>
  <si>
    <t>25  661625C  2270</t>
  </si>
  <si>
    <t xml:space="preserve">GTC CHOMBA EQUIP TABLE BANCS </t>
  </si>
  <si>
    <t>IL05341</t>
  </si>
  <si>
    <t>25  661625D  2270</t>
  </si>
  <si>
    <t>GTC BAMENDAN NKWE PPTE EQUIP TABLE BANCS</t>
  </si>
  <si>
    <t>NDOFECAM</t>
  </si>
  <si>
    <t>IL05342</t>
  </si>
  <si>
    <t>25  661625E 2270</t>
  </si>
  <si>
    <t>GSS MACHA BAMBUI PPTE EQUIPMENT 60 BANCS</t>
  </si>
  <si>
    <t>TOTAL 25-</t>
  </si>
  <si>
    <t>CHAPTER 26 - MINJEUN</t>
  </si>
  <si>
    <t>CHAPTER 26- MINJEUN</t>
  </si>
  <si>
    <t>IL05573</t>
  </si>
  <si>
    <t>DD JEUN MEZAM ACQUI SONORISATION</t>
  </si>
  <si>
    <t>TOTAL 26</t>
  </si>
  <si>
    <t>CHAPTER 30 - MINADER</t>
  </si>
  <si>
    <t>CHAPTER 30- MINADER</t>
  </si>
  <si>
    <t>IL06096</t>
  </si>
  <si>
    <t>DYNAMIC SCIENTIFIC MIXE FARMING</t>
  </si>
  <si>
    <t>IL06097</t>
  </si>
  <si>
    <t>30  451625A  2842</t>
  </si>
  <si>
    <t>GIC ANCILARY BUSINESS</t>
  </si>
  <si>
    <t>IL06098</t>
  </si>
  <si>
    <t>30  451625B  2842</t>
  </si>
  <si>
    <t>KEDJOM KEKU FRIENDLY MIXED FAR CIG</t>
  </si>
  <si>
    <t>IL06099</t>
  </si>
  <si>
    <t>30  451625C  2842</t>
  </si>
  <si>
    <t>BALIGHAM HAND TO HAND CIG</t>
  </si>
  <si>
    <t>IL06100</t>
  </si>
  <si>
    <t>30  451625D  2842</t>
  </si>
  <si>
    <t xml:space="preserve">SANTA ITEGRATE CIG </t>
  </si>
  <si>
    <t>IL06101</t>
  </si>
  <si>
    <t>ALANTEN DEV CIG</t>
  </si>
  <si>
    <t>IL06102</t>
  </si>
  <si>
    <t>30  451625F  2842</t>
  </si>
  <si>
    <t xml:space="preserve">DYNAMIC MIXED FARMING </t>
  </si>
  <si>
    <t>IL06103</t>
  </si>
  <si>
    <t>30  451625G  2842</t>
  </si>
  <si>
    <t xml:space="preserve">NDIPNU FARMING CIG </t>
  </si>
  <si>
    <t>IL06104</t>
  </si>
  <si>
    <t>30  451625H  2842</t>
  </si>
  <si>
    <t>UNITY STRENGHT FARM CIG</t>
  </si>
  <si>
    <t>IL06531</t>
  </si>
  <si>
    <t>30  641606  2223</t>
  </si>
  <si>
    <t>AKOSSIA CONSTRUCT CASE COMMUNITAIRE</t>
  </si>
  <si>
    <t>TOTAL 30-</t>
  </si>
  <si>
    <t>CHAPTER 31 - MINEPIA</t>
  </si>
  <si>
    <t xml:space="preserve">CHAPTER 31 - MINEPIA </t>
  </si>
  <si>
    <t>IL06699</t>
  </si>
  <si>
    <t>31  641612  2226</t>
  </si>
  <si>
    <t>MARCHE BETAIL BDA CONSTRUCT</t>
  </si>
  <si>
    <t>NAN CO</t>
  </si>
  <si>
    <t>TOTAL 31-</t>
  </si>
  <si>
    <t>CHAPTER 32 - MINEE</t>
  </si>
  <si>
    <t>CHAPTER 32- MINEE</t>
  </si>
  <si>
    <t>IL06852</t>
  </si>
  <si>
    <t>32  451625  2252</t>
  </si>
  <si>
    <t>NGALI AEP</t>
  </si>
  <si>
    <t>CONCEPT ENG</t>
  </si>
  <si>
    <t>IL06854</t>
  </si>
  <si>
    <t>32  451625  2254</t>
  </si>
  <si>
    <t>KONGEFUNE MABEN</t>
  </si>
  <si>
    <t>LIFTCAM</t>
  </si>
  <si>
    <t>IL06855</t>
  </si>
  <si>
    <t>32  451625  2261</t>
  </si>
  <si>
    <t>D D  MINEE MEZAM ACQUISI MOBILIER</t>
  </si>
  <si>
    <t>ETS ACHU J.</t>
  </si>
  <si>
    <t>TOTAL 32-</t>
  </si>
  <si>
    <t>CHAPTER 40 - MINSANTE</t>
  </si>
  <si>
    <t>CHAPTER 40- MINSANTE</t>
  </si>
  <si>
    <t>IL07435</t>
  </si>
  <si>
    <t>40 451608  2246</t>
  </si>
  <si>
    <t>CSI CUGONG AMENAGEMENT FORAGE +POMPE</t>
  </si>
  <si>
    <t>SOGECAM</t>
  </si>
  <si>
    <t>IL07440</t>
  </si>
  <si>
    <t>40  451625O  6222</t>
  </si>
  <si>
    <t>SSD DE SANTA CONSTRUCTION BATIMENT</t>
  </si>
  <si>
    <t>PROFAJOCAMµ</t>
  </si>
  <si>
    <t>IL07592</t>
  </si>
  <si>
    <t>40 5416561  2272</t>
  </si>
  <si>
    <t>HD TUBAH EQUIPEMNT COMPLEMENTAIRE</t>
  </si>
  <si>
    <t>AKEHDUM</t>
  </si>
  <si>
    <t>IL07699</t>
  </si>
  <si>
    <t>40 5616564  2246</t>
  </si>
  <si>
    <t>CSI DE PINYIN AMENAGEMENT FORAGE+POMPE</t>
  </si>
  <si>
    <t>MARCELIN ETS</t>
  </si>
  <si>
    <t>IL07700</t>
  </si>
  <si>
    <t>40 561658O2231</t>
  </si>
  <si>
    <t>CSI BAMBILI RENOVATION /AMENAGEMENT LOCAUX</t>
  </si>
  <si>
    <t>IL07796</t>
  </si>
  <si>
    <t>40  6616121  2222</t>
  </si>
  <si>
    <t>CSI NAAKA CONSTRUCTION</t>
  </si>
  <si>
    <t>A. JOHNSON</t>
  </si>
  <si>
    <t>TOTAL 40 -</t>
  </si>
  <si>
    <t>CHAPTER 42 - MINAS</t>
  </si>
  <si>
    <t>IL07897</t>
  </si>
  <si>
    <t>42  5216122  2220</t>
  </si>
  <si>
    <t xml:space="preserve">CENTRE SOCIAL BDA CONSTRUCTION </t>
  </si>
  <si>
    <t>EVINA</t>
  </si>
  <si>
    <t>IL08024</t>
  </si>
  <si>
    <t>42  641608  2279</t>
  </si>
  <si>
    <t xml:space="preserve"> COMMUNE BALI ACQUI APPAREILLAGES</t>
  </si>
  <si>
    <t xml:space="preserve">MADAKSON </t>
  </si>
  <si>
    <t>IL08025</t>
  </si>
  <si>
    <t>42  641612  2279</t>
  </si>
  <si>
    <t>COMMUNE BDA 1ER ACQUIS APPAREILLAGES</t>
  </si>
  <si>
    <t>ETS BAHKIM</t>
  </si>
  <si>
    <t>IL08034</t>
  </si>
  <si>
    <t>42  641656  2279</t>
  </si>
  <si>
    <t>COMMUNE SANTA ACQUISIT DES APPAREILLAGES</t>
  </si>
  <si>
    <t>ETS BENCO</t>
  </si>
  <si>
    <t>IL08035</t>
  </si>
  <si>
    <t>42 641658  2279</t>
  </si>
  <si>
    <t>COMMUNE DE TUBAH ACQUISITION DES APPAREILL</t>
  </si>
  <si>
    <t>ANDANFON</t>
  </si>
  <si>
    <t>IL08122</t>
  </si>
  <si>
    <t>42  6616560  6224</t>
  </si>
  <si>
    <t>CENTRE SOCIAL SANTA ACHAT MATERIEL</t>
  </si>
  <si>
    <t>ESITAM</t>
  </si>
  <si>
    <t>TOTAL 42-</t>
  </si>
  <si>
    <t>CHAPTER 46 - MINTRANS</t>
  </si>
  <si>
    <t>CHAPTER 46 -MINTRANS</t>
  </si>
  <si>
    <t>IL08185</t>
  </si>
  <si>
    <t>46  4416160  2242</t>
  </si>
  <si>
    <t>INSTALLATION GROUPE ELECT A RADIO</t>
  </si>
  <si>
    <t>DOBSON ETS</t>
  </si>
  <si>
    <t>IL08222</t>
  </si>
  <si>
    <t>46  551625  2261</t>
  </si>
  <si>
    <t>CENTRE CED SANTA EQUIP EN MOBILIER</t>
  </si>
  <si>
    <t>TOTAL 46-</t>
  </si>
  <si>
    <t>GRAND TOTAL MEZAM</t>
  </si>
  <si>
    <t>BUI DIVISION - KUMBO</t>
  </si>
  <si>
    <t>CHAPTER 07 - MINATD</t>
  </si>
  <si>
    <t>IL00177</t>
  </si>
  <si>
    <t>471626  2220</t>
  </si>
  <si>
    <t>TRAVAUX DE REFEC SOUS PREFECT DE JAKIRI</t>
  </si>
  <si>
    <t xml:space="preserve"> CHAPTER 08 - MINJUSTICE</t>
  </si>
  <si>
    <t>IL00236</t>
  </si>
  <si>
    <t>531610  2220</t>
  </si>
  <si>
    <t xml:space="preserve">CONSTR AGRANDISEMENT PALAIS JUSTICE </t>
  </si>
  <si>
    <t>IL00639</t>
  </si>
  <si>
    <t>451610  2260</t>
  </si>
  <si>
    <t>EQUIPEMENT EN  MATERIEL DE BUREAU</t>
  </si>
  <si>
    <t>IL00640</t>
  </si>
  <si>
    <t>451610  2261</t>
  </si>
  <si>
    <t>EQUIPEMENT EN  MOBILIER DE BUREAU</t>
  </si>
  <si>
    <t>IL02235</t>
  </si>
  <si>
    <t>661628  2222</t>
  </si>
  <si>
    <t>CONST BLOC MATERIEL GNS KUMBO PPTE</t>
  </si>
  <si>
    <t>IL02236</t>
  </si>
  <si>
    <t>661628  2222A</t>
  </si>
  <si>
    <t>CONST SALLES DE CLASSE GS KITIWUM</t>
  </si>
  <si>
    <t>IL02238</t>
  </si>
  <si>
    <t>661628  2246</t>
  </si>
  <si>
    <t>FORAGE EQUIPE EP TOBIN PPTE</t>
  </si>
  <si>
    <t>IL02239</t>
  </si>
  <si>
    <t>661628  2261</t>
  </si>
  <si>
    <t>EQUIP EN BUREAU DE MAT GS KITIWUM KUMBO</t>
  </si>
  <si>
    <t>IL02240</t>
  </si>
  <si>
    <t>661628  2270</t>
  </si>
  <si>
    <t>EQUIP EN MOBILIER 40 TABLES 120 GNS KUMBO</t>
  </si>
  <si>
    <t>IL02241</t>
  </si>
  <si>
    <t>661628  2270A</t>
  </si>
  <si>
    <t xml:space="preserve">EQUIP EN TABLE BANCS GS KITIWUM KUMBO </t>
  </si>
  <si>
    <t>IL02242</t>
  </si>
  <si>
    <t>661628  2270B</t>
  </si>
  <si>
    <t>EQUP EN TABLES BANCS G S KINGOMEN</t>
  </si>
  <si>
    <t>IL02237</t>
  </si>
  <si>
    <t>661628  2222B</t>
  </si>
  <si>
    <t>CONSTSALLES DE CLASSE GS MBOHGWEM</t>
  </si>
  <si>
    <t>IL02243</t>
  </si>
  <si>
    <t>661628  2270C</t>
  </si>
  <si>
    <t>EQUIP EN TABLE BANCS GS BANTEN</t>
  </si>
  <si>
    <t>IL02250</t>
  </si>
  <si>
    <t>66163  22261</t>
  </si>
  <si>
    <t>EQUIP EN BUREAU DE MAITRE GS MBOHGWEM</t>
  </si>
  <si>
    <t>IL02254</t>
  </si>
  <si>
    <t>661632  2270B</t>
  </si>
  <si>
    <t>EQUIP EN TABLE BANCS GS MBOHGWEM</t>
  </si>
  <si>
    <t>IL02230</t>
  </si>
  <si>
    <t>661626  2222</t>
  </si>
  <si>
    <t>CONSTRUCTION SALLES DE CLASSE GS SOP</t>
  </si>
  <si>
    <t>IL02231</t>
  </si>
  <si>
    <t>661626  2232</t>
  </si>
  <si>
    <t>REHABILITATION GNS JAKIRI PPTE</t>
  </si>
  <si>
    <t>IL02232</t>
  </si>
  <si>
    <t>661626  2243</t>
  </si>
  <si>
    <t>CONST BLOCS LATRINES G S KINSENJAM PPTE</t>
  </si>
  <si>
    <t>IL02233</t>
  </si>
  <si>
    <t>661626  2261</t>
  </si>
  <si>
    <t>EQUIPEMENT EN BUREAU DE MAITRE GS SOP</t>
  </si>
  <si>
    <t>IL02234</t>
  </si>
  <si>
    <t>661626  2270</t>
  </si>
  <si>
    <t>EQUIP EN TABLE BANCS GS SOP</t>
  </si>
  <si>
    <t>IL02332</t>
  </si>
  <si>
    <t>661654  2222</t>
  </si>
  <si>
    <t>CONSTSALLES DE CLASSE GS MBOKENGHAS</t>
  </si>
  <si>
    <t>IL02333</t>
  </si>
  <si>
    <t>661654  2222A</t>
  </si>
  <si>
    <t>CONST SALLES DE CLASSE GS MBAM</t>
  </si>
  <si>
    <t>IL02334</t>
  </si>
  <si>
    <t>661654  2261</t>
  </si>
  <si>
    <t>EQUIP EN BUREAU DE MAITRE GS MBOKENGHAS</t>
  </si>
  <si>
    <t>IL02335</t>
  </si>
  <si>
    <t>661654  2261A</t>
  </si>
  <si>
    <t>EQUIPEN BUREAU DE MAITRE GS MBAM</t>
  </si>
  <si>
    <t>IL02336</t>
  </si>
  <si>
    <t>661654  2270</t>
  </si>
  <si>
    <t>EQUIP EN TABLE BANCS GS MBOKEMGHAS</t>
  </si>
  <si>
    <t>IL02337</t>
  </si>
  <si>
    <t>661654  2270A</t>
  </si>
  <si>
    <t>EQUIP EN TABLE BANCS GS MBAM</t>
  </si>
  <si>
    <t>IL02317</t>
  </si>
  <si>
    <t>661650  2222</t>
  </si>
  <si>
    <t>CONSTSALLES DE CLASSE GS VUN</t>
  </si>
  <si>
    <t>IL02318</t>
  </si>
  <si>
    <t>661650  2222A</t>
  </si>
  <si>
    <t>CONST SALLES DE CLASSE GS NGAIDIN</t>
  </si>
  <si>
    <t>IL02319</t>
  </si>
  <si>
    <t>661650  2243</t>
  </si>
  <si>
    <t>CONS  BLOCS LATRINES GS LASSIN PPTE</t>
  </si>
  <si>
    <t>IL02320</t>
  </si>
  <si>
    <t>661650  2243A</t>
  </si>
  <si>
    <t>CONSTBLOCS LATRINES GS NGAIDIN PPTE</t>
  </si>
  <si>
    <t>IL02321</t>
  </si>
  <si>
    <t>661650  2243B</t>
  </si>
  <si>
    <t>CONSTBLOCS LATRINES GS FEBWEH PPTE</t>
  </si>
  <si>
    <t>IL02322</t>
  </si>
  <si>
    <t>661650  2261</t>
  </si>
  <si>
    <t>EQUIPEMENT EN BUREAU DE MAITRE GS VUN</t>
  </si>
  <si>
    <t>IL02249</t>
  </si>
  <si>
    <t>6616321  2222</t>
  </si>
  <si>
    <t>CONSTSALLES DE CLASSE GS MBOHNSO</t>
  </si>
  <si>
    <t>IL02251</t>
  </si>
  <si>
    <t>661632  2222A</t>
  </si>
  <si>
    <t>EQUIP EN BUREAU DE MAITRE GS MBOHNSO</t>
  </si>
  <si>
    <t>IL02252</t>
  </si>
  <si>
    <t>661632  2270</t>
  </si>
  <si>
    <t>EQUIP EN TABLE BANCS GS RIFEM</t>
  </si>
  <si>
    <t>IL02253</t>
  </si>
  <si>
    <t>661632  2270A</t>
  </si>
  <si>
    <t>EQUIP EN TABLE BANCS GS MBOHNSO</t>
  </si>
  <si>
    <t>IL02323</t>
  </si>
  <si>
    <t>641650  2261A</t>
  </si>
  <si>
    <t>EQUIP EN BUREAU DE MAITRE GS NGAIDIN</t>
  </si>
  <si>
    <t>IL02324</t>
  </si>
  <si>
    <t>661650  2270</t>
  </si>
  <si>
    <t>EQUIP EN TABLE BANCS GS VUN</t>
  </si>
  <si>
    <t>IL02325</t>
  </si>
  <si>
    <t>661650A  2270</t>
  </si>
  <si>
    <t>EQUIP EN TABLE BANCS GS NGAIDIN</t>
  </si>
  <si>
    <t>CHAPTER 20 -MINFI</t>
  </si>
  <si>
    <t>IL03253</t>
  </si>
  <si>
    <t>571610  2220</t>
  </si>
  <si>
    <t>CONSTR AGRANDISEMENT PERCEPTION DE NKUM</t>
  </si>
  <si>
    <t>IL03431</t>
  </si>
  <si>
    <t>44 224516102021</t>
  </si>
  <si>
    <t>APPUI AU COMITE DE SUIVI  DU MINPAT</t>
  </si>
  <si>
    <t>IL03432</t>
  </si>
  <si>
    <t>45 224516102220</t>
  </si>
  <si>
    <t>CONSTR AGRANDISEMENT DD MINEPAT</t>
  </si>
  <si>
    <t>IL03723</t>
  </si>
  <si>
    <t>451610  2220</t>
  </si>
  <si>
    <t>CONSTRUCTIONAGRANDISEMENT DDES KUMBO</t>
  </si>
  <si>
    <t>IL03726</t>
  </si>
  <si>
    <t>451610  2240</t>
  </si>
  <si>
    <t>EQUIPEMENT EN BUREAUX DES PROF CETIC MBOKE VU</t>
  </si>
  <si>
    <t>IL03727</t>
  </si>
  <si>
    <t>451610  2240A</t>
  </si>
  <si>
    <t>EQUIPEMENT DE LA SALLE DES PROF CETIC MBOKE VU</t>
  </si>
  <si>
    <t>IL03728</t>
  </si>
  <si>
    <t>451610  2240B</t>
  </si>
  <si>
    <t>EQUIPEMENT DU BUREAUX DU CHEF D'ETAB CETIC MBOKE VU</t>
  </si>
  <si>
    <t>IL03729</t>
  </si>
  <si>
    <t>451610  2243</t>
  </si>
  <si>
    <t>CONSTRUCTION D'UN BLOC SANITATION GSS LAFELE DJOTTIN</t>
  </si>
  <si>
    <t>IL03730</t>
  </si>
  <si>
    <t>451610  2243A</t>
  </si>
  <si>
    <t>CONSTRUCTION D'UN BLOC SANITATION GTC MBOKEVU-OKU</t>
  </si>
  <si>
    <t>IL03732</t>
  </si>
  <si>
    <t>451610  2270A</t>
  </si>
  <si>
    <t>EQUIPEMENT EN TABLES BANCS CETIC MBOKE-VU</t>
  </si>
  <si>
    <t>IL03733</t>
  </si>
  <si>
    <t>451610  2270B</t>
  </si>
  <si>
    <t>EQUIPEMENT EN TABLES BANCS CETIC DE CHUMBO</t>
  </si>
  <si>
    <t>571628  2240</t>
  </si>
  <si>
    <t>EQUIPEMENT EN BUREAUX DES PROF LT DE KUMBO</t>
  </si>
  <si>
    <t>IL04965</t>
  </si>
  <si>
    <t>571628  2240A</t>
  </si>
  <si>
    <t>EQUIPEMENT DE LA SALLE DES PROF LT KUMBO</t>
  </si>
  <si>
    <t>IL04966</t>
  </si>
  <si>
    <t>571628  2270</t>
  </si>
  <si>
    <t>EQUIPEMENT EN TABLES BANCS LT KUMBO</t>
  </si>
  <si>
    <t>IL04967</t>
  </si>
  <si>
    <t>571628  2276</t>
  </si>
  <si>
    <t>ACQUISITION D'UN MICRO-ORDINATEUR LT KUMBO</t>
  </si>
  <si>
    <t>IL04968</t>
  </si>
  <si>
    <t>571628  2279</t>
  </si>
  <si>
    <t>EUIPEMENT DE L'ATELIER F4 LT KUMBO</t>
  </si>
  <si>
    <t>IL05305</t>
  </si>
  <si>
    <t>661610  2222A</t>
  </si>
  <si>
    <t>CONTRUCTION  CLE A MAIN  GHS KUMBO SO</t>
  </si>
  <si>
    <t>IL05306</t>
  </si>
  <si>
    <t>661610  2222B</t>
  </si>
  <si>
    <t>CONSTRUCTION DE 02 DEUX SALLES GTHS KUMBO PPTE</t>
  </si>
  <si>
    <t>IL05307</t>
  </si>
  <si>
    <t>661610  2222C</t>
  </si>
  <si>
    <t>CONSTRUCTION DE 02 DEUX SALLES GTC NKUM PPTE</t>
  </si>
  <si>
    <t>IL05309</t>
  </si>
  <si>
    <t>661610  2222E</t>
  </si>
  <si>
    <t>CONSTRUCTION DE 02 DEUX SALLES GSS KIYAN PPTE</t>
  </si>
  <si>
    <t>IL05311</t>
  </si>
  <si>
    <t>661610  2270A</t>
  </si>
  <si>
    <t>EQUIIP EN 60 TABLES BANCS GTHS KUMBO PPTE</t>
  </si>
  <si>
    <t>IL05312</t>
  </si>
  <si>
    <t>661610  2270B</t>
  </si>
  <si>
    <t>EQUIIP EN 60 TABLES BANCS GTC NKUM PPTE</t>
  </si>
  <si>
    <t>IL05314</t>
  </si>
  <si>
    <t>661610  2270D</t>
  </si>
  <si>
    <t>EQUIIP EN 60 TABLES BANCS GSS KIYAN PPTE</t>
  </si>
  <si>
    <t>IL04424</t>
  </si>
  <si>
    <t>551620  22400</t>
  </si>
  <si>
    <t xml:space="preserve">EQUIP EN BUREAUX DES PROF CETIC VEKOVI </t>
  </si>
  <si>
    <t>IL04425</t>
  </si>
  <si>
    <t>551620  22700</t>
  </si>
  <si>
    <t xml:space="preserve">EQUIP EN TABLES BANCS CETIC VEKOVI </t>
  </si>
  <si>
    <t>IL04426</t>
  </si>
  <si>
    <t>551620  22760</t>
  </si>
  <si>
    <t>ACQUIS D'UN MICRO-ORDINATEUR CETIC VEKOVI</t>
  </si>
  <si>
    <t>IL04427</t>
  </si>
  <si>
    <t>551620  22790</t>
  </si>
  <si>
    <t>EQUIP DE L'ATELIER D ESF EN KI CETIC VEKOVI</t>
  </si>
  <si>
    <t>IL04429</t>
  </si>
  <si>
    <t>551626  2240</t>
  </si>
  <si>
    <t>EQUIP EN BUREAUX DES PROF CETIC DE JAKIRI</t>
  </si>
  <si>
    <t>IL04719</t>
  </si>
  <si>
    <t>561626  22602</t>
  </si>
  <si>
    <t>PHOTOCOPIEUR NUM IR 2016  LYCEE DE SOB</t>
  </si>
  <si>
    <t>IL04720</t>
  </si>
  <si>
    <t>561626  22700</t>
  </si>
  <si>
    <t>EQUIP EN TABLES BANCS CETIC DE JAKIRI</t>
  </si>
  <si>
    <t>IL03731</t>
  </si>
  <si>
    <t>451610  2270</t>
  </si>
  <si>
    <t>EQUIP  L'ATELIER DE MACONN CETIC MBOKE-VU</t>
  </si>
  <si>
    <t>IL03734</t>
  </si>
  <si>
    <t>451610  2279</t>
  </si>
  <si>
    <t>EQUIP  L'ATELIER DE MACANI CETIC MBOKE-VU</t>
  </si>
  <si>
    <t>IL04726</t>
  </si>
  <si>
    <t>561654  2260</t>
  </si>
  <si>
    <t>PHOTOCOPIEUR NUMIR 2016 LYCEE D ELAK OKU</t>
  </si>
  <si>
    <t>IL03724</t>
  </si>
  <si>
    <t>451610  2222</t>
  </si>
  <si>
    <t>CONST DE 02 DEUX SALLES GSS LASSIN</t>
  </si>
  <si>
    <t>IL05304</t>
  </si>
  <si>
    <t>661610  2222</t>
  </si>
  <si>
    <t>CONS DE 02 DEUX SALLES GSS DIN PPTE</t>
  </si>
  <si>
    <t>IL05310</t>
  </si>
  <si>
    <t>661610  2270</t>
  </si>
  <si>
    <t>EQUIP EN TABLES BANCS GSS DIN PPTE</t>
  </si>
  <si>
    <t>IL04232</t>
  </si>
  <si>
    <t>541628  22703</t>
  </si>
  <si>
    <t>EQUIP EN TABLES BANCS LYCEE DE MBIAME</t>
  </si>
  <si>
    <t>IL05308</t>
  </si>
  <si>
    <t>661610  2222D</t>
  </si>
  <si>
    <t>CONST DE 02 DEUX SALLES GTC MBIAME PPTE</t>
  </si>
  <si>
    <t>IL05313</t>
  </si>
  <si>
    <t>661610  2270C</t>
  </si>
  <si>
    <t>EQUIP EN 60 TABLES BANCS GTC MBIAME PPTE</t>
  </si>
  <si>
    <t>IL05569</t>
  </si>
  <si>
    <t>451610  2276</t>
  </si>
  <si>
    <t>ACQUISTION D'UN ORDINATEUR COMPLET CMPJ KUMBO</t>
  </si>
  <si>
    <t>CHAPTER 30 -MINADER</t>
  </si>
  <si>
    <t>IL06072</t>
  </si>
  <si>
    <t>451610  2842</t>
  </si>
  <si>
    <t xml:space="preserve">SUBVENTION TO FEYINLU FARMING CIG </t>
  </si>
  <si>
    <t>IL06073</t>
  </si>
  <si>
    <t>451610  2842A</t>
  </si>
  <si>
    <t xml:space="preserve"> SUBVENTION  TADU MIXED FARMING CIG</t>
  </si>
  <si>
    <t>IL06074</t>
  </si>
  <si>
    <t>451610  2842B</t>
  </si>
  <si>
    <t xml:space="preserve">SUBVENTION TO DINRAN  FARMING CIG </t>
  </si>
  <si>
    <t>IL06075</t>
  </si>
  <si>
    <t>451610  2842C</t>
  </si>
  <si>
    <t>SUBVENTION TO BIHSUM CIG</t>
  </si>
  <si>
    <t>IL06076</t>
  </si>
  <si>
    <t>451610  2842D</t>
  </si>
  <si>
    <t>SUBVENTION TO SELF HELP CIG</t>
  </si>
  <si>
    <t>IL06077</t>
  </si>
  <si>
    <t>451610  2842E</t>
  </si>
  <si>
    <t>SUBVENTION TO KUWIYO YOUNG CIG</t>
  </si>
  <si>
    <t>IL06078</t>
  </si>
  <si>
    <t>451610  2842F</t>
  </si>
  <si>
    <t>SUBVENTION TO LANG POTATO FARMERS CIG</t>
  </si>
  <si>
    <t>IL06079</t>
  </si>
  <si>
    <t>451610  2842G</t>
  </si>
  <si>
    <t>SUBVENTION TO MBINON PROGRESSIVE MIXED FARMING CIG</t>
  </si>
  <si>
    <t>IL06532</t>
  </si>
  <si>
    <t>641628  2246</t>
  </si>
  <si>
    <t>CONSTRUCTION D'UNE AEP MANTUM</t>
  </si>
  <si>
    <t>IL06533</t>
  </si>
  <si>
    <t>641628  2246A</t>
  </si>
  <si>
    <t>CONST D'UNE AEP NGORIN/TIYWONG</t>
  </si>
  <si>
    <t>IL06537</t>
  </si>
  <si>
    <t>641654  2220</t>
  </si>
  <si>
    <t>CONSTRUCTION  POSTE AGRICOLE JIKIJEM</t>
  </si>
  <si>
    <t xml:space="preserve">                                 CHAPTER 32 - MINEE</t>
  </si>
  <si>
    <t>IL06844</t>
  </si>
  <si>
    <t>AMENAGEMENT DD MINEE DU BUI</t>
  </si>
  <si>
    <t>IL06845</t>
  </si>
  <si>
    <t>451610  2254</t>
  </si>
  <si>
    <t>ELECTRIFICATION RURALE KINGOMEN</t>
  </si>
  <si>
    <t>IL06846</t>
  </si>
  <si>
    <t>ACQUIS MOBILIER DE BUREAU DD MINEE DU BUI</t>
  </si>
  <si>
    <t>IL06853</t>
  </si>
  <si>
    <t>451625A  2252</t>
  </si>
  <si>
    <t>RIFEM MBIAME AEP</t>
  </si>
  <si>
    <t>CHAPTER 36 - MINTP</t>
  </si>
  <si>
    <t>IL07243</t>
  </si>
  <si>
    <t>4641628   2279</t>
  </si>
  <si>
    <t>EQUIP DES COMMUNES  TRAVAU TADU-DJOTTIN</t>
  </si>
  <si>
    <t xml:space="preserve">                                CHAPTER 40 - MINSANTE </t>
  </si>
  <si>
    <t>IL07436</t>
  </si>
  <si>
    <t>451628  22720</t>
  </si>
  <si>
    <t>EQUIPEMENT CMA D' ELAK OKU</t>
  </si>
  <si>
    <t>IL07652</t>
  </si>
  <si>
    <t>551628  22211</t>
  </si>
  <si>
    <t>ACHEVEMENT DU BATIMENT CMA DE KUMBO</t>
  </si>
  <si>
    <t>CHAPTER 41 - MINAS</t>
  </si>
  <si>
    <t>IL08121</t>
  </si>
  <si>
    <t>661654  2223</t>
  </si>
  <si>
    <t>CONSTRUCTION CENTRE SOCIAL DE OKU</t>
  </si>
  <si>
    <t>IL08028</t>
  </si>
  <si>
    <t>641628  2279</t>
  </si>
  <si>
    <t>ACQ DES APPAREILLAGES COMMUNE DE KUMBO</t>
  </si>
  <si>
    <t>IL08033</t>
  </si>
  <si>
    <t>641654  2279</t>
  </si>
  <si>
    <t>ACQDES APPAREILLAGES  COMMUNE DE OKU</t>
  </si>
  <si>
    <t>SUB TOTAL 41</t>
  </si>
  <si>
    <t>CHAPTER 43 - MINPROFF</t>
  </si>
  <si>
    <t>IL08135</t>
  </si>
  <si>
    <t xml:space="preserve">CONSTRUCTION CPF DE KUMBO </t>
  </si>
  <si>
    <t>GRAND TOTAL BUI DIVISION</t>
  </si>
  <si>
    <t>MOMO DIVISION - MBENGWI</t>
  </si>
  <si>
    <t>Qty Com</t>
  </si>
  <si>
    <t>IL00174</t>
  </si>
  <si>
    <t xml:space="preserve"> 07 471614  2245</t>
  </si>
  <si>
    <t>Equip residence sous prefet Batibo</t>
  </si>
  <si>
    <t>IL00179</t>
  </si>
  <si>
    <t xml:space="preserve"> 07 471642  2240</t>
  </si>
  <si>
    <t>Equip de la sous prefecture de Ngie</t>
  </si>
  <si>
    <t>IL00178</t>
  </si>
  <si>
    <t xml:space="preserve"> 07 471630  2245</t>
  </si>
  <si>
    <t>Equip de la sous prefecture de Mbengwi</t>
  </si>
  <si>
    <t>IL00223</t>
  </si>
  <si>
    <t xml:space="preserve"> 07 681660  2220</t>
  </si>
  <si>
    <t>IADM constr sous prefecture Widikum</t>
  </si>
  <si>
    <t>withdrawn</t>
  </si>
  <si>
    <t>Sub Total 07</t>
  </si>
  <si>
    <t xml:space="preserve">                                                                                                         CHAPTER 13 - MINDEF</t>
  </si>
  <si>
    <t>IL00441</t>
  </si>
  <si>
    <t xml:space="preserve"> 13 471630  2210</t>
  </si>
  <si>
    <t>Acquisition Compagnie de Gendarmerie</t>
  </si>
  <si>
    <t>IL00442</t>
  </si>
  <si>
    <t xml:space="preserve"> 13 471630  2225</t>
  </si>
  <si>
    <t>Constr compagnie de gendarmerie Mbengwi</t>
  </si>
  <si>
    <t>IL00513</t>
  </si>
  <si>
    <t>13 551642  22201</t>
  </si>
  <si>
    <t>Const brigade gendarmerie Andek</t>
  </si>
  <si>
    <t>CHAPTER 15 - MINEDUB</t>
  </si>
  <si>
    <t>IL00645</t>
  </si>
  <si>
    <t xml:space="preserve"> 15 451630  2260</t>
  </si>
  <si>
    <t>Equip en materiels de bur, DDEB Momo</t>
  </si>
  <si>
    <t>IL00646</t>
  </si>
  <si>
    <t xml:space="preserve"> 15 451630  2261</t>
  </si>
  <si>
    <t>Equip en mobilier de bur</t>
  </si>
  <si>
    <t>IL00647</t>
  </si>
  <si>
    <t xml:space="preserve"> 15 451630  2276</t>
  </si>
  <si>
    <t>Achat Ordi complet</t>
  </si>
  <si>
    <t>IL00770</t>
  </si>
  <si>
    <t xml:space="preserve"> 15 581630  2270</t>
  </si>
  <si>
    <t>Equip en tables bancs</t>
  </si>
  <si>
    <t>IL02181</t>
  </si>
  <si>
    <t xml:space="preserve"> 15 661614   2222</t>
  </si>
  <si>
    <t>Constr 2 salles de classes G,S Bessom</t>
  </si>
  <si>
    <t>IL02182</t>
  </si>
  <si>
    <t xml:space="preserve"> 15 661614  2222A</t>
  </si>
  <si>
    <t>Constr 2 salles de classes GS Angie</t>
  </si>
  <si>
    <t>IL02183</t>
  </si>
  <si>
    <t xml:space="preserve"> 15 661614  2222B</t>
  </si>
  <si>
    <t>Constr 2 salles de classes, GS Awoh</t>
  </si>
  <si>
    <t>IL02184</t>
  </si>
  <si>
    <t xml:space="preserve"> 15 661614  2222C</t>
  </si>
  <si>
    <t>Constr 2 salles de classes, GS Baramban</t>
  </si>
  <si>
    <t>IL02185</t>
  </si>
  <si>
    <t xml:space="preserve"> 15 661614  2243</t>
  </si>
  <si>
    <t>Constr bloc latrines, GS Bessom</t>
  </si>
  <si>
    <t>IL02186</t>
  </si>
  <si>
    <t xml:space="preserve"> 15 661614  2261</t>
  </si>
  <si>
    <t>Equip en bur de maitre GS Bessom</t>
  </si>
  <si>
    <t>IL02187</t>
  </si>
  <si>
    <t xml:space="preserve"> 15 661614  2261A</t>
  </si>
  <si>
    <t>Equip en bur de maitre GS Angie</t>
  </si>
  <si>
    <t>IL02188</t>
  </si>
  <si>
    <t xml:space="preserve"> 15 661614  2261B</t>
  </si>
  <si>
    <t>Equip en bur de maitre GS Awoh</t>
  </si>
  <si>
    <t>IL02189</t>
  </si>
  <si>
    <t xml:space="preserve"> 15 661614  2261C</t>
  </si>
  <si>
    <t>Equip en bur de maitre GS Baramban</t>
  </si>
  <si>
    <t>IL02190</t>
  </si>
  <si>
    <t xml:space="preserve"> 15 661614  2270</t>
  </si>
  <si>
    <t>Equip en tables bancs, G.S Bessom</t>
  </si>
  <si>
    <t>IL02191</t>
  </si>
  <si>
    <t xml:space="preserve"> 15 661614  2270A</t>
  </si>
  <si>
    <t>Equip en tables bancs, G.S Angie</t>
  </si>
  <si>
    <t>IL02192</t>
  </si>
  <si>
    <t xml:space="preserve"> 15 661614  2270B</t>
  </si>
  <si>
    <t>Equip en tables bancs, G.S Awom</t>
  </si>
  <si>
    <t>IL02193</t>
  </si>
  <si>
    <t xml:space="preserve"> 15 661614  2270C</t>
  </si>
  <si>
    <t>Equip en tables bancs, G.S Baramban</t>
  </si>
  <si>
    <t>IL02244</t>
  </si>
  <si>
    <t xml:space="preserve"> 15 661630  2222</t>
  </si>
  <si>
    <t>Constr 2 salles de classes GS Njaap</t>
  </si>
  <si>
    <t>IL02245</t>
  </si>
  <si>
    <t xml:space="preserve"> 15 661630  2243</t>
  </si>
  <si>
    <t>PPTE Constr bloc latrines GS Njaap</t>
  </si>
  <si>
    <t>IL02246</t>
  </si>
  <si>
    <t xml:space="preserve"> 15 661630  2261</t>
  </si>
  <si>
    <t>Equip en bur de maitre, GS Njaap</t>
  </si>
  <si>
    <t>IL02247</t>
  </si>
  <si>
    <t xml:space="preserve"> 15 661630  2270</t>
  </si>
  <si>
    <t>Equip en tables bancs, G.S Acha Tugi</t>
  </si>
  <si>
    <t>IL02248</t>
  </si>
  <si>
    <t xml:space="preserve"> 15 661630  2270A</t>
  </si>
  <si>
    <t>Equip en tables bancs, G.S Njaap</t>
  </si>
  <si>
    <t>IL02289</t>
  </si>
  <si>
    <t xml:space="preserve"> 15 661642  2222</t>
  </si>
  <si>
    <t>Constr 2 salles de classes, GS Etwii Ngie</t>
  </si>
  <si>
    <t>IL02290</t>
  </si>
  <si>
    <t xml:space="preserve"> 15 661642  2261</t>
  </si>
  <si>
    <t>Equip en bur de maitre, GS Etwii Ngie</t>
  </si>
  <si>
    <t>IL02291</t>
  </si>
  <si>
    <t xml:space="preserve"> 15 661642  2270</t>
  </si>
  <si>
    <t>Equipment en table bancs, GS Etwii Ngie</t>
  </si>
  <si>
    <t>IL02303</t>
  </si>
  <si>
    <t xml:space="preserve"> 15 661646  2222</t>
  </si>
  <si>
    <t>Constr 2 salles de classe G,S Ekweri</t>
  </si>
  <si>
    <t>IL02304</t>
  </si>
  <si>
    <t xml:space="preserve"> 15 661646  2222A</t>
  </si>
  <si>
    <t>Constr 2 salles de classes</t>
  </si>
  <si>
    <t>IL02305</t>
  </si>
  <si>
    <t>Equip en bur de maitre, GS Ekweri</t>
  </si>
  <si>
    <t>`</t>
  </si>
  <si>
    <t>IL02306</t>
  </si>
  <si>
    <t xml:space="preserve"> 15 661646  2261A</t>
  </si>
  <si>
    <t>Equip en bur de maitre, GS Bifang</t>
  </si>
  <si>
    <t>IL02307</t>
  </si>
  <si>
    <t xml:space="preserve"> 15 661646  2270</t>
  </si>
  <si>
    <t>Equip en tables banc, GS Bifang</t>
  </si>
  <si>
    <t>IL02354</t>
  </si>
  <si>
    <t xml:space="preserve"> 15 661660  2222</t>
  </si>
  <si>
    <t>Constr de 2 salles de classes, GS Dinku</t>
  </si>
  <si>
    <t>IL02355</t>
  </si>
  <si>
    <t xml:space="preserve"> 15 661660  2222A</t>
  </si>
  <si>
    <t>Constr de 2 salles de classes GS Bamben</t>
  </si>
  <si>
    <t>IL02356</t>
  </si>
  <si>
    <t xml:space="preserve"> 15 661660  2261</t>
  </si>
  <si>
    <t>Equip en bur de Maitre, GS Dinku</t>
  </si>
  <si>
    <t>IL02357</t>
  </si>
  <si>
    <t xml:space="preserve"> 15 661660  2261A</t>
  </si>
  <si>
    <t>Equip en bur de maitre, GS Bamben</t>
  </si>
  <si>
    <t>IL02358</t>
  </si>
  <si>
    <t xml:space="preserve"> 15 661660  2270</t>
  </si>
  <si>
    <t>Equip en tables bancs, GS Ngalla</t>
  </si>
  <si>
    <t>IL02359</t>
  </si>
  <si>
    <t xml:space="preserve"> 15 661660  2270A</t>
  </si>
  <si>
    <t>Equip en tables bancs, GS Bamben</t>
  </si>
  <si>
    <t>IL02360</t>
  </si>
  <si>
    <t xml:space="preserve"> 15 661660  2270B</t>
  </si>
  <si>
    <t>Equip en tables bancs, GS Dinku</t>
  </si>
  <si>
    <t>IL02361</t>
  </si>
  <si>
    <t xml:space="preserve"> 15 661660  2270C</t>
  </si>
  <si>
    <t>Equip en tables bancs, GS Bifang</t>
  </si>
  <si>
    <t>IL03270</t>
  </si>
  <si>
    <t xml:space="preserve"> 20 591614  2220</t>
  </si>
  <si>
    <t>Constr DA GPENT rehab</t>
  </si>
  <si>
    <t>IL03272</t>
  </si>
  <si>
    <t xml:space="preserve"> 20 591642  2202</t>
  </si>
  <si>
    <t>Constr cloture DA GPDE de ter, Andek</t>
  </si>
  <si>
    <t>IL03224</t>
  </si>
  <si>
    <t xml:space="preserve"> 20 451630  2220</t>
  </si>
  <si>
    <t>Constr hotel de finance Mbengwi</t>
  </si>
  <si>
    <t>IL03440</t>
  </si>
  <si>
    <t xml:space="preserve"> 22 451630  2021</t>
  </si>
  <si>
    <t>Appui au comité de suivi MINPAT</t>
  </si>
  <si>
    <t>IL03441</t>
  </si>
  <si>
    <t xml:space="preserve"> 22 451630  2220</t>
  </si>
  <si>
    <t>Constr DD MINEPAT Momo</t>
  </si>
  <si>
    <t xml:space="preserve">                 CHAPTER 25 - MINESEC</t>
  </si>
  <si>
    <t>IL03769</t>
  </si>
  <si>
    <t xml:space="preserve"> 25 451630  2222</t>
  </si>
  <si>
    <t>Constr + Aggradissemnt GTTC Mbengwi</t>
  </si>
  <si>
    <t>IL03770</t>
  </si>
  <si>
    <t xml:space="preserve"> 25 451630  2222A</t>
  </si>
  <si>
    <t>Constr, 2 salles de classes GSS Ajei Ngie</t>
  </si>
  <si>
    <t>IL03771</t>
  </si>
  <si>
    <t xml:space="preserve"> 25 451630  2240</t>
  </si>
  <si>
    <t>Equip en bur de proffs</t>
  </si>
  <si>
    <t>IL03772</t>
  </si>
  <si>
    <t xml:space="preserve"> 25 451630  2240A</t>
  </si>
  <si>
    <t>IL03773</t>
  </si>
  <si>
    <t xml:space="preserve"> 25 451630  2243</t>
  </si>
  <si>
    <t>Constr d'un bloc admin</t>
  </si>
  <si>
    <t>IL03774</t>
  </si>
  <si>
    <t xml:space="preserve"> 25 451630  2248</t>
  </si>
  <si>
    <t>Branchement en electricité</t>
  </si>
  <si>
    <t>IL03775</t>
  </si>
  <si>
    <t xml:space="preserve"> 25 451630  2260</t>
  </si>
  <si>
    <t>Equip en materiel de bur</t>
  </si>
  <si>
    <t>25  451630  2261</t>
  </si>
  <si>
    <t>Equip DD MOMO</t>
  </si>
  <si>
    <t>IL03777</t>
  </si>
  <si>
    <t xml:space="preserve"> 25 451630  2270</t>
  </si>
  <si>
    <t>Equip de l'atelier CETIC Enyoh</t>
  </si>
  <si>
    <t>IL03778</t>
  </si>
  <si>
    <t xml:space="preserve"> 25 451630  2270A</t>
  </si>
  <si>
    <t>Equip en tables bancs Lycée d'Ewoh</t>
  </si>
  <si>
    <t>IL03779</t>
  </si>
  <si>
    <t xml:space="preserve"> 25 451630  2270B</t>
  </si>
  <si>
    <t>IL04226</t>
  </si>
  <si>
    <t xml:space="preserve"> 25 541614  22706</t>
  </si>
  <si>
    <t>Equip en tables banc, CES d'Ogym</t>
  </si>
  <si>
    <t>IL04233</t>
  </si>
  <si>
    <t xml:space="preserve"> 25 541630  22600</t>
  </si>
  <si>
    <t>Roneo typeur a stencil, CES Tudig</t>
  </si>
  <si>
    <t>IL04430</t>
  </si>
  <si>
    <t xml:space="preserve"> 25 551630  2270</t>
  </si>
  <si>
    <t>Equip en tables bancs CETIC de Teze</t>
  </si>
  <si>
    <t>IL04434</t>
  </si>
  <si>
    <t>25 551646  2270</t>
  </si>
  <si>
    <t>Equipments en table banc-CETIC Njikwa</t>
  </si>
  <si>
    <t>IL04438</t>
  </si>
  <si>
    <t xml:space="preserve"> 25 551660  2270</t>
  </si>
  <si>
    <t>Equip en tables bancs CETIC de Widikum</t>
  </si>
  <si>
    <t>IL04714</t>
  </si>
  <si>
    <t xml:space="preserve"> 25 561614  22761</t>
  </si>
  <si>
    <t>Acquisition d'un micro ordinateur</t>
  </si>
  <si>
    <t>IL04721</t>
  </si>
  <si>
    <t>25 561630  2270</t>
  </si>
  <si>
    <t>Equip en tables bancs, lycée mbengwi</t>
  </si>
  <si>
    <t>IL04725</t>
  </si>
  <si>
    <t>25  561642  2260</t>
  </si>
  <si>
    <t>Photocopieur numerique lycée Ngie</t>
  </si>
  <si>
    <t>IL04969</t>
  </si>
  <si>
    <t xml:space="preserve"> 25 571630  2270</t>
  </si>
  <si>
    <t>IL04970</t>
  </si>
  <si>
    <t xml:space="preserve"> 25 571630  2279</t>
  </si>
  <si>
    <t>Equip de l'atelier LT Mbengwi</t>
  </si>
  <si>
    <t>IL05036</t>
  </si>
  <si>
    <t xml:space="preserve"> 25 581630  2240</t>
  </si>
  <si>
    <t>Equip de bloc admin, ENIET Mbengwi</t>
  </si>
  <si>
    <t>IL05343</t>
  </si>
  <si>
    <t xml:space="preserve"> 25 661630  2222</t>
  </si>
  <si>
    <t>Constr d'1 bloc de Lycée Enyoh</t>
  </si>
  <si>
    <t>IL05344</t>
  </si>
  <si>
    <t xml:space="preserve"> 25 661630  2222A</t>
  </si>
  <si>
    <t>Constr 02 salles de classes, GSS Bome</t>
  </si>
  <si>
    <t>IL05345</t>
  </si>
  <si>
    <t xml:space="preserve"> 25 661630  2222B</t>
  </si>
  <si>
    <t>Constr de 2 blocs pour  GSS Guzang</t>
  </si>
  <si>
    <t>IL05346</t>
  </si>
  <si>
    <t xml:space="preserve"> 25 661630  2222C</t>
  </si>
  <si>
    <t>Constr 2 salles de classes, GTC Tugi</t>
  </si>
  <si>
    <t>IL05348</t>
  </si>
  <si>
    <t xml:space="preserve"> 25 661630  2270</t>
  </si>
  <si>
    <t>Equip en 60 tables banc</t>
  </si>
  <si>
    <t>IL05349</t>
  </si>
  <si>
    <t xml:space="preserve"> 25 661630  2270A</t>
  </si>
  <si>
    <t>Equip en 60 tables banc, GSS Bome</t>
  </si>
  <si>
    <t>IL05350</t>
  </si>
  <si>
    <t xml:space="preserve"> 25 661630  2270B</t>
  </si>
  <si>
    <t>Equip en tables bancs GSS Guzang</t>
  </si>
  <si>
    <t>IL05351</t>
  </si>
  <si>
    <t xml:space="preserve"> 25 661630  2270C</t>
  </si>
  <si>
    <t>Equip en 60 tables bancs, GTC Tugi</t>
  </si>
  <si>
    <t>IL06105</t>
  </si>
  <si>
    <t xml:space="preserve"> 30 451630  2842</t>
  </si>
  <si>
    <t>Subvention Acha Sanyere Women</t>
  </si>
  <si>
    <t>IL06107</t>
  </si>
  <si>
    <t xml:space="preserve"> 30 451630  2842B</t>
  </si>
  <si>
    <t>Subvention, Kombeli women's farming gp</t>
  </si>
  <si>
    <t>IL06106</t>
  </si>
  <si>
    <t xml:space="preserve"> 30 451630  2842A</t>
  </si>
  <si>
    <t>Subvention Gyenbo Women's coop</t>
  </si>
  <si>
    <t>IL06108</t>
  </si>
  <si>
    <t xml:space="preserve"> 30 451630  2842C</t>
  </si>
  <si>
    <t>Subvention Youth multipurpose Mixed Far</t>
  </si>
  <si>
    <t>IL06109</t>
  </si>
  <si>
    <t xml:space="preserve"> 30 451630  2842D</t>
  </si>
  <si>
    <t>Adonce Chu CIG</t>
  </si>
  <si>
    <t>IL06110</t>
  </si>
  <si>
    <t xml:space="preserve"> 30 451630  2842E</t>
  </si>
  <si>
    <t>Anequoi farming CIG</t>
  </si>
  <si>
    <t>IL06111</t>
  </si>
  <si>
    <t xml:space="preserve"> 30 451630  2842F</t>
  </si>
  <si>
    <t>Etin Agro industrial CIG</t>
  </si>
  <si>
    <t>Sub Total 30</t>
  </si>
  <si>
    <t xml:space="preserve">                                                                                                           CHAPTER  32 - MINEE</t>
  </si>
  <si>
    <t>IL06856</t>
  </si>
  <si>
    <t>32 451630  2254</t>
  </si>
  <si>
    <t>Electrification rurale, Awom Guzang</t>
  </si>
  <si>
    <t>Sub Total 32</t>
  </si>
  <si>
    <t>IL07241</t>
  </si>
  <si>
    <t xml:space="preserve"> 36 641614  2279</t>
  </si>
  <si>
    <t>Equip des communes pr Maire N.Ewoh A</t>
  </si>
  <si>
    <t>IL07242</t>
  </si>
  <si>
    <t xml:space="preserve"> 36 641614  2279A</t>
  </si>
  <si>
    <t>Equip des communes pr Maire Kukabe Kur</t>
  </si>
  <si>
    <t>Sub Total 38</t>
  </si>
  <si>
    <t>E387633</t>
  </si>
  <si>
    <t>38  451630  2250</t>
  </si>
  <si>
    <t>REHABILITATION URBAN ROADS NJIKWA</t>
  </si>
  <si>
    <t>IL07438</t>
  </si>
  <si>
    <t xml:space="preserve"> 40 451646  2202</t>
  </si>
  <si>
    <t>Construction d'une cloture CSI Oshie</t>
  </si>
  <si>
    <t>IL07588</t>
  </si>
  <si>
    <t xml:space="preserve"> 40 541614  2272</t>
  </si>
  <si>
    <t>Equipment de morgue HD de Batibo</t>
  </si>
  <si>
    <t>IL07696</t>
  </si>
  <si>
    <t>40 561614  22252</t>
  </si>
  <si>
    <t>Constr d'un LAM, CSI d'Ewoh</t>
  </si>
  <si>
    <t>IL07797</t>
  </si>
  <si>
    <t xml:space="preserve"> 40 661630  2221</t>
  </si>
  <si>
    <t>Construction Maire, CSI de Munam</t>
  </si>
  <si>
    <t>IL07437</t>
  </si>
  <si>
    <t>40 451630  2272</t>
  </si>
  <si>
    <t>Equip complementaire</t>
  </si>
  <si>
    <t xml:space="preserve">                                                                                                    CHAPTER 41 - MINTSS</t>
  </si>
  <si>
    <t>IL07850</t>
  </si>
  <si>
    <t xml:space="preserve"> 42 521630  2233</t>
  </si>
  <si>
    <t>Const 1er phase DDMINTSS</t>
  </si>
  <si>
    <t>IL07900</t>
  </si>
  <si>
    <t>Centre social de mbengwi</t>
  </si>
  <si>
    <t>IL08029</t>
  </si>
  <si>
    <t xml:space="preserve"> 42 641630  2279</t>
  </si>
  <si>
    <t>Acquisitions des appareils Commune Mbe</t>
  </si>
  <si>
    <t>IL08026</t>
  </si>
  <si>
    <t xml:space="preserve"> 42 641614  2279</t>
  </si>
  <si>
    <t>Acquisition des appareils</t>
  </si>
  <si>
    <t>IL07901</t>
  </si>
  <si>
    <t xml:space="preserve"> 42 521630  2261</t>
  </si>
  <si>
    <t>Centre social de Mbengwi</t>
  </si>
  <si>
    <t xml:space="preserve">                                                                                                 CHAPTER 46 - MINTRANS</t>
  </si>
  <si>
    <t>IL08209</t>
  </si>
  <si>
    <t xml:space="preserve"> 46 451630  2276</t>
  </si>
  <si>
    <t>Equip en materiel info DD Mintrans</t>
  </si>
  <si>
    <t>TOTAL MOMO DIVISION</t>
  </si>
  <si>
    <t>MENCHUM DIVISION - WUM</t>
  </si>
  <si>
    <t>IL00121</t>
  </si>
  <si>
    <t>431620   2220</t>
  </si>
  <si>
    <t>REHABILITATION SDO OFFICE</t>
  </si>
  <si>
    <t>IL00176</t>
  </si>
  <si>
    <t>471624  2220</t>
  </si>
  <si>
    <t>REH SOUS PREFECTURE FURU AWA</t>
  </si>
  <si>
    <t>IL00296</t>
  </si>
  <si>
    <t>CONST. FENCE PRISON WUM</t>
  </si>
  <si>
    <t>Sub Total 08</t>
  </si>
  <si>
    <t>IL00642</t>
  </si>
  <si>
    <t>451620  2260</t>
  </si>
  <si>
    <t>PURCH OFFICE EQUIP DDBE WUM</t>
  </si>
  <si>
    <t>IL00643</t>
  </si>
  <si>
    <t>451620  2261</t>
  </si>
  <si>
    <t>PURC OFFICE FURNITURE DDBE WUM</t>
  </si>
  <si>
    <t>IL02218</t>
  </si>
  <si>
    <t>661622  2222</t>
  </si>
  <si>
    <t>CONST. 2 CLASSROOMS GS KUMFUTU</t>
  </si>
  <si>
    <t>IL02219</t>
  </si>
  <si>
    <t>661622A  2222</t>
  </si>
  <si>
    <t>CONST. 2 CLASSROOMS GS FUNGOM</t>
  </si>
  <si>
    <t>IL02220</t>
  </si>
  <si>
    <t>661622  2243</t>
  </si>
  <si>
    <t>CONST BLOC LATRINE GS IMO</t>
  </si>
  <si>
    <t>IL02221</t>
  </si>
  <si>
    <t>661622  2261</t>
  </si>
  <si>
    <t>OFFICE EQUIP GS KUMFUTU</t>
  </si>
  <si>
    <t>IL02222</t>
  </si>
  <si>
    <t>661622A  2261</t>
  </si>
  <si>
    <t>OFFICE EQUIP GS FUNGOM</t>
  </si>
  <si>
    <t>IL02223</t>
  </si>
  <si>
    <t>661622  2270</t>
  </si>
  <si>
    <t>SUPPLY 30 BENCHES GS KUK</t>
  </si>
  <si>
    <t>IL02224</t>
  </si>
  <si>
    <t>661622A  2270</t>
  </si>
  <si>
    <t>SUPPLY 60 BECHES GS FUNGOM</t>
  </si>
  <si>
    <t>IL02225</t>
  </si>
  <si>
    <t>661622B  2270</t>
  </si>
  <si>
    <t>SUPPLY 60 BENCHES GS KUMFUTU</t>
  </si>
  <si>
    <t>IL02226</t>
  </si>
  <si>
    <t>61622C  2270</t>
  </si>
  <si>
    <t>SUPPLY 30 BENCHES GS ABAR</t>
  </si>
  <si>
    <t>IL02227</t>
  </si>
  <si>
    <t>661624  2222</t>
  </si>
  <si>
    <t>CONST. 2 CLASSROOMS GS NANGWA</t>
  </si>
  <si>
    <t>IL02228</t>
  </si>
  <si>
    <t>6616245  2261</t>
  </si>
  <si>
    <t>SUPPLY OFFICE EQUIP GS NANGWA</t>
  </si>
  <si>
    <t>IL02229</t>
  </si>
  <si>
    <t>661624  2270</t>
  </si>
  <si>
    <t>SUPPLY 60 benches GS NANGWA</t>
  </si>
  <si>
    <t>IL02255</t>
  </si>
  <si>
    <t>661634  2222</t>
  </si>
  <si>
    <t>CONST 2 CLASSROOMS GS BOSUNG</t>
  </si>
  <si>
    <t>IL02256</t>
  </si>
  <si>
    <t>661634A  2222</t>
  </si>
  <si>
    <t>CONST 2 CLASSROOMS GS BENADE</t>
  </si>
  <si>
    <t>IL02257</t>
  </si>
  <si>
    <t>661634  2243</t>
  </si>
  <si>
    <t>CONST BLOCK LATRINE GS BARRI</t>
  </si>
  <si>
    <t>IL02258</t>
  </si>
  <si>
    <t>661634A  2243</t>
  </si>
  <si>
    <t>CONST BLOCK LATRINE GS BENAGUDI</t>
  </si>
  <si>
    <t>IL02259</t>
  </si>
  <si>
    <t>661634  2261</t>
  </si>
  <si>
    <t>OFFICE EQUIP GS BOSUNG</t>
  </si>
  <si>
    <t>IL02260</t>
  </si>
  <si>
    <t>661634A  2261</t>
  </si>
  <si>
    <t>OFFICE QUIP GS BENADE</t>
  </si>
  <si>
    <t>IL02261</t>
  </si>
  <si>
    <t>661634  2270</t>
  </si>
  <si>
    <t>SUPPLY 30 BENCHES GS IFUNG</t>
  </si>
  <si>
    <t>IL02262</t>
  </si>
  <si>
    <t>661634A  2270</t>
  </si>
  <si>
    <t>SUPPLY 60 BENCHES GS BENADE</t>
  </si>
  <si>
    <t>IL02263</t>
  </si>
  <si>
    <t>661634B  2270</t>
  </si>
  <si>
    <t>SUPPLY 60 BENCHES GS BOSUNG</t>
  </si>
  <si>
    <t>IL02362</t>
  </si>
  <si>
    <t>661662  2222</t>
  </si>
  <si>
    <t>CONST 2 CLASSROOMS GS SANGWA</t>
  </si>
  <si>
    <t>IL02363</t>
  </si>
  <si>
    <t>661662  2243</t>
  </si>
  <si>
    <t>CONST BLOCK LATRINE GS ZONGEFU 1</t>
  </si>
  <si>
    <t>IL02364</t>
  </si>
  <si>
    <t>661662A  2243</t>
  </si>
  <si>
    <t>CONST BLOCK LATRINE GBS UP STATION</t>
  </si>
  <si>
    <t>IL02365</t>
  </si>
  <si>
    <t>661662  2261</t>
  </si>
  <si>
    <t>OFFICE EQUIP GS SANGWA</t>
  </si>
  <si>
    <t>IL02366</t>
  </si>
  <si>
    <t>SUPPLY 60 BENCHES GS SANGWA</t>
  </si>
  <si>
    <t>IL03271</t>
  </si>
  <si>
    <t>591634  2220</t>
  </si>
  <si>
    <t>CONST SUB TREASURY BENAKUMA</t>
  </si>
  <si>
    <t>IL03435</t>
  </si>
  <si>
    <t>451620  2021</t>
  </si>
  <si>
    <t>SUPPORT FOLLOW UP PIB</t>
  </si>
  <si>
    <t>IL03436</t>
  </si>
  <si>
    <t>451620  2202</t>
  </si>
  <si>
    <t>CONST FENCE DD MINEPAT</t>
  </si>
  <si>
    <t>IL03437</t>
  </si>
  <si>
    <t>451620  2240</t>
  </si>
  <si>
    <t>SUPPLY OFFICE EQUIP DD MINEPAT</t>
  </si>
  <si>
    <t>IL03721</t>
  </si>
  <si>
    <t>451605B 2270</t>
  </si>
  <si>
    <t>CES ZHOA: EQUIP. TABLES BANCS</t>
  </si>
  <si>
    <t>IL03742</t>
  </si>
  <si>
    <t>451620  2222</t>
  </si>
  <si>
    <t>REH CLASSROOMS GHS WUM</t>
  </si>
  <si>
    <t>IL03743</t>
  </si>
  <si>
    <t>445620A  2222</t>
  </si>
  <si>
    <t>CONST ELEC WORKSHOP GTC BAFMEN</t>
  </si>
  <si>
    <t>IL03744</t>
  </si>
  <si>
    <t>451620B  2222</t>
  </si>
  <si>
    <t>CONST 2 CLASSROOMS GSS ESU</t>
  </si>
  <si>
    <t>IL03745</t>
  </si>
  <si>
    <t>451620  2243</t>
  </si>
  <si>
    <t>CONST LAVATORY BLOCK GSS MBAMBA</t>
  </si>
  <si>
    <t>IL03746</t>
  </si>
  <si>
    <t>451620  2270</t>
  </si>
  <si>
    <t>SUPPLY EQUIP GTC WAINDO</t>
  </si>
  <si>
    <t>IL04234</t>
  </si>
  <si>
    <t>541646  2240</t>
  </si>
  <si>
    <t>SUPPLY OFFICE EQUIP GSS BANGWE</t>
  </si>
  <si>
    <t>IL04235</t>
  </si>
  <si>
    <t>541662  22702</t>
  </si>
  <si>
    <t>supply 60 BENCHES GSS BIFANG</t>
  </si>
  <si>
    <t>IL04428</t>
  </si>
  <si>
    <t>551622  2270</t>
  </si>
  <si>
    <t>SUPPLY 60 BENCHES GTC WEH</t>
  </si>
  <si>
    <t>IL04439</t>
  </si>
  <si>
    <t>5516621  2270</t>
  </si>
  <si>
    <t>SUPPLY 60 BENCHES GTC BAWORO</t>
  </si>
  <si>
    <t>IL04722</t>
  </si>
  <si>
    <t xml:space="preserve"> 25 561634  2260</t>
  </si>
  <si>
    <t>Photocopieur numerique lycée bafmen</t>
  </si>
  <si>
    <t>IL04718</t>
  </si>
  <si>
    <t>561622  2260</t>
  </si>
  <si>
    <t>SUPPLY DIGITAL DUPLICATOR GHS ESU</t>
  </si>
  <si>
    <t>IL04727</t>
  </si>
  <si>
    <t>561662A  2270</t>
  </si>
  <si>
    <t>SUPPLY 60 BENCHES GBHS WUM</t>
  </si>
  <si>
    <t>IL04984</t>
  </si>
  <si>
    <t>571662  2270</t>
  </si>
  <si>
    <t>SUPPLY 60 BENCHES GTHS WUM</t>
  </si>
  <si>
    <t>IL04985</t>
  </si>
  <si>
    <t>571662  2279</t>
  </si>
  <si>
    <t>EQUIP DRESSMAKING WSHOP GTHS WUM</t>
  </si>
  <si>
    <t>IL05325</t>
  </si>
  <si>
    <t>661620  2222</t>
  </si>
  <si>
    <t>CONST 2 CLASSROOMS GSS BAWORO</t>
  </si>
  <si>
    <t>IL05326</t>
  </si>
  <si>
    <t>661620A  2222</t>
  </si>
  <si>
    <t>CONST 2 CLASSROOMS GSS KUK</t>
  </si>
  <si>
    <t>IL05327</t>
  </si>
  <si>
    <t>662620B  2222</t>
  </si>
  <si>
    <t>CONST 2 CLASSROOMS GSS BENAKUMA</t>
  </si>
  <si>
    <t>IL05328</t>
  </si>
  <si>
    <t>661620  2270</t>
  </si>
  <si>
    <t>SUPPLY 60 BENCHES 2 TABLES 2 chairs GSS BAWORO</t>
  </si>
  <si>
    <t>IL05329</t>
  </si>
  <si>
    <t>661620A  2270</t>
  </si>
  <si>
    <t>SUPPLY 60 BENCHES 2 TABLES 2 chairs GSS KUK</t>
  </si>
  <si>
    <t>IL05330</t>
  </si>
  <si>
    <t>661620B  2270</t>
  </si>
  <si>
    <t>SUPPLY 60BENCHES 2 TABLES 2 CHAIRS GSS BENAKUM</t>
  </si>
  <si>
    <t>IL05347</t>
  </si>
  <si>
    <t>661630D  2222</t>
  </si>
  <si>
    <t>GSS BANGWE BANGWE: CONST. 2 CLASSES</t>
  </si>
  <si>
    <t>GSS BANGWE BANGWE: EQUIP; 60 TABLES BANCS</t>
  </si>
  <si>
    <t>IL05571</t>
  </si>
  <si>
    <t>451620  2213</t>
  </si>
  <si>
    <t>CONST CMPJ WUM PHASE II</t>
  </si>
  <si>
    <t>IL05572</t>
  </si>
  <si>
    <t>451620  2246</t>
  </si>
  <si>
    <t>SUPPLY COMPUTER ACCESS. DD JEUN</t>
  </si>
  <si>
    <t xml:space="preserve">CHAPTER 28 - MINEP </t>
  </si>
  <si>
    <t>IL05636</t>
  </si>
  <si>
    <t>691620  2220</t>
  </si>
  <si>
    <t>CONST DD MENEP PHASE I</t>
  </si>
  <si>
    <t>IL06088</t>
  </si>
  <si>
    <t>451620  2842</t>
  </si>
  <si>
    <t>GRANT NDEFANG MIXED FARMING CIG</t>
  </si>
  <si>
    <t>IL06089</t>
  </si>
  <si>
    <t>451620A  2842</t>
  </si>
  <si>
    <t>GRANT NGAMTU MIXED FARMING CIG</t>
  </si>
  <si>
    <t>IL06090</t>
  </si>
  <si>
    <t>451620B  2842</t>
  </si>
  <si>
    <t>GRANT YOUNG TRADERS WOMEN MIXED CIG</t>
  </si>
  <si>
    <t>IL06091</t>
  </si>
  <si>
    <t>451620C  2842</t>
  </si>
  <si>
    <t>GRANT BENEKUMA OIL PALM FARMERS CIG</t>
  </si>
  <si>
    <t>IL06092</t>
  </si>
  <si>
    <t>451620CD  2842</t>
  </si>
  <si>
    <t>GRANT CHARITY CIG</t>
  </si>
  <si>
    <t>IL06093</t>
  </si>
  <si>
    <t>451620e  2842</t>
  </si>
  <si>
    <t>GRANT CHEREMBONG FOOD PRODUCERS &amp; CON. GP</t>
  </si>
  <si>
    <t>IL06094</t>
  </si>
  <si>
    <t>451620F  2842</t>
  </si>
  <si>
    <t>GRANT CHRISTIAN PROG. FARMING CIG</t>
  </si>
  <si>
    <t>IL06534</t>
  </si>
  <si>
    <t>641634  2250</t>
  </si>
  <si>
    <t>CONST FARM TO MARKET ROAD BENADE-BENAGUDI</t>
  </si>
  <si>
    <t>IL06703</t>
  </si>
  <si>
    <t>641662  2246</t>
  </si>
  <si>
    <t>CONST FORAGE WUM</t>
  </si>
  <si>
    <t>Sub Total 31</t>
  </si>
  <si>
    <t>IL06850</t>
  </si>
  <si>
    <t>451620  2252</t>
  </si>
  <si>
    <t>MUKURU AEP</t>
  </si>
  <si>
    <t>IL06851</t>
  </si>
  <si>
    <t>RURAL ELEC MUKURU VILLAGE</t>
  </si>
  <si>
    <t>CHAPTER 33 - MINFOF</t>
  </si>
  <si>
    <t>IL07007</t>
  </si>
  <si>
    <t>691620  2030</t>
  </si>
  <si>
    <t>STUDIES CONST DD MINFOF</t>
  </si>
  <si>
    <t>IL07008</t>
  </si>
  <si>
    <t>CONST DD MINFOF MENCHUM</t>
  </si>
  <si>
    <t>CHAPTER 35 - MINEFOP</t>
  </si>
  <si>
    <t>IL07048</t>
  </si>
  <si>
    <t>SUPPLY OFFICE EQUIP DDEFOP</t>
  </si>
  <si>
    <t>E398869</t>
  </si>
  <si>
    <t>451620  2250</t>
  </si>
  <si>
    <t>ROAD WORKS ESU-FURU AWA</t>
  </si>
  <si>
    <t>IL07441</t>
  </si>
  <si>
    <t>4516620  2220</t>
  </si>
  <si>
    <t>CONST. WORK DHS BENAKUMA</t>
  </si>
  <si>
    <t>IL07593</t>
  </si>
  <si>
    <t>5416621  2260</t>
  </si>
  <si>
    <t>OFFICE EQUIP DISTRICT HOSP WUM</t>
  </si>
  <si>
    <t>IL07594</t>
  </si>
  <si>
    <t>5416621  2272</t>
  </si>
  <si>
    <t>COMP. EQUIP DH WUM</t>
  </si>
  <si>
    <t>IL07595</t>
  </si>
  <si>
    <t>5416621  2276</t>
  </si>
  <si>
    <t>OFFICE AUT. EQUIP DH WUM</t>
  </si>
  <si>
    <t>IL07701</t>
  </si>
  <si>
    <t>5616628  2231</t>
  </si>
  <si>
    <t>RENOVATION IHC MODELLE</t>
  </si>
  <si>
    <t>IL07798</t>
  </si>
  <si>
    <t>661634  2221</t>
  </si>
  <si>
    <t>CONST IHC WEH</t>
  </si>
  <si>
    <t>IL08036</t>
  </si>
  <si>
    <t>641662  2279</t>
  </si>
  <si>
    <t xml:space="preserve">SPECIFIC TECH EQUIP </t>
  </si>
  <si>
    <t>IL08123</t>
  </si>
  <si>
    <t>OFFICE EQUIP SOCIAL AFFAIRS WUM</t>
  </si>
  <si>
    <t>GRAND TOTAL MENCHUM</t>
  </si>
  <si>
    <t>DONGA MANTUNG DIVISION - NKAMBE</t>
  </si>
  <si>
    <t>CHAPTER 07 - MINADT</t>
  </si>
  <si>
    <t>TERRITORIAL ADMINISTRATION - 07</t>
  </si>
  <si>
    <t>IL00120</t>
  </si>
  <si>
    <t>07 431615  2228</t>
  </si>
  <si>
    <t>REN. NEW RES. DO NKAMBE</t>
  </si>
  <si>
    <t>IL00222*</t>
  </si>
  <si>
    <t>07681626  2228</t>
  </si>
  <si>
    <t>CONST. DO RESIDENCE</t>
  </si>
  <si>
    <t>SUBTOTAL - 07</t>
  </si>
  <si>
    <t>PENITENTIARY ADMINISTRATION -  08</t>
  </si>
  <si>
    <t>IL00288</t>
  </si>
  <si>
    <t>08681615  22791</t>
  </si>
  <si>
    <t>INST. GASOIL MEAL PRISONS NKAMBE</t>
  </si>
  <si>
    <t>SUBTOTAL - 08</t>
  </si>
  <si>
    <t xml:space="preserve">CHAPTER 15 - BASIC EDUCATION </t>
  </si>
  <si>
    <t>BASIC EDUCATION - 15</t>
  </si>
  <si>
    <t>IL00641</t>
  </si>
  <si>
    <t>MOBILIER DE BUREAU</t>
  </si>
  <si>
    <t>IL02128</t>
  </si>
  <si>
    <t>CONST. CLASSROOM GS NZIBIE</t>
  </si>
  <si>
    <t>IL02129</t>
  </si>
  <si>
    <t>156616022222A</t>
  </si>
  <si>
    <t>CONST. CLASSROOMS GS NDAKA</t>
  </si>
  <si>
    <t>IL02130</t>
  </si>
  <si>
    <t>EQUIPMENT GS NZIBIE</t>
  </si>
  <si>
    <t>IL02131</t>
  </si>
  <si>
    <t>156616022261A</t>
  </si>
  <si>
    <t>EQUIPMENT GS NDAKA</t>
  </si>
  <si>
    <t>IL02132</t>
  </si>
  <si>
    <t>BENCHES GS NZIBIE</t>
  </si>
  <si>
    <t>IL02133</t>
  </si>
  <si>
    <t>156616022270A</t>
  </si>
  <si>
    <t>BENCHES GS NDAKA</t>
  </si>
  <si>
    <t>IL02264</t>
  </si>
  <si>
    <t>CONST. CLASSROOM GS KAMINE</t>
  </si>
  <si>
    <t>IL02265</t>
  </si>
  <si>
    <t>156616362222A</t>
  </si>
  <si>
    <t>CONST. CLASSROOM GS CHAKO NKANCHI</t>
  </si>
  <si>
    <t>IL02266</t>
  </si>
  <si>
    <t>CONST. BLOC GS MISAJE</t>
  </si>
  <si>
    <t>IL02669</t>
  </si>
  <si>
    <t>BENCHES GS KAMINE</t>
  </si>
  <si>
    <t>IL02267</t>
  </si>
  <si>
    <t>EQUIPMENT GS KAMINE</t>
  </si>
  <si>
    <t>IL02268</t>
  </si>
  <si>
    <t>156616362261A</t>
  </si>
  <si>
    <t>EQUIPMENT GS NKANCHI</t>
  </si>
  <si>
    <t>IL02270</t>
  </si>
  <si>
    <t>156616362270A</t>
  </si>
  <si>
    <t>BENCHES  GS NKANCHI</t>
  </si>
  <si>
    <t>IL02282</t>
  </si>
  <si>
    <t>CONST. CLASSROOMS GS NGARBUH</t>
  </si>
  <si>
    <t>IL02283</t>
  </si>
  <si>
    <t>156616402222A</t>
  </si>
  <si>
    <t>CONST. CLASSROOMS GS KAPAR</t>
  </si>
  <si>
    <t>IL02284</t>
  </si>
  <si>
    <t>CONST. BLOC LAT. GS SOP</t>
  </si>
  <si>
    <t>IL02285</t>
  </si>
  <si>
    <t>EQUIPMENT GS NGARBUH</t>
  </si>
  <si>
    <t>IL02286</t>
  </si>
  <si>
    <t>156616402261A</t>
  </si>
  <si>
    <t>EQUIPMENT GBPS KAPAR</t>
  </si>
  <si>
    <t>IL02287</t>
  </si>
  <si>
    <t>BENCHES GS NGARBUH</t>
  </si>
  <si>
    <t>IL02288</t>
  </si>
  <si>
    <t>156616402270A</t>
  </si>
  <si>
    <t>BENCHES GBPS KAPAR</t>
  </si>
  <si>
    <t>IL02308</t>
  </si>
  <si>
    <t>CONST. CLASSROOM GS BOJU</t>
  </si>
  <si>
    <t>IL02309</t>
  </si>
  <si>
    <t>15661648222A</t>
  </si>
  <si>
    <t>CONST. CLASSROOM GS NJAP</t>
  </si>
  <si>
    <t>IL02310</t>
  </si>
  <si>
    <t>EQUIPMENT GS BOJU</t>
  </si>
  <si>
    <t>IL02311</t>
  </si>
  <si>
    <t>156616482261A</t>
  </si>
  <si>
    <t>EQUIPMENT GS NJAP</t>
  </si>
  <si>
    <t>IL02312</t>
  </si>
  <si>
    <t>B ENCHES GS NJAP</t>
  </si>
  <si>
    <t>IL02313</t>
  </si>
  <si>
    <t>156616482270A</t>
  </si>
  <si>
    <t>BENCHES GS BINSHUA</t>
  </si>
  <si>
    <t>IL02314</t>
  </si>
  <si>
    <t>156616482270B</t>
  </si>
  <si>
    <t>BENCHES BS REMI</t>
  </si>
  <si>
    <t>IL02315</t>
  </si>
  <si>
    <t>156616482270C</t>
  </si>
  <si>
    <t>BENCHES GS WAT</t>
  </si>
  <si>
    <t>IL02316</t>
  </si>
  <si>
    <t>156616482270D</t>
  </si>
  <si>
    <t>BENCHES GS BOJU</t>
  </si>
  <si>
    <t>IL02326</t>
  </si>
  <si>
    <t>CONST. CLASSROOMS GS KOM</t>
  </si>
  <si>
    <t>IL02327</t>
  </si>
  <si>
    <t>15661622243A</t>
  </si>
  <si>
    <t>CONST. BLOC  LATERINE GS SIH</t>
  </si>
  <si>
    <t>IL02328</t>
  </si>
  <si>
    <t>CONST. BLOC  LATERINE GS KOM</t>
  </si>
  <si>
    <t>IL02329</t>
  </si>
  <si>
    <t>15661622243B</t>
  </si>
  <si>
    <t>CONST. BLOC  LATERINE GS SABONGARI</t>
  </si>
  <si>
    <t>IL02330</t>
  </si>
  <si>
    <t>EQUIPMENT GS KOM</t>
  </si>
  <si>
    <t>IL02331</t>
  </si>
  <si>
    <t>BENCHES GS KOM</t>
  </si>
  <si>
    <t>SUBTOTAL - 15</t>
  </si>
  <si>
    <t>MINISTERY OF FINANCE - 20</t>
  </si>
  <si>
    <t>IL03222</t>
  </si>
  <si>
    <t>REHABILITATION HOTEL DE FINANCE NKAMBE</t>
  </si>
  <si>
    <t>IL03223</t>
  </si>
  <si>
    <t>EQUIPEMENT DCF NKAMBE</t>
  </si>
  <si>
    <t>SUBTOTAL - 20</t>
  </si>
  <si>
    <t>ECONMIC AFFAIRS, PLANNING AND REGIONAL DEVELOPMENT - 22</t>
  </si>
  <si>
    <t>IL03433</t>
  </si>
  <si>
    <t>APPUI AU COMITE DE SUIVI</t>
  </si>
  <si>
    <t>IL03434</t>
  </si>
  <si>
    <t>CONST. DD MINEPAT DONGA MANTUNG</t>
  </si>
  <si>
    <t>E414134</t>
  </si>
  <si>
    <t>22  330033  2220</t>
  </si>
  <si>
    <t>CONSTRUCTION</t>
  </si>
  <si>
    <t>SUBTOTAL - 22</t>
  </si>
  <si>
    <t>SCONDARY EDUCATION - 25</t>
  </si>
  <si>
    <t>IL03735</t>
  </si>
  <si>
    <t>CONST. CLASSROOM GSS DUMBO</t>
  </si>
  <si>
    <t>IL03736</t>
  </si>
  <si>
    <t>254516152222A</t>
  </si>
  <si>
    <t>CONST. COMPUTER ROOM GTHS NKAMBE</t>
  </si>
  <si>
    <t>IL03737</t>
  </si>
  <si>
    <t>EQUIPEMENT C.E.S DE KOFFA</t>
  </si>
  <si>
    <t>IL03738</t>
  </si>
  <si>
    <t>CONST. BLOC GSS NTONG YAMBA</t>
  </si>
  <si>
    <t>IL03740</t>
  </si>
  <si>
    <t>PURCHASE OF COMPUTER GSS TALLA</t>
  </si>
  <si>
    <t>IL03741</t>
  </si>
  <si>
    <t>KITS METIER BOIS CETIC NKAMBE</t>
  </si>
  <si>
    <t>IL04221</t>
  </si>
  <si>
    <t>MATERIEL AU C,E,S DE KUTA</t>
  </si>
  <si>
    <t>IL04236</t>
  </si>
  <si>
    <t>TABLE BANC LYCEE DE AKO</t>
  </si>
  <si>
    <t>IL04431</t>
  </si>
  <si>
    <t>EQUIPEMENT ATELIER D'ELECTRICITE</t>
  </si>
  <si>
    <t>IL04435</t>
  </si>
  <si>
    <t>KIT ELECTRICITE CETIC DE MBOT</t>
  </si>
  <si>
    <t>IL04436</t>
  </si>
  <si>
    <t>255516482270A</t>
  </si>
  <si>
    <t>TABLE BANC CETIC DE MBOT</t>
  </si>
  <si>
    <t>IL04437</t>
  </si>
  <si>
    <t>EQUIPMENT CETIC KOFFA NWA</t>
  </si>
  <si>
    <t>IL04724</t>
  </si>
  <si>
    <t>PHOTOCOPY MACHINE GBHS NDU</t>
  </si>
  <si>
    <t>IL04976</t>
  </si>
  <si>
    <t>EQUIPEMENT LT NKAMBE</t>
  </si>
  <si>
    <t>IL04977</t>
  </si>
  <si>
    <t>TABLE BANC LT NKAMBE</t>
  </si>
  <si>
    <t>IL04978</t>
  </si>
  <si>
    <t>PURCHASE OF COMPUTER LT NKAMBE</t>
  </si>
  <si>
    <t>IL04979</t>
  </si>
  <si>
    <t>EQUIUIPEMENT ATELIER IH LT NKAMBE</t>
  </si>
  <si>
    <t>IL04980</t>
  </si>
  <si>
    <t>255716482279A</t>
  </si>
  <si>
    <t>EQUIPEMENT ATELIER LT NKAMBE</t>
  </si>
  <si>
    <t>IL05315</t>
  </si>
  <si>
    <t>CONST. CLASSROOM GSS CHUNGHE</t>
  </si>
  <si>
    <t>IL05316</t>
  </si>
  <si>
    <t>256616152222A</t>
  </si>
  <si>
    <t>CONST. CLASSROOMS GTC LUH</t>
  </si>
  <si>
    <t>IL05317</t>
  </si>
  <si>
    <t>256616152222B</t>
  </si>
  <si>
    <t>CONTS. CLASSROOM GHS TAKU</t>
  </si>
  <si>
    <t>IL05318</t>
  </si>
  <si>
    <t>256616152222C</t>
  </si>
  <si>
    <t>CONST. CLASSROOMS GTC KOFFA</t>
  </si>
  <si>
    <t>IL05319</t>
  </si>
  <si>
    <t>BENCHES GSS CHUNGHE</t>
  </si>
  <si>
    <t>IL05320</t>
  </si>
  <si>
    <t>256616152270A</t>
  </si>
  <si>
    <t>BENCHES GTC LUH</t>
  </si>
  <si>
    <t>IL05321</t>
  </si>
  <si>
    <t>25661652270B</t>
  </si>
  <si>
    <t>BENCHES GHS TAKU</t>
  </si>
  <si>
    <t>IL05322</t>
  </si>
  <si>
    <t>256616152270C</t>
  </si>
  <si>
    <t>BENCHES GTC KOFFA</t>
  </si>
  <si>
    <t>YOUTHS AFFAIRS - 26</t>
  </si>
  <si>
    <t>IL05570</t>
  </si>
  <si>
    <t>ACHAT MTERIELS DDJEUN NKAMBE</t>
  </si>
  <si>
    <t>SUBTOTAL - 26</t>
  </si>
  <si>
    <t>AGRICULTURE AND RURAL DEVELOPMENT - 30</t>
  </si>
  <si>
    <t>IL06080</t>
  </si>
  <si>
    <t>RENOVATION DAADER MISAJE</t>
  </si>
  <si>
    <t>IL06081</t>
  </si>
  <si>
    <t>SUBV. KISOH PALM OIL CIG</t>
  </si>
  <si>
    <t>IL06082</t>
  </si>
  <si>
    <t>304516152842A</t>
  </si>
  <si>
    <t>SUBV. PROGRESSIVE BORDER FARMER CIG</t>
  </si>
  <si>
    <t>IL06083</t>
  </si>
  <si>
    <t>304516152842B</t>
  </si>
  <si>
    <t>SUBV. MUYE PALM CIG</t>
  </si>
  <si>
    <t>IL06084</t>
  </si>
  <si>
    <t>304516152842C</t>
  </si>
  <si>
    <t>SUBV. HOL WAR CIG</t>
  </si>
  <si>
    <t>IL06085</t>
  </si>
  <si>
    <t>304516152842D</t>
  </si>
  <si>
    <t>SUBV. TIKAR OIL PALM DEVELOPMENT</t>
  </si>
  <si>
    <t>IL06086</t>
  </si>
  <si>
    <t>304516152842E</t>
  </si>
  <si>
    <t>SUBV. MAVENEH MULTIPURPOSE CIG</t>
  </si>
  <si>
    <t>IL06087</t>
  </si>
  <si>
    <t>304516152842F</t>
  </si>
  <si>
    <t>SUBV. AGRA BASE FARMING CIG</t>
  </si>
  <si>
    <t>IL06536</t>
  </si>
  <si>
    <t>EQUIPMENT CEAC BONCHUP MBAA</t>
  </si>
  <si>
    <t>SUBTOTAL - 30</t>
  </si>
  <si>
    <t>LIVESTOCK, FISHERY AND ANIMAL INDUSTRY - 31</t>
  </si>
  <si>
    <t>IL06603</t>
  </si>
  <si>
    <t>REHABILITATION DD MINEPIA</t>
  </si>
  <si>
    <t>IL06700</t>
  </si>
  <si>
    <t>CONST. CATTLE MARKET MISAJE</t>
  </si>
  <si>
    <t>IL06701</t>
  </si>
  <si>
    <t>CONST. FORAGE MISAJE</t>
  </si>
  <si>
    <t>IL06702</t>
  </si>
  <si>
    <t>CONSTRUCTION TUERIE DE NKAMBE</t>
  </si>
  <si>
    <t>SUBTOTAL - 31</t>
  </si>
  <si>
    <t>WATER AND ENERGY - 32</t>
  </si>
  <si>
    <t>IL06847</t>
  </si>
  <si>
    <t>AMENAGEMENT DD MINEE NKAMBE</t>
  </si>
  <si>
    <t>IL06848</t>
  </si>
  <si>
    <t>AMENAGEMENT MBIYEH AEP</t>
  </si>
  <si>
    <t>IL06849</t>
  </si>
  <si>
    <t>RURAL ELECTRIFICATION NTUMBAW</t>
  </si>
  <si>
    <t>SUBTOTAL - 32</t>
  </si>
  <si>
    <t>PUBLIC WORKS - 36</t>
  </si>
  <si>
    <t>IL07113</t>
  </si>
  <si>
    <t>RAHABILITATION CASE DE PASSAGE DDTP NKAMBE</t>
  </si>
  <si>
    <t>IL07114</t>
  </si>
  <si>
    <t>RAHABILITATION DDTP NKAMBE</t>
  </si>
  <si>
    <t>IL07246</t>
  </si>
  <si>
    <t>EQUIPMENT COMMUNE SABONGARI</t>
  </si>
  <si>
    <t>SUBTOTAL - 36</t>
  </si>
  <si>
    <t>E387623</t>
  </si>
  <si>
    <t>36  451615  2250</t>
  </si>
  <si>
    <t>REHABILITATION DU LA VOIRIE EN TERRE DE MISAJE</t>
  </si>
  <si>
    <t>PUBLIC HEALTH - 40</t>
  </si>
  <si>
    <t>IL07434</t>
  </si>
  <si>
    <t>EXTENTION  LOCAUX CSI ABONGSHIE</t>
  </si>
  <si>
    <t>IL07591</t>
  </si>
  <si>
    <t>RENOVATION LOCAUX HD NKAMBE</t>
  </si>
  <si>
    <t>IL07698</t>
  </si>
  <si>
    <t>RENOVATION LOCAUX CSI NTONG</t>
  </si>
  <si>
    <t>IL07799</t>
  </si>
  <si>
    <t>CONSTRUCTIONN CSI SOLLE</t>
  </si>
  <si>
    <t>SUBTOTAL - 40</t>
  </si>
  <si>
    <t>SOCIAL AFFAIRS - 42</t>
  </si>
  <si>
    <t>IL08031</t>
  </si>
  <si>
    <t>APPAREILS A LA COMMUNE DE NDU</t>
  </si>
  <si>
    <t>IL08032</t>
  </si>
  <si>
    <t>ACQUISITION APPAREIL COMMUNE DE NKAMBE</t>
  </si>
  <si>
    <t>SUBTOTAL - 42</t>
  </si>
  <si>
    <t>GRAND TOTAL DONGA MANTUNG</t>
  </si>
  <si>
    <t>GRAND TOTAL DIVISIONAL PROJECTS</t>
  </si>
  <si>
    <t>NGOKETUNJIA - INVESTMENT BUDGET FOR FY2010 (NW REGION)</t>
  </si>
  <si>
    <t>BOYO - INVESTMENT BUDGET FOR FY2010 (NW REGION)</t>
  </si>
  <si>
    <r>
      <t xml:space="preserve">CONSTRUCTION BATIMENT </t>
    </r>
    <r>
      <rPr>
        <b/>
        <sz val="9"/>
        <rFont val="Arial"/>
        <family val="2"/>
      </rPr>
      <t>PREFETURE</t>
    </r>
  </si>
  <si>
    <r>
      <t xml:space="preserve">EQUIP.RESIDENCE </t>
    </r>
    <r>
      <rPr>
        <b/>
        <sz val="9"/>
        <rFont val="Arial"/>
        <family val="2"/>
      </rPr>
      <t>1ER ADJOINT PREF.</t>
    </r>
  </si>
  <si>
    <r>
      <t xml:space="preserve">TRAVAUX DE REFECTION </t>
    </r>
    <r>
      <rPr>
        <b/>
        <sz val="9"/>
        <rFont val="Arial"/>
        <family val="2"/>
      </rPr>
      <t>SOUS PREFECTURE BELO</t>
    </r>
  </si>
  <si>
    <r>
      <t xml:space="preserve">EQUIPEMENT DE LA </t>
    </r>
    <r>
      <rPr>
        <b/>
        <sz val="9"/>
        <rFont val="Arial"/>
        <family val="2"/>
      </rPr>
      <t>SOUS PREFECTURE NJINIKOM</t>
    </r>
  </si>
  <si>
    <r>
      <t xml:space="preserve">FINITION MUR D ENCEIN </t>
    </r>
    <r>
      <rPr>
        <b/>
        <sz val="9"/>
        <rFont val="Arial"/>
        <family val="2"/>
      </rPr>
      <t>PRISON FUNDONG</t>
    </r>
  </si>
  <si>
    <r>
      <t xml:space="preserve">CONST. TOILETTES DE DETEN </t>
    </r>
    <r>
      <rPr>
        <b/>
        <sz val="9"/>
        <rFont val="Arial"/>
        <family val="2"/>
      </rPr>
      <t>PRISON FDG</t>
    </r>
  </si>
  <si>
    <r>
      <t xml:space="preserve">CONST. D UN BLOC ADMINIS </t>
    </r>
    <r>
      <rPr>
        <b/>
        <sz val="9"/>
        <rFont val="Arial"/>
        <family val="2"/>
      </rPr>
      <t>PRISON FDG</t>
    </r>
  </si>
  <si>
    <r>
      <t xml:space="preserve">VRD </t>
    </r>
    <r>
      <rPr>
        <b/>
        <sz val="9"/>
        <rFont val="Arial"/>
        <family val="2"/>
      </rPr>
      <t>PRISON FUNDONG</t>
    </r>
  </si>
  <si>
    <r>
      <t xml:space="preserve">FOR. AVEC POMPE MANU. </t>
    </r>
    <r>
      <rPr>
        <b/>
        <sz val="9"/>
        <rFont val="Arial"/>
        <family val="2"/>
      </rPr>
      <t>PRISON FDG</t>
    </r>
  </si>
  <si>
    <r>
      <t xml:space="preserve">EQUIP.EN MAT. DIVERS </t>
    </r>
    <r>
      <rPr>
        <b/>
        <sz val="9"/>
        <rFont val="Arial"/>
        <family val="2"/>
      </rPr>
      <t>PRISON FUNDONG</t>
    </r>
  </si>
  <si>
    <r>
      <t xml:space="preserve">EQUIP. EN MAT. BUR.PHD </t>
    </r>
    <r>
      <rPr>
        <b/>
        <sz val="9"/>
        <rFont val="Arial"/>
        <family val="2"/>
      </rPr>
      <t>DDEB</t>
    </r>
  </si>
  <si>
    <r>
      <t xml:space="preserve">EQUIP. EN MOBILIER DE BUREAU </t>
    </r>
    <r>
      <rPr>
        <b/>
        <sz val="9"/>
        <rFont val="Arial"/>
        <family val="2"/>
      </rPr>
      <t>DDEB</t>
    </r>
  </si>
  <si>
    <r>
      <t xml:space="preserve">EQUIP. EN TABLES BANCS </t>
    </r>
    <r>
      <rPr>
        <b/>
        <sz val="9"/>
        <rFont val="Arial"/>
        <family val="2"/>
      </rPr>
      <t>GTTC FUNDONG</t>
    </r>
  </si>
  <si>
    <r>
      <t xml:space="preserve">CONST. SALLES DE CLASSE </t>
    </r>
    <r>
      <rPr>
        <b/>
        <sz val="9"/>
        <rFont val="Arial"/>
        <family val="2"/>
      </rPr>
      <t>G.S BELO</t>
    </r>
  </si>
  <si>
    <r>
      <t xml:space="preserve">REHABILITATION </t>
    </r>
    <r>
      <rPr>
        <b/>
        <sz val="9"/>
        <rFont val="Arial"/>
        <family val="2"/>
      </rPr>
      <t>G.S SOWI</t>
    </r>
  </si>
  <si>
    <r>
      <t xml:space="preserve">CONST. BLOCS LATRINES </t>
    </r>
    <r>
      <rPr>
        <b/>
        <sz val="9"/>
        <rFont val="Arial"/>
        <family val="2"/>
      </rPr>
      <t>G.S NJINIKEJEM</t>
    </r>
  </si>
  <si>
    <r>
      <t xml:space="preserve">CONST. BLOCS LATRINES </t>
    </r>
    <r>
      <rPr>
        <b/>
        <sz val="9"/>
        <rFont val="Arial"/>
        <family val="2"/>
      </rPr>
      <t>G.S JINKFUIN</t>
    </r>
  </si>
  <si>
    <r>
      <t xml:space="preserve">FORAGE EQUIPE </t>
    </r>
    <r>
      <rPr>
        <b/>
        <sz val="9"/>
        <rFont val="Arial"/>
        <family val="2"/>
      </rPr>
      <t>G.S BELO</t>
    </r>
  </si>
  <si>
    <r>
      <t>BRANCH.AU RESEAU AES SONEL</t>
    </r>
    <r>
      <rPr>
        <b/>
        <sz val="9"/>
        <rFont val="Arial"/>
        <family val="2"/>
      </rPr>
      <t>G.S ACHA</t>
    </r>
    <r>
      <rPr>
        <sz val="9"/>
        <rFont val="Arial"/>
        <family val="2"/>
      </rPr>
      <t xml:space="preserve"> </t>
    </r>
  </si>
  <si>
    <r>
      <t>BRANCH.AU RESEAU AES SONEL</t>
    </r>
    <r>
      <rPr>
        <b/>
        <sz val="9"/>
        <rFont val="Arial"/>
        <family val="2"/>
      </rPr>
      <t>GBNS BELO</t>
    </r>
  </si>
  <si>
    <r>
      <t xml:space="preserve">EQUIP. EN BUREAU DE MAITRE </t>
    </r>
    <r>
      <rPr>
        <b/>
        <sz val="9"/>
        <rFont val="Arial"/>
        <family val="2"/>
      </rPr>
      <t>G.S BELO</t>
    </r>
  </si>
  <si>
    <r>
      <t xml:space="preserve">EQUIP. EN TABLES BANCS </t>
    </r>
    <r>
      <rPr>
        <b/>
        <sz val="9"/>
        <rFont val="Arial"/>
        <family val="2"/>
      </rPr>
      <t>GS NJINIKEJEM</t>
    </r>
  </si>
  <si>
    <r>
      <t xml:space="preserve">EQUIP. EN TABLES BANCS </t>
    </r>
    <r>
      <rPr>
        <b/>
        <sz val="9"/>
        <rFont val="Arial"/>
        <family val="2"/>
      </rPr>
      <t>GS BELO</t>
    </r>
  </si>
  <si>
    <r>
      <t xml:space="preserve">CONST. SALLES DE CLASSE </t>
    </r>
    <r>
      <rPr>
        <b/>
        <sz val="9"/>
        <rFont val="Arial"/>
        <family val="2"/>
      </rPr>
      <t>G.S MUNGONG</t>
    </r>
  </si>
  <si>
    <r>
      <t xml:space="preserve">REHABILITATION </t>
    </r>
    <r>
      <rPr>
        <b/>
        <sz val="9"/>
        <rFont val="Arial"/>
        <family val="2"/>
      </rPr>
      <t>G.S SAFF</t>
    </r>
  </si>
  <si>
    <r>
      <t xml:space="preserve">REHABILITATION </t>
    </r>
    <r>
      <rPr>
        <b/>
        <sz val="9"/>
        <rFont val="Arial"/>
        <family val="2"/>
      </rPr>
      <t>G.S NGONAVISI</t>
    </r>
  </si>
  <si>
    <r>
      <t xml:space="preserve">CONST. BLOCS LATRINES </t>
    </r>
    <r>
      <rPr>
        <b/>
        <sz val="9"/>
        <rFont val="Arial"/>
        <family val="2"/>
      </rPr>
      <t>G.S FONFUKA</t>
    </r>
  </si>
  <si>
    <r>
      <t xml:space="preserve">EQUIP. EN BUREAU DE MAITRE </t>
    </r>
    <r>
      <rPr>
        <b/>
        <sz val="9"/>
        <rFont val="Arial"/>
        <family val="2"/>
      </rPr>
      <t>GS MUNGONG</t>
    </r>
  </si>
  <si>
    <r>
      <t xml:space="preserve">EQUIP. EN TABLE BANCS </t>
    </r>
    <r>
      <rPr>
        <b/>
        <sz val="9"/>
        <rFont val="Arial"/>
        <family val="2"/>
      </rPr>
      <t>G.S MUNGONG</t>
    </r>
  </si>
  <si>
    <r>
      <t xml:space="preserve">CONST. SALLES DE CLASSE </t>
    </r>
    <r>
      <rPr>
        <b/>
        <sz val="9"/>
        <rFont val="Arial"/>
        <family val="2"/>
      </rPr>
      <t>G.S ATONDUM</t>
    </r>
  </si>
  <si>
    <r>
      <t xml:space="preserve">REHABILITATION </t>
    </r>
    <r>
      <rPr>
        <b/>
        <sz val="9"/>
        <rFont val="Arial"/>
        <family val="2"/>
      </rPr>
      <t>GS LAIKOM</t>
    </r>
  </si>
  <si>
    <r>
      <t xml:space="preserve">CONST. BLOCS LATRINE </t>
    </r>
    <r>
      <rPr>
        <b/>
        <sz val="9"/>
        <rFont val="Arial"/>
        <family val="2"/>
      </rPr>
      <t>GS FUNDONG TOWN</t>
    </r>
  </si>
  <si>
    <r>
      <t xml:space="preserve">BRACH.AU RESEAU AES  </t>
    </r>
    <r>
      <rPr>
        <b/>
        <sz val="9"/>
        <rFont val="Arial"/>
        <family val="2"/>
      </rPr>
      <t>GS FUNDUNG TOWN</t>
    </r>
  </si>
  <si>
    <r>
      <t xml:space="preserve">BRACH.AU RESEAU AES SONEL </t>
    </r>
    <r>
      <rPr>
        <b/>
        <sz val="9"/>
        <rFont val="Arial"/>
        <family val="2"/>
      </rPr>
      <t xml:space="preserve">GBNS FUNDUNG </t>
    </r>
  </si>
  <si>
    <r>
      <t xml:space="preserve">EQUIP. EN BUREAU DE MAITRE </t>
    </r>
    <r>
      <rPr>
        <b/>
        <sz val="9"/>
        <rFont val="Arial"/>
        <family val="2"/>
      </rPr>
      <t>GS ATONDUM</t>
    </r>
  </si>
  <si>
    <r>
      <t xml:space="preserve">EQUIP. EN TABLE BANCS </t>
    </r>
    <r>
      <rPr>
        <b/>
        <sz val="9"/>
        <rFont val="Arial"/>
        <family val="2"/>
      </rPr>
      <t>GS ALIM</t>
    </r>
  </si>
  <si>
    <r>
      <t xml:space="preserve">EQUIP. EN TABLE BANCS </t>
    </r>
    <r>
      <rPr>
        <b/>
        <sz val="9"/>
        <rFont val="Arial"/>
        <family val="2"/>
      </rPr>
      <t>GS ATONDUM</t>
    </r>
  </si>
  <si>
    <r>
      <t xml:space="preserve">CONST. SALLES DE CLASSE </t>
    </r>
    <r>
      <rPr>
        <b/>
        <sz val="9"/>
        <rFont val="Arial"/>
        <family val="2"/>
      </rPr>
      <t>G.S MBWENI</t>
    </r>
  </si>
  <si>
    <r>
      <t xml:space="preserve">CONST. SALLES DE CLASSE </t>
    </r>
    <r>
      <rPr>
        <b/>
        <sz val="9"/>
        <rFont val="Arial"/>
        <family val="2"/>
      </rPr>
      <t>G.S ELEH</t>
    </r>
  </si>
  <si>
    <r>
      <t xml:space="preserve">REHABILITATION </t>
    </r>
    <r>
      <rPr>
        <b/>
        <sz val="9"/>
        <rFont val="Arial"/>
        <family val="2"/>
      </rPr>
      <t>G.S YANG</t>
    </r>
  </si>
  <si>
    <r>
      <t xml:space="preserve">REHABILITATION </t>
    </r>
    <r>
      <rPr>
        <b/>
        <sz val="9"/>
        <rFont val="Arial"/>
        <family val="2"/>
      </rPr>
      <t>G.S BAINGEH</t>
    </r>
  </si>
  <si>
    <r>
      <t xml:space="preserve">CONST. BLOCS LATRINES </t>
    </r>
    <r>
      <rPr>
        <b/>
        <sz val="9"/>
        <rFont val="Arial"/>
        <family val="2"/>
      </rPr>
      <t>G.S KIKFUINI</t>
    </r>
  </si>
  <si>
    <r>
      <t xml:space="preserve">EQUIP. EN BUREAU DE MAITRE </t>
    </r>
    <r>
      <rPr>
        <b/>
        <sz val="9"/>
        <rFont val="Arial"/>
        <family val="2"/>
      </rPr>
      <t>G.S MBWENI</t>
    </r>
  </si>
  <si>
    <r>
      <t xml:space="preserve">EQUIP. EN BUREAU DE MAITRE </t>
    </r>
    <r>
      <rPr>
        <b/>
        <sz val="9"/>
        <rFont val="Arial"/>
        <family val="2"/>
      </rPr>
      <t>G.S ELEH</t>
    </r>
  </si>
  <si>
    <r>
      <t xml:space="preserve">EQUIP. EN TABLE BANCS </t>
    </r>
    <r>
      <rPr>
        <b/>
        <sz val="9"/>
        <rFont val="Arial"/>
        <family val="2"/>
      </rPr>
      <t>G.S ELEH</t>
    </r>
  </si>
  <si>
    <r>
      <t xml:space="preserve">EQUIP. EN TABLE BANCS </t>
    </r>
    <r>
      <rPr>
        <b/>
        <sz val="9"/>
        <rFont val="Arial"/>
        <family val="2"/>
      </rPr>
      <t>G.S MBWENI</t>
    </r>
  </si>
  <si>
    <r>
      <t xml:space="preserve">EQUIP. EN TABLE BANCS </t>
    </r>
    <r>
      <rPr>
        <b/>
        <sz val="9"/>
        <rFont val="Arial"/>
        <family val="2"/>
      </rPr>
      <t>G.S NJINIKOM</t>
    </r>
  </si>
  <si>
    <r>
      <t xml:space="preserve">MAITRISE D'OEUVRE  </t>
    </r>
    <r>
      <rPr>
        <b/>
        <sz val="9"/>
        <rFont val="Arial"/>
        <family val="2"/>
      </rPr>
      <t>HOTEL DES FINANCES</t>
    </r>
  </si>
  <si>
    <r>
      <t xml:space="preserve">ACHEV. DES TRAVAU </t>
    </r>
    <r>
      <rPr>
        <b/>
        <sz val="9"/>
        <rFont val="Arial"/>
        <family val="2"/>
      </rPr>
      <t>HOTEL DES FINANCES</t>
    </r>
    <r>
      <rPr>
        <sz val="9"/>
        <rFont val="Arial"/>
        <family val="2"/>
      </rPr>
      <t xml:space="preserve"> </t>
    </r>
  </si>
  <si>
    <r>
      <t xml:space="preserve">EQUIPEMENT </t>
    </r>
    <r>
      <rPr>
        <b/>
        <sz val="9"/>
        <rFont val="Arial"/>
        <family val="2"/>
      </rPr>
      <t xml:space="preserve">C.D.F </t>
    </r>
  </si>
  <si>
    <r>
      <t xml:space="preserve">CONSTRUCTION </t>
    </r>
    <r>
      <rPr>
        <b/>
        <sz val="9"/>
        <rFont val="Arial"/>
        <family val="2"/>
      </rPr>
      <t>PERCEPTION BELO</t>
    </r>
  </si>
  <si>
    <r>
      <t xml:space="preserve">APPUI AU COMITE DE SUIVI DU BIP </t>
    </r>
    <r>
      <rPr>
        <b/>
        <sz val="9"/>
        <rFont val="Arial"/>
        <family val="2"/>
      </rPr>
      <t>DD MINEPAT</t>
    </r>
  </si>
  <si>
    <r>
      <t xml:space="preserve">CONST. CLOTURE </t>
    </r>
    <r>
      <rPr>
        <b/>
        <sz val="9"/>
        <rFont val="Arial"/>
        <family val="2"/>
      </rPr>
      <t>DD MINEPAT</t>
    </r>
  </si>
  <si>
    <r>
      <t xml:space="preserve">EQUIPEMENT </t>
    </r>
    <r>
      <rPr>
        <b/>
        <sz val="9"/>
        <rFont val="Arial"/>
        <family val="2"/>
      </rPr>
      <t>DD MINEPAT</t>
    </r>
  </si>
  <si>
    <r>
      <t xml:space="preserve">CONST. DE 02 SALLES DE CLASSE </t>
    </r>
    <r>
      <rPr>
        <b/>
        <sz val="9"/>
        <rFont val="Arial"/>
        <family val="2"/>
      </rPr>
      <t>GSS ABU</t>
    </r>
  </si>
  <si>
    <r>
      <t>CONST. D'UN BLOC SANITAIRE</t>
    </r>
    <r>
      <rPr>
        <b/>
        <sz val="9"/>
        <rFont val="Arial"/>
        <family val="2"/>
      </rPr>
      <t xml:space="preserve"> GSS MELI</t>
    </r>
    <r>
      <rPr>
        <sz val="9"/>
        <rFont val="Arial"/>
        <family val="2"/>
      </rPr>
      <t xml:space="preserve"> </t>
    </r>
  </si>
  <si>
    <r>
      <t xml:space="preserve">BRANCHEMENT EN ELECTRICITE </t>
    </r>
    <r>
      <rPr>
        <b/>
        <sz val="9"/>
        <rFont val="Arial"/>
        <family val="2"/>
      </rPr>
      <t>GTC NJINIKOM</t>
    </r>
  </si>
  <si>
    <r>
      <t xml:space="preserve">KITS ELECTRICITE EQUIPEMENT </t>
    </r>
    <r>
      <rPr>
        <b/>
        <sz val="9"/>
        <rFont val="Arial"/>
        <family val="2"/>
      </rPr>
      <t>CETIC NJINIKOM</t>
    </r>
  </si>
  <si>
    <r>
      <t xml:space="preserve">EQUIP. EN TABLE BANCS </t>
    </r>
    <r>
      <rPr>
        <b/>
        <sz val="9"/>
        <rFont val="Arial"/>
        <family val="2"/>
      </rPr>
      <t>CETIC KIMBI</t>
    </r>
  </si>
  <si>
    <r>
      <t xml:space="preserve">EQUIP. DE L'ATELIER DE MACONNERI </t>
    </r>
    <r>
      <rPr>
        <b/>
        <sz val="9"/>
        <rFont val="Arial"/>
        <family val="2"/>
      </rPr>
      <t>CETIC KIMBI</t>
    </r>
  </si>
  <si>
    <r>
      <t xml:space="preserve">EQUIP. EN TABLES BANCS </t>
    </r>
    <r>
      <rPr>
        <b/>
        <sz val="9"/>
        <rFont val="Arial"/>
        <family val="2"/>
      </rPr>
      <t>CES BINGO</t>
    </r>
  </si>
  <si>
    <r>
      <t xml:space="preserve">RONEO TYPEUR A STENCIL MAN.&amp;ELE. </t>
    </r>
    <r>
      <rPr>
        <b/>
        <sz val="9"/>
        <rFont val="Arial"/>
        <family val="2"/>
      </rPr>
      <t>CES ADUK</t>
    </r>
  </si>
  <si>
    <r>
      <t xml:space="preserve">EQUIP.EN TABLE BANCS </t>
    </r>
    <r>
      <rPr>
        <b/>
        <sz val="9"/>
        <rFont val="Arial"/>
        <family val="2"/>
      </rPr>
      <t>CES MELI</t>
    </r>
  </si>
  <si>
    <r>
      <t xml:space="preserve">EQUIP.EN TABLE BANCS </t>
    </r>
    <r>
      <rPr>
        <b/>
        <sz val="9"/>
        <rFont val="Arial"/>
        <family val="2"/>
      </rPr>
      <t>CES ABU</t>
    </r>
  </si>
  <si>
    <r>
      <t xml:space="preserve">ACQUISITION D'UN MICRO-ORDINATEUR </t>
    </r>
    <r>
      <rPr>
        <b/>
        <sz val="9"/>
        <rFont val="Arial"/>
        <family val="2"/>
      </rPr>
      <t>CES MELI</t>
    </r>
  </si>
  <si>
    <r>
      <t xml:space="preserve">EQUIP. EN TABLES BANCS </t>
    </r>
    <r>
      <rPr>
        <b/>
        <sz val="9"/>
        <rFont val="Arial"/>
        <family val="2"/>
      </rPr>
      <t>CETIC NJINIKOM</t>
    </r>
  </si>
  <si>
    <r>
      <t xml:space="preserve">ACQUI. D'UN MICRO-ORDINATEUR </t>
    </r>
    <r>
      <rPr>
        <b/>
        <sz val="9"/>
        <rFont val="Arial"/>
        <family val="2"/>
      </rPr>
      <t>CETIC NJINIKOM</t>
    </r>
  </si>
  <si>
    <r>
      <t xml:space="preserve">EQUIP. EN TABLE BANCS </t>
    </r>
    <r>
      <rPr>
        <b/>
        <sz val="9"/>
        <rFont val="Arial"/>
        <family val="2"/>
      </rPr>
      <t>LYCEE FONFUKA</t>
    </r>
  </si>
  <si>
    <r>
      <t xml:space="preserve">EQUIP. EN TABLES BANCS </t>
    </r>
    <r>
      <rPr>
        <b/>
        <sz val="9"/>
        <rFont val="Arial"/>
        <family val="2"/>
      </rPr>
      <t>LYCEE MBESSA</t>
    </r>
  </si>
  <si>
    <r>
      <t xml:space="preserve">EQUIP. DU BLOC ADM. </t>
    </r>
    <r>
      <rPr>
        <b/>
        <sz val="9"/>
        <rFont val="Arial"/>
        <family val="2"/>
      </rPr>
      <t>GBHS FUNDONG</t>
    </r>
  </si>
  <si>
    <r>
      <t xml:space="preserve">ACQUI. D'UN MICRO-ORDINATEUR </t>
    </r>
    <r>
      <rPr>
        <b/>
        <sz val="9"/>
        <rFont val="Arial"/>
        <family val="2"/>
      </rPr>
      <t xml:space="preserve">GTHS FUNDONG </t>
    </r>
  </si>
  <si>
    <r>
      <t xml:space="preserve">EQUIP.DE L'ATELIER F4 </t>
    </r>
    <r>
      <rPr>
        <b/>
        <sz val="9"/>
        <rFont val="Arial"/>
        <family val="2"/>
      </rPr>
      <t>GTHS FUNDONG</t>
    </r>
  </si>
  <si>
    <r>
      <t xml:space="preserve">CONST. 02 SALLES DE CLASSE </t>
    </r>
    <r>
      <rPr>
        <b/>
        <sz val="9"/>
        <rFont val="Arial"/>
        <family val="2"/>
      </rPr>
      <t>GTHS FUNDONG</t>
    </r>
  </si>
  <si>
    <r>
      <t xml:space="preserve">CONST. DU CENTRE DE RES </t>
    </r>
    <r>
      <rPr>
        <b/>
        <sz val="9"/>
        <rFont val="Arial"/>
        <family val="2"/>
      </rPr>
      <t>GBHS FUNDONG</t>
    </r>
  </si>
  <si>
    <r>
      <t xml:space="preserve">CONST. 02 SALLES DE CLASSE </t>
    </r>
    <r>
      <rPr>
        <b/>
        <sz val="9"/>
        <rFont val="Arial"/>
        <family val="2"/>
      </rPr>
      <t>GSS IBAL ACHA</t>
    </r>
  </si>
  <si>
    <r>
      <t xml:space="preserve">CONST. 02 SALLES DE CLASSE </t>
    </r>
    <r>
      <rPr>
        <b/>
        <sz val="9"/>
        <rFont val="Arial"/>
        <family val="2"/>
      </rPr>
      <t>GTC NJINIKOM</t>
    </r>
  </si>
  <si>
    <r>
      <t xml:space="preserve">CONST.02 SALLES DE CLASSE </t>
    </r>
    <r>
      <rPr>
        <b/>
        <sz val="9"/>
        <rFont val="Arial"/>
        <family val="2"/>
      </rPr>
      <t>GTC KIMBI</t>
    </r>
  </si>
  <si>
    <r>
      <t xml:space="preserve">EQUIP. EN 60 TABLES BANC </t>
    </r>
    <r>
      <rPr>
        <b/>
        <sz val="9"/>
        <rFont val="Arial"/>
        <family val="2"/>
      </rPr>
      <t>GTHS FUNDONG</t>
    </r>
  </si>
  <si>
    <r>
      <t xml:space="preserve">EQUIP. EN 60 TABLES BANC </t>
    </r>
    <r>
      <rPr>
        <b/>
        <sz val="9"/>
        <rFont val="Arial"/>
        <family val="2"/>
      </rPr>
      <t>GSS IBAL ACHA</t>
    </r>
  </si>
  <si>
    <r>
      <t xml:space="preserve">EQUIP. EN 60 TABLES BANC </t>
    </r>
    <r>
      <rPr>
        <b/>
        <sz val="9"/>
        <rFont val="Arial"/>
        <family val="2"/>
      </rPr>
      <t>GTC NJINIKOM</t>
    </r>
  </si>
  <si>
    <r>
      <t xml:space="preserve">EQUIP. EN 60 TABLES BANC </t>
    </r>
    <r>
      <rPr>
        <b/>
        <sz val="9"/>
        <rFont val="Arial"/>
        <family val="2"/>
      </rPr>
      <t>GTC KIMBI</t>
    </r>
  </si>
  <si>
    <r>
      <t xml:space="preserve">REFECTION </t>
    </r>
    <r>
      <rPr>
        <b/>
        <sz val="9"/>
        <rFont val="Arial"/>
        <family val="2"/>
      </rPr>
      <t>DDADER</t>
    </r>
  </si>
  <si>
    <r>
      <t xml:space="preserve">AMENAGEMENT </t>
    </r>
    <r>
      <rPr>
        <b/>
        <sz val="9"/>
        <rFont val="Arial"/>
        <family val="2"/>
      </rPr>
      <t>DD MINEE</t>
    </r>
  </si>
  <si>
    <r>
      <t xml:space="preserve">ACQUISITION MOBILIER DE BUREAU </t>
    </r>
    <r>
      <rPr>
        <b/>
        <sz val="9"/>
        <rFont val="Arial"/>
        <family val="2"/>
      </rPr>
      <t>DD MINEE</t>
    </r>
  </si>
  <si>
    <r>
      <t xml:space="preserve">EQUIP. COMMUNES POUR TRA. </t>
    </r>
    <r>
      <rPr>
        <b/>
        <sz val="9"/>
        <rFont val="Arial"/>
        <family val="2"/>
      </rPr>
      <t>FUJUA-NGWA-ABUH</t>
    </r>
  </si>
  <si>
    <r>
      <t xml:space="preserve">CONSTRUCTION </t>
    </r>
    <r>
      <rPr>
        <b/>
        <sz val="9"/>
        <rFont val="Arial"/>
        <family val="2"/>
      </rPr>
      <t>HD FUNDONG</t>
    </r>
  </si>
  <si>
    <r>
      <t xml:space="preserve">EQUIPEMENT </t>
    </r>
    <r>
      <rPr>
        <b/>
        <sz val="9"/>
        <rFont val="Arial"/>
        <family val="2"/>
      </rPr>
      <t>HD FUNDONG</t>
    </r>
  </si>
  <si>
    <r>
      <t xml:space="preserve">RENOVATION /AMENAGEMENT </t>
    </r>
    <r>
      <rPr>
        <b/>
        <sz val="9"/>
        <rFont val="Arial"/>
        <family val="2"/>
      </rPr>
      <t>CSI KONENE</t>
    </r>
  </si>
  <si>
    <r>
      <t xml:space="preserve"> EQUIP. EN MATERIEL </t>
    </r>
    <r>
      <rPr>
        <b/>
        <sz val="9"/>
        <rFont val="Arial"/>
        <family val="2"/>
      </rPr>
      <t>CENTRE SOCIAL FUNDONG</t>
    </r>
  </si>
  <si>
    <r>
      <t xml:space="preserve">ACQUI. MOBILIER D. </t>
    </r>
    <r>
      <rPr>
        <b/>
        <sz val="9"/>
        <rFont val="Arial"/>
        <family val="2"/>
      </rPr>
      <t>CENTRE SOCIAL FUNDONG</t>
    </r>
  </si>
  <si>
    <r>
      <t xml:space="preserve">ACQUI. DES APPAREILLAGE </t>
    </r>
    <r>
      <rPr>
        <b/>
        <sz val="9"/>
        <rFont val="Arial"/>
        <family val="2"/>
      </rPr>
      <t>COMMUNE FUNDONG</t>
    </r>
  </si>
  <si>
    <t>MEZAM - INVESTMENT BUDGET FOR FY2010 (NW REGION)</t>
  </si>
  <si>
    <t>BUI - INVESTMENT BUDGET FOR FY2010 (NW REGION)</t>
  </si>
  <si>
    <t>MOMO - INVESTMENT BUDGET FOR FY2010 (NW REGION)</t>
  </si>
  <si>
    <t>MENCHUM - INVESTMENT BUDGET FOR FY2010 (NW REGION)</t>
  </si>
  <si>
    <t>DONGA MANTUNG - INVESTMENT BUDGET FOR FY2010 (NW REGION)</t>
  </si>
  <si>
    <t>Chapter 23 - TOURISM</t>
  </si>
  <si>
    <t xml:space="preserve"> </t>
  </si>
  <si>
    <t>Snapshot of the 2011 Budget of the North-West Region</t>
  </si>
  <si>
    <t>,</t>
  </si>
  <si>
    <t xml:space="preserve">*Allocations are on a semestral basis </t>
  </si>
  <si>
    <t>TOTAL Nort West Region</t>
  </si>
  <si>
    <t>Snapshot of the 2010 Budget of the North-West Region</t>
  </si>
  <si>
    <t>RUNNING BUDGET FOR 2010</t>
  </si>
  <si>
    <t>INVESTMENT BUDGET FOR 2010</t>
  </si>
  <si>
    <t>TOTAL BUDGET (INVESTMENT + RUNNING) FOR 2010</t>
  </si>
  <si>
    <t>Selected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</si>
</sst>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#,##0;[Red]#,##0"/>
    <numFmt numFmtId="166" formatCode="0.0%"/>
    <numFmt numFmtId="167" formatCode="_(* #,##0_);_(* \(#,##0\);_(* &quot;-&quot;??_);_(@_)"/>
    <numFmt numFmtId="168" formatCode="_(* #,##0.0_);_(* \(#,##0.0\);_(* &quot;-&quot;??_);_(@_)"/>
  </numFmts>
  <fonts count="4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sz val="8"/>
      <name val="Comic Sans MS"/>
      <family val="4"/>
    </font>
    <font>
      <b/>
      <sz val="16"/>
      <name val="Comic Sans MS"/>
      <family val="4"/>
    </font>
    <font>
      <b/>
      <sz val="8"/>
      <name val="Comic Sans MS"/>
      <family val="4"/>
    </font>
    <font>
      <b/>
      <i/>
      <sz val="6"/>
      <name val="Comic Sans MS"/>
      <family val="4"/>
    </font>
    <font>
      <b/>
      <i/>
      <sz val="8"/>
      <name val="Comic Sans MS"/>
      <family val="4"/>
    </font>
    <font>
      <sz val="6"/>
      <name val="Comic Sans MS"/>
      <family val="4"/>
    </font>
    <font>
      <sz val="7"/>
      <name val="Comic Sans MS"/>
      <family val="4"/>
    </font>
    <font>
      <i/>
      <sz val="8"/>
      <name val="Comic Sans MS"/>
      <family val="4"/>
    </font>
    <font>
      <sz val="7"/>
      <name val="Arial"/>
      <family val="2"/>
    </font>
    <font>
      <sz val="10"/>
      <color indexed="8"/>
      <name val="Comic Sans MS"/>
      <family val="4"/>
    </font>
    <font>
      <sz val="8"/>
      <color indexed="8"/>
      <name val="Comic Sans MS"/>
      <family val="4"/>
    </font>
    <font>
      <b/>
      <sz val="10"/>
      <color indexed="8"/>
      <name val="Comic Sans MS"/>
      <family val="4"/>
    </font>
    <font>
      <b/>
      <sz val="8"/>
      <color indexed="8"/>
      <name val="Comic Sans MS"/>
      <family val="4"/>
    </font>
    <font>
      <b/>
      <sz val="7"/>
      <color indexed="8"/>
      <name val="Comic Sans MS"/>
      <family val="4"/>
    </font>
    <font>
      <b/>
      <sz val="10"/>
      <color indexed="8"/>
      <name val="Footlight MT Light"/>
      <family val="1"/>
    </font>
    <font>
      <b/>
      <sz val="8"/>
      <color indexed="8"/>
      <name val="Footlight MT Light"/>
      <family val="1"/>
    </font>
    <font>
      <b/>
      <sz val="7"/>
      <color indexed="8"/>
      <name val="Footlight MT Light"/>
      <family val="1"/>
    </font>
    <font>
      <b/>
      <sz val="8"/>
      <name val="Footlight MT Light"/>
      <family val="1"/>
    </font>
    <font>
      <b/>
      <sz val="9"/>
      <name val="Felix Titling"/>
      <family val="5"/>
    </font>
    <font>
      <b/>
      <sz val="8"/>
      <name val="Felix Titling"/>
      <family val="5"/>
    </font>
    <font>
      <b/>
      <i/>
      <sz val="8"/>
      <name val="Felix Titling"/>
      <family val="5"/>
    </font>
    <font>
      <i/>
      <sz val="8"/>
      <name val="Felix Titling"/>
      <family val="5"/>
    </font>
    <font>
      <b/>
      <i/>
      <sz val="7"/>
      <name val="Felix Titling"/>
      <family val="5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8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164" fontId="9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415">
    <xf numFmtId="0" fontId="0" fillId="0" borderId="0" xfId="0"/>
    <xf numFmtId="165" fontId="0" fillId="0" borderId="0" xfId="0" applyNumberFormat="1"/>
    <xf numFmtId="0" fontId="3" fillId="0" borderId="0" xfId="0" applyFont="1"/>
    <xf numFmtId="0" fontId="5" fillId="0" borderId="0" xfId="0" applyFont="1"/>
    <xf numFmtId="165" fontId="5" fillId="0" borderId="0" xfId="0" applyNumberFormat="1" applyFont="1"/>
    <xf numFmtId="0" fontId="7" fillId="0" borderId="0" xfId="0" applyFont="1"/>
    <xf numFmtId="0" fontId="2" fillId="0" borderId="1" xfId="0" applyFont="1" applyBorder="1"/>
    <xf numFmtId="0" fontId="6" fillId="0" borderId="1" xfId="0" applyFont="1" applyBorder="1"/>
    <xf numFmtId="165" fontId="5" fillId="2" borderId="1" xfId="0" applyNumberFormat="1" applyFont="1" applyFill="1" applyBorder="1"/>
    <xf numFmtId="10" fontId="5" fillId="2" borderId="1" xfId="3" applyNumberFormat="1" applyFont="1" applyFill="1" applyBorder="1"/>
    <xf numFmtId="165" fontId="6" fillId="2" borderId="1" xfId="0" applyNumberFormat="1" applyFont="1" applyFill="1" applyBorder="1"/>
    <xf numFmtId="10" fontId="6" fillId="2" borderId="1" xfId="3" applyNumberFormat="1" applyFont="1" applyFill="1" applyBorder="1"/>
    <xf numFmtId="165" fontId="5" fillId="3" borderId="1" xfId="0" applyNumberFormat="1" applyFont="1" applyFill="1" applyBorder="1"/>
    <xf numFmtId="10" fontId="5" fillId="3" borderId="1" xfId="3" applyNumberFormat="1" applyFont="1" applyFill="1" applyBorder="1"/>
    <xf numFmtId="165" fontId="6" fillId="3" borderId="1" xfId="0" applyNumberFormat="1" applyFont="1" applyFill="1" applyBorder="1"/>
    <xf numFmtId="165" fontId="10" fillId="3" borderId="1" xfId="0" applyNumberFormat="1" applyFont="1" applyFill="1" applyBorder="1"/>
    <xf numFmtId="10" fontId="6" fillId="3" borderId="1" xfId="3" applyNumberFormat="1" applyFont="1" applyFill="1" applyBorder="1"/>
    <xf numFmtId="165" fontId="5" fillId="4" borderId="1" xfId="0" applyNumberFormat="1" applyFont="1" applyFill="1" applyBorder="1"/>
    <xf numFmtId="10" fontId="5" fillId="4" borderId="1" xfId="3" applyNumberFormat="1" applyFont="1" applyFill="1" applyBorder="1"/>
    <xf numFmtId="165" fontId="6" fillId="4" borderId="1" xfId="0" applyNumberFormat="1" applyFont="1" applyFill="1" applyBorder="1"/>
    <xf numFmtId="10" fontId="6" fillId="4" borderId="1" xfId="3" applyNumberFormat="1" applyFont="1" applyFill="1" applyBorder="1"/>
    <xf numFmtId="165" fontId="5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12" fillId="0" borderId="0" xfId="2" applyFont="1"/>
    <xf numFmtId="0" fontId="2" fillId="0" borderId="0" xfId="2" applyFont="1"/>
    <xf numFmtId="0" fontId="12" fillId="0" borderId="0" xfId="2" applyFont="1" applyBorder="1"/>
    <xf numFmtId="0" fontId="2" fillId="0" borderId="0" xfId="2" applyFont="1" applyBorder="1"/>
    <xf numFmtId="0" fontId="8" fillId="0" borderId="0" xfId="2" applyFont="1" applyBorder="1"/>
    <xf numFmtId="2" fontId="10" fillId="0" borderId="0" xfId="2" applyNumberFormat="1" applyFont="1" applyBorder="1"/>
    <xf numFmtId="2" fontId="7" fillId="0" borderId="0" xfId="2" applyNumberFormat="1" applyFont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0" fontId="10" fillId="0" borderId="0" xfId="2" applyFont="1" applyBorder="1"/>
    <xf numFmtId="0" fontId="8" fillId="0" borderId="0" xfId="2" applyFont="1" applyBorder="1" applyAlignment="1">
      <alignment horizontal="center"/>
    </xf>
    <xf numFmtId="165" fontId="7" fillId="0" borderId="0" xfId="2" applyNumberFormat="1" applyFont="1" applyBorder="1"/>
    <xf numFmtId="2" fontId="2" fillId="0" borderId="0" xfId="2" applyNumberFormat="1" applyFont="1" applyBorder="1"/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/>
    </xf>
    <xf numFmtId="0" fontId="8" fillId="0" borderId="2" xfId="2" applyFont="1" applyBorder="1"/>
    <xf numFmtId="165" fontId="6" fillId="0" borderId="3" xfId="2" applyNumberFormat="1" applyFont="1" applyBorder="1" applyAlignment="1">
      <alignment horizontal="center"/>
    </xf>
    <xf numFmtId="0" fontId="8" fillId="0" borderId="4" xfId="2" applyFont="1" applyBorder="1"/>
    <xf numFmtId="0" fontId="9" fillId="0" borderId="5" xfId="2" applyFont="1" applyBorder="1"/>
    <xf numFmtId="0" fontId="7" fillId="0" borderId="6" xfId="2" applyFont="1" applyBorder="1" applyAlignment="1">
      <alignment horizontal="center" vertical="center"/>
    </xf>
    <xf numFmtId="0" fontId="7" fillId="0" borderId="4" xfId="2" applyFont="1" applyBorder="1"/>
    <xf numFmtId="0" fontId="9" fillId="0" borderId="4" xfId="2" applyFont="1" applyBorder="1"/>
    <xf numFmtId="0" fontId="9" fillId="0" borderId="0" xfId="2" applyFont="1"/>
    <xf numFmtId="0" fontId="8" fillId="0" borderId="1" xfId="2" applyFont="1" applyBorder="1" applyAlignment="1">
      <alignment horizontal="center"/>
    </xf>
    <xf numFmtId="0" fontId="9" fillId="0" borderId="0" xfId="2" applyFont="1" applyBorder="1"/>
    <xf numFmtId="0" fontId="9" fillId="0" borderId="0" xfId="2" applyFont="1" applyBorder="1" applyAlignment="1">
      <alignment horizontal="center"/>
    </xf>
    <xf numFmtId="165" fontId="9" fillId="0" borderId="0" xfId="2" applyNumberFormat="1" applyFont="1" applyBorder="1" applyAlignment="1">
      <alignment horizontal="center"/>
    </xf>
    <xf numFmtId="165" fontId="9" fillId="0" borderId="0" xfId="2" applyNumberFormat="1" applyFont="1" applyBorder="1"/>
    <xf numFmtId="3" fontId="9" fillId="0" borderId="0" xfId="2" applyNumberFormat="1" applyFont="1" applyBorder="1" applyAlignment="1">
      <alignment horizontal="center"/>
    </xf>
    <xf numFmtId="0" fontId="9" fillId="0" borderId="0" xfId="2" applyFont="1" applyFill="1" applyBorder="1"/>
    <xf numFmtId="165" fontId="7" fillId="0" borderId="0" xfId="2" applyNumberFormat="1" applyFont="1" applyBorder="1" applyAlignment="1">
      <alignment horizontal="right"/>
    </xf>
    <xf numFmtId="165" fontId="10" fillId="0" borderId="0" xfId="2" applyNumberFormat="1" applyFont="1" applyBorder="1" applyAlignment="1">
      <alignment horizontal="right"/>
    </xf>
    <xf numFmtId="0" fontId="9" fillId="0" borderId="0" xfId="2" applyFont="1" applyAlignment="1">
      <alignment horizontal="center"/>
    </xf>
    <xf numFmtId="0" fontId="8" fillId="0" borderId="7" xfId="2" applyFont="1" applyBorder="1" applyAlignment="1">
      <alignment horizontal="center"/>
    </xf>
    <xf numFmtId="0" fontId="8" fillId="0" borderId="8" xfId="2" applyFont="1" applyBorder="1" applyAlignment="1">
      <alignment horizontal="center"/>
    </xf>
    <xf numFmtId="0" fontId="5" fillId="0" borderId="7" xfId="2" applyFont="1" applyBorder="1"/>
    <xf numFmtId="0" fontId="5" fillId="0" borderId="1" xfId="2" applyFont="1" applyBorder="1" applyAlignment="1">
      <alignment horizontal="center"/>
    </xf>
    <xf numFmtId="3" fontId="5" fillId="0" borderId="1" xfId="2" applyNumberFormat="1" applyFont="1" applyBorder="1" applyAlignment="1">
      <alignment horizontal="center"/>
    </xf>
    <xf numFmtId="0" fontId="5" fillId="0" borderId="1" xfId="2" applyFont="1" applyBorder="1"/>
    <xf numFmtId="165" fontId="5" fillId="0" borderId="1" xfId="2" applyNumberFormat="1" applyFont="1" applyBorder="1"/>
    <xf numFmtId="2" fontId="5" fillId="0" borderId="8" xfId="2" applyNumberFormat="1" applyFont="1" applyBorder="1"/>
    <xf numFmtId="0" fontId="11" fillId="0" borderId="1" xfId="2" applyFont="1" applyBorder="1"/>
    <xf numFmtId="0" fontId="11" fillId="0" borderId="1" xfId="2" applyFont="1" applyBorder="1" applyAlignment="1">
      <alignment horizontal="center"/>
    </xf>
    <xf numFmtId="165" fontId="11" fillId="0" borderId="1" xfId="2" applyNumberFormat="1" applyFont="1" applyBorder="1" applyAlignment="1">
      <alignment horizontal="right"/>
    </xf>
    <xf numFmtId="165" fontId="11" fillId="0" borderId="1" xfId="2" applyNumberFormat="1" applyFont="1" applyBorder="1" applyAlignment="1"/>
    <xf numFmtId="2" fontId="11" fillId="0" borderId="1" xfId="2" applyNumberFormat="1" applyFont="1" applyBorder="1" applyAlignment="1">
      <alignment horizontal="center"/>
    </xf>
    <xf numFmtId="2" fontId="6" fillId="0" borderId="8" xfId="2" applyNumberFormat="1" applyFont="1" applyBorder="1"/>
    <xf numFmtId="165" fontId="5" fillId="0" borderId="1" xfId="2" applyNumberFormat="1" applyFont="1" applyFill="1" applyBorder="1"/>
    <xf numFmtId="3" fontId="5" fillId="0" borderId="1" xfId="2" applyNumberFormat="1" applyFont="1" applyBorder="1"/>
    <xf numFmtId="165" fontId="5" fillId="0" borderId="1" xfId="2" applyNumberFormat="1" applyFont="1" applyBorder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/>
    </xf>
    <xf numFmtId="2" fontId="6" fillId="0" borderId="1" xfId="2" applyNumberFormat="1" applyFont="1" applyBorder="1" applyAlignment="1">
      <alignment horizontal="center"/>
    </xf>
    <xf numFmtId="2" fontId="6" fillId="0" borderId="1" xfId="2" applyNumberFormat="1" applyFont="1" applyBorder="1" applyAlignment="1">
      <alignment horizontal="center" vertical="center"/>
    </xf>
    <xf numFmtId="165" fontId="11" fillId="0" borderId="1" xfId="2" applyNumberFormat="1" applyFont="1" applyBorder="1" applyAlignment="1">
      <alignment horizontal="center"/>
    </xf>
    <xf numFmtId="165" fontId="6" fillId="0" borderId="1" xfId="2" applyNumberFormat="1" applyFont="1" applyBorder="1" applyAlignment="1">
      <alignment horizontal="center" vertical="center"/>
    </xf>
    <xf numFmtId="165" fontId="6" fillId="0" borderId="1" xfId="2" applyNumberFormat="1" applyFont="1" applyBorder="1" applyAlignment="1">
      <alignment horizontal="right" vertical="center"/>
    </xf>
    <xf numFmtId="165" fontId="6" fillId="0" borderId="1" xfId="2" applyNumberFormat="1" applyFont="1" applyBorder="1" applyAlignment="1">
      <alignment horizontal="center"/>
    </xf>
    <xf numFmtId="165" fontId="6" fillId="0" borderId="1" xfId="2" applyNumberFormat="1" applyFont="1" applyBorder="1" applyAlignment="1">
      <alignment horizontal="right"/>
    </xf>
    <xf numFmtId="2" fontId="5" fillId="0" borderId="1" xfId="2" applyNumberFormat="1" applyFont="1" applyBorder="1" applyAlignment="1">
      <alignment horizontal="center"/>
    </xf>
    <xf numFmtId="3" fontId="5" fillId="0" borderId="1" xfId="2" applyNumberFormat="1" applyFont="1" applyBorder="1" applyAlignment="1">
      <alignment horizontal="right" vertical="center"/>
    </xf>
    <xf numFmtId="0" fontId="5" fillId="0" borderId="7" xfId="2" applyFont="1" applyFill="1" applyBorder="1"/>
    <xf numFmtId="165" fontId="5" fillId="0" borderId="1" xfId="2" applyNumberFormat="1" applyFont="1" applyBorder="1" applyAlignment="1">
      <alignment horizontal="right"/>
    </xf>
    <xf numFmtId="0" fontId="5" fillId="0" borderId="9" xfId="2" applyFont="1" applyFill="1" applyBorder="1"/>
    <xf numFmtId="0" fontId="5" fillId="0" borderId="10" xfId="2" applyFont="1" applyBorder="1"/>
    <xf numFmtId="0" fontId="5" fillId="0" borderId="3" xfId="2" applyFont="1" applyBorder="1" applyAlignment="1">
      <alignment horizontal="center"/>
    </xf>
    <xf numFmtId="0" fontId="6" fillId="0" borderId="3" xfId="2" applyFont="1" applyBorder="1"/>
    <xf numFmtId="0" fontId="5" fillId="0" borderId="3" xfId="2" applyFont="1" applyBorder="1"/>
    <xf numFmtId="2" fontId="11" fillId="0" borderId="3" xfId="2" applyNumberFormat="1" applyFont="1" applyBorder="1" applyAlignment="1">
      <alignment horizontal="center"/>
    </xf>
    <xf numFmtId="2" fontId="6" fillId="0" borderId="11" xfId="2" applyNumberFormat="1" applyFont="1" applyBorder="1"/>
    <xf numFmtId="0" fontId="14" fillId="0" borderId="0" xfId="2" applyFont="1"/>
    <xf numFmtId="0" fontId="14" fillId="0" borderId="0" xfId="2" applyFont="1" applyAlignment="1">
      <alignment horizontal="center"/>
    </xf>
    <xf numFmtId="0" fontId="18" fillId="0" borderId="0" xfId="2" applyFont="1"/>
    <xf numFmtId="0" fontId="14" fillId="0" borderId="0" xfId="2" applyFont="1" applyAlignment="1">
      <alignment horizontal="right"/>
    </xf>
    <xf numFmtId="0" fontId="16" fillId="0" borderId="0" xfId="2" applyFont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Border="1" applyAlignment="1">
      <alignment horizontal="center"/>
    </xf>
    <xf numFmtId="0" fontId="14" fillId="0" borderId="0" xfId="2" applyFont="1" applyBorder="1"/>
    <xf numFmtId="0" fontId="16" fillId="0" borderId="12" xfId="2" applyFont="1" applyBorder="1" applyAlignment="1">
      <alignment horizontal="left" vertical="center"/>
    </xf>
    <xf numFmtId="0" fontId="14" fillId="0" borderId="12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25" fillId="0" borderId="1" xfId="2" applyFont="1" applyBorder="1" applyAlignment="1">
      <alignment horizontal="left"/>
    </xf>
    <xf numFmtId="0" fontId="14" fillId="0" borderId="1" xfId="2" applyFont="1" applyBorder="1" applyAlignment="1">
      <alignment horizontal="left" vertical="center"/>
    </xf>
    <xf numFmtId="165" fontId="14" fillId="0" borderId="0" xfId="2" applyNumberFormat="1" applyFont="1"/>
    <xf numFmtId="0" fontId="14" fillId="0" borderId="0" xfId="2" applyFont="1" applyFill="1" applyBorder="1"/>
    <xf numFmtId="0" fontId="5" fillId="0" borderId="0" xfId="2" applyFont="1"/>
    <xf numFmtId="0" fontId="5" fillId="0" borderId="1" xfId="2" applyFont="1" applyBorder="1" applyAlignment="1">
      <alignment horizontal="left" vertical="center"/>
    </xf>
    <xf numFmtId="0" fontId="40" fillId="0" borderId="1" xfId="2" applyFont="1" applyBorder="1" applyAlignment="1">
      <alignment horizontal="left" vertical="center"/>
    </xf>
    <xf numFmtId="0" fontId="41" fillId="0" borderId="1" xfId="2" applyFont="1" applyBorder="1" applyAlignment="1">
      <alignment horizontal="left"/>
    </xf>
    <xf numFmtId="0" fontId="42" fillId="0" borderId="0" xfId="2" applyFont="1"/>
    <xf numFmtId="0" fontId="5" fillId="4" borderId="7" xfId="2" applyFont="1" applyFill="1" applyBorder="1"/>
    <xf numFmtId="0" fontId="5" fillId="4" borderId="1" xfId="2" applyFont="1" applyFill="1" applyBorder="1" applyAlignment="1">
      <alignment horizontal="center"/>
    </xf>
    <xf numFmtId="0" fontId="5" fillId="4" borderId="1" xfId="2" applyFont="1" applyFill="1" applyBorder="1"/>
    <xf numFmtId="165" fontId="5" fillId="4" borderId="1" xfId="2" applyNumberFormat="1" applyFont="1" applyFill="1" applyBorder="1"/>
    <xf numFmtId="0" fontId="5" fillId="4" borderId="1" xfId="2" applyFont="1" applyFill="1" applyBorder="1" applyAlignment="1">
      <alignment horizontal="center" vertical="center"/>
    </xf>
    <xf numFmtId="2" fontId="5" fillId="4" borderId="8" xfId="2" applyNumberFormat="1" applyFont="1" applyFill="1" applyBorder="1"/>
    <xf numFmtId="165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3" fontId="5" fillId="4" borderId="1" xfId="2" applyNumberFormat="1" applyFont="1" applyFill="1" applyBorder="1" applyAlignment="1">
      <alignment horizontal="center"/>
    </xf>
    <xf numFmtId="0" fontId="11" fillId="4" borderId="1" xfId="2" applyFont="1" applyFill="1" applyBorder="1"/>
    <xf numFmtId="165" fontId="6" fillId="4" borderId="1" xfId="2" applyNumberFormat="1" applyFont="1" applyFill="1" applyBorder="1" applyAlignment="1">
      <alignment horizontal="center"/>
    </xf>
    <xf numFmtId="165" fontId="6" fillId="4" borderId="1" xfId="2" applyNumberFormat="1" applyFont="1" applyFill="1" applyBorder="1" applyAlignment="1">
      <alignment horizontal="right"/>
    </xf>
    <xf numFmtId="2" fontId="6" fillId="4" borderId="1" xfId="2" applyNumberFormat="1" applyFont="1" applyFill="1" applyBorder="1" applyAlignment="1">
      <alignment horizontal="center"/>
    </xf>
    <xf numFmtId="2" fontId="6" fillId="4" borderId="8" xfId="2" applyNumberFormat="1" applyFont="1" applyFill="1" applyBorder="1"/>
    <xf numFmtId="0" fontId="5" fillId="4" borderId="7" xfId="2" applyFont="1" applyFill="1" applyBorder="1" applyAlignment="1">
      <alignment horizontal="center" vertical="center"/>
    </xf>
    <xf numFmtId="165" fontId="11" fillId="4" borderId="1" xfId="2" applyNumberFormat="1" applyFont="1" applyFill="1" applyBorder="1" applyAlignment="1">
      <alignment horizontal="right"/>
    </xf>
    <xf numFmtId="2" fontId="6" fillId="4" borderId="1" xfId="2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0" fillId="6" borderId="1" xfId="2" applyFont="1" applyFill="1" applyBorder="1" applyAlignment="1">
      <alignment horizontal="center"/>
    </xf>
    <xf numFmtId="0" fontId="3" fillId="6" borderId="1" xfId="2" applyFont="1" applyFill="1" applyBorder="1" applyAlignment="1">
      <alignment horizontal="center"/>
    </xf>
    <xf numFmtId="0" fontId="3" fillId="6" borderId="29" xfId="2" applyFont="1" applyFill="1" applyBorder="1" applyAlignment="1">
      <alignment horizontal="center"/>
    </xf>
    <xf numFmtId="0" fontId="2" fillId="7" borderId="30" xfId="2" applyFont="1" applyFill="1" applyBorder="1"/>
    <xf numFmtId="165" fontId="2" fillId="8" borderId="1" xfId="2" applyNumberFormat="1" applyFont="1" applyFill="1" applyBorder="1"/>
    <xf numFmtId="166" fontId="2" fillId="8" borderId="1" xfId="4" applyNumberFormat="1" applyFont="1" applyFill="1" applyBorder="1"/>
    <xf numFmtId="165" fontId="2" fillId="7" borderId="1" xfId="2" applyNumberFormat="1" applyFont="1" applyFill="1" applyBorder="1"/>
    <xf numFmtId="166" fontId="2" fillId="7" borderId="1" xfId="4" applyNumberFormat="1" applyFont="1" applyFill="1" applyBorder="1"/>
    <xf numFmtId="166" fontId="2" fillId="7" borderId="29" xfId="4" applyNumberFormat="1" applyFont="1" applyFill="1" applyBorder="1"/>
    <xf numFmtId="0" fontId="10" fillId="7" borderId="31" xfId="2" applyFont="1" applyFill="1" applyBorder="1"/>
    <xf numFmtId="165" fontId="10" fillId="8" borderId="32" xfId="2" applyNumberFormat="1" applyFont="1" applyFill="1" applyBorder="1"/>
    <xf numFmtId="166" fontId="10" fillId="8" borderId="32" xfId="4" applyNumberFormat="1" applyFont="1" applyFill="1" applyBorder="1"/>
    <xf numFmtId="165" fontId="10" fillId="7" borderId="32" xfId="2" applyNumberFormat="1" applyFont="1" applyFill="1" applyBorder="1"/>
    <xf numFmtId="166" fontId="10" fillId="7" borderId="32" xfId="4" applyNumberFormat="1" applyFont="1" applyFill="1" applyBorder="1"/>
    <xf numFmtId="166" fontId="10" fillId="7" borderId="33" xfId="4" applyNumberFormat="1" applyFont="1" applyFill="1" applyBorder="1"/>
    <xf numFmtId="165" fontId="5" fillId="0" borderId="0" xfId="2" applyNumberFormat="1" applyFont="1"/>
    <xf numFmtId="0" fontId="9" fillId="0" borderId="0" xfId="2"/>
    <xf numFmtId="165" fontId="9" fillId="0" borderId="0" xfId="2" applyNumberFormat="1"/>
    <xf numFmtId="0" fontId="9" fillId="0" borderId="0" xfId="2" applyAlignment="1">
      <alignment horizontal="center"/>
    </xf>
    <xf numFmtId="0" fontId="9" fillId="0" borderId="0" xfId="2" applyFont="1" applyAlignment="1">
      <alignment horizontal="left"/>
    </xf>
    <xf numFmtId="0" fontId="45" fillId="9" borderId="1" xfId="0" applyFont="1" applyFill="1" applyBorder="1"/>
    <xf numFmtId="0" fontId="9" fillId="9" borderId="1" xfId="2" applyFont="1" applyFill="1" applyBorder="1"/>
    <xf numFmtId="166" fontId="0" fillId="0" borderId="0" xfId="0" applyNumberFormat="1" applyBorder="1"/>
    <xf numFmtId="166" fontId="9" fillId="0" borderId="0" xfId="2" applyNumberFormat="1" applyBorder="1"/>
    <xf numFmtId="166" fontId="0" fillId="0" borderId="18" xfId="0" applyNumberFormat="1" applyBorder="1"/>
    <xf numFmtId="166" fontId="9" fillId="0" borderId="18" xfId="2" applyNumberFormat="1" applyBorder="1"/>
    <xf numFmtId="166" fontId="10" fillId="8" borderId="1" xfId="2" applyNumberFormat="1" applyFont="1" applyFill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166" fontId="10" fillId="6" borderId="29" xfId="2" applyNumberFormat="1" applyFont="1" applyFill="1" applyBorder="1" applyAlignment="1">
      <alignment horizontal="center"/>
    </xf>
    <xf numFmtId="0" fontId="9" fillId="0" borderId="0" xfId="2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6" fontId="2" fillId="8" borderId="1" xfId="2" applyNumberFormat="1" applyFont="1" applyFill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166" fontId="2" fillId="6" borderId="1" xfId="2" applyNumberFormat="1" applyFont="1" applyFill="1" applyBorder="1" applyAlignment="1">
      <alignment horizontal="center"/>
    </xf>
    <xf numFmtId="166" fontId="2" fillId="6" borderId="29" xfId="2" applyNumberFormat="1" applyFont="1" applyFill="1" applyBorder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Alignment="1">
      <alignment horizontal="left"/>
    </xf>
    <xf numFmtId="0" fontId="46" fillId="9" borderId="23" xfId="2" applyFont="1" applyFill="1" applyBorder="1" applyAlignment="1">
      <alignment horizontal="center" vertical="center"/>
    </xf>
    <xf numFmtId="0" fontId="43" fillId="9" borderId="28" xfId="0" applyFont="1" applyFill="1" applyBorder="1"/>
    <xf numFmtId="2" fontId="13" fillId="9" borderId="24" xfId="2" applyNumberFormat="1" applyFont="1" applyFill="1" applyBorder="1" applyAlignment="1">
      <alignment horizontal="center" vertical="center"/>
    </xf>
    <xf numFmtId="2" fontId="4" fillId="9" borderId="25" xfId="2" applyNumberFormat="1" applyFont="1" applyFill="1" applyBorder="1" applyAlignment="1">
      <alignment horizontal="center" vertical="center"/>
    </xf>
    <xf numFmtId="2" fontId="4" fillId="9" borderId="27" xfId="2" applyNumberFormat="1" applyFont="1" applyFill="1" applyBorder="1" applyAlignment="1">
      <alignment horizontal="center" vertical="center"/>
    </xf>
    <xf numFmtId="0" fontId="7" fillId="9" borderId="15" xfId="2" applyFont="1" applyFill="1" applyBorder="1" applyAlignment="1">
      <alignment horizontal="center"/>
    </xf>
    <xf numFmtId="0" fontId="7" fillId="9" borderId="34" xfId="2" applyFont="1" applyFill="1" applyBorder="1" applyAlignment="1">
      <alignment horizontal="center"/>
    </xf>
    <xf numFmtId="0" fontId="9" fillId="0" borderId="0" xfId="2" applyAlignment="1">
      <alignment horizontal="center"/>
    </xf>
    <xf numFmtId="0" fontId="44" fillId="0" borderId="0" xfId="0" applyFont="1" applyAlignment="1">
      <alignment horizontal="center"/>
    </xf>
    <xf numFmtId="0" fontId="13" fillId="0" borderId="19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13" fillId="0" borderId="21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8" fillId="6" borderId="23" xfId="2" applyFont="1" applyFill="1" applyBorder="1" applyAlignment="1">
      <alignment horizontal="center" vertical="center"/>
    </xf>
    <xf numFmtId="0" fontId="45" fillId="6" borderId="28" xfId="0" applyFont="1" applyFill="1" applyBorder="1"/>
    <xf numFmtId="2" fontId="8" fillId="6" borderId="24" xfId="2" applyNumberFormat="1" applyFont="1" applyFill="1" applyBorder="1" applyAlignment="1">
      <alignment horizontal="center" vertical="center"/>
    </xf>
    <xf numFmtId="2" fontId="8" fillId="6" borderId="25" xfId="2" applyNumberFormat="1" applyFont="1" applyFill="1" applyBorder="1" applyAlignment="1">
      <alignment horizontal="center" vertical="center"/>
    </xf>
    <xf numFmtId="2" fontId="8" fillId="6" borderId="26" xfId="2" applyNumberFormat="1" applyFont="1" applyFill="1" applyBorder="1" applyAlignment="1">
      <alignment horizontal="center" vertical="center"/>
    </xf>
    <xf numFmtId="2" fontId="8" fillId="6" borderId="27" xfId="2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2" fontId="8" fillId="0" borderId="0" xfId="0" applyNumberFormat="1" applyFont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13" fillId="0" borderId="17" xfId="2" applyFont="1" applyBorder="1" applyAlignment="1">
      <alignment vertical="center"/>
    </xf>
    <xf numFmtId="0" fontId="0" fillId="0" borderId="17" xfId="0" applyBorder="1" applyAlignment="1">
      <alignment vertical="center"/>
    </xf>
    <xf numFmtId="0" fontId="6" fillId="0" borderId="35" xfId="2" applyFont="1" applyBorder="1" applyAlignment="1">
      <alignment vertical="center"/>
    </xf>
    <xf numFmtId="0" fontId="6" fillId="0" borderId="36" xfId="2" applyFont="1" applyBorder="1" applyAlignment="1">
      <alignment vertical="center"/>
    </xf>
    <xf numFmtId="0" fontId="6" fillId="0" borderId="37" xfId="2" applyFont="1" applyBorder="1" applyAlignment="1">
      <alignment vertical="center"/>
    </xf>
    <xf numFmtId="0" fontId="6" fillId="4" borderId="35" xfId="2" applyFont="1" applyFill="1" applyBorder="1" applyAlignment="1">
      <alignment vertical="center"/>
    </xf>
    <xf numFmtId="0" fontId="6" fillId="4" borderId="36" xfId="2" applyFont="1" applyFill="1" applyBorder="1" applyAlignment="1">
      <alignment vertical="center"/>
    </xf>
    <xf numFmtId="0" fontId="6" fillId="4" borderId="37" xfId="2" applyFont="1" applyFill="1" applyBorder="1" applyAlignment="1">
      <alignment vertical="center"/>
    </xf>
    <xf numFmtId="0" fontId="13" fillId="0" borderId="17" xfId="2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4" fillId="0" borderId="0" xfId="2" applyFont="1" applyAlignment="1">
      <alignment horizontal="left"/>
    </xf>
    <xf numFmtId="0" fontId="8" fillId="0" borderId="1" xfId="2" applyFont="1" applyBorder="1" applyAlignment="1">
      <alignment horizontal="left"/>
    </xf>
    <xf numFmtId="0" fontId="42" fillId="0" borderId="0" xfId="2" applyFont="1" applyAlignment="1">
      <alignment horizontal="left"/>
    </xf>
    <xf numFmtId="0" fontId="6" fillId="0" borderId="1" xfId="2" applyFont="1" applyBorder="1" applyAlignment="1">
      <alignment horizontal="left" vertical="center"/>
    </xf>
    <xf numFmtId="0" fontId="5" fillId="0" borderId="1" xfId="2" applyFont="1" applyBorder="1" applyAlignment="1">
      <alignment horizontal="left"/>
    </xf>
    <xf numFmtId="165" fontId="5" fillId="0" borderId="1" xfId="2" applyNumberFormat="1" applyFont="1" applyBorder="1" applyAlignment="1">
      <alignment horizontal="left"/>
    </xf>
    <xf numFmtId="2" fontId="5" fillId="0" borderId="1" xfId="2" applyNumberFormat="1" applyFont="1" applyBorder="1" applyAlignment="1">
      <alignment horizontal="left" vertical="center"/>
    </xf>
    <xf numFmtId="3" fontId="5" fillId="0" borderId="1" xfId="2" applyNumberFormat="1" applyFont="1" applyBorder="1" applyAlignment="1">
      <alignment horizontal="left"/>
    </xf>
    <xf numFmtId="2" fontId="5" fillId="0" borderId="1" xfId="2" applyNumberFormat="1" applyFont="1" applyBorder="1" applyAlignment="1">
      <alignment horizontal="left"/>
    </xf>
    <xf numFmtId="0" fontId="6" fillId="0" borderId="1" xfId="2" applyFont="1" applyBorder="1" applyAlignment="1">
      <alignment horizontal="left"/>
    </xf>
    <xf numFmtId="165" fontId="11" fillId="0" borderId="1" xfId="2" applyNumberFormat="1" applyFont="1" applyBorder="1" applyAlignment="1">
      <alignment horizontal="left"/>
    </xf>
    <xf numFmtId="2" fontId="11" fillId="0" borderId="1" xfId="2" applyNumberFormat="1" applyFont="1" applyBorder="1" applyAlignment="1">
      <alignment horizontal="left"/>
    </xf>
    <xf numFmtId="2" fontId="11" fillId="0" borderId="1" xfId="2" applyNumberFormat="1" applyFont="1" applyBorder="1" applyAlignment="1">
      <alignment horizontal="left" vertical="center"/>
    </xf>
    <xf numFmtId="0" fontId="18" fillId="0" borderId="0" xfId="2" applyFont="1" applyAlignment="1">
      <alignment horizontal="left"/>
    </xf>
    <xf numFmtId="165" fontId="5" fillId="0" borderId="1" xfId="2" applyNumberFormat="1" applyFont="1" applyFill="1" applyBorder="1" applyAlignment="1">
      <alignment horizontal="left"/>
    </xf>
    <xf numFmtId="165" fontId="11" fillId="0" borderId="1" xfId="2" applyNumberFormat="1" applyFont="1" applyFill="1" applyBorder="1" applyAlignment="1">
      <alignment horizontal="left"/>
    </xf>
    <xf numFmtId="2" fontId="6" fillId="0" borderId="1" xfId="2" applyNumberFormat="1" applyFont="1" applyBorder="1" applyAlignment="1">
      <alignment horizontal="left" vertical="center"/>
    </xf>
    <xf numFmtId="0" fontId="5" fillId="0" borderId="0" xfId="2" applyFont="1" applyAlignment="1">
      <alignment horizontal="left"/>
    </xf>
    <xf numFmtId="1" fontId="11" fillId="0" borderId="1" xfId="2" applyNumberFormat="1" applyFont="1" applyBorder="1" applyAlignment="1">
      <alignment horizontal="left"/>
    </xf>
    <xf numFmtId="165" fontId="6" fillId="0" borderId="1" xfId="2" applyNumberFormat="1" applyFont="1" applyBorder="1" applyAlignment="1">
      <alignment horizontal="left"/>
    </xf>
    <xf numFmtId="0" fontId="16" fillId="0" borderId="0" xfId="2" applyFont="1" applyAlignment="1">
      <alignment horizontal="left"/>
    </xf>
    <xf numFmtId="0" fontId="11" fillId="0" borderId="1" xfId="2" applyFont="1" applyBorder="1" applyAlignment="1">
      <alignment horizontal="left"/>
    </xf>
    <xf numFmtId="0" fontId="39" fillId="0" borderId="1" xfId="2" applyFont="1" applyBorder="1" applyAlignment="1">
      <alignment horizontal="left"/>
    </xf>
    <xf numFmtId="165" fontId="34" fillId="0" borderId="1" xfId="2" applyNumberFormat="1" applyFont="1" applyBorder="1" applyAlignment="1">
      <alignment horizontal="left"/>
    </xf>
    <xf numFmtId="0" fontId="15" fillId="0" borderId="0" xfId="2" applyFont="1" applyBorder="1" applyAlignment="1">
      <alignment horizontal="left" vertical="center"/>
    </xf>
    <xf numFmtId="2" fontId="6" fillId="0" borderId="1" xfId="2" applyNumberFormat="1" applyFont="1" applyBorder="1" applyAlignment="1">
      <alignment horizontal="left"/>
    </xf>
    <xf numFmtId="3" fontId="5" fillId="0" borderId="1" xfId="2" applyNumberFormat="1" applyFont="1" applyBorder="1" applyAlignment="1">
      <alignment horizontal="left" vertical="center"/>
    </xf>
    <xf numFmtId="0" fontId="11" fillId="0" borderId="1" xfId="2" applyFont="1" applyBorder="1" applyAlignment="1">
      <alignment horizontal="left" vertical="center"/>
    </xf>
    <xf numFmtId="0" fontId="18" fillId="0" borderId="0" xfId="2" applyFont="1" applyBorder="1" applyAlignment="1">
      <alignment horizontal="left"/>
    </xf>
    <xf numFmtId="0" fontId="14" fillId="0" borderId="0" xfId="2" applyFont="1" applyBorder="1" applyAlignment="1">
      <alignment horizontal="left"/>
    </xf>
    <xf numFmtId="165" fontId="39" fillId="0" borderId="1" xfId="2" applyNumberFormat="1" applyFont="1" applyBorder="1" applyAlignment="1">
      <alignment horizontal="left"/>
    </xf>
    <xf numFmtId="165" fontId="14" fillId="0" borderId="0" xfId="2" applyNumberFormat="1" applyFont="1" applyAlignment="1">
      <alignment horizontal="left"/>
    </xf>
    <xf numFmtId="0" fontId="14" fillId="0" borderId="0" xfId="2" applyFont="1" applyFill="1" applyBorder="1" applyAlignment="1">
      <alignment horizontal="left"/>
    </xf>
    <xf numFmtId="0" fontId="34" fillId="0" borderId="0" xfId="2" applyFont="1" applyAlignment="1">
      <alignment horizontal="left"/>
    </xf>
    <xf numFmtId="167" fontId="5" fillId="0" borderId="0" xfId="2" applyNumberFormat="1" applyFont="1" applyAlignment="1">
      <alignment horizontal="left"/>
    </xf>
    <xf numFmtId="167" fontId="6" fillId="0" borderId="0" xfId="2" applyNumberFormat="1" applyFont="1" applyAlignment="1">
      <alignment horizontal="left"/>
    </xf>
    <xf numFmtId="0" fontId="6" fillId="0" borderId="0" xfId="2" applyFont="1" applyAlignment="1">
      <alignment horizontal="left"/>
    </xf>
    <xf numFmtId="3" fontId="6" fillId="0" borderId="1" xfId="2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6" fillId="0" borderId="0" xfId="2" applyFont="1" applyBorder="1" applyAlignment="1">
      <alignment horizontal="left" vertical="center"/>
    </xf>
    <xf numFmtId="0" fontId="6" fillId="0" borderId="6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167" fontId="14" fillId="0" borderId="0" xfId="2" applyNumberFormat="1" applyFont="1" applyAlignment="1">
      <alignment horizontal="left"/>
    </xf>
    <xf numFmtId="167" fontId="9" fillId="0" borderId="0" xfId="2" applyNumberFormat="1" applyFont="1" applyAlignment="1">
      <alignment horizontal="left"/>
    </xf>
    <xf numFmtId="0" fontId="40" fillId="0" borderId="1" xfId="2" applyFont="1" applyBorder="1" applyAlignment="1">
      <alignment horizontal="left"/>
    </xf>
    <xf numFmtId="167" fontId="40" fillId="0" borderId="1" xfId="1" applyNumberFormat="1" applyFont="1" applyBorder="1" applyAlignment="1">
      <alignment horizontal="left"/>
    </xf>
    <xf numFmtId="167" fontId="40" fillId="0" borderId="1" xfId="2" applyNumberFormat="1" applyFont="1" applyBorder="1" applyAlignment="1">
      <alignment horizontal="left"/>
    </xf>
    <xf numFmtId="3" fontId="40" fillId="0" borderId="1" xfId="1" applyNumberFormat="1" applyFont="1" applyBorder="1" applyAlignment="1">
      <alignment horizontal="left"/>
    </xf>
    <xf numFmtId="167" fontId="41" fillId="0" borderId="1" xfId="1" applyNumberFormat="1" applyFont="1" applyBorder="1" applyAlignment="1">
      <alignment horizontal="left"/>
    </xf>
    <xf numFmtId="167" fontId="41" fillId="0" borderId="1" xfId="2" applyNumberFormat="1" applyFont="1" applyBorder="1" applyAlignment="1">
      <alignment horizontal="left"/>
    </xf>
    <xf numFmtId="167" fontId="16" fillId="0" borderId="0" xfId="2" applyNumberFormat="1" applyFont="1" applyAlignment="1">
      <alignment horizontal="left"/>
    </xf>
    <xf numFmtId="0" fontId="40" fillId="0" borderId="1" xfId="2" applyFont="1" applyBorder="1" applyAlignment="1">
      <alignment horizontal="left" vertical="center" wrapText="1"/>
    </xf>
    <xf numFmtId="167" fontId="40" fillId="0" borderId="1" xfId="1" applyNumberFormat="1" applyFont="1" applyBorder="1" applyAlignment="1">
      <alignment horizontal="left" vertical="center"/>
    </xf>
    <xf numFmtId="2" fontId="40" fillId="0" borderId="1" xfId="2" applyNumberFormat="1" applyFont="1" applyBorder="1" applyAlignment="1">
      <alignment horizontal="left"/>
    </xf>
    <xf numFmtId="167" fontId="41" fillId="0" borderId="1" xfId="2" applyNumberFormat="1" applyFont="1" applyBorder="1" applyAlignment="1">
      <alignment horizontal="left" vertical="center"/>
    </xf>
    <xf numFmtId="2" fontId="41" fillId="0" borderId="1" xfId="2" applyNumberFormat="1" applyFont="1" applyBorder="1" applyAlignment="1">
      <alignment horizontal="left"/>
    </xf>
    <xf numFmtId="168" fontId="41" fillId="0" borderId="1" xfId="2" applyNumberFormat="1" applyFont="1" applyBorder="1" applyAlignment="1">
      <alignment horizontal="left"/>
    </xf>
    <xf numFmtId="0" fontId="40" fillId="0" borderId="1" xfId="2" applyNumberFormat="1" applyFont="1" applyBorder="1" applyAlignment="1">
      <alignment horizontal="left"/>
    </xf>
    <xf numFmtId="3" fontId="40" fillId="0" borderId="1" xfId="2" applyNumberFormat="1" applyFont="1" applyBorder="1" applyAlignment="1">
      <alignment horizontal="left"/>
    </xf>
    <xf numFmtId="3" fontId="40" fillId="0" borderId="1" xfId="2" applyNumberFormat="1" applyFont="1" applyBorder="1" applyAlignment="1">
      <alignment horizontal="left" vertical="center"/>
    </xf>
    <xf numFmtId="43" fontId="41" fillId="0" borderId="1" xfId="1" applyNumberFormat="1" applyFont="1" applyBorder="1" applyAlignment="1">
      <alignment horizontal="left"/>
    </xf>
    <xf numFmtId="43" fontId="41" fillId="0" borderId="1" xfId="2" applyNumberFormat="1" applyFont="1" applyBorder="1" applyAlignment="1">
      <alignment horizontal="left"/>
    </xf>
    <xf numFmtId="3" fontId="41" fillId="0" borderId="1" xfId="2" applyNumberFormat="1" applyFont="1" applyBorder="1" applyAlignment="1">
      <alignment horizontal="left"/>
    </xf>
    <xf numFmtId="167" fontId="31" fillId="0" borderId="0" xfId="2" applyNumberFormat="1" applyFont="1" applyAlignment="1">
      <alignment horizontal="left"/>
    </xf>
    <xf numFmtId="2" fontId="8" fillId="0" borderId="1" xfId="2" applyNumberFormat="1" applyFont="1" applyBorder="1" applyAlignment="1">
      <alignment horizontal="left"/>
    </xf>
    <xf numFmtId="1" fontId="5" fillId="0" borderId="1" xfId="2" applyNumberFormat="1" applyFont="1" applyBorder="1" applyAlignment="1">
      <alignment horizontal="left"/>
    </xf>
    <xf numFmtId="1" fontId="6" fillId="0" borderId="1" xfId="2" applyNumberFormat="1" applyFont="1" applyBorder="1" applyAlignment="1">
      <alignment horizontal="left"/>
    </xf>
    <xf numFmtId="0" fontId="11" fillId="0" borderId="0" xfId="2" applyFont="1" applyAlignment="1">
      <alignment horizontal="left"/>
    </xf>
    <xf numFmtId="2" fontId="14" fillId="0" borderId="0" xfId="2" applyNumberFormat="1" applyFont="1" applyAlignment="1">
      <alignment horizontal="left"/>
    </xf>
    <xf numFmtId="0" fontId="6" fillId="0" borderId="0" xfId="2" applyFont="1" applyBorder="1" applyAlignment="1">
      <alignment horizontal="left" vertical="center"/>
    </xf>
    <xf numFmtId="3" fontId="5" fillId="0" borderId="1" xfId="2" applyNumberFormat="1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/>
    </xf>
    <xf numFmtId="0" fontId="6" fillId="4" borderId="1" xfId="2" applyFont="1" applyFill="1" applyBorder="1" applyAlignment="1">
      <alignment horizontal="left" vertical="center"/>
    </xf>
    <xf numFmtId="0" fontId="5" fillId="4" borderId="1" xfId="2" applyFont="1" applyFill="1" applyBorder="1" applyAlignment="1">
      <alignment horizontal="left" vertical="center"/>
    </xf>
    <xf numFmtId="0" fontId="5" fillId="4" borderId="1" xfId="2" applyFont="1" applyFill="1" applyBorder="1" applyAlignment="1">
      <alignment horizontal="left"/>
    </xf>
    <xf numFmtId="3" fontId="5" fillId="4" borderId="1" xfId="2" applyNumberFormat="1" applyFont="1" applyFill="1" applyBorder="1" applyAlignment="1">
      <alignment horizontal="left" vertical="center"/>
    </xf>
    <xf numFmtId="2" fontId="5" fillId="4" borderId="1" xfId="2" applyNumberFormat="1" applyFont="1" applyFill="1" applyBorder="1" applyAlignment="1">
      <alignment horizontal="left"/>
    </xf>
    <xf numFmtId="3" fontId="5" fillId="4" borderId="1" xfId="2" applyNumberFormat="1" applyFont="1" applyFill="1" applyBorder="1" applyAlignment="1">
      <alignment horizontal="left"/>
    </xf>
    <xf numFmtId="165" fontId="5" fillId="4" borderId="1" xfId="2" applyNumberFormat="1" applyFont="1" applyFill="1" applyBorder="1" applyAlignment="1">
      <alignment horizontal="left"/>
    </xf>
    <xf numFmtId="0" fontId="39" fillId="4" borderId="1" xfId="2" applyFont="1" applyFill="1" applyBorder="1" applyAlignment="1">
      <alignment horizontal="left"/>
    </xf>
    <xf numFmtId="0" fontId="5" fillId="5" borderId="1" xfId="2" applyFont="1" applyFill="1" applyBorder="1" applyAlignment="1">
      <alignment horizontal="left" vertical="center"/>
    </xf>
    <xf numFmtId="0" fontId="5" fillId="5" borderId="1" xfId="2" applyFont="1" applyFill="1" applyBorder="1" applyAlignment="1">
      <alignment horizontal="left"/>
    </xf>
    <xf numFmtId="3" fontId="5" fillId="5" borderId="1" xfId="2" applyNumberFormat="1" applyFont="1" applyFill="1" applyBorder="1" applyAlignment="1">
      <alignment horizontal="left" vertical="center"/>
    </xf>
    <xf numFmtId="2" fontId="5" fillId="5" borderId="1" xfId="2" applyNumberFormat="1" applyFont="1" applyFill="1" applyBorder="1" applyAlignment="1">
      <alignment horizontal="left"/>
    </xf>
    <xf numFmtId="165" fontId="39" fillId="4" borderId="1" xfId="2" applyNumberFormat="1" applyFont="1" applyFill="1" applyBorder="1" applyAlignment="1">
      <alignment horizontal="left"/>
    </xf>
    <xf numFmtId="0" fontId="5" fillId="4" borderId="1" xfId="2" applyNumberFormat="1" applyFont="1" applyFill="1" applyBorder="1" applyAlignment="1">
      <alignment horizontal="left"/>
    </xf>
    <xf numFmtId="3" fontId="6" fillId="4" borderId="1" xfId="2" applyNumberFormat="1" applyFont="1" applyFill="1" applyBorder="1" applyAlignment="1">
      <alignment horizontal="left" vertical="center"/>
    </xf>
    <xf numFmtId="2" fontId="6" fillId="4" borderId="1" xfId="2" applyNumberFormat="1" applyFont="1" applyFill="1" applyBorder="1" applyAlignment="1">
      <alignment horizontal="left" vertical="center"/>
    </xf>
    <xf numFmtId="2" fontId="6" fillId="4" borderId="1" xfId="2" applyNumberFormat="1" applyFont="1" applyFill="1" applyBorder="1" applyAlignment="1">
      <alignment horizontal="left"/>
    </xf>
    <xf numFmtId="3" fontId="6" fillId="0" borderId="1" xfId="2" applyNumberFormat="1" applyFont="1" applyBorder="1" applyAlignment="1">
      <alignment horizontal="left" vertical="center"/>
    </xf>
    <xf numFmtId="0" fontId="6" fillId="4" borderId="1" xfId="2" applyFont="1" applyFill="1" applyBorder="1" applyAlignment="1">
      <alignment horizontal="left"/>
    </xf>
    <xf numFmtId="165" fontId="6" fillId="4" borderId="1" xfId="2" applyNumberFormat="1" applyFont="1" applyFill="1" applyBorder="1" applyAlignment="1">
      <alignment horizontal="left"/>
    </xf>
    <xf numFmtId="3" fontId="5" fillId="0" borderId="1" xfId="2" applyNumberFormat="1" applyFont="1" applyFill="1" applyBorder="1" applyAlignment="1">
      <alignment horizontal="left" vertical="center"/>
    </xf>
    <xf numFmtId="167" fontId="18" fillId="0" borderId="0" xfId="2" applyNumberFormat="1" applyFont="1" applyAlignment="1">
      <alignment horizontal="left"/>
    </xf>
    <xf numFmtId="0" fontId="15" fillId="0" borderId="0" xfId="2" applyFont="1" applyBorder="1" applyAlignment="1">
      <alignment horizontal="left" vertical="center"/>
    </xf>
    <xf numFmtId="0" fontId="17" fillId="0" borderId="1" xfId="2" applyFont="1" applyBorder="1" applyAlignment="1">
      <alignment horizontal="left"/>
    </xf>
    <xf numFmtId="0" fontId="18" fillId="0" borderId="1" xfId="2" applyFont="1" applyBorder="1" applyAlignment="1">
      <alignment horizontal="left"/>
    </xf>
    <xf numFmtId="0" fontId="16" fillId="0" borderId="1" xfId="2" applyFont="1" applyBorder="1" applyAlignment="1">
      <alignment horizontal="left" vertical="center"/>
    </xf>
    <xf numFmtId="0" fontId="14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9" fillId="0" borderId="1" xfId="2" applyBorder="1" applyAlignment="1">
      <alignment horizontal="left"/>
    </xf>
    <xf numFmtId="0" fontId="20" fillId="0" borderId="1" xfId="2" applyFont="1" applyBorder="1" applyAlignment="1">
      <alignment horizontal="left"/>
    </xf>
    <xf numFmtId="0" fontId="23" fillId="0" borderId="1" xfId="2" applyFont="1" applyBorder="1" applyAlignment="1">
      <alignment horizontal="left"/>
    </xf>
    <xf numFmtId="167" fontId="24" fillId="0" borderId="1" xfId="1" applyNumberFormat="1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167" fontId="24" fillId="0" borderId="1" xfId="2" applyNumberFormat="1" applyFont="1" applyBorder="1" applyAlignment="1">
      <alignment horizontal="left"/>
    </xf>
    <xf numFmtId="3" fontId="23" fillId="0" borderId="1" xfId="1" applyNumberFormat="1" applyFont="1" applyBorder="1" applyAlignment="1">
      <alignment horizontal="left"/>
    </xf>
    <xf numFmtId="167" fontId="26" fillId="0" borderId="1" xfId="1" applyNumberFormat="1" applyFont="1" applyBorder="1" applyAlignment="1">
      <alignment horizontal="left"/>
    </xf>
    <xf numFmtId="167" fontId="26" fillId="0" borderId="1" xfId="2" applyNumberFormat="1" applyFont="1" applyBorder="1" applyAlignment="1">
      <alignment horizontal="left"/>
    </xf>
    <xf numFmtId="0" fontId="23" fillId="0" borderId="1" xfId="2" applyFont="1" applyBorder="1" applyAlignment="1">
      <alignment horizontal="left" vertical="center" wrapText="1"/>
    </xf>
    <xf numFmtId="167" fontId="24" fillId="0" borderId="1" xfId="1" applyNumberFormat="1" applyFont="1" applyBorder="1" applyAlignment="1">
      <alignment horizontal="left" vertical="center"/>
    </xf>
    <xf numFmtId="2" fontId="23" fillId="0" borderId="1" xfId="2" applyNumberFormat="1" applyFont="1" applyBorder="1" applyAlignment="1">
      <alignment horizontal="left"/>
    </xf>
    <xf numFmtId="167" fontId="25" fillId="0" borderId="1" xfId="2" applyNumberFormat="1" applyFont="1" applyBorder="1" applyAlignment="1">
      <alignment horizontal="left" vertical="center"/>
    </xf>
    <xf numFmtId="2" fontId="25" fillId="0" borderId="1" xfId="2" applyNumberFormat="1" applyFont="1" applyBorder="1" applyAlignment="1">
      <alignment horizontal="left"/>
    </xf>
    <xf numFmtId="167" fontId="23" fillId="0" borderId="1" xfId="2" applyNumberFormat="1" applyFont="1" applyBorder="1" applyAlignment="1">
      <alignment horizontal="left"/>
    </xf>
    <xf numFmtId="0" fontId="19" fillId="0" borderId="1" xfId="2" applyFont="1" applyBorder="1" applyAlignment="1">
      <alignment horizontal="left"/>
    </xf>
    <xf numFmtId="0" fontId="26" fillId="0" borderId="1" xfId="2" applyFont="1" applyBorder="1" applyAlignment="1">
      <alignment horizontal="left"/>
    </xf>
    <xf numFmtId="167" fontId="25" fillId="0" borderId="1" xfId="2" applyNumberFormat="1" applyFont="1" applyBorder="1" applyAlignment="1">
      <alignment horizontal="left"/>
    </xf>
    <xf numFmtId="168" fontId="25" fillId="0" borderId="1" xfId="2" applyNumberFormat="1" applyFont="1" applyBorder="1" applyAlignment="1">
      <alignment horizontal="left"/>
    </xf>
    <xf numFmtId="0" fontId="23" fillId="0" borderId="1" xfId="2" applyNumberFormat="1" applyFont="1" applyBorder="1" applyAlignment="1">
      <alignment horizontal="left"/>
    </xf>
    <xf numFmtId="3" fontId="24" fillId="0" borderId="1" xfId="2" applyNumberFormat="1" applyFont="1" applyBorder="1" applyAlignment="1">
      <alignment horizontal="left"/>
    </xf>
    <xf numFmtId="0" fontId="24" fillId="0" borderId="1" xfId="2" applyFont="1" applyBorder="1" applyAlignment="1">
      <alignment horizontal="left" vertical="center"/>
    </xf>
    <xf numFmtId="3" fontId="24" fillId="0" borderId="1" xfId="2" applyNumberFormat="1" applyFont="1" applyBorder="1" applyAlignment="1">
      <alignment horizontal="left" vertical="center"/>
    </xf>
    <xf numFmtId="43" fontId="27" fillId="0" borderId="1" xfId="1" applyNumberFormat="1" applyFont="1" applyBorder="1" applyAlignment="1">
      <alignment horizontal="left"/>
    </xf>
    <xf numFmtId="43" fontId="26" fillId="0" borderId="1" xfId="2" applyNumberFormat="1" applyFont="1" applyBorder="1" applyAlignment="1">
      <alignment horizontal="left"/>
    </xf>
    <xf numFmtId="167" fontId="23" fillId="0" borderId="1" xfId="1" applyNumberFormat="1" applyFont="1" applyBorder="1" applyAlignment="1">
      <alignment horizontal="left"/>
    </xf>
    <xf numFmtId="0" fontId="24" fillId="0" borderId="1" xfId="2" applyNumberFormat="1" applyFont="1" applyBorder="1" applyAlignment="1">
      <alignment horizontal="left"/>
    </xf>
    <xf numFmtId="3" fontId="26" fillId="0" borderId="1" xfId="2" applyNumberFormat="1" applyFont="1" applyBorder="1" applyAlignment="1">
      <alignment horizontal="left"/>
    </xf>
    <xf numFmtId="3" fontId="14" fillId="0" borderId="1" xfId="2" applyNumberFormat="1" applyFont="1" applyBorder="1" applyAlignment="1">
      <alignment horizontal="left" vertical="center"/>
    </xf>
    <xf numFmtId="0" fontId="9" fillId="0" borderId="1" xfId="2" applyFont="1" applyBorder="1" applyAlignment="1">
      <alignment horizontal="left"/>
    </xf>
    <xf numFmtId="0" fontId="28" fillId="0" borderId="1" xfId="2" applyFont="1" applyBorder="1" applyAlignment="1">
      <alignment horizontal="left"/>
    </xf>
    <xf numFmtId="3" fontId="29" fillId="0" borderId="1" xfId="2" applyNumberFormat="1" applyFont="1" applyBorder="1" applyAlignment="1">
      <alignment horizontal="left"/>
    </xf>
    <xf numFmtId="3" fontId="30" fillId="0" borderId="1" xfId="2" applyNumberFormat="1" applyFont="1" applyBorder="1" applyAlignment="1">
      <alignment horizontal="left"/>
    </xf>
    <xf numFmtId="43" fontId="30" fillId="0" borderId="1" xfId="2" applyNumberFormat="1" applyFont="1" applyBorder="1" applyAlignment="1">
      <alignment horizontal="left"/>
    </xf>
    <xf numFmtId="2" fontId="28" fillId="0" borderId="1" xfId="2" applyNumberFormat="1" applyFont="1" applyBorder="1" applyAlignment="1">
      <alignment horizontal="left"/>
    </xf>
    <xf numFmtId="0" fontId="16" fillId="0" borderId="0" xfId="2" applyFont="1" applyBorder="1" applyAlignment="1">
      <alignment horizontal="left"/>
    </xf>
    <xf numFmtId="0" fontId="16" fillId="0" borderId="0" xfId="2" applyFont="1" applyBorder="1" applyAlignment="1">
      <alignment horizontal="left" vertical="center"/>
    </xf>
    <xf numFmtId="3" fontId="14" fillId="0" borderId="1" xfId="2" applyNumberFormat="1" applyFont="1" applyBorder="1" applyAlignment="1">
      <alignment horizontal="left"/>
    </xf>
    <xf numFmtId="165" fontId="14" fillId="0" borderId="1" xfId="2" applyNumberFormat="1" applyFont="1" applyBorder="1" applyAlignment="1">
      <alignment horizontal="left"/>
    </xf>
    <xf numFmtId="2" fontId="14" fillId="0" borderId="1" xfId="2" applyNumberFormat="1" applyFont="1" applyBorder="1" applyAlignment="1">
      <alignment horizontal="left"/>
    </xf>
    <xf numFmtId="0" fontId="16" fillId="0" borderId="1" xfId="2" applyFont="1" applyBorder="1" applyAlignment="1">
      <alignment horizontal="left"/>
    </xf>
    <xf numFmtId="165" fontId="18" fillId="0" borderId="1" xfId="2" applyNumberFormat="1" applyFont="1" applyBorder="1" applyAlignment="1">
      <alignment horizontal="left"/>
    </xf>
    <xf numFmtId="2" fontId="16" fillId="0" borderId="1" xfId="2" applyNumberFormat="1" applyFont="1" applyBorder="1" applyAlignment="1">
      <alignment horizontal="left"/>
    </xf>
    <xf numFmtId="165" fontId="16" fillId="0" borderId="1" xfId="2" applyNumberFormat="1" applyFont="1" applyBorder="1" applyAlignment="1">
      <alignment horizontal="left"/>
    </xf>
    <xf numFmtId="0" fontId="16" fillId="0" borderId="1" xfId="2" applyFont="1" applyBorder="1" applyAlignment="1">
      <alignment horizontal="left" vertical="center"/>
    </xf>
    <xf numFmtId="3" fontId="16" fillId="0" borderId="1" xfId="2" applyNumberFormat="1" applyFont="1" applyBorder="1" applyAlignment="1">
      <alignment horizontal="left"/>
    </xf>
    <xf numFmtId="165" fontId="14" fillId="0" borderId="1" xfId="2" applyNumberFormat="1" applyFont="1" applyFill="1" applyBorder="1" applyAlignment="1">
      <alignment horizontal="left"/>
    </xf>
    <xf numFmtId="0" fontId="16" fillId="0" borderId="6" xfId="2" applyFont="1" applyBorder="1" applyAlignment="1">
      <alignment horizontal="left" vertical="center"/>
    </xf>
    <xf numFmtId="165" fontId="32" fillId="0" borderId="1" xfId="2" applyNumberFormat="1" applyFont="1" applyBorder="1" applyAlignment="1">
      <alignment horizontal="left"/>
    </xf>
    <xf numFmtId="0" fontId="32" fillId="0" borderId="1" xfId="2" applyFont="1" applyBorder="1" applyAlignment="1">
      <alignment horizontal="left"/>
    </xf>
    <xf numFmtId="2" fontId="32" fillId="0" borderId="1" xfId="2" applyNumberFormat="1" applyFont="1" applyBorder="1" applyAlignment="1">
      <alignment horizontal="left"/>
    </xf>
    <xf numFmtId="167" fontId="32" fillId="0" borderId="0" xfId="2" applyNumberFormat="1" applyFont="1" applyAlignment="1">
      <alignment horizontal="left"/>
    </xf>
    <xf numFmtId="0" fontId="14" fillId="0" borderId="13" xfId="2" applyFont="1" applyBorder="1" applyAlignment="1">
      <alignment horizontal="left"/>
    </xf>
    <xf numFmtId="165" fontId="14" fillId="0" borderId="13" xfId="2" applyNumberFormat="1" applyFont="1" applyBorder="1" applyAlignment="1">
      <alignment horizontal="left"/>
    </xf>
    <xf numFmtId="2" fontId="14" fillId="0" borderId="13" xfId="2" applyNumberFormat="1" applyFont="1" applyBorder="1" applyAlignment="1">
      <alignment horizontal="left"/>
    </xf>
    <xf numFmtId="165" fontId="18" fillId="0" borderId="0" xfId="2" applyNumberFormat="1" applyFont="1" applyBorder="1" applyAlignment="1">
      <alignment horizontal="left"/>
    </xf>
    <xf numFmtId="2" fontId="16" fillId="0" borderId="0" xfId="2" applyNumberFormat="1" applyFont="1" applyBorder="1" applyAlignment="1">
      <alignment horizontal="left"/>
    </xf>
    <xf numFmtId="0" fontId="16" fillId="0" borderId="0" xfId="2" applyFont="1" applyBorder="1" applyAlignment="1">
      <alignment horizontal="left" vertical="center"/>
    </xf>
    <xf numFmtId="165" fontId="14" fillId="0" borderId="0" xfId="2" applyNumberFormat="1" applyFont="1" applyBorder="1" applyAlignment="1">
      <alignment horizontal="left"/>
    </xf>
    <xf numFmtId="2" fontId="14" fillId="0" borderId="0" xfId="2" applyNumberFormat="1" applyFont="1" applyBorder="1" applyAlignment="1">
      <alignment horizontal="left"/>
    </xf>
    <xf numFmtId="2" fontId="18" fillId="0" borderId="0" xfId="2" applyNumberFormat="1" applyFont="1" applyBorder="1" applyAlignment="1">
      <alignment horizontal="left"/>
    </xf>
    <xf numFmtId="0" fontId="16" fillId="0" borderId="12" xfId="2" applyFont="1" applyBorder="1" applyAlignment="1">
      <alignment horizontal="left"/>
    </xf>
    <xf numFmtId="0" fontId="14" fillId="0" borderId="12" xfId="2" applyFont="1" applyBorder="1" applyAlignment="1">
      <alignment horizontal="left"/>
    </xf>
    <xf numFmtId="0" fontId="18" fillId="0" borderId="1" xfId="2" applyFont="1" applyBorder="1" applyAlignment="1">
      <alignment horizontal="left" vertical="center"/>
    </xf>
    <xf numFmtId="2" fontId="18" fillId="0" borderId="1" xfId="2" applyNumberFormat="1" applyFont="1" applyBorder="1" applyAlignment="1">
      <alignment horizontal="left"/>
    </xf>
    <xf numFmtId="1" fontId="18" fillId="0" borderId="1" xfId="2" applyNumberFormat="1" applyFont="1" applyBorder="1" applyAlignment="1">
      <alignment horizontal="left"/>
    </xf>
    <xf numFmtId="165" fontId="21" fillId="0" borderId="1" xfId="2" applyNumberFormat="1" applyFont="1" applyBorder="1" applyAlignment="1">
      <alignment horizontal="left"/>
    </xf>
    <xf numFmtId="165" fontId="33" fillId="0" borderId="1" xfId="2" applyNumberFormat="1" applyFont="1" applyBorder="1" applyAlignment="1">
      <alignment horizontal="left"/>
    </xf>
    <xf numFmtId="2" fontId="34" fillId="0" borderId="1" xfId="2" applyNumberFormat="1" applyFont="1" applyBorder="1" applyAlignment="1">
      <alignment horizontal="left"/>
    </xf>
    <xf numFmtId="3" fontId="14" fillId="0" borderId="0" xfId="2" applyNumberFormat="1" applyFont="1" applyBorder="1" applyAlignment="1">
      <alignment horizontal="left"/>
    </xf>
    <xf numFmtId="165" fontId="2" fillId="0" borderId="1" xfId="2" applyNumberFormat="1" applyFont="1" applyBorder="1" applyAlignment="1">
      <alignment horizontal="left"/>
    </xf>
    <xf numFmtId="2" fontId="14" fillId="0" borderId="1" xfId="2" applyNumberFormat="1" applyFont="1" applyBorder="1" applyAlignment="1">
      <alignment horizontal="left" vertical="center"/>
    </xf>
    <xf numFmtId="0" fontId="22" fillId="0" borderId="1" xfId="2" applyFont="1" applyBorder="1" applyAlignment="1">
      <alignment horizontal="left"/>
    </xf>
    <xf numFmtId="165" fontId="9" fillId="0" borderId="1" xfId="2" applyNumberFormat="1" applyFont="1" applyBorder="1" applyAlignment="1">
      <alignment horizontal="left"/>
    </xf>
    <xf numFmtId="165" fontId="3" fillId="0" borderId="1" xfId="2" applyNumberFormat="1" applyFont="1" applyBorder="1" applyAlignment="1">
      <alignment horizontal="left"/>
    </xf>
    <xf numFmtId="2" fontId="18" fillId="0" borderId="1" xfId="2" applyNumberFormat="1" applyFont="1" applyBorder="1" applyAlignment="1">
      <alignment horizontal="left" vertical="center"/>
    </xf>
    <xf numFmtId="0" fontId="12" fillId="0" borderId="1" xfId="2" applyFont="1" applyBorder="1" applyAlignment="1">
      <alignment horizontal="left"/>
    </xf>
    <xf numFmtId="2" fontId="3" fillId="0" borderId="1" xfId="2" applyNumberFormat="1" applyFont="1" applyBorder="1" applyAlignment="1">
      <alignment horizontal="left"/>
    </xf>
    <xf numFmtId="2" fontId="2" fillId="0" borderId="1" xfId="2" applyNumberFormat="1" applyFont="1" applyBorder="1" applyAlignment="1">
      <alignment horizontal="left"/>
    </xf>
    <xf numFmtId="165" fontId="2" fillId="0" borderId="1" xfId="2" applyNumberFormat="1" applyFont="1" applyFill="1" applyBorder="1" applyAlignment="1">
      <alignment horizontal="left"/>
    </xf>
    <xf numFmtId="165" fontId="3" fillId="0" borderId="1" xfId="2" applyNumberFormat="1" applyFont="1" applyFill="1" applyBorder="1" applyAlignment="1">
      <alignment horizontal="left"/>
    </xf>
    <xf numFmtId="165" fontId="8" fillId="0" borderId="1" xfId="2" applyNumberFormat="1" applyFont="1" applyBorder="1" applyAlignment="1">
      <alignment horizontal="left"/>
    </xf>
    <xf numFmtId="2" fontId="16" fillId="0" borderId="1" xfId="2" applyNumberFormat="1" applyFont="1" applyBorder="1" applyAlignment="1">
      <alignment horizontal="left" vertical="center"/>
    </xf>
    <xf numFmtId="165" fontId="10" fillId="0" borderId="1" xfId="2" applyNumberFormat="1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34" fillId="0" borderId="1" xfId="2" applyFont="1" applyBorder="1" applyAlignment="1">
      <alignment horizontal="left"/>
    </xf>
    <xf numFmtId="0" fontId="35" fillId="0" borderId="1" xfId="2" applyFont="1" applyBorder="1" applyAlignment="1">
      <alignment horizontal="left"/>
    </xf>
    <xf numFmtId="0" fontId="14" fillId="0" borderId="3" xfId="2" applyFont="1" applyBorder="1" applyAlignment="1">
      <alignment horizontal="left"/>
    </xf>
    <xf numFmtId="0" fontId="34" fillId="0" borderId="3" xfId="2" applyFont="1" applyBorder="1" applyAlignment="1">
      <alignment horizontal="left"/>
    </xf>
    <xf numFmtId="0" fontId="35" fillId="0" borderId="3" xfId="2" applyFont="1" applyBorder="1" applyAlignment="1">
      <alignment horizontal="left"/>
    </xf>
    <xf numFmtId="165" fontId="34" fillId="0" borderId="3" xfId="2" applyNumberFormat="1" applyFont="1" applyBorder="1" applyAlignment="1">
      <alignment horizontal="left"/>
    </xf>
    <xf numFmtId="165" fontId="36" fillId="0" borderId="3" xfId="2" applyNumberFormat="1" applyFont="1" applyBorder="1" applyAlignment="1">
      <alignment horizontal="left"/>
    </xf>
    <xf numFmtId="2" fontId="34" fillId="0" borderId="3" xfId="2" applyNumberFormat="1" applyFont="1" applyBorder="1" applyAlignment="1">
      <alignment horizontal="left"/>
    </xf>
  </cellXfs>
  <cellStyles count="35">
    <cellStyle name="Comma 2" xfId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2"/>
    <cellStyle name="Percent" xfId="3" builtinId="5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66675</xdr:rowOff>
    </xdr:from>
    <xdr:to>
      <xdr:col>8</xdr:col>
      <xdr:colOff>266700</xdr:colOff>
      <xdr:row>5</xdr:row>
      <xdr:rowOff>19050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66675"/>
          <a:ext cx="309562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123825</xdr:colOff>
      <xdr:row>36</xdr:row>
      <xdr:rowOff>38100</xdr:rowOff>
    </xdr:from>
    <xdr:to>
      <xdr:col>8</xdr:col>
      <xdr:colOff>276225</xdr:colOff>
      <xdr:row>41</xdr:row>
      <xdr:rowOff>9525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05150" y="6991350"/>
          <a:ext cx="309562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74"/>
  <sheetViews>
    <sheetView showGridLines="0" view="pageLayout" topLeftCell="A40" workbookViewId="0">
      <selection activeCell="A72" sqref="A72:L72"/>
    </sheetView>
  </sheetViews>
  <sheetFormatPr baseColWidth="10" defaultColWidth="8.83203125" defaultRowHeight="12" x14ac:dyDescent="0"/>
  <cols>
    <col min="1" max="1" width="20.5" customWidth="1"/>
    <col min="2" max="2" width="11.5" customWidth="1"/>
    <col min="3" max="3" width="12" customWidth="1"/>
    <col min="4" max="4" width="6.1640625" customWidth="1"/>
    <col min="5" max="5" width="10.5" customWidth="1"/>
    <col min="6" max="6" width="10.83203125" customWidth="1"/>
    <col min="7" max="7" width="6" customWidth="1"/>
    <col min="8" max="9" width="10.5" customWidth="1"/>
    <col min="10" max="10" width="7" bestFit="1" customWidth="1"/>
    <col min="11" max="11" width="10.6640625" customWidth="1"/>
    <col min="12" max="12" width="11.83203125" customWidth="1"/>
    <col min="13" max="13" width="6.1640625" customWidth="1"/>
    <col min="14" max="14" width="9.1640625" customWidth="1"/>
  </cols>
  <sheetData>
    <row r="6" spans="1:13" ht="12.75" customHeight="1">
      <c r="A6" s="183" t="s">
        <v>2519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</row>
    <row r="7" spans="1:13" ht="12.75" customHeight="1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</row>
    <row r="8" spans="1:13" ht="13" thickBot="1">
      <c r="A8" s="136"/>
      <c r="B8" s="136"/>
      <c r="C8" s="136"/>
      <c r="D8" s="136"/>
      <c r="E8" s="136"/>
      <c r="F8" s="136"/>
      <c r="G8" s="136"/>
      <c r="H8" s="136"/>
      <c r="I8" s="136"/>
      <c r="J8" s="136"/>
    </row>
    <row r="9" spans="1:13" ht="16" thickBot="1">
      <c r="A9" s="184" t="s">
        <v>2520</v>
      </c>
      <c r="B9" s="185"/>
      <c r="C9" s="185"/>
      <c r="D9" s="185"/>
      <c r="E9" s="186"/>
      <c r="F9" s="186"/>
      <c r="G9" s="186"/>
      <c r="H9" s="186"/>
      <c r="I9" s="186"/>
      <c r="J9" s="186"/>
      <c r="K9" s="186"/>
      <c r="L9" s="186"/>
      <c r="M9" s="187"/>
    </row>
    <row r="10" spans="1:13">
      <c r="A10" s="188" t="s">
        <v>9</v>
      </c>
      <c r="B10" s="190" t="s">
        <v>20</v>
      </c>
      <c r="C10" s="191"/>
      <c r="D10" s="192"/>
      <c r="E10" s="190" t="s">
        <v>0</v>
      </c>
      <c r="F10" s="191"/>
      <c r="G10" s="192"/>
      <c r="H10" s="190" t="s">
        <v>1</v>
      </c>
      <c r="I10" s="191"/>
      <c r="J10" s="192"/>
      <c r="K10" s="190" t="s">
        <v>2</v>
      </c>
      <c r="L10" s="191"/>
      <c r="M10" s="193"/>
    </row>
    <row r="11" spans="1:13">
      <c r="A11" s="189"/>
      <c r="B11" s="137" t="s">
        <v>3</v>
      </c>
      <c r="C11" s="137" t="s">
        <v>4</v>
      </c>
      <c r="D11" s="137" t="s">
        <v>6</v>
      </c>
      <c r="E11" s="137" t="s">
        <v>3</v>
      </c>
      <c r="F11" s="137" t="s">
        <v>4</v>
      </c>
      <c r="G11" s="137" t="s">
        <v>6</v>
      </c>
      <c r="H11" s="137" t="s">
        <v>3</v>
      </c>
      <c r="I11" s="137" t="s">
        <v>4</v>
      </c>
      <c r="J11" s="137" t="s">
        <v>6</v>
      </c>
      <c r="K11" s="138" t="s">
        <v>3</v>
      </c>
      <c r="L11" s="138" t="s">
        <v>4</v>
      </c>
      <c r="M11" s="139" t="s">
        <v>6</v>
      </c>
    </row>
    <row r="12" spans="1:13">
      <c r="A12" s="140" t="s">
        <v>8</v>
      </c>
      <c r="B12" s="141">
        <v>1740901157</v>
      </c>
      <c r="C12" s="141">
        <v>1712253262</v>
      </c>
      <c r="D12" s="142">
        <f t="shared" ref="D12:D20" si="0">C12/B12</f>
        <v>0.98354421508377454</v>
      </c>
      <c r="E12" s="143">
        <v>70025920</v>
      </c>
      <c r="F12" s="143">
        <v>69025920</v>
      </c>
      <c r="G12" s="144">
        <f t="shared" ref="G12:G20" si="1">F12/E12</f>
        <v>0.9857195735521932</v>
      </c>
      <c r="H12" s="141">
        <v>160994710</v>
      </c>
      <c r="I12" s="141">
        <v>160986957</v>
      </c>
      <c r="J12" s="142">
        <f t="shared" ref="J12:J20" si="2">I12/H12</f>
        <v>0.99995184313819996</v>
      </c>
      <c r="K12" s="143">
        <v>176357700</v>
      </c>
      <c r="L12" s="143">
        <v>176355413</v>
      </c>
      <c r="M12" s="145">
        <f t="shared" ref="M12:M20" si="3">L12/K12</f>
        <v>0.99998703203772787</v>
      </c>
    </row>
    <row r="13" spans="1:13">
      <c r="A13" s="140" t="s">
        <v>10</v>
      </c>
      <c r="B13" s="141">
        <v>520942900</v>
      </c>
      <c r="C13" s="141">
        <v>520077163</v>
      </c>
      <c r="D13" s="142">
        <f t="shared" si="0"/>
        <v>0.99833813456330822</v>
      </c>
      <c r="E13" s="143">
        <v>78470680</v>
      </c>
      <c r="F13" s="143">
        <v>78442751</v>
      </c>
      <c r="G13" s="144">
        <f t="shared" si="1"/>
        <v>0.99964408362460988</v>
      </c>
      <c r="H13" s="141">
        <v>123843310</v>
      </c>
      <c r="I13" s="141">
        <v>123843131</v>
      </c>
      <c r="J13" s="142">
        <f t="shared" si="2"/>
        <v>0.99999855462519538</v>
      </c>
      <c r="K13" s="143">
        <v>51912580</v>
      </c>
      <c r="L13" s="143">
        <v>51912519</v>
      </c>
      <c r="M13" s="145">
        <f t="shared" si="3"/>
        <v>0.99999882494763315</v>
      </c>
    </row>
    <row r="14" spans="1:13">
      <c r="A14" s="140" t="s">
        <v>11</v>
      </c>
      <c r="B14" s="141">
        <v>600192623</v>
      </c>
      <c r="C14" s="141">
        <v>594289399</v>
      </c>
      <c r="D14" s="142">
        <f t="shared" si="0"/>
        <v>0.99016445092161687</v>
      </c>
      <c r="E14" s="143">
        <v>98811660</v>
      </c>
      <c r="F14" s="143">
        <v>98785228</v>
      </c>
      <c r="G14" s="144">
        <f t="shared" si="1"/>
        <v>0.99973250120481738</v>
      </c>
      <c r="H14" s="141">
        <v>118546680</v>
      </c>
      <c r="I14" s="141">
        <v>118546680</v>
      </c>
      <c r="J14" s="142">
        <f t="shared" si="2"/>
        <v>1</v>
      </c>
      <c r="K14" s="143">
        <v>76026960</v>
      </c>
      <c r="L14" s="143">
        <v>76026960</v>
      </c>
      <c r="M14" s="145">
        <f t="shared" si="3"/>
        <v>1</v>
      </c>
    </row>
    <row r="15" spans="1:13">
      <c r="A15" s="140" t="s">
        <v>12</v>
      </c>
      <c r="B15" s="141">
        <v>796731292</v>
      </c>
      <c r="C15" s="141">
        <v>771911909</v>
      </c>
      <c r="D15" s="142">
        <f t="shared" si="0"/>
        <v>0.96884848976158955</v>
      </c>
      <c r="E15" s="143">
        <v>119915170</v>
      </c>
      <c r="F15" s="143">
        <v>118491514</v>
      </c>
      <c r="G15" s="144">
        <f t="shared" si="1"/>
        <v>0.98812780734914518</v>
      </c>
      <c r="H15" s="141">
        <v>219708190</v>
      </c>
      <c r="I15" s="141">
        <v>219433036</v>
      </c>
      <c r="J15" s="142">
        <f t="shared" si="2"/>
        <v>0.99874763885679452</v>
      </c>
      <c r="K15" s="143">
        <v>114208840</v>
      </c>
      <c r="L15" s="143">
        <v>114208825</v>
      </c>
      <c r="M15" s="145">
        <f t="shared" si="3"/>
        <v>0.99999986866165524</v>
      </c>
    </row>
    <row r="16" spans="1:13">
      <c r="A16" s="140" t="s">
        <v>13</v>
      </c>
      <c r="B16" s="141">
        <v>807854960</v>
      </c>
      <c r="C16" s="141">
        <v>796725979</v>
      </c>
      <c r="D16" s="142">
        <f t="shared" si="0"/>
        <v>0.98622403580959628</v>
      </c>
      <c r="E16" s="143">
        <v>140815070</v>
      </c>
      <c r="F16" s="143">
        <v>140805238</v>
      </c>
      <c r="G16" s="144">
        <f t="shared" si="1"/>
        <v>0.99993017792768912</v>
      </c>
      <c r="H16" s="141">
        <v>224390500</v>
      </c>
      <c r="I16" s="141">
        <v>221729169</v>
      </c>
      <c r="J16" s="142">
        <f t="shared" si="2"/>
        <v>0.98813973407965128</v>
      </c>
      <c r="K16" s="143">
        <v>73388760</v>
      </c>
      <c r="L16" s="143">
        <v>68725005</v>
      </c>
      <c r="M16" s="145">
        <f t="shared" si="3"/>
        <v>0.93645137211747409</v>
      </c>
    </row>
    <row r="17" spans="1:13">
      <c r="A17" s="140" t="s">
        <v>14</v>
      </c>
      <c r="B17" s="141">
        <v>552171806</v>
      </c>
      <c r="C17" s="141">
        <v>544835022</v>
      </c>
      <c r="D17" s="142">
        <f t="shared" si="0"/>
        <v>0.98671286016367155</v>
      </c>
      <c r="E17" s="143">
        <v>47228200</v>
      </c>
      <c r="F17" s="143">
        <v>47228198</v>
      </c>
      <c r="G17" s="144">
        <f t="shared" si="1"/>
        <v>0.99999995765241956</v>
      </c>
      <c r="H17" s="141">
        <v>78024500</v>
      </c>
      <c r="I17" s="141">
        <v>78024482</v>
      </c>
      <c r="J17" s="142">
        <f t="shared" si="2"/>
        <v>0.99999976930323164</v>
      </c>
      <c r="K17" s="143">
        <v>26667950</v>
      </c>
      <c r="L17" s="143">
        <v>26667949</v>
      </c>
      <c r="M17" s="145">
        <f t="shared" si="3"/>
        <v>0.99999996250180456</v>
      </c>
    </row>
    <row r="18" spans="1:13">
      <c r="A18" s="140" t="s">
        <v>15</v>
      </c>
      <c r="B18" s="141">
        <v>1176871676</v>
      </c>
      <c r="C18" s="141">
        <v>1173280476</v>
      </c>
      <c r="D18" s="142">
        <f t="shared" si="0"/>
        <v>0.99694852032448777</v>
      </c>
      <c r="E18" s="143">
        <v>162552023</v>
      </c>
      <c r="F18" s="143">
        <v>162545556</v>
      </c>
      <c r="G18" s="144">
        <f t="shared" si="1"/>
        <v>0.9999602158134937</v>
      </c>
      <c r="H18" s="141">
        <v>225861900</v>
      </c>
      <c r="I18" s="141">
        <v>224095433</v>
      </c>
      <c r="J18" s="142">
        <f t="shared" si="2"/>
        <v>0.99217899521787434</v>
      </c>
      <c r="K18" s="143">
        <v>184609154</v>
      </c>
      <c r="L18" s="143">
        <v>182000930</v>
      </c>
      <c r="M18" s="145">
        <f t="shared" si="3"/>
        <v>0.98587164317973097</v>
      </c>
    </row>
    <row r="19" spans="1:13">
      <c r="A19" s="140" t="s">
        <v>16</v>
      </c>
      <c r="B19" s="141">
        <v>902317642</v>
      </c>
      <c r="C19" s="141">
        <v>890087524</v>
      </c>
      <c r="D19" s="142">
        <f t="shared" si="0"/>
        <v>0.98644588398727107</v>
      </c>
      <c r="E19" s="143">
        <v>156898620</v>
      </c>
      <c r="F19" s="143">
        <v>156898620</v>
      </c>
      <c r="G19" s="144">
        <f t="shared" si="1"/>
        <v>1</v>
      </c>
      <c r="H19" s="141">
        <v>221836100</v>
      </c>
      <c r="I19" s="141">
        <v>221836100</v>
      </c>
      <c r="J19" s="142">
        <f t="shared" si="2"/>
        <v>1</v>
      </c>
      <c r="K19" s="143">
        <v>115750890</v>
      </c>
      <c r="L19" s="143">
        <v>115025290</v>
      </c>
      <c r="M19" s="145">
        <f t="shared" si="3"/>
        <v>0.99373136569403486</v>
      </c>
    </row>
    <row r="20" spans="1:13" ht="13" thickBot="1">
      <c r="A20" s="146" t="s">
        <v>17</v>
      </c>
      <c r="B20" s="147">
        <f>SUM(B12:B19)</f>
        <v>7097984056</v>
      </c>
      <c r="C20" s="147">
        <f>SUM(C12:C19)</f>
        <v>7003460734</v>
      </c>
      <c r="D20" s="148">
        <f t="shared" si="0"/>
        <v>0.98668307490489526</v>
      </c>
      <c r="E20" s="149">
        <f>SUM(E12:E19)</f>
        <v>874717343</v>
      </c>
      <c r="F20" s="149">
        <f>SUM(F12:F19)</f>
        <v>872223025</v>
      </c>
      <c r="G20" s="150">
        <f t="shared" si="1"/>
        <v>0.99714842969564854</v>
      </c>
      <c r="H20" s="147">
        <f>SUM(H12:H19)</f>
        <v>1373205890</v>
      </c>
      <c r="I20" s="147">
        <f>SUM(I12:I19)</f>
        <v>1368494988</v>
      </c>
      <c r="J20" s="148">
        <f t="shared" si="2"/>
        <v>0.99656941319993897</v>
      </c>
      <c r="K20" s="149">
        <f>SUM(K12:K19)</f>
        <v>818922834</v>
      </c>
      <c r="L20" s="149">
        <f>SUM(L12:L19)</f>
        <v>810922891</v>
      </c>
      <c r="M20" s="151">
        <f t="shared" si="3"/>
        <v>0.99023113940916196</v>
      </c>
    </row>
    <row r="21" spans="1:13" ht="13" thickBot="1">
      <c r="A21" s="111"/>
      <c r="B21" s="152"/>
      <c r="C21" s="152"/>
      <c r="D21" s="153"/>
      <c r="E21" s="152"/>
      <c r="F21" s="152"/>
      <c r="G21" s="153"/>
      <c r="H21" s="152"/>
      <c r="I21" s="152"/>
      <c r="J21" s="111"/>
      <c r="K21" s="152"/>
      <c r="L21" s="152"/>
      <c r="M21" s="111"/>
    </row>
    <row r="22" spans="1:13" ht="16" thickBot="1">
      <c r="A22" s="184" t="s">
        <v>2521</v>
      </c>
      <c r="B22" s="185"/>
      <c r="C22" s="185"/>
      <c r="D22" s="185"/>
      <c r="E22" s="186"/>
      <c r="F22" s="186"/>
      <c r="G22" s="186"/>
      <c r="H22" s="186"/>
      <c r="I22" s="186"/>
      <c r="J22" s="186"/>
      <c r="K22" s="186"/>
      <c r="L22" s="186"/>
      <c r="M22" s="187"/>
    </row>
    <row r="23" spans="1:13">
      <c r="A23" s="188" t="s">
        <v>9</v>
      </c>
      <c r="B23" s="190" t="s">
        <v>20</v>
      </c>
      <c r="C23" s="191"/>
      <c r="D23" s="192"/>
      <c r="E23" s="190" t="s">
        <v>0</v>
      </c>
      <c r="F23" s="191"/>
      <c r="G23" s="192"/>
      <c r="H23" s="190" t="s">
        <v>1</v>
      </c>
      <c r="I23" s="191"/>
      <c r="J23" s="192"/>
      <c r="K23" s="190" t="s">
        <v>2</v>
      </c>
      <c r="L23" s="191"/>
      <c r="M23" s="193"/>
    </row>
    <row r="24" spans="1:13">
      <c r="A24" s="189"/>
      <c r="B24" s="137" t="s">
        <v>3</v>
      </c>
      <c r="C24" s="137" t="s">
        <v>4</v>
      </c>
      <c r="D24" s="137" t="s">
        <v>6</v>
      </c>
      <c r="E24" s="137" t="s">
        <v>3</v>
      </c>
      <c r="F24" s="137" t="s">
        <v>4</v>
      </c>
      <c r="G24" s="137" t="s">
        <v>6</v>
      </c>
      <c r="H24" s="137" t="s">
        <v>3</v>
      </c>
      <c r="I24" s="137" t="s">
        <v>4</v>
      </c>
      <c r="J24" s="137" t="s">
        <v>6</v>
      </c>
      <c r="K24" s="138" t="s">
        <v>3</v>
      </c>
      <c r="L24" s="138" t="s">
        <v>4</v>
      </c>
      <c r="M24" s="139" t="s">
        <v>6</v>
      </c>
    </row>
    <row r="25" spans="1:13">
      <c r="A25" s="140" t="s">
        <v>8</v>
      </c>
      <c r="B25" s="141">
        <v>2175539000</v>
      </c>
      <c r="C25" s="141">
        <v>2094620445</v>
      </c>
      <c r="D25" s="142">
        <f t="shared" ref="D25:D33" si="4">C25/B25</f>
        <v>0.96280528411579847</v>
      </c>
      <c r="E25" s="143">
        <v>11234000</v>
      </c>
      <c r="F25" s="143">
        <v>11233930</v>
      </c>
      <c r="G25" s="144">
        <f t="shared" ref="G25:G33" si="5">F25/E25</f>
        <v>0.99999376891579139</v>
      </c>
      <c r="H25" s="141">
        <v>224800000</v>
      </c>
      <c r="I25" s="141">
        <v>224349198</v>
      </c>
      <c r="J25" s="142">
        <f t="shared" ref="J25:J33" si="6">I25/H25</f>
        <v>0.99799465302491108</v>
      </c>
      <c r="K25" s="143">
        <v>245000000</v>
      </c>
      <c r="L25" s="143">
        <v>229677879</v>
      </c>
      <c r="M25" s="145">
        <f t="shared" ref="M25:M33" si="7">L25/K25</f>
        <v>0.93746073061224489</v>
      </c>
    </row>
    <row r="26" spans="1:13">
      <c r="A26" s="140" t="s">
        <v>10</v>
      </c>
      <c r="B26" s="141">
        <v>758833000</v>
      </c>
      <c r="C26" s="141">
        <v>750701020</v>
      </c>
      <c r="D26" s="142">
        <f t="shared" si="4"/>
        <v>0.98928357095698261</v>
      </c>
      <c r="E26" s="143">
        <v>186875000</v>
      </c>
      <c r="F26" s="143">
        <v>186232428</v>
      </c>
      <c r="G26" s="144">
        <f t="shared" si="5"/>
        <v>0.99656148762541807</v>
      </c>
      <c r="H26" s="141">
        <v>240700000</v>
      </c>
      <c r="I26" s="141">
        <v>238532211</v>
      </c>
      <c r="J26" s="142">
        <f t="shared" si="6"/>
        <v>0.99099381387619445</v>
      </c>
      <c r="K26" s="143">
        <v>25000000</v>
      </c>
      <c r="L26" s="143">
        <v>24880132</v>
      </c>
      <c r="M26" s="145">
        <f t="shared" si="7"/>
        <v>0.99520527999999997</v>
      </c>
    </row>
    <row r="27" spans="1:13">
      <c r="A27" s="140" t="s">
        <v>11</v>
      </c>
      <c r="B27" s="141">
        <v>1231546000</v>
      </c>
      <c r="C27" s="141">
        <v>1200764095</v>
      </c>
      <c r="D27" s="142">
        <f t="shared" si="4"/>
        <v>0.97500547685591932</v>
      </c>
      <c r="E27" s="143">
        <v>130500000</v>
      </c>
      <c r="F27" s="143">
        <v>129128608</v>
      </c>
      <c r="G27" s="144">
        <f t="shared" si="5"/>
        <v>0.98949124904214558</v>
      </c>
      <c r="H27" s="141">
        <v>177350000</v>
      </c>
      <c r="I27" s="141">
        <v>154923902</v>
      </c>
      <c r="J27" s="142">
        <f t="shared" si="6"/>
        <v>0.87354892585283339</v>
      </c>
      <c r="K27" s="143">
        <v>129300000</v>
      </c>
      <c r="L27" s="143">
        <v>127330986</v>
      </c>
      <c r="M27" s="145">
        <f t="shared" si="7"/>
        <v>0.98477174013921109</v>
      </c>
    </row>
    <row r="28" spans="1:13">
      <c r="A28" s="140" t="s">
        <v>12</v>
      </c>
      <c r="B28" s="141">
        <v>1052352000</v>
      </c>
      <c r="C28" s="141">
        <v>955600621</v>
      </c>
      <c r="D28" s="142">
        <f t="shared" si="4"/>
        <v>0.90806177115641917</v>
      </c>
      <c r="E28" s="143">
        <v>193600000</v>
      </c>
      <c r="F28" s="143">
        <v>192561923</v>
      </c>
      <c r="G28" s="144">
        <f t="shared" si="5"/>
        <v>0.99463803202479339</v>
      </c>
      <c r="H28" s="141">
        <v>227400000</v>
      </c>
      <c r="I28" s="141">
        <v>223068334</v>
      </c>
      <c r="J28" s="142">
        <f t="shared" si="6"/>
        <v>0.98095133685136326</v>
      </c>
      <c r="K28" s="143">
        <v>130000000</v>
      </c>
      <c r="L28" s="143">
        <v>127684426</v>
      </c>
      <c r="M28" s="145">
        <f t="shared" si="7"/>
        <v>0.98218789230769232</v>
      </c>
    </row>
    <row r="29" spans="1:13">
      <c r="A29" s="140" t="s">
        <v>13</v>
      </c>
      <c r="B29" s="141">
        <v>1112239000</v>
      </c>
      <c r="C29" s="141">
        <v>1097180401</v>
      </c>
      <c r="D29" s="142">
        <f t="shared" si="4"/>
        <v>0.98646100433450001</v>
      </c>
      <c r="E29" s="143">
        <v>204100000</v>
      </c>
      <c r="F29" s="143">
        <v>204100000</v>
      </c>
      <c r="G29" s="144">
        <f t="shared" si="5"/>
        <v>1</v>
      </c>
      <c r="H29" s="141">
        <v>422600000</v>
      </c>
      <c r="I29" s="141">
        <v>419428374</v>
      </c>
      <c r="J29" s="142">
        <f t="shared" si="6"/>
        <v>0.99249496923805014</v>
      </c>
      <c r="K29" s="143">
        <v>50000000</v>
      </c>
      <c r="L29" s="143">
        <v>48551408</v>
      </c>
      <c r="M29" s="145">
        <f t="shared" si="7"/>
        <v>0.97102816000000003</v>
      </c>
    </row>
    <row r="30" spans="1:13">
      <c r="A30" s="140" t="s">
        <v>14</v>
      </c>
      <c r="B30" s="141">
        <v>1293724000</v>
      </c>
      <c r="C30" s="141">
        <v>1243903525</v>
      </c>
      <c r="D30" s="142">
        <f t="shared" si="4"/>
        <v>0.96149064638207227</v>
      </c>
      <c r="E30" s="143">
        <v>146400000</v>
      </c>
      <c r="F30" s="143">
        <v>139591329</v>
      </c>
      <c r="G30" s="144">
        <f t="shared" si="5"/>
        <v>0.95349268442622948</v>
      </c>
      <c r="H30" s="141">
        <v>275883000</v>
      </c>
      <c r="I30" s="141">
        <v>271678738</v>
      </c>
      <c r="J30" s="142">
        <f t="shared" si="6"/>
        <v>0.98476070653139192</v>
      </c>
      <c r="K30" s="143">
        <v>105000000</v>
      </c>
      <c r="L30" s="143">
        <v>102072442</v>
      </c>
      <c r="M30" s="145">
        <f t="shared" si="7"/>
        <v>0.97211849523809524</v>
      </c>
    </row>
    <row r="31" spans="1:13">
      <c r="A31" s="140" t="s">
        <v>15</v>
      </c>
      <c r="B31" s="141">
        <v>856970000</v>
      </c>
      <c r="C31" s="141">
        <v>856970000</v>
      </c>
      <c r="D31" s="142">
        <f t="shared" si="4"/>
        <v>1</v>
      </c>
      <c r="E31" s="143">
        <v>251800000</v>
      </c>
      <c r="F31" s="143">
        <v>251800000</v>
      </c>
      <c r="G31" s="144">
        <f t="shared" si="5"/>
        <v>1</v>
      </c>
      <c r="H31" s="141">
        <v>276200000</v>
      </c>
      <c r="I31" s="141">
        <v>276200000</v>
      </c>
      <c r="J31" s="142">
        <f t="shared" si="6"/>
        <v>1</v>
      </c>
      <c r="K31" s="143">
        <v>147000000</v>
      </c>
      <c r="L31" s="143">
        <v>147000000</v>
      </c>
      <c r="M31" s="145">
        <f t="shared" si="7"/>
        <v>1</v>
      </c>
    </row>
    <row r="32" spans="1:13">
      <c r="A32" s="140" t="s">
        <v>16</v>
      </c>
      <c r="B32" s="141">
        <v>1041030000</v>
      </c>
      <c r="C32" s="141">
        <v>933340411</v>
      </c>
      <c r="D32" s="142">
        <f t="shared" si="4"/>
        <v>0.89655476883471175</v>
      </c>
      <c r="E32" s="143">
        <v>183650000</v>
      </c>
      <c r="F32" s="143">
        <v>172213654</v>
      </c>
      <c r="G32" s="144">
        <f t="shared" si="5"/>
        <v>0.93772749251293219</v>
      </c>
      <c r="H32" s="141">
        <v>164400000</v>
      </c>
      <c r="I32" s="141">
        <v>163854579</v>
      </c>
      <c r="J32" s="142">
        <f t="shared" si="6"/>
        <v>0.99668235401459859</v>
      </c>
      <c r="K32" s="143">
        <v>120000000</v>
      </c>
      <c r="L32" s="143">
        <v>120000000</v>
      </c>
      <c r="M32" s="145">
        <f t="shared" si="7"/>
        <v>1</v>
      </c>
    </row>
    <row r="33" spans="1:13" ht="13" thickBot="1">
      <c r="A33" s="146" t="s">
        <v>17</v>
      </c>
      <c r="B33" s="147">
        <f>SUM(B25:B32)</f>
        <v>9522233000</v>
      </c>
      <c r="C33" s="147">
        <f>SUM(C25:C32)</f>
        <v>9133080518</v>
      </c>
      <c r="D33" s="148">
        <f t="shared" si="4"/>
        <v>0.95913222434275658</v>
      </c>
      <c r="E33" s="149">
        <f>SUM(E25:E32)</f>
        <v>1308159000</v>
      </c>
      <c r="F33" s="149">
        <f>SUM(F25:F32)</f>
        <v>1286861872</v>
      </c>
      <c r="G33" s="150">
        <f t="shared" si="5"/>
        <v>0.98371977106758435</v>
      </c>
      <c r="H33" s="147">
        <f>SUM(H25:H32)</f>
        <v>2009333000</v>
      </c>
      <c r="I33" s="147">
        <f>SUM(I25:I32)</f>
        <v>1972035336</v>
      </c>
      <c r="J33" s="148">
        <f t="shared" si="6"/>
        <v>0.98143778855968622</v>
      </c>
      <c r="K33" s="149">
        <f>SUM(K25:K32)</f>
        <v>951300000</v>
      </c>
      <c r="L33" s="149">
        <f>SUM(L25:L32)</f>
        <v>927197273</v>
      </c>
      <c r="M33" s="151">
        <f t="shared" si="7"/>
        <v>0.97466337958582994</v>
      </c>
    </row>
    <row r="34" spans="1:13">
      <c r="A34" s="153"/>
      <c r="B34" s="153"/>
      <c r="C34" s="153"/>
      <c r="D34" s="153"/>
      <c r="E34" s="153"/>
      <c r="F34" s="153"/>
      <c r="G34" s="153"/>
      <c r="H34" s="154"/>
      <c r="I34" s="154"/>
      <c r="J34" s="153"/>
      <c r="K34" s="154"/>
      <c r="L34" s="154"/>
      <c r="M34" s="153"/>
    </row>
    <row r="35" spans="1:13">
      <c r="A35" s="153"/>
      <c r="B35" s="153"/>
      <c r="C35" s="153"/>
      <c r="D35" s="153"/>
      <c r="E35" s="153"/>
      <c r="F35" s="153"/>
      <c r="G35" s="153"/>
      <c r="H35" s="154"/>
      <c r="I35" s="154"/>
      <c r="J35" s="153"/>
      <c r="K35" s="154"/>
      <c r="L35" s="154"/>
      <c r="M35" s="153"/>
    </row>
    <row r="36" spans="1:13">
      <c r="A36" s="182" t="s">
        <v>2516</v>
      </c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</row>
    <row r="37" spans="1:13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</row>
    <row r="38" spans="1:13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</row>
    <row r="39" spans="1:13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</row>
    <row r="40" spans="1:13">
      <c r="A40" s="182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</row>
    <row r="41" spans="1:13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</row>
    <row r="42" spans="1:13" ht="12.75" customHeight="1">
      <c r="A42" s="183" t="s">
        <v>2515</v>
      </c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</row>
    <row r="43" spans="1:13" ht="12.75" customHeight="1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</row>
    <row r="44" spans="1:13" ht="13" thickBot="1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</row>
    <row r="45" spans="1:13" ht="16" thickBot="1">
      <c r="A45" s="184" t="s">
        <v>2522</v>
      </c>
      <c r="B45" s="185"/>
      <c r="C45" s="185"/>
      <c r="D45" s="185"/>
      <c r="E45" s="186"/>
      <c r="F45" s="186"/>
      <c r="G45" s="186"/>
      <c r="H45" s="186"/>
      <c r="I45" s="186"/>
      <c r="J45" s="186"/>
      <c r="K45" s="186"/>
      <c r="L45" s="186"/>
      <c r="M45" s="187"/>
    </row>
    <row r="46" spans="1:13">
      <c r="A46" s="188" t="s">
        <v>9</v>
      </c>
      <c r="B46" s="190" t="s">
        <v>20</v>
      </c>
      <c r="C46" s="191"/>
      <c r="D46" s="192"/>
      <c r="E46" s="190" t="s">
        <v>0</v>
      </c>
      <c r="F46" s="191"/>
      <c r="G46" s="192"/>
      <c r="H46" s="190" t="s">
        <v>1</v>
      </c>
      <c r="I46" s="191"/>
      <c r="J46" s="192"/>
      <c r="K46" s="190" t="s">
        <v>2</v>
      </c>
      <c r="L46" s="191"/>
      <c r="M46" s="193"/>
    </row>
    <row r="47" spans="1:13">
      <c r="A47" s="189"/>
      <c r="B47" s="137" t="s">
        <v>3</v>
      </c>
      <c r="C47" s="137" t="s">
        <v>4</v>
      </c>
      <c r="D47" s="137" t="s">
        <v>6</v>
      </c>
      <c r="E47" s="137" t="s">
        <v>3</v>
      </c>
      <c r="F47" s="137" t="s">
        <v>4</v>
      </c>
      <c r="G47" s="137" t="s">
        <v>6</v>
      </c>
      <c r="H47" s="137" t="s">
        <v>3</v>
      </c>
      <c r="I47" s="137" t="s">
        <v>4</v>
      </c>
      <c r="J47" s="137" t="s">
        <v>6</v>
      </c>
      <c r="K47" s="138" t="s">
        <v>3</v>
      </c>
      <c r="L47" s="138" t="s">
        <v>4</v>
      </c>
      <c r="M47" s="139" t="s">
        <v>6</v>
      </c>
    </row>
    <row r="48" spans="1:13">
      <c r="A48" s="140" t="s">
        <v>8</v>
      </c>
      <c r="B48" s="141">
        <f t="shared" ref="B48:C55" si="8">B25+B12</f>
        <v>3916440157</v>
      </c>
      <c r="C48" s="141">
        <f t="shared" si="8"/>
        <v>3806873707</v>
      </c>
      <c r="D48" s="142">
        <f t="shared" ref="D48:D56" si="9">C48/B48</f>
        <v>0.97202396931709323</v>
      </c>
      <c r="E48" s="143">
        <f t="shared" ref="E48:F55" si="10">E25+E12</f>
        <v>81259920</v>
      </c>
      <c r="F48" s="143">
        <f t="shared" si="10"/>
        <v>80259850</v>
      </c>
      <c r="G48" s="144">
        <f t="shared" ref="G48:G56" si="11">F48/E48</f>
        <v>0.98769294875013414</v>
      </c>
      <c r="H48" s="141">
        <f t="shared" ref="H48:I55" si="12">H25+H12</f>
        <v>385794710</v>
      </c>
      <c r="I48" s="141">
        <f t="shared" si="12"/>
        <v>385336155</v>
      </c>
      <c r="J48" s="142">
        <f t="shared" ref="J48:J56" si="13">I48/H48</f>
        <v>0.99881140153528802</v>
      </c>
      <c r="K48" s="143">
        <f t="shared" ref="K48:L55" si="14">K25+K12</f>
        <v>421357700</v>
      </c>
      <c r="L48" s="143">
        <f t="shared" si="14"/>
        <v>406033292</v>
      </c>
      <c r="M48" s="145">
        <f t="shared" ref="M48:M56" si="15">L48/K48</f>
        <v>0.96363088178998513</v>
      </c>
    </row>
    <row r="49" spans="1:13">
      <c r="A49" s="140" t="s">
        <v>10</v>
      </c>
      <c r="B49" s="141">
        <f t="shared" si="8"/>
        <v>1279775900</v>
      </c>
      <c r="C49" s="141">
        <f t="shared" si="8"/>
        <v>1270778183</v>
      </c>
      <c r="D49" s="142">
        <f t="shared" si="9"/>
        <v>0.99296930267244443</v>
      </c>
      <c r="E49" s="143">
        <f t="shared" si="10"/>
        <v>265345680</v>
      </c>
      <c r="F49" s="143">
        <f t="shared" si="10"/>
        <v>264675179</v>
      </c>
      <c r="G49" s="144">
        <f t="shared" si="11"/>
        <v>0.99747310376411635</v>
      </c>
      <c r="H49" s="141">
        <f t="shared" si="12"/>
        <v>364543310</v>
      </c>
      <c r="I49" s="141">
        <f t="shared" si="12"/>
        <v>362375342</v>
      </c>
      <c r="J49" s="142">
        <f t="shared" si="13"/>
        <v>0.99405292062553552</v>
      </c>
      <c r="K49" s="143">
        <f t="shared" si="14"/>
        <v>76912580</v>
      </c>
      <c r="L49" s="143">
        <f t="shared" si="14"/>
        <v>76792651</v>
      </c>
      <c r="M49" s="145">
        <f t="shared" si="15"/>
        <v>0.99844071021931657</v>
      </c>
    </row>
    <row r="50" spans="1:13">
      <c r="A50" s="140" t="s">
        <v>11</v>
      </c>
      <c r="B50" s="141">
        <f t="shared" si="8"/>
        <v>1831738623</v>
      </c>
      <c r="C50" s="141">
        <f t="shared" si="8"/>
        <v>1795053494</v>
      </c>
      <c r="D50" s="142">
        <f t="shared" si="9"/>
        <v>0.97997250888343579</v>
      </c>
      <c r="E50" s="143">
        <f t="shared" si="10"/>
        <v>229311660</v>
      </c>
      <c r="F50" s="143">
        <f t="shared" si="10"/>
        <v>227913836</v>
      </c>
      <c r="G50" s="144">
        <f t="shared" si="11"/>
        <v>0.9939042611265384</v>
      </c>
      <c r="H50" s="141">
        <f t="shared" si="12"/>
        <v>295896680</v>
      </c>
      <c r="I50" s="141">
        <f t="shared" si="12"/>
        <v>273470582</v>
      </c>
      <c r="J50" s="142">
        <f t="shared" si="13"/>
        <v>0.92420970049410489</v>
      </c>
      <c r="K50" s="143">
        <f t="shared" si="14"/>
        <v>205326960</v>
      </c>
      <c r="L50" s="143">
        <f t="shared" si="14"/>
        <v>203357946</v>
      </c>
      <c r="M50" s="145">
        <f t="shared" si="15"/>
        <v>0.99041034845107534</v>
      </c>
    </row>
    <row r="51" spans="1:13">
      <c r="A51" s="140" t="s">
        <v>12</v>
      </c>
      <c r="B51" s="141">
        <f t="shared" si="8"/>
        <v>1849083292</v>
      </c>
      <c r="C51" s="141">
        <f t="shared" si="8"/>
        <v>1727512530</v>
      </c>
      <c r="D51" s="142">
        <f t="shared" si="9"/>
        <v>0.93425349602910157</v>
      </c>
      <c r="E51" s="143">
        <f t="shared" si="10"/>
        <v>313515170</v>
      </c>
      <c r="F51" s="143">
        <f t="shared" si="10"/>
        <v>311053437</v>
      </c>
      <c r="G51" s="144">
        <f t="shared" si="11"/>
        <v>0.99214796209063827</v>
      </c>
      <c r="H51" s="141">
        <f t="shared" si="12"/>
        <v>447108190</v>
      </c>
      <c r="I51" s="141">
        <f t="shared" si="12"/>
        <v>442501370</v>
      </c>
      <c r="J51" s="142">
        <f t="shared" si="13"/>
        <v>0.98969640882668686</v>
      </c>
      <c r="K51" s="143">
        <f t="shared" si="14"/>
        <v>244208840</v>
      </c>
      <c r="L51" s="143">
        <f t="shared" si="14"/>
        <v>241893251</v>
      </c>
      <c r="M51" s="145">
        <f t="shared" si="15"/>
        <v>0.99051799680961594</v>
      </c>
    </row>
    <row r="52" spans="1:13">
      <c r="A52" s="140" t="s">
        <v>13</v>
      </c>
      <c r="B52" s="141">
        <f t="shared" si="8"/>
        <v>1920093960</v>
      </c>
      <c r="C52" s="141">
        <f t="shared" si="8"/>
        <v>1893906380</v>
      </c>
      <c r="D52" s="142">
        <f t="shared" si="9"/>
        <v>0.98636130286040791</v>
      </c>
      <c r="E52" s="143">
        <f t="shared" si="10"/>
        <v>344915070</v>
      </c>
      <c r="F52" s="143">
        <f t="shared" si="10"/>
        <v>344905238</v>
      </c>
      <c r="G52" s="144">
        <f t="shared" si="11"/>
        <v>0.9999714944319481</v>
      </c>
      <c r="H52" s="141">
        <f t="shared" si="12"/>
        <v>646990500</v>
      </c>
      <c r="I52" s="141">
        <f t="shared" si="12"/>
        <v>641157543</v>
      </c>
      <c r="J52" s="142">
        <f t="shared" si="13"/>
        <v>0.99098447813375934</v>
      </c>
      <c r="K52" s="143">
        <f t="shared" si="14"/>
        <v>123388760</v>
      </c>
      <c r="L52" s="143">
        <f t="shared" si="14"/>
        <v>117276413</v>
      </c>
      <c r="M52" s="145">
        <f t="shared" si="15"/>
        <v>0.9504626920636855</v>
      </c>
    </row>
    <row r="53" spans="1:13">
      <c r="A53" s="140" t="s">
        <v>14</v>
      </c>
      <c r="B53" s="141">
        <f t="shared" si="8"/>
        <v>1845895806</v>
      </c>
      <c r="C53" s="141">
        <f t="shared" si="8"/>
        <v>1788738547</v>
      </c>
      <c r="D53" s="142">
        <f t="shared" si="9"/>
        <v>0.969035490077927</v>
      </c>
      <c r="E53" s="143">
        <f t="shared" si="10"/>
        <v>193628200</v>
      </c>
      <c r="F53" s="143">
        <f t="shared" si="10"/>
        <v>186819527</v>
      </c>
      <c r="G53" s="144">
        <f t="shared" si="11"/>
        <v>0.96483635648113242</v>
      </c>
      <c r="H53" s="141">
        <f t="shared" si="12"/>
        <v>353907500</v>
      </c>
      <c r="I53" s="141">
        <f t="shared" si="12"/>
        <v>349703220</v>
      </c>
      <c r="J53" s="142">
        <f t="shared" si="13"/>
        <v>0.9881203986917485</v>
      </c>
      <c r="K53" s="143">
        <f t="shared" si="14"/>
        <v>131667950</v>
      </c>
      <c r="L53" s="143">
        <f t="shared" si="14"/>
        <v>128740391</v>
      </c>
      <c r="M53" s="145">
        <f t="shared" si="15"/>
        <v>0.97776559139866615</v>
      </c>
    </row>
    <row r="54" spans="1:13">
      <c r="A54" s="140" t="s">
        <v>15</v>
      </c>
      <c r="B54" s="141">
        <f t="shared" si="8"/>
        <v>2033841676</v>
      </c>
      <c r="C54" s="141">
        <f t="shared" si="8"/>
        <v>2030250476</v>
      </c>
      <c r="D54" s="142">
        <f t="shared" si="9"/>
        <v>0.9982342775043026</v>
      </c>
      <c r="E54" s="143">
        <f t="shared" si="10"/>
        <v>414352023</v>
      </c>
      <c r="F54" s="143">
        <f t="shared" si="10"/>
        <v>414345556</v>
      </c>
      <c r="G54" s="144">
        <f t="shared" si="11"/>
        <v>0.99998439249806681</v>
      </c>
      <c r="H54" s="141">
        <f t="shared" si="12"/>
        <v>502061900</v>
      </c>
      <c r="I54" s="141">
        <f t="shared" si="12"/>
        <v>500295433</v>
      </c>
      <c r="J54" s="142">
        <f t="shared" si="13"/>
        <v>0.99648157527986092</v>
      </c>
      <c r="K54" s="143">
        <f t="shared" si="14"/>
        <v>331609154</v>
      </c>
      <c r="L54" s="143">
        <f t="shared" si="14"/>
        <v>329000930</v>
      </c>
      <c r="M54" s="145">
        <f t="shared" si="15"/>
        <v>0.99213464414797181</v>
      </c>
    </row>
    <row r="55" spans="1:13">
      <c r="A55" s="140" t="s">
        <v>16</v>
      </c>
      <c r="B55" s="141">
        <f t="shared" si="8"/>
        <v>1943347642</v>
      </c>
      <c r="C55" s="141">
        <f t="shared" si="8"/>
        <v>1823427935</v>
      </c>
      <c r="D55" s="142">
        <f t="shared" si="9"/>
        <v>0.93829220032058469</v>
      </c>
      <c r="E55" s="143">
        <f t="shared" si="10"/>
        <v>340548620</v>
      </c>
      <c r="F55" s="143">
        <f t="shared" si="10"/>
        <v>329112274</v>
      </c>
      <c r="G55" s="144">
        <f t="shared" si="11"/>
        <v>0.96641787595556838</v>
      </c>
      <c r="H55" s="141">
        <f t="shared" si="12"/>
        <v>386236100</v>
      </c>
      <c r="I55" s="141">
        <f t="shared" si="12"/>
        <v>385690679</v>
      </c>
      <c r="J55" s="142">
        <f t="shared" si="13"/>
        <v>0.99858785597721189</v>
      </c>
      <c r="K55" s="143">
        <f t="shared" si="14"/>
        <v>235750890</v>
      </c>
      <c r="L55" s="143">
        <f t="shared" si="14"/>
        <v>235025290</v>
      </c>
      <c r="M55" s="145">
        <f t="shared" si="15"/>
        <v>0.99692217492795043</v>
      </c>
    </row>
    <row r="56" spans="1:13" ht="13" thickBot="1">
      <c r="A56" s="146" t="s">
        <v>17</v>
      </c>
      <c r="B56" s="147">
        <f>SUM(B48:B55)</f>
        <v>16620217056</v>
      </c>
      <c r="C56" s="147">
        <f>SUM(C48:C55)</f>
        <v>16136541252</v>
      </c>
      <c r="D56" s="148">
        <f t="shared" si="9"/>
        <v>0.97089834613048032</v>
      </c>
      <c r="E56" s="149">
        <f>SUM(E48:E55)</f>
        <v>2182876343</v>
      </c>
      <c r="F56" s="149">
        <f>SUM(F48:F55)</f>
        <v>2159084897</v>
      </c>
      <c r="G56" s="150">
        <f t="shared" si="11"/>
        <v>0.98910087322339912</v>
      </c>
      <c r="H56" s="147">
        <f>SUM(H48:H55)</f>
        <v>3382538890</v>
      </c>
      <c r="I56" s="147">
        <f>SUM(I48:I55)</f>
        <v>3340530324</v>
      </c>
      <c r="J56" s="148">
        <f t="shared" si="13"/>
        <v>0.98758075890148889</v>
      </c>
      <c r="K56" s="149">
        <f>SUM(K48:K55)</f>
        <v>1770222834</v>
      </c>
      <c r="L56" s="149">
        <f>SUM(L48:L55)</f>
        <v>1738120164</v>
      </c>
      <c r="M56" s="151">
        <f t="shared" si="15"/>
        <v>0.98186518138653722</v>
      </c>
    </row>
    <row r="57" spans="1:13">
      <c r="A57" s="173" t="s">
        <v>2517</v>
      </c>
      <c r="B57" s="174"/>
      <c r="C57" s="174"/>
      <c r="D57" s="174"/>
      <c r="E57" s="174"/>
      <c r="F57" s="153"/>
      <c r="G57" s="153"/>
      <c r="H57" s="153"/>
      <c r="I57" s="153"/>
      <c r="J57" s="153"/>
      <c r="K57" s="153"/>
      <c r="L57" s="153"/>
      <c r="M57" s="153"/>
    </row>
    <row r="58" spans="1:13" ht="13" thickBot="1">
      <c r="F58" s="153"/>
      <c r="G58" s="153"/>
      <c r="H58" s="153"/>
      <c r="I58" s="153"/>
      <c r="J58" s="153"/>
      <c r="K58" s="153"/>
      <c r="L58" s="153"/>
      <c r="M58" s="153"/>
    </row>
    <row r="59" spans="1:13" ht="15">
      <c r="A59" s="175" t="s">
        <v>9</v>
      </c>
      <c r="B59" s="177" t="s">
        <v>2523</v>
      </c>
      <c r="C59" s="178"/>
      <c r="D59" s="178"/>
      <c r="E59" s="178"/>
      <c r="F59" s="178"/>
      <c r="G59" s="178"/>
      <c r="H59" s="178"/>
      <c r="I59" s="178"/>
      <c r="J59" s="178"/>
      <c r="K59" s="178"/>
      <c r="L59" s="179"/>
      <c r="M59" s="153"/>
    </row>
    <row r="60" spans="1:13" ht="12.75" customHeight="1">
      <c r="A60" s="176"/>
      <c r="B60" s="180" t="s">
        <v>22</v>
      </c>
      <c r="C60" s="180"/>
      <c r="D60" s="157"/>
      <c r="E60" s="180" t="s">
        <v>24</v>
      </c>
      <c r="F60" s="180"/>
      <c r="G60" s="158"/>
      <c r="H60" s="180" t="s">
        <v>23</v>
      </c>
      <c r="I60" s="180"/>
      <c r="J60" s="158"/>
      <c r="K60" s="180" t="s">
        <v>25</v>
      </c>
      <c r="L60" s="181"/>
      <c r="M60" s="28"/>
    </row>
    <row r="61" spans="1:13">
      <c r="A61" s="140" t="s">
        <v>8</v>
      </c>
      <c r="B61" s="169">
        <f>C25/C48</f>
        <v>0.55022062884525313</v>
      </c>
      <c r="C61" s="169"/>
      <c r="D61" s="159"/>
      <c r="E61" s="170">
        <f>F48/C48</f>
        <v>2.1082876968684269E-2</v>
      </c>
      <c r="F61" s="170"/>
      <c r="G61" s="160"/>
      <c r="H61" s="169">
        <f>I48/C48</f>
        <v>0.10122115537782404</v>
      </c>
      <c r="I61" s="169"/>
      <c r="J61" s="160"/>
      <c r="K61" s="171">
        <f>L48/C48</f>
        <v>0.10665793594712492</v>
      </c>
      <c r="L61" s="172"/>
      <c r="M61" s="153"/>
    </row>
    <row r="62" spans="1:13">
      <c r="A62" s="140" t="s">
        <v>10</v>
      </c>
      <c r="B62" s="169">
        <f t="shared" ref="B62:B69" si="16">C26/C49</f>
        <v>0.59074119310718443</v>
      </c>
      <c r="C62" s="169"/>
      <c r="D62" s="159"/>
      <c r="E62" s="170">
        <f t="shared" ref="E62:E69" si="17">F49/C49</f>
        <v>0.20827803194981354</v>
      </c>
      <c r="F62" s="170"/>
      <c r="G62" s="160"/>
      <c r="H62" s="169">
        <f t="shared" ref="H62:H69" si="18">I49/C49</f>
        <v>0.28516018519024261</v>
      </c>
      <c r="I62" s="169"/>
      <c r="J62" s="160"/>
      <c r="K62" s="171">
        <f t="shared" ref="K62:K69" si="19">L49/C49</f>
        <v>6.0429626529085602E-2</v>
      </c>
      <c r="L62" s="172"/>
      <c r="M62" s="153"/>
    </row>
    <row r="63" spans="1:13">
      <c r="A63" s="140" t="s">
        <v>11</v>
      </c>
      <c r="B63" s="169">
        <f t="shared" si="16"/>
        <v>0.66892942133121747</v>
      </c>
      <c r="C63" s="169"/>
      <c r="D63" s="159"/>
      <c r="E63" s="170">
        <f t="shared" si="17"/>
        <v>0.12696771252879441</v>
      </c>
      <c r="F63" s="170"/>
      <c r="G63" s="160"/>
      <c r="H63" s="169">
        <f t="shared" si="18"/>
        <v>0.15234675897630937</v>
      </c>
      <c r="I63" s="169"/>
      <c r="J63" s="160"/>
      <c r="K63" s="171">
        <f t="shared" si="19"/>
        <v>0.11328795864843458</v>
      </c>
      <c r="L63" s="172"/>
      <c r="M63" s="153"/>
    </row>
    <row r="64" spans="1:13">
      <c r="A64" s="140" t="s">
        <v>12</v>
      </c>
      <c r="B64" s="169">
        <f t="shared" si="16"/>
        <v>0.55316566705307779</v>
      </c>
      <c r="C64" s="169"/>
      <c r="D64" s="159"/>
      <c r="E64" s="170">
        <f t="shared" si="17"/>
        <v>0.18005857068949885</v>
      </c>
      <c r="F64" s="170"/>
      <c r="G64" s="160"/>
      <c r="H64" s="169">
        <f t="shared" si="18"/>
        <v>0.25614944164833353</v>
      </c>
      <c r="I64" s="169"/>
      <c r="J64" s="160"/>
      <c r="K64" s="171">
        <f t="shared" si="19"/>
        <v>0.14002402112822881</v>
      </c>
      <c r="L64" s="172"/>
      <c r="M64" s="153"/>
    </row>
    <row r="65" spans="1:13">
      <c r="A65" s="140" t="s">
        <v>13</v>
      </c>
      <c r="B65" s="169">
        <f t="shared" si="16"/>
        <v>0.57932135008700902</v>
      </c>
      <c r="C65" s="169"/>
      <c r="D65" s="159"/>
      <c r="E65" s="170">
        <f t="shared" si="17"/>
        <v>0.18211314014370658</v>
      </c>
      <c r="F65" s="170"/>
      <c r="G65" s="160"/>
      <c r="H65" s="169">
        <f t="shared" si="18"/>
        <v>0.33853708386578224</v>
      </c>
      <c r="I65" s="169"/>
      <c r="J65" s="160"/>
      <c r="K65" s="171">
        <f t="shared" si="19"/>
        <v>6.1923025466549195E-2</v>
      </c>
      <c r="L65" s="172"/>
      <c r="M65" s="153"/>
    </row>
    <row r="66" spans="1:13">
      <c r="A66" s="140" t="s">
        <v>14</v>
      </c>
      <c r="B66" s="169">
        <f t="shared" si="16"/>
        <v>0.6954082401177214</v>
      </c>
      <c r="C66" s="169"/>
      <c r="D66" s="159"/>
      <c r="E66" s="170">
        <f t="shared" si="17"/>
        <v>0.10444205348698174</v>
      </c>
      <c r="F66" s="170"/>
      <c r="G66" s="160"/>
      <c r="H66" s="169">
        <f t="shared" si="18"/>
        <v>0.19550270249752716</v>
      </c>
      <c r="I66" s="169"/>
      <c r="J66" s="160"/>
      <c r="K66" s="171">
        <f t="shared" si="19"/>
        <v>7.1972726934251052E-2</v>
      </c>
      <c r="L66" s="172"/>
      <c r="M66" s="153"/>
    </row>
    <row r="67" spans="1:13">
      <c r="A67" s="140" t="s">
        <v>15</v>
      </c>
      <c r="B67" s="169">
        <f t="shared" si="16"/>
        <v>0.4221006275483814</v>
      </c>
      <c r="C67" s="169"/>
      <c r="D67" s="159"/>
      <c r="E67" s="170">
        <f t="shared" si="17"/>
        <v>0.20408592974022777</v>
      </c>
      <c r="F67" s="170"/>
      <c r="G67" s="160"/>
      <c r="H67" s="169">
        <f t="shared" si="18"/>
        <v>0.24642054707736466</v>
      </c>
      <c r="I67" s="169"/>
      <c r="J67" s="160"/>
      <c r="K67" s="171">
        <f t="shared" si="19"/>
        <v>0.16204942882131357</v>
      </c>
      <c r="L67" s="172"/>
      <c r="M67" s="153"/>
    </row>
    <row r="68" spans="1:13">
      <c r="A68" s="140" t="s">
        <v>16</v>
      </c>
      <c r="B68" s="169">
        <f t="shared" si="16"/>
        <v>0.51186032257425074</v>
      </c>
      <c r="C68" s="169"/>
      <c r="D68" s="159"/>
      <c r="E68" s="170">
        <f t="shared" si="17"/>
        <v>0.18049096851200758</v>
      </c>
      <c r="F68" s="170"/>
      <c r="G68" s="160"/>
      <c r="H68" s="169">
        <f t="shared" si="18"/>
        <v>0.21151956246628414</v>
      </c>
      <c r="I68" s="169"/>
      <c r="J68" s="160"/>
      <c r="K68" s="171">
        <f t="shared" si="19"/>
        <v>0.12889200910481829</v>
      </c>
      <c r="L68" s="172"/>
      <c r="M68" s="153"/>
    </row>
    <row r="69" spans="1:13" ht="13" thickBot="1">
      <c r="A69" s="146" t="s">
        <v>2518</v>
      </c>
      <c r="B69" s="163">
        <f t="shared" si="16"/>
        <v>0.56598749232386003</v>
      </c>
      <c r="C69" s="163"/>
      <c r="D69" s="161"/>
      <c r="E69" s="164">
        <f t="shared" si="17"/>
        <v>0.13380097155159554</v>
      </c>
      <c r="F69" s="164"/>
      <c r="G69" s="162"/>
      <c r="H69" s="163">
        <f t="shared" si="18"/>
        <v>0.20701650197721069</v>
      </c>
      <c r="I69" s="163"/>
      <c r="J69" s="162"/>
      <c r="K69" s="165">
        <f t="shared" si="19"/>
        <v>0.10771330341838735</v>
      </c>
      <c r="L69" s="166"/>
      <c r="M69" s="153"/>
    </row>
    <row r="70" spans="1:13" ht="12.75" customHeight="1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</row>
    <row r="71" spans="1:13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53"/>
    </row>
    <row r="73" spans="1:13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</row>
    <row r="74" spans="1:13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</row>
  </sheetData>
  <mergeCells count="67">
    <mergeCell ref="A6:M7"/>
    <mergeCell ref="A9:M9"/>
    <mergeCell ref="A10:A11"/>
    <mergeCell ref="B10:D10"/>
    <mergeCell ref="E10:G10"/>
    <mergeCell ref="H10:J10"/>
    <mergeCell ref="K10:M10"/>
    <mergeCell ref="A22:M22"/>
    <mergeCell ref="A23:A24"/>
    <mergeCell ref="B23:D23"/>
    <mergeCell ref="E23:G23"/>
    <mergeCell ref="H23:J23"/>
    <mergeCell ref="K23:M23"/>
    <mergeCell ref="A36:M36"/>
    <mergeCell ref="A37:M41"/>
    <mergeCell ref="A42:M43"/>
    <mergeCell ref="A45:M45"/>
    <mergeCell ref="A46:A47"/>
    <mergeCell ref="B46:D46"/>
    <mergeCell ref="E46:G46"/>
    <mergeCell ref="H46:J46"/>
    <mergeCell ref="K46:M46"/>
    <mergeCell ref="A57:E57"/>
    <mergeCell ref="A59:A60"/>
    <mergeCell ref="B59:L59"/>
    <mergeCell ref="B60:C60"/>
    <mergeCell ref="E60:F60"/>
    <mergeCell ref="H60:I60"/>
    <mergeCell ref="K60:L60"/>
    <mergeCell ref="B61:C61"/>
    <mergeCell ref="E61:F61"/>
    <mergeCell ref="H61:I61"/>
    <mergeCell ref="K61:L61"/>
    <mergeCell ref="B62:C62"/>
    <mergeCell ref="E62:F62"/>
    <mergeCell ref="H62:I62"/>
    <mergeCell ref="K62:L62"/>
    <mergeCell ref="B63:C63"/>
    <mergeCell ref="E63:F63"/>
    <mergeCell ref="H63:I63"/>
    <mergeCell ref="K63:L63"/>
    <mergeCell ref="B64:C64"/>
    <mergeCell ref="E64:F64"/>
    <mergeCell ref="H64:I64"/>
    <mergeCell ref="K64:L64"/>
    <mergeCell ref="B65:C65"/>
    <mergeCell ref="E65:F65"/>
    <mergeCell ref="H65:I65"/>
    <mergeCell ref="K65:L65"/>
    <mergeCell ref="B66:C66"/>
    <mergeCell ref="E66:F66"/>
    <mergeCell ref="H66:I66"/>
    <mergeCell ref="K66:L66"/>
    <mergeCell ref="A72:L72"/>
    <mergeCell ref="B67:C67"/>
    <mergeCell ref="E67:F67"/>
    <mergeCell ref="H67:I67"/>
    <mergeCell ref="K67:L67"/>
    <mergeCell ref="B68:C68"/>
    <mergeCell ref="E68:F68"/>
    <mergeCell ref="H68:I68"/>
    <mergeCell ref="K68:L68"/>
    <mergeCell ref="B69:C69"/>
    <mergeCell ref="E69:F69"/>
    <mergeCell ref="H69:I69"/>
    <mergeCell ref="K69:L69"/>
    <mergeCell ref="A70:M71"/>
  </mergeCells>
  <phoneticPr fontId="2" type="noConversion"/>
  <pageMargins left="0" right="1.0416666666666666E-2" top="0.75" bottom="0.75" header="0.3" footer="0.3"/>
  <pageSetup orientation="landscape"/>
  <rowBreaks count="1" manualBreakCount="1">
    <brk id="36" max="16383" man="1"/>
  </rowBreaks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86"/>
  <sheetViews>
    <sheetView workbookViewId="0">
      <selection activeCell="F1" sqref="F1"/>
    </sheetView>
  </sheetViews>
  <sheetFormatPr baseColWidth="10" defaultColWidth="11.5" defaultRowHeight="12" x14ac:dyDescent="0"/>
  <cols>
    <col min="1" max="1" width="5.5" style="99" bestFit="1" customWidth="1"/>
    <col min="2" max="2" width="9" style="97" customWidth="1"/>
    <col min="3" max="3" width="8.5" style="96" customWidth="1"/>
    <col min="4" max="4" width="16.5" style="97" customWidth="1"/>
    <col min="5" max="5" width="45.5" style="96" bestFit="1" customWidth="1"/>
    <col min="6" max="6" width="13.83203125" style="96" customWidth="1"/>
    <col min="7" max="7" width="7.1640625" style="96" customWidth="1"/>
    <col min="8" max="8" width="13" style="96" customWidth="1"/>
    <col min="9" max="9" width="12.33203125" style="96" customWidth="1"/>
    <col min="10" max="10" width="12.5" style="96" customWidth="1"/>
    <col min="11" max="11" width="15.1640625" style="97" bestFit="1" customWidth="1"/>
    <col min="12" max="12" width="6.5" style="97" customWidth="1"/>
    <col min="13" max="13" width="7" style="96" customWidth="1"/>
    <col min="14" max="14" width="16" style="96" customWidth="1"/>
    <col min="15" max="16384" width="11.5" style="96"/>
  </cols>
  <sheetData>
    <row r="1" spans="1:15" ht="16" thickBot="1">
      <c r="A1" s="219" t="s">
        <v>2512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1"/>
      <c r="O1" s="219" t="s">
        <v>2512</v>
      </c>
    </row>
    <row r="2" spans="1:15" s="115" customFormat="1" ht="16" thickTop="1">
      <c r="A2" s="222" t="s">
        <v>408</v>
      </c>
      <c r="B2" s="222" t="s">
        <v>407</v>
      </c>
      <c r="C2" s="222" t="s">
        <v>406</v>
      </c>
      <c r="D2" s="222" t="s">
        <v>405</v>
      </c>
      <c r="E2" s="222" t="s">
        <v>404</v>
      </c>
      <c r="F2" s="222" t="s">
        <v>403</v>
      </c>
      <c r="G2" s="222" t="s">
        <v>402</v>
      </c>
      <c r="H2" s="222" t="s">
        <v>401</v>
      </c>
      <c r="I2" s="222" t="s">
        <v>400</v>
      </c>
      <c r="J2" s="222" t="s">
        <v>399</v>
      </c>
      <c r="K2" s="222" t="s">
        <v>398</v>
      </c>
      <c r="L2" s="222" t="s">
        <v>397</v>
      </c>
      <c r="M2" s="222" t="s">
        <v>396</v>
      </c>
      <c r="N2" s="223"/>
      <c r="O2" s="223" t="s">
        <v>2512</v>
      </c>
    </row>
    <row r="3" spans="1:15">
      <c r="A3" s="224" t="s">
        <v>2155</v>
      </c>
      <c r="B3" s="224"/>
      <c r="C3" s="224" t="s">
        <v>2156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1"/>
      <c r="O3" s="221" t="s">
        <v>2512</v>
      </c>
    </row>
    <row r="4" spans="1:15">
      <c r="A4" s="225">
        <v>1</v>
      </c>
      <c r="B4" s="112"/>
      <c r="C4" s="112" t="s">
        <v>2157</v>
      </c>
      <c r="D4" s="112" t="s">
        <v>2158</v>
      </c>
      <c r="E4" s="112" t="s">
        <v>2159</v>
      </c>
      <c r="F4" s="112"/>
      <c r="G4" s="112">
        <v>1</v>
      </c>
      <c r="H4" s="226">
        <v>10000000</v>
      </c>
      <c r="I4" s="226">
        <v>10000000</v>
      </c>
      <c r="J4" s="226">
        <v>10000000</v>
      </c>
      <c r="K4" s="112">
        <v>1</v>
      </c>
      <c r="L4" s="112">
        <v>100</v>
      </c>
      <c r="M4" s="227">
        <f>+J4/H4*100</f>
        <v>100</v>
      </c>
      <c r="N4" s="221">
        <f>+L4*H4</f>
        <v>1000000000</v>
      </c>
      <c r="O4" s="221" t="s">
        <v>2512</v>
      </c>
    </row>
    <row r="5" spans="1:15">
      <c r="A5" s="225">
        <v>2</v>
      </c>
      <c r="B5" s="225"/>
      <c r="C5" s="225" t="s">
        <v>2160</v>
      </c>
      <c r="D5" s="228" t="s">
        <v>2161</v>
      </c>
      <c r="E5" s="225" t="s">
        <v>2162</v>
      </c>
      <c r="F5" s="225"/>
      <c r="G5" s="226">
        <v>1</v>
      </c>
      <c r="H5" s="226">
        <v>95000000</v>
      </c>
      <c r="I5" s="226" t="s">
        <v>1602</v>
      </c>
      <c r="J5" s="225"/>
      <c r="K5" s="225"/>
      <c r="L5" s="229"/>
      <c r="M5" s="227">
        <f>+J5/H5*100</f>
        <v>0</v>
      </c>
      <c r="N5" s="221">
        <f>+L5*H5</f>
        <v>0</v>
      </c>
      <c r="O5" s="221" t="s">
        <v>2512</v>
      </c>
    </row>
    <row r="6" spans="1:15">
      <c r="A6" s="225"/>
      <c r="B6" s="225"/>
      <c r="C6" s="230" t="s">
        <v>2163</v>
      </c>
      <c r="D6" s="230"/>
      <c r="E6" s="230"/>
      <c r="F6" s="225"/>
      <c r="G6" s="231">
        <f>SUM(G4:G5)</f>
        <v>2</v>
      </c>
      <c r="H6" s="231">
        <f>SUM(H4:H5)</f>
        <v>105000000</v>
      </c>
      <c r="I6" s="231">
        <f>SUM(I4:I5)</f>
        <v>10000000</v>
      </c>
      <c r="J6" s="231">
        <f>SUM(J4:J5)</f>
        <v>10000000</v>
      </c>
      <c r="K6" s="231">
        <f>SUM(K4:K5)</f>
        <v>1</v>
      </c>
      <c r="L6" s="232">
        <f>+N6/H6</f>
        <v>9.5238095238095237</v>
      </c>
      <c r="M6" s="233">
        <f>+J6/H6*100</f>
        <v>9.5238095238095237</v>
      </c>
      <c r="N6" s="234">
        <f>SUM(N4:N5)</f>
        <v>1000000000</v>
      </c>
      <c r="O6" s="221" t="s">
        <v>2512</v>
      </c>
    </row>
    <row r="7" spans="1:15">
      <c r="A7" s="224" t="s">
        <v>416</v>
      </c>
      <c r="B7" s="224"/>
      <c r="C7" s="224" t="s">
        <v>2164</v>
      </c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1"/>
      <c r="O7" s="221" t="s">
        <v>2512</v>
      </c>
    </row>
    <row r="8" spans="1:15">
      <c r="A8" s="225">
        <v>3</v>
      </c>
      <c r="B8" s="225"/>
      <c r="C8" s="225" t="s">
        <v>2165</v>
      </c>
      <c r="D8" s="228" t="s">
        <v>2166</v>
      </c>
      <c r="E8" s="225" t="s">
        <v>2167</v>
      </c>
      <c r="F8" s="225"/>
      <c r="G8" s="226">
        <v>1</v>
      </c>
      <c r="H8" s="226">
        <v>2000000</v>
      </c>
      <c r="I8" s="226">
        <v>2000000</v>
      </c>
      <c r="J8" s="226">
        <v>2000000</v>
      </c>
      <c r="K8" s="225">
        <v>1</v>
      </c>
      <c r="L8" s="229">
        <v>100</v>
      </c>
      <c r="M8" s="227">
        <f>+J8/H8*100</f>
        <v>100</v>
      </c>
      <c r="N8" s="221">
        <f>+L8*H8</f>
        <v>200000000</v>
      </c>
      <c r="O8" s="221" t="s">
        <v>2512</v>
      </c>
    </row>
    <row r="9" spans="1:15">
      <c r="A9" s="225"/>
      <c r="B9" s="225"/>
      <c r="C9" s="225"/>
      <c r="D9" s="228"/>
      <c r="E9" s="230" t="s">
        <v>2168</v>
      </c>
      <c r="F9" s="225"/>
      <c r="G9" s="231">
        <f>SUM(G8)</f>
        <v>1</v>
      </c>
      <c r="H9" s="231">
        <f>SUM(H8)</f>
        <v>2000000</v>
      </c>
      <c r="I9" s="231">
        <f>SUM(I8)</f>
        <v>2000000</v>
      </c>
      <c r="J9" s="231">
        <f>SUM(J8)</f>
        <v>2000000</v>
      </c>
      <c r="K9" s="231">
        <f>SUM(K8)</f>
        <v>1</v>
      </c>
      <c r="L9" s="232">
        <f>+N9/H9</f>
        <v>100</v>
      </c>
      <c r="M9" s="233">
        <f>+J9/H9*100</f>
        <v>100</v>
      </c>
      <c r="N9" s="234">
        <f>SUM(N8)</f>
        <v>200000000</v>
      </c>
      <c r="O9" s="221" t="s">
        <v>2512</v>
      </c>
    </row>
    <row r="10" spans="1:15">
      <c r="A10" s="224" t="s">
        <v>2169</v>
      </c>
      <c r="B10" s="224"/>
      <c r="C10" s="224" t="s">
        <v>2170</v>
      </c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34"/>
      <c r="O10" s="221" t="s">
        <v>2512</v>
      </c>
    </row>
    <row r="11" spans="1:15">
      <c r="A11" s="225">
        <f>+A8+1</f>
        <v>4</v>
      </c>
      <c r="B11" s="225"/>
      <c r="C11" s="225" t="s">
        <v>2171</v>
      </c>
      <c r="D11" s="228">
        <v>154516152261</v>
      </c>
      <c r="E11" s="225" t="s">
        <v>2172</v>
      </c>
      <c r="F11" s="225"/>
      <c r="G11" s="226">
        <v>1</v>
      </c>
      <c r="H11" s="226">
        <v>1000000</v>
      </c>
      <c r="I11" s="226">
        <v>1000000</v>
      </c>
      <c r="J11" s="226">
        <v>1000000</v>
      </c>
      <c r="K11" s="225">
        <v>1</v>
      </c>
      <c r="L11" s="229">
        <v>100</v>
      </c>
      <c r="M11" s="227">
        <f>+J11/H11*100</f>
        <v>100</v>
      </c>
      <c r="N11" s="221">
        <f>+L11*H11</f>
        <v>100000000</v>
      </c>
      <c r="O11" s="221" t="s">
        <v>2512</v>
      </c>
    </row>
    <row r="12" spans="1:15">
      <c r="A12" s="225">
        <f t="shared" ref="A12:A45" si="0">+A11+1</f>
        <v>5</v>
      </c>
      <c r="B12" s="225"/>
      <c r="C12" s="225" t="s">
        <v>2173</v>
      </c>
      <c r="D12" s="228">
        <v>156616022222</v>
      </c>
      <c r="E12" s="225" t="s">
        <v>2174</v>
      </c>
      <c r="F12" s="225"/>
      <c r="G12" s="226">
        <v>2</v>
      </c>
      <c r="H12" s="226">
        <v>16000000</v>
      </c>
      <c r="I12" s="226">
        <v>16000000</v>
      </c>
      <c r="J12" s="226">
        <v>16000000</v>
      </c>
      <c r="K12" s="225">
        <v>1</v>
      </c>
      <c r="L12" s="229">
        <v>100</v>
      </c>
      <c r="M12" s="227">
        <f t="shared" ref="M12:M47" si="1">+J12/H12*100</f>
        <v>100</v>
      </c>
      <c r="N12" s="221">
        <f t="shared" ref="N12:N46" si="2">+L12*H12</f>
        <v>1600000000</v>
      </c>
      <c r="O12" s="221" t="s">
        <v>2512</v>
      </c>
    </row>
    <row r="13" spans="1:15">
      <c r="A13" s="225">
        <f t="shared" si="0"/>
        <v>6</v>
      </c>
      <c r="B13" s="225"/>
      <c r="C13" s="225" t="s">
        <v>2175</v>
      </c>
      <c r="D13" s="228" t="s">
        <v>2176</v>
      </c>
      <c r="E13" s="225" t="s">
        <v>2177</v>
      </c>
      <c r="F13" s="225"/>
      <c r="G13" s="226">
        <v>2</v>
      </c>
      <c r="H13" s="226">
        <v>16000000</v>
      </c>
      <c r="I13" s="226">
        <v>5581002</v>
      </c>
      <c r="J13" s="226">
        <v>5581002</v>
      </c>
      <c r="K13" s="225"/>
      <c r="L13" s="229">
        <v>35</v>
      </c>
      <c r="M13" s="227">
        <f t="shared" si="1"/>
        <v>34.881262499999998</v>
      </c>
      <c r="N13" s="221">
        <f t="shared" si="2"/>
        <v>560000000</v>
      </c>
      <c r="O13" s="221" t="s">
        <v>2512</v>
      </c>
    </row>
    <row r="14" spans="1:15">
      <c r="A14" s="225">
        <f t="shared" si="0"/>
        <v>7</v>
      </c>
      <c r="B14" s="225"/>
      <c r="C14" s="225" t="s">
        <v>2178</v>
      </c>
      <c r="D14" s="228">
        <v>156616022261</v>
      </c>
      <c r="E14" s="225" t="s">
        <v>2179</v>
      </c>
      <c r="F14" s="225"/>
      <c r="G14" s="226">
        <v>1</v>
      </c>
      <c r="H14" s="226">
        <v>250000</v>
      </c>
      <c r="I14" s="226">
        <v>250000</v>
      </c>
      <c r="J14" s="226">
        <v>250000</v>
      </c>
      <c r="K14" s="225">
        <v>1</v>
      </c>
      <c r="L14" s="229">
        <v>100</v>
      </c>
      <c r="M14" s="227">
        <f t="shared" si="1"/>
        <v>100</v>
      </c>
      <c r="N14" s="221">
        <f t="shared" si="2"/>
        <v>25000000</v>
      </c>
      <c r="O14" s="221" t="s">
        <v>2512</v>
      </c>
    </row>
    <row r="15" spans="1:15">
      <c r="A15" s="225">
        <f t="shared" si="0"/>
        <v>8</v>
      </c>
      <c r="B15" s="225"/>
      <c r="C15" s="225" t="s">
        <v>2180</v>
      </c>
      <c r="D15" s="228" t="s">
        <v>2181</v>
      </c>
      <c r="E15" s="225" t="s">
        <v>2182</v>
      </c>
      <c r="F15" s="225"/>
      <c r="G15" s="226">
        <v>1</v>
      </c>
      <c r="H15" s="226">
        <v>250000</v>
      </c>
      <c r="I15" s="226">
        <v>250000</v>
      </c>
      <c r="J15" s="226">
        <v>250000</v>
      </c>
      <c r="K15" s="225">
        <v>1</v>
      </c>
      <c r="L15" s="229">
        <v>100</v>
      </c>
      <c r="M15" s="227">
        <f t="shared" si="1"/>
        <v>100</v>
      </c>
      <c r="N15" s="221">
        <f t="shared" si="2"/>
        <v>25000000</v>
      </c>
      <c r="O15" s="221" t="s">
        <v>2512</v>
      </c>
    </row>
    <row r="16" spans="1:15">
      <c r="A16" s="225">
        <f t="shared" si="0"/>
        <v>9</v>
      </c>
      <c r="B16" s="225"/>
      <c r="C16" s="225" t="s">
        <v>2183</v>
      </c>
      <c r="D16" s="228">
        <v>156616022270</v>
      </c>
      <c r="E16" s="225" t="s">
        <v>2184</v>
      </c>
      <c r="F16" s="225"/>
      <c r="G16" s="226">
        <v>60</v>
      </c>
      <c r="H16" s="226">
        <v>1800000</v>
      </c>
      <c r="I16" s="226">
        <v>1800000</v>
      </c>
      <c r="J16" s="226">
        <v>1800000</v>
      </c>
      <c r="K16" s="225">
        <v>1</v>
      </c>
      <c r="L16" s="229">
        <v>100</v>
      </c>
      <c r="M16" s="227">
        <f t="shared" si="1"/>
        <v>100</v>
      </c>
      <c r="N16" s="221">
        <f t="shared" si="2"/>
        <v>180000000</v>
      </c>
      <c r="O16" s="221" t="s">
        <v>2512</v>
      </c>
    </row>
    <row r="17" spans="1:15">
      <c r="A17" s="225">
        <f t="shared" si="0"/>
        <v>10</v>
      </c>
      <c r="B17" s="225"/>
      <c r="C17" s="225" t="s">
        <v>2185</v>
      </c>
      <c r="D17" s="228" t="s">
        <v>2186</v>
      </c>
      <c r="E17" s="225" t="s">
        <v>2187</v>
      </c>
      <c r="F17" s="225"/>
      <c r="G17" s="226">
        <v>60</v>
      </c>
      <c r="H17" s="226">
        <v>1800000</v>
      </c>
      <c r="I17" s="226">
        <v>1799983</v>
      </c>
      <c r="J17" s="226">
        <v>1799983</v>
      </c>
      <c r="K17" s="225">
        <v>1</v>
      </c>
      <c r="L17" s="229">
        <v>100</v>
      </c>
      <c r="M17" s="227">
        <f t="shared" si="1"/>
        <v>99.999055555555557</v>
      </c>
      <c r="N17" s="221">
        <f t="shared" si="2"/>
        <v>180000000</v>
      </c>
      <c r="O17" s="221" t="s">
        <v>2512</v>
      </c>
    </row>
    <row r="18" spans="1:15">
      <c r="A18" s="225">
        <f t="shared" si="0"/>
        <v>11</v>
      </c>
      <c r="B18" s="225"/>
      <c r="C18" s="225" t="s">
        <v>2188</v>
      </c>
      <c r="D18" s="228">
        <v>156616362222</v>
      </c>
      <c r="E18" s="225" t="s">
        <v>2189</v>
      </c>
      <c r="F18" s="225"/>
      <c r="G18" s="226">
        <v>2</v>
      </c>
      <c r="H18" s="226">
        <v>16000000</v>
      </c>
      <c r="I18" s="226">
        <v>16000000</v>
      </c>
      <c r="J18" s="226">
        <v>16000000</v>
      </c>
      <c r="K18" s="225">
        <v>60</v>
      </c>
      <c r="L18" s="229">
        <v>100</v>
      </c>
      <c r="M18" s="227">
        <f t="shared" si="1"/>
        <v>100</v>
      </c>
      <c r="N18" s="221">
        <f t="shared" si="2"/>
        <v>1600000000</v>
      </c>
      <c r="O18" s="221" t="s">
        <v>2512</v>
      </c>
    </row>
    <row r="19" spans="1:15">
      <c r="A19" s="225">
        <f t="shared" si="0"/>
        <v>12</v>
      </c>
      <c r="B19" s="225"/>
      <c r="C19" s="225" t="s">
        <v>2190</v>
      </c>
      <c r="D19" s="228" t="s">
        <v>2191</v>
      </c>
      <c r="E19" s="225" t="s">
        <v>2192</v>
      </c>
      <c r="F19" s="225"/>
      <c r="G19" s="226">
        <v>2</v>
      </c>
      <c r="H19" s="226">
        <v>16000000</v>
      </c>
      <c r="I19" s="226">
        <v>15200000</v>
      </c>
      <c r="J19" s="226">
        <v>15200000</v>
      </c>
      <c r="K19" s="225">
        <v>2</v>
      </c>
      <c r="L19" s="229">
        <v>100</v>
      </c>
      <c r="M19" s="227">
        <f t="shared" si="1"/>
        <v>95</v>
      </c>
      <c r="N19" s="221">
        <f t="shared" si="2"/>
        <v>1600000000</v>
      </c>
      <c r="O19" s="221" t="s">
        <v>2512</v>
      </c>
    </row>
    <row r="20" spans="1:15">
      <c r="A20" s="225">
        <f t="shared" si="0"/>
        <v>13</v>
      </c>
      <c r="B20" s="225"/>
      <c r="C20" s="225" t="s">
        <v>2193</v>
      </c>
      <c r="D20" s="228">
        <v>156616362243</v>
      </c>
      <c r="E20" s="225" t="s">
        <v>2194</v>
      </c>
      <c r="F20" s="225"/>
      <c r="G20" s="226">
        <v>1</v>
      </c>
      <c r="H20" s="226">
        <v>3500000</v>
      </c>
      <c r="I20" s="226">
        <v>3500000</v>
      </c>
      <c r="J20" s="226">
        <v>3500000</v>
      </c>
      <c r="K20" s="225">
        <v>2</v>
      </c>
      <c r="L20" s="229">
        <v>100</v>
      </c>
      <c r="M20" s="227">
        <f t="shared" si="1"/>
        <v>100</v>
      </c>
      <c r="N20" s="221">
        <f t="shared" si="2"/>
        <v>350000000</v>
      </c>
      <c r="O20" s="221" t="s">
        <v>2512</v>
      </c>
    </row>
    <row r="21" spans="1:15">
      <c r="A21" s="225">
        <f t="shared" si="0"/>
        <v>14</v>
      </c>
      <c r="B21" s="225"/>
      <c r="C21" s="225" t="s">
        <v>2195</v>
      </c>
      <c r="D21" s="228">
        <v>156616362270</v>
      </c>
      <c r="E21" s="225" t="s">
        <v>2196</v>
      </c>
      <c r="F21" s="225"/>
      <c r="G21" s="226">
        <v>60</v>
      </c>
      <c r="H21" s="226">
        <v>1800000</v>
      </c>
      <c r="I21" s="226">
        <v>1800000</v>
      </c>
      <c r="J21" s="226">
        <v>1800000</v>
      </c>
      <c r="K21" s="225">
        <v>60</v>
      </c>
      <c r="L21" s="229">
        <v>100</v>
      </c>
      <c r="M21" s="227">
        <f t="shared" si="1"/>
        <v>100</v>
      </c>
      <c r="N21" s="221">
        <f t="shared" si="2"/>
        <v>180000000</v>
      </c>
      <c r="O21" s="221" t="s">
        <v>2512</v>
      </c>
    </row>
    <row r="22" spans="1:15">
      <c r="A22" s="225">
        <f t="shared" si="0"/>
        <v>15</v>
      </c>
      <c r="B22" s="225"/>
      <c r="C22" s="225" t="s">
        <v>2197</v>
      </c>
      <c r="D22" s="228">
        <v>156616362261</v>
      </c>
      <c r="E22" s="225" t="s">
        <v>2198</v>
      </c>
      <c r="F22" s="225"/>
      <c r="G22" s="226">
        <v>1</v>
      </c>
      <c r="H22" s="226">
        <v>250000</v>
      </c>
      <c r="I22" s="226">
        <v>250000</v>
      </c>
      <c r="J22" s="226">
        <v>250000</v>
      </c>
      <c r="K22" s="225">
        <v>1</v>
      </c>
      <c r="L22" s="229">
        <v>100</v>
      </c>
      <c r="M22" s="227">
        <f t="shared" si="1"/>
        <v>100</v>
      </c>
      <c r="N22" s="221">
        <f t="shared" si="2"/>
        <v>25000000</v>
      </c>
      <c r="O22" s="221" t="s">
        <v>2512</v>
      </c>
    </row>
    <row r="23" spans="1:15">
      <c r="A23" s="225">
        <f t="shared" si="0"/>
        <v>16</v>
      </c>
      <c r="B23" s="225"/>
      <c r="C23" s="225" t="s">
        <v>2199</v>
      </c>
      <c r="D23" s="228" t="s">
        <v>2200</v>
      </c>
      <c r="E23" s="225" t="s">
        <v>2201</v>
      </c>
      <c r="F23" s="225"/>
      <c r="G23" s="226">
        <v>1</v>
      </c>
      <c r="H23" s="226">
        <v>250000</v>
      </c>
      <c r="I23" s="226">
        <v>250000</v>
      </c>
      <c r="J23" s="226">
        <v>250000</v>
      </c>
      <c r="K23" s="225">
        <v>1</v>
      </c>
      <c r="L23" s="229">
        <v>100</v>
      </c>
      <c r="M23" s="227">
        <f t="shared" si="1"/>
        <v>100</v>
      </c>
      <c r="N23" s="221">
        <f t="shared" si="2"/>
        <v>25000000</v>
      </c>
      <c r="O23" s="221" t="s">
        <v>2512</v>
      </c>
    </row>
    <row r="24" spans="1:15">
      <c r="A24" s="225">
        <f t="shared" si="0"/>
        <v>17</v>
      </c>
      <c r="B24" s="225"/>
      <c r="C24" s="225" t="s">
        <v>2202</v>
      </c>
      <c r="D24" s="228" t="s">
        <v>2203</v>
      </c>
      <c r="E24" s="225" t="s">
        <v>2204</v>
      </c>
      <c r="F24" s="225"/>
      <c r="G24" s="226">
        <v>60</v>
      </c>
      <c r="H24" s="226">
        <v>1800000</v>
      </c>
      <c r="I24" s="226">
        <v>1800000</v>
      </c>
      <c r="J24" s="226">
        <v>1800000</v>
      </c>
      <c r="K24" s="225">
        <v>60</v>
      </c>
      <c r="L24" s="229">
        <v>100</v>
      </c>
      <c r="M24" s="227">
        <f t="shared" si="1"/>
        <v>100</v>
      </c>
      <c r="N24" s="221">
        <f t="shared" si="2"/>
        <v>180000000</v>
      </c>
      <c r="O24" s="221" t="s">
        <v>2512</v>
      </c>
    </row>
    <row r="25" spans="1:15">
      <c r="A25" s="225">
        <f t="shared" si="0"/>
        <v>18</v>
      </c>
      <c r="B25" s="225"/>
      <c r="C25" s="225" t="s">
        <v>2205</v>
      </c>
      <c r="D25" s="228">
        <v>156616402222</v>
      </c>
      <c r="E25" s="225" t="s">
        <v>2206</v>
      </c>
      <c r="F25" s="225"/>
      <c r="G25" s="226">
        <v>2</v>
      </c>
      <c r="H25" s="226">
        <v>16000000</v>
      </c>
      <c r="I25" s="226">
        <v>15945722</v>
      </c>
      <c r="J25" s="226">
        <v>15945722</v>
      </c>
      <c r="K25" s="225">
        <v>2</v>
      </c>
      <c r="L25" s="229">
        <v>100</v>
      </c>
      <c r="M25" s="227">
        <f t="shared" si="1"/>
        <v>99.660762500000004</v>
      </c>
      <c r="N25" s="221">
        <f t="shared" si="2"/>
        <v>1600000000</v>
      </c>
      <c r="O25" s="221" t="s">
        <v>2512</v>
      </c>
    </row>
    <row r="26" spans="1:15">
      <c r="A26" s="225">
        <f t="shared" si="0"/>
        <v>19</v>
      </c>
      <c r="B26" s="225"/>
      <c r="C26" s="225" t="s">
        <v>2207</v>
      </c>
      <c r="D26" s="228" t="s">
        <v>2208</v>
      </c>
      <c r="E26" s="225" t="s">
        <v>2209</v>
      </c>
      <c r="F26" s="225"/>
      <c r="G26" s="226">
        <v>2</v>
      </c>
      <c r="H26" s="226">
        <v>16000000</v>
      </c>
      <c r="I26" s="226">
        <v>15945733</v>
      </c>
      <c r="J26" s="226">
        <v>15945733</v>
      </c>
      <c r="K26" s="225">
        <v>1</v>
      </c>
      <c r="L26" s="229">
        <v>100</v>
      </c>
      <c r="M26" s="227">
        <f t="shared" si="1"/>
        <v>99.660831250000001</v>
      </c>
      <c r="N26" s="221">
        <f t="shared" si="2"/>
        <v>1600000000</v>
      </c>
      <c r="O26" s="221" t="s">
        <v>2512</v>
      </c>
    </row>
    <row r="27" spans="1:15">
      <c r="A27" s="225">
        <f t="shared" si="0"/>
        <v>20</v>
      </c>
      <c r="B27" s="225"/>
      <c r="C27" s="225" t="s">
        <v>2210</v>
      </c>
      <c r="D27" s="228">
        <v>156616402243</v>
      </c>
      <c r="E27" s="225" t="s">
        <v>2211</v>
      </c>
      <c r="F27" s="225"/>
      <c r="G27" s="226">
        <v>1</v>
      </c>
      <c r="H27" s="226">
        <v>3500000</v>
      </c>
      <c r="I27" s="226">
        <v>3500000</v>
      </c>
      <c r="J27" s="226">
        <v>3500000</v>
      </c>
      <c r="K27" s="225">
        <v>1</v>
      </c>
      <c r="L27" s="229">
        <v>100</v>
      </c>
      <c r="M27" s="227">
        <f t="shared" si="1"/>
        <v>100</v>
      </c>
      <c r="N27" s="221">
        <f t="shared" si="2"/>
        <v>350000000</v>
      </c>
      <c r="O27" s="221" t="s">
        <v>2512</v>
      </c>
    </row>
    <row r="28" spans="1:15">
      <c r="A28" s="225">
        <f t="shared" si="0"/>
        <v>21</v>
      </c>
      <c r="B28" s="225"/>
      <c r="C28" s="225" t="s">
        <v>2212</v>
      </c>
      <c r="D28" s="228">
        <v>156616402261</v>
      </c>
      <c r="E28" s="225" t="s">
        <v>2213</v>
      </c>
      <c r="F28" s="225"/>
      <c r="G28" s="226">
        <v>1</v>
      </c>
      <c r="H28" s="226">
        <v>250000</v>
      </c>
      <c r="I28" s="226">
        <v>250000</v>
      </c>
      <c r="J28" s="226">
        <v>250000</v>
      </c>
      <c r="K28" s="225">
        <v>1</v>
      </c>
      <c r="L28" s="229">
        <v>100</v>
      </c>
      <c r="M28" s="227">
        <f t="shared" si="1"/>
        <v>100</v>
      </c>
      <c r="N28" s="221">
        <f t="shared" si="2"/>
        <v>25000000</v>
      </c>
      <c r="O28" s="221" t="s">
        <v>2512</v>
      </c>
    </row>
    <row r="29" spans="1:15">
      <c r="A29" s="225">
        <f t="shared" si="0"/>
        <v>22</v>
      </c>
      <c r="B29" s="225"/>
      <c r="C29" s="225" t="s">
        <v>2214</v>
      </c>
      <c r="D29" s="228" t="s">
        <v>2215</v>
      </c>
      <c r="E29" s="225" t="s">
        <v>2216</v>
      </c>
      <c r="F29" s="225"/>
      <c r="G29" s="226">
        <v>1</v>
      </c>
      <c r="H29" s="226">
        <v>250000</v>
      </c>
      <c r="I29" s="226">
        <v>250000</v>
      </c>
      <c r="J29" s="226">
        <v>250000</v>
      </c>
      <c r="K29" s="225">
        <v>1</v>
      </c>
      <c r="L29" s="229">
        <v>100</v>
      </c>
      <c r="M29" s="227">
        <f t="shared" si="1"/>
        <v>100</v>
      </c>
      <c r="N29" s="221">
        <f t="shared" si="2"/>
        <v>25000000</v>
      </c>
      <c r="O29" s="221" t="s">
        <v>2512</v>
      </c>
    </row>
    <row r="30" spans="1:15">
      <c r="A30" s="225">
        <f t="shared" si="0"/>
        <v>23</v>
      </c>
      <c r="B30" s="225"/>
      <c r="C30" s="225" t="s">
        <v>2217</v>
      </c>
      <c r="D30" s="228">
        <v>156616402270</v>
      </c>
      <c r="E30" s="225" t="s">
        <v>2218</v>
      </c>
      <c r="F30" s="225"/>
      <c r="G30" s="226">
        <v>60</v>
      </c>
      <c r="H30" s="226">
        <v>1800000</v>
      </c>
      <c r="I30" s="226">
        <v>1799840</v>
      </c>
      <c r="J30" s="226">
        <v>1799840</v>
      </c>
      <c r="K30" s="225">
        <v>60</v>
      </c>
      <c r="L30" s="229">
        <v>100</v>
      </c>
      <c r="M30" s="227">
        <f t="shared" si="1"/>
        <v>99.99111111111111</v>
      </c>
      <c r="N30" s="221">
        <f t="shared" si="2"/>
        <v>180000000</v>
      </c>
      <c r="O30" s="221" t="s">
        <v>2512</v>
      </c>
    </row>
    <row r="31" spans="1:15">
      <c r="A31" s="225">
        <f t="shared" si="0"/>
        <v>24</v>
      </c>
      <c r="B31" s="225"/>
      <c r="C31" s="225" t="s">
        <v>2219</v>
      </c>
      <c r="D31" s="228" t="s">
        <v>2220</v>
      </c>
      <c r="E31" s="225" t="s">
        <v>2221</v>
      </c>
      <c r="F31" s="225"/>
      <c r="G31" s="226">
        <v>60</v>
      </c>
      <c r="H31" s="226">
        <v>1800000</v>
      </c>
      <c r="I31" s="226">
        <v>1800000</v>
      </c>
      <c r="J31" s="226">
        <v>1800000</v>
      </c>
      <c r="K31" s="225">
        <v>60</v>
      </c>
      <c r="L31" s="229">
        <v>100</v>
      </c>
      <c r="M31" s="227">
        <f t="shared" si="1"/>
        <v>100</v>
      </c>
      <c r="N31" s="221">
        <f t="shared" si="2"/>
        <v>180000000</v>
      </c>
      <c r="O31" s="221" t="s">
        <v>2512</v>
      </c>
    </row>
    <row r="32" spans="1:15">
      <c r="A32" s="225">
        <f t="shared" si="0"/>
        <v>25</v>
      </c>
      <c r="B32" s="225"/>
      <c r="C32" s="225" t="s">
        <v>2222</v>
      </c>
      <c r="D32" s="228">
        <v>156616482222</v>
      </c>
      <c r="E32" s="225" t="s">
        <v>2223</v>
      </c>
      <c r="F32" s="225"/>
      <c r="G32" s="226">
        <v>2</v>
      </c>
      <c r="H32" s="226">
        <v>16000000</v>
      </c>
      <c r="I32" s="226">
        <v>15945722</v>
      </c>
      <c r="J32" s="226">
        <v>15945722</v>
      </c>
      <c r="K32" s="225">
        <v>2</v>
      </c>
      <c r="L32" s="229">
        <v>100</v>
      </c>
      <c r="M32" s="227">
        <f t="shared" si="1"/>
        <v>99.660762500000004</v>
      </c>
      <c r="N32" s="221">
        <f t="shared" si="2"/>
        <v>1600000000</v>
      </c>
      <c r="O32" s="221" t="s">
        <v>2512</v>
      </c>
    </row>
    <row r="33" spans="1:15">
      <c r="A33" s="225">
        <f t="shared" si="0"/>
        <v>26</v>
      </c>
      <c r="B33" s="225"/>
      <c r="C33" s="225" t="s">
        <v>2224</v>
      </c>
      <c r="D33" s="228" t="s">
        <v>2225</v>
      </c>
      <c r="E33" s="225" t="s">
        <v>2226</v>
      </c>
      <c r="F33" s="225"/>
      <c r="G33" s="226">
        <v>2</v>
      </c>
      <c r="H33" s="226">
        <v>16000000</v>
      </c>
      <c r="I33" s="226">
        <v>15945722</v>
      </c>
      <c r="J33" s="226">
        <v>15945722</v>
      </c>
      <c r="K33" s="225">
        <v>2</v>
      </c>
      <c r="L33" s="229">
        <v>100</v>
      </c>
      <c r="M33" s="227">
        <f t="shared" si="1"/>
        <v>99.660762500000004</v>
      </c>
      <c r="N33" s="221">
        <f t="shared" si="2"/>
        <v>1600000000</v>
      </c>
      <c r="O33" s="221" t="s">
        <v>2512</v>
      </c>
    </row>
    <row r="34" spans="1:15">
      <c r="A34" s="225">
        <f t="shared" si="0"/>
        <v>27</v>
      </c>
      <c r="B34" s="225"/>
      <c r="C34" s="225" t="s">
        <v>2227</v>
      </c>
      <c r="D34" s="228">
        <v>156616482261</v>
      </c>
      <c r="E34" s="225" t="s">
        <v>2228</v>
      </c>
      <c r="F34" s="225"/>
      <c r="G34" s="226">
        <v>1</v>
      </c>
      <c r="H34" s="226">
        <v>250000</v>
      </c>
      <c r="I34" s="226">
        <v>250000</v>
      </c>
      <c r="J34" s="226">
        <v>250000</v>
      </c>
      <c r="K34" s="225">
        <v>1</v>
      </c>
      <c r="L34" s="229">
        <v>100</v>
      </c>
      <c r="M34" s="227">
        <f t="shared" si="1"/>
        <v>100</v>
      </c>
      <c r="N34" s="221">
        <f t="shared" si="2"/>
        <v>25000000</v>
      </c>
      <c r="O34" s="221" t="s">
        <v>2512</v>
      </c>
    </row>
    <row r="35" spans="1:15">
      <c r="A35" s="225">
        <f t="shared" si="0"/>
        <v>28</v>
      </c>
      <c r="B35" s="225"/>
      <c r="C35" s="225" t="s">
        <v>2229</v>
      </c>
      <c r="D35" s="228" t="s">
        <v>2230</v>
      </c>
      <c r="E35" s="225" t="s">
        <v>2231</v>
      </c>
      <c r="F35" s="225"/>
      <c r="G35" s="226">
        <v>1</v>
      </c>
      <c r="H35" s="226">
        <v>250000</v>
      </c>
      <c r="I35" s="226">
        <v>250000</v>
      </c>
      <c r="J35" s="226">
        <v>250000</v>
      </c>
      <c r="K35" s="225">
        <v>1</v>
      </c>
      <c r="L35" s="229">
        <v>100</v>
      </c>
      <c r="M35" s="227">
        <f t="shared" si="1"/>
        <v>100</v>
      </c>
      <c r="N35" s="221">
        <f t="shared" si="2"/>
        <v>25000000</v>
      </c>
      <c r="O35" s="221" t="s">
        <v>2512</v>
      </c>
    </row>
    <row r="36" spans="1:15">
      <c r="A36" s="225">
        <f t="shared" si="0"/>
        <v>29</v>
      </c>
      <c r="B36" s="225"/>
      <c r="C36" s="225" t="s">
        <v>2232</v>
      </c>
      <c r="D36" s="228">
        <v>156616482270</v>
      </c>
      <c r="E36" s="225" t="s">
        <v>2233</v>
      </c>
      <c r="F36" s="225"/>
      <c r="G36" s="226">
        <v>60</v>
      </c>
      <c r="H36" s="226">
        <v>1800000</v>
      </c>
      <c r="I36" s="226">
        <v>1799983</v>
      </c>
      <c r="J36" s="226">
        <v>1799983</v>
      </c>
      <c r="K36" s="225">
        <v>60</v>
      </c>
      <c r="L36" s="229">
        <v>100</v>
      </c>
      <c r="M36" s="227">
        <f t="shared" si="1"/>
        <v>99.999055555555557</v>
      </c>
      <c r="N36" s="221">
        <f t="shared" si="2"/>
        <v>180000000</v>
      </c>
      <c r="O36" s="221" t="s">
        <v>2512</v>
      </c>
    </row>
    <row r="37" spans="1:15">
      <c r="A37" s="225">
        <f t="shared" si="0"/>
        <v>30</v>
      </c>
      <c r="B37" s="225"/>
      <c r="C37" s="225" t="s">
        <v>2234</v>
      </c>
      <c r="D37" s="228" t="s">
        <v>2235</v>
      </c>
      <c r="E37" s="225" t="s">
        <v>2236</v>
      </c>
      <c r="F37" s="225"/>
      <c r="G37" s="226">
        <v>45</v>
      </c>
      <c r="H37" s="226">
        <v>900000</v>
      </c>
      <c r="I37" s="226">
        <v>899992</v>
      </c>
      <c r="J37" s="226">
        <v>899992</v>
      </c>
      <c r="K37" s="225">
        <v>45</v>
      </c>
      <c r="L37" s="229">
        <v>100</v>
      </c>
      <c r="M37" s="227">
        <f t="shared" si="1"/>
        <v>99.999111111111119</v>
      </c>
      <c r="N37" s="221">
        <f t="shared" si="2"/>
        <v>90000000</v>
      </c>
      <c r="O37" s="221" t="s">
        <v>2512</v>
      </c>
    </row>
    <row r="38" spans="1:15">
      <c r="A38" s="225">
        <f t="shared" si="0"/>
        <v>31</v>
      </c>
      <c r="B38" s="225"/>
      <c r="C38" s="225" t="s">
        <v>2237</v>
      </c>
      <c r="D38" s="228" t="s">
        <v>2238</v>
      </c>
      <c r="E38" s="225" t="s">
        <v>2239</v>
      </c>
      <c r="F38" s="225"/>
      <c r="G38" s="226">
        <v>45</v>
      </c>
      <c r="H38" s="226">
        <v>900000</v>
      </c>
      <c r="I38" s="226">
        <v>899992</v>
      </c>
      <c r="J38" s="226">
        <v>899992</v>
      </c>
      <c r="K38" s="225">
        <v>45</v>
      </c>
      <c r="L38" s="229">
        <v>100</v>
      </c>
      <c r="M38" s="227">
        <f t="shared" si="1"/>
        <v>99.999111111111119</v>
      </c>
      <c r="N38" s="221">
        <f t="shared" si="2"/>
        <v>90000000</v>
      </c>
      <c r="O38" s="221" t="s">
        <v>2512</v>
      </c>
    </row>
    <row r="39" spans="1:15">
      <c r="A39" s="225">
        <f t="shared" si="0"/>
        <v>32</v>
      </c>
      <c r="B39" s="225"/>
      <c r="C39" s="225" t="s">
        <v>2240</v>
      </c>
      <c r="D39" s="228" t="s">
        <v>2241</v>
      </c>
      <c r="E39" s="225" t="s">
        <v>2242</v>
      </c>
      <c r="F39" s="225"/>
      <c r="G39" s="226">
        <v>45</v>
      </c>
      <c r="H39" s="226">
        <v>900000</v>
      </c>
      <c r="I39" s="226">
        <v>899980</v>
      </c>
      <c r="J39" s="226">
        <v>899980</v>
      </c>
      <c r="K39" s="225">
        <v>45</v>
      </c>
      <c r="L39" s="229">
        <v>100</v>
      </c>
      <c r="M39" s="227">
        <f t="shared" si="1"/>
        <v>99.99777777777777</v>
      </c>
      <c r="N39" s="221">
        <f t="shared" si="2"/>
        <v>90000000</v>
      </c>
      <c r="O39" s="221" t="s">
        <v>2512</v>
      </c>
    </row>
    <row r="40" spans="1:15">
      <c r="A40" s="225">
        <f t="shared" si="0"/>
        <v>33</v>
      </c>
      <c r="B40" s="225"/>
      <c r="C40" s="225" t="s">
        <v>2243</v>
      </c>
      <c r="D40" s="228" t="s">
        <v>2244</v>
      </c>
      <c r="E40" s="225" t="s">
        <v>2245</v>
      </c>
      <c r="F40" s="225"/>
      <c r="G40" s="226">
        <v>60</v>
      </c>
      <c r="H40" s="226">
        <v>1800000</v>
      </c>
      <c r="I40" s="226">
        <v>1799983</v>
      </c>
      <c r="J40" s="226">
        <v>1799983</v>
      </c>
      <c r="K40" s="225">
        <v>60</v>
      </c>
      <c r="L40" s="229">
        <v>100</v>
      </c>
      <c r="M40" s="227">
        <f t="shared" si="1"/>
        <v>99.999055555555557</v>
      </c>
      <c r="N40" s="221">
        <f t="shared" si="2"/>
        <v>180000000</v>
      </c>
      <c r="O40" s="221" t="s">
        <v>2512</v>
      </c>
    </row>
    <row r="41" spans="1:15">
      <c r="A41" s="225">
        <f t="shared" si="0"/>
        <v>34</v>
      </c>
      <c r="B41" s="225"/>
      <c r="C41" s="225" t="s">
        <v>2246</v>
      </c>
      <c r="D41" s="228">
        <v>156616522222</v>
      </c>
      <c r="E41" s="225" t="s">
        <v>2247</v>
      </c>
      <c r="F41" s="225"/>
      <c r="G41" s="226">
        <v>2</v>
      </c>
      <c r="H41" s="226">
        <v>16000000</v>
      </c>
      <c r="I41" s="226">
        <v>16000000</v>
      </c>
      <c r="J41" s="226">
        <v>16000000</v>
      </c>
      <c r="K41" s="225">
        <v>1</v>
      </c>
      <c r="L41" s="229">
        <v>100</v>
      </c>
      <c r="M41" s="227">
        <f t="shared" si="1"/>
        <v>100</v>
      </c>
      <c r="N41" s="221">
        <f t="shared" si="2"/>
        <v>1600000000</v>
      </c>
      <c r="O41" s="221" t="s">
        <v>2512</v>
      </c>
    </row>
    <row r="42" spans="1:15">
      <c r="A42" s="225">
        <f t="shared" si="0"/>
        <v>35</v>
      </c>
      <c r="B42" s="225"/>
      <c r="C42" s="225" t="s">
        <v>2248</v>
      </c>
      <c r="D42" s="228" t="s">
        <v>2249</v>
      </c>
      <c r="E42" s="225" t="s">
        <v>2250</v>
      </c>
      <c r="F42" s="225"/>
      <c r="G42" s="226">
        <v>1</v>
      </c>
      <c r="H42" s="226">
        <v>3500000</v>
      </c>
      <c r="I42" s="226">
        <v>3500000</v>
      </c>
      <c r="J42" s="226">
        <v>3500000</v>
      </c>
      <c r="K42" s="225">
        <v>1</v>
      </c>
      <c r="L42" s="229">
        <v>100</v>
      </c>
      <c r="M42" s="227">
        <f t="shared" si="1"/>
        <v>100</v>
      </c>
      <c r="N42" s="221">
        <f t="shared" si="2"/>
        <v>350000000</v>
      </c>
      <c r="O42" s="221" t="s">
        <v>2512</v>
      </c>
    </row>
    <row r="43" spans="1:15">
      <c r="A43" s="225">
        <f t="shared" si="0"/>
        <v>36</v>
      </c>
      <c r="B43" s="225"/>
      <c r="C43" s="225" t="s">
        <v>2251</v>
      </c>
      <c r="D43" s="228" t="s">
        <v>2249</v>
      </c>
      <c r="E43" s="225" t="s">
        <v>2252</v>
      </c>
      <c r="F43" s="225"/>
      <c r="G43" s="226">
        <v>1</v>
      </c>
      <c r="H43" s="226">
        <v>3500000</v>
      </c>
      <c r="I43" s="226">
        <v>3500000</v>
      </c>
      <c r="J43" s="226">
        <v>3500000</v>
      </c>
      <c r="K43" s="225">
        <v>1</v>
      </c>
      <c r="L43" s="229">
        <v>100</v>
      </c>
      <c r="M43" s="227">
        <f t="shared" si="1"/>
        <v>100</v>
      </c>
      <c r="N43" s="221">
        <f t="shared" si="2"/>
        <v>350000000</v>
      </c>
      <c r="O43" s="221" t="s">
        <v>2512</v>
      </c>
    </row>
    <row r="44" spans="1:15">
      <c r="A44" s="225">
        <f t="shared" si="0"/>
        <v>37</v>
      </c>
      <c r="B44" s="225"/>
      <c r="C44" s="225" t="s">
        <v>2253</v>
      </c>
      <c r="D44" s="228" t="s">
        <v>2254</v>
      </c>
      <c r="E44" s="225" t="s">
        <v>2255</v>
      </c>
      <c r="F44" s="225"/>
      <c r="G44" s="226">
        <v>1</v>
      </c>
      <c r="H44" s="226">
        <v>3500000</v>
      </c>
      <c r="I44" s="226">
        <v>3500000</v>
      </c>
      <c r="J44" s="226">
        <v>3500000</v>
      </c>
      <c r="K44" s="225">
        <v>1</v>
      </c>
      <c r="L44" s="229">
        <v>100</v>
      </c>
      <c r="M44" s="227">
        <f t="shared" si="1"/>
        <v>100</v>
      </c>
      <c r="N44" s="221">
        <f t="shared" si="2"/>
        <v>350000000</v>
      </c>
      <c r="O44" s="221" t="s">
        <v>2512</v>
      </c>
    </row>
    <row r="45" spans="1:15">
      <c r="A45" s="225">
        <f t="shared" si="0"/>
        <v>38</v>
      </c>
      <c r="B45" s="225"/>
      <c r="C45" s="225" t="s">
        <v>2256</v>
      </c>
      <c r="D45" s="228">
        <v>15661622261</v>
      </c>
      <c r="E45" s="225" t="s">
        <v>2257</v>
      </c>
      <c r="F45" s="225"/>
      <c r="G45" s="226">
        <v>1</v>
      </c>
      <c r="H45" s="226">
        <v>250000</v>
      </c>
      <c r="I45" s="226">
        <v>250000</v>
      </c>
      <c r="J45" s="226">
        <v>250000</v>
      </c>
      <c r="K45" s="225">
        <v>1</v>
      </c>
      <c r="L45" s="229">
        <v>100</v>
      </c>
      <c r="M45" s="227">
        <f t="shared" si="1"/>
        <v>100</v>
      </c>
      <c r="N45" s="221">
        <f t="shared" si="2"/>
        <v>25000000</v>
      </c>
      <c r="O45" s="221" t="s">
        <v>2512</v>
      </c>
    </row>
    <row r="46" spans="1:15">
      <c r="A46" s="225">
        <v>43</v>
      </c>
      <c r="B46" s="225"/>
      <c r="C46" s="225" t="s">
        <v>2258</v>
      </c>
      <c r="D46" s="228">
        <v>15661622270</v>
      </c>
      <c r="E46" s="225" t="s">
        <v>2259</v>
      </c>
      <c r="F46" s="225"/>
      <c r="G46" s="226">
        <v>60</v>
      </c>
      <c r="H46" s="226">
        <v>1800000</v>
      </c>
      <c r="I46" s="226">
        <v>1800000</v>
      </c>
      <c r="J46" s="226">
        <v>1800000</v>
      </c>
      <c r="K46" s="225">
        <v>1</v>
      </c>
      <c r="L46" s="229">
        <v>100</v>
      </c>
      <c r="M46" s="227">
        <f t="shared" si="1"/>
        <v>100</v>
      </c>
      <c r="N46" s="221">
        <f t="shared" si="2"/>
        <v>180000000</v>
      </c>
      <c r="O46" s="221" t="s">
        <v>2512</v>
      </c>
    </row>
    <row r="47" spans="1:15">
      <c r="A47" s="225"/>
      <c r="B47" s="225"/>
      <c r="C47" s="230" t="s">
        <v>2260</v>
      </c>
      <c r="D47" s="230"/>
      <c r="E47" s="230"/>
      <c r="F47" s="225"/>
      <c r="G47" s="231">
        <f>SUM(G11:G46)</f>
        <v>708</v>
      </c>
      <c r="H47" s="231">
        <f>SUM(H11:H46)</f>
        <v>183650000</v>
      </c>
      <c r="I47" s="231">
        <f>SUM(I11:I46)</f>
        <v>172213654</v>
      </c>
      <c r="J47" s="231">
        <f>SUM(J11:J46)</f>
        <v>172213654</v>
      </c>
      <c r="K47" s="231">
        <f>SUM(K11:K46)</f>
        <v>585</v>
      </c>
      <c r="L47" s="232">
        <f>+N47/H47</f>
        <v>94.337054179145113</v>
      </c>
      <c r="M47" s="233">
        <f t="shared" si="1"/>
        <v>93.77274925129322</v>
      </c>
      <c r="N47" s="234">
        <f>SUM(N11:N46)</f>
        <v>17325000000</v>
      </c>
      <c r="O47" s="221" t="s">
        <v>2512</v>
      </c>
    </row>
    <row r="48" spans="1:15">
      <c r="A48" s="224" t="s">
        <v>530</v>
      </c>
      <c r="B48" s="224"/>
      <c r="C48" s="224" t="s">
        <v>2261</v>
      </c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34"/>
      <c r="O48" s="221" t="s">
        <v>2512</v>
      </c>
    </row>
    <row r="49" spans="1:15">
      <c r="A49" s="225">
        <v>44</v>
      </c>
      <c r="B49" s="225"/>
      <c r="C49" s="225" t="s">
        <v>2262</v>
      </c>
      <c r="D49" s="228">
        <v>204516152230</v>
      </c>
      <c r="E49" s="225" t="s">
        <v>2263</v>
      </c>
      <c r="F49" s="225"/>
      <c r="G49" s="226">
        <v>1</v>
      </c>
      <c r="H49" s="226">
        <v>25000000</v>
      </c>
      <c r="I49" s="226">
        <v>25000000</v>
      </c>
      <c r="J49" s="226">
        <v>25000000</v>
      </c>
      <c r="K49" s="225">
        <v>1</v>
      </c>
      <c r="L49" s="229">
        <v>100</v>
      </c>
      <c r="M49" s="227">
        <f>+J49/H49*100</f>
        <v>100</v>
      </c>
      <c r="N49" s="221">
        <f>+L49*H49</f>
        <v>2500000000</v>
      </c>
      <c r="O49" s="221" t="s">
        <v>2512</v>
      </c>
    </row>
    <row r="50" spans="1:15">
      <c r="A50" s="225">
        <v>45</v>
      </c>
      <c r="B50" s="225"/>
      <c r="C50" s="225" t="s">
        <v>2264</v>
      </c>
      <c r="D50" s="228">
        <v>20451615240</v>
      </c>
      <c r="E50" s="225" t="s">
        <v>2265</v>
      </c>
      <c r="F50" s="225"/>
      <c r="G50" s="225">
        <v>1</v>
      </c>
      <c r="H50" s="235">
        <v>9000000</v>
      </c>
      <c r="I50" s="226">
        <v>9000000</v>
      </c>
      <c r="J50" s="226">
        <v>9000000</v>
      </c>
      <c r="K50" s="225">
        <v>1</v>
      </c>
      <c r="L50" s="229">
        <v>100</v>
      </c>
      <c r="M50" s="227">
        <f>+J50/H50*100</f>
        <v>100</v>
      </c>
      <c r="N50" s="221">
        <f>+L50*H50</f>
        <v>900000000</v>
      </c>
      <c r="O50" s="221" t="s">
        <v>2512</v>
      </c>
    </row>
    <row r="51" spans="1:15">
      <c r="A51" s="225"/>
      <c r="B51" s="225"/>
      <c r="C51" s="230" t="s">
        <v>2266</v>
      </c>
      <c r="D51" s="230"/>
      <c r="E51" s="230"/>
      <c r="F51" s="230"/>
      <c r="G51" s="236">
        <f>SUM(G49:G50)</f>
        <v>2</v>
      </c>
      <c r="H51" s="231">
        <f>SUM(H49:H50)</f>
        <v>34000000</v>
      </c>
      <c r="I51" s="231">
        <f>SUM(I49:I50)</f>
        <v>34000000</v>
      </c>
      <c r="J51" s="231">
        <f>SUM(J49:J50)</f>
        <v>34000000</v>
      </c>
      <c r="K51" s="231">
        <f>SUM(K49:K50)</f>
        <v>2</v>
      </c>
      <c r="L51" s="232">
        <f>+N51/H51</f>
        <v>100</v>
      </c>
      <c r="M51" s="237">
        <f>+J51/H51*100</f>
        <v>100</v>
      </c>
      <c r="N51" s="234">
        <f>SUM(N49:N50)</f>
        <v>3400000000</v>
      </c>
      <c r="O51" s="221" t="s">
        <v>2512</v>
      </c>
    </row>
    <row r="52" spans="1:15">
      <c r="A52" s="224" t="s">
        <v>251</v>
      </c>
      <c r="B52" s="224"/>
      <c r="C52" s="224" t="s">
        <v>2267</v>
      </c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34"/>
      <c r="O52" s="221" t="s">
        <v>2512</v>
      </c>
    </row>
    <row r="53" spans="1:15">
      <c r="A53" s="225">
        <v>46</v>
      </c>
      <c r="B53" s="225"/>
      <c r="C53" s="225" t="s">
        <v>2268</v>
      </c>
      <c r="D53" s="228">
        <v>224516152021</v>
      </c>
      <c r="E53" s="225" t="s">
        <v>2269</v>
      </c>
      <c r="F53" s="225"/>
      <c r="G53" s="225">
        <v>1</v>
      </c>
      <c r="H53" s="235">
        <v>6000000</v>
      </c>
      <c r="I53" s="235">
        <v>6000000</v>
      </c>
      <c r="J53" s="235">
        <v>6000000</v>
      </c>
      <c r="K53" s="225">
        <v>1</v>
      </c>
      <c r="L53" s="229">
        <v>100</v>
      </c>
      <c r="M53" s="227">
        <f>+J53/H53*100</f>
        <v>100</v>
      </c>
      <c r="N53" s="221">
        <f>+L53*H53</f>
        <v>600000000</v>
      </c>
      <c r="O53" s="221" t="s">
        <v>2512</v>
      </c>
    </row>
    <row r="54" spans="1:15">
      <c r="A54" s="225">
        <v>47</v>
      </c>
      <c r="B54" s="225"/>
      <c r="C54" s="225" t="s">
        <v>2270</v>
      </c>
      <c r="D54" s="228">
        <v>224516152220</v>
      </c>
      <c r="E54" s="225" t="s">
        <v>2271</v>
      </c>
      <c r="F54" s="225"/>
      <c r="G54" s="226">
        <v>1</v>
      </c>
      <c r="H54" s="226">
        <v>55000000</v>
      </c>
      <c r="I54" s="226">
        <v>54970726</v>
      </c>
      <c r="J54" s="226">
        <v>54970726</v>
      </c>
      <c r="K54" s="225">
        <v>1</v>
      </c>
      <c r="L54" s="229">
        <v>100</v>
      </c>
      <c r="M54" s="227">
        <f>+J54/H54*100</f>
        <v>99.946774545454545</v>
      </c>
      <c r="N54" s="221">
        <f>+L54*H54</f>
        <v>5500000000</v>
      </c>
      <c r="O54" s="221" t="s">
        <v>2512</v>
      </c>
    </row>
    <row r="55" spans="1:15">
      <c r="A55" s="225">
        <f>+A54+1</f>
        <v>48</v>
      </c>
      <c r="B55" s="225"/>
      <c r="C55" s="225" t="s">
        <v>2272</v>
      </c>
      <c r="D55" s="228" t="s">
        <v>2273</v>
      </c>
      <c r="E55" s="225" t="s">
        <v>2274</v>
      </c>
      <c r="F55" s="225"/>
      <c r="G55" s="226">
        <v>1</v>
      </c>
      <c r="H55" s="226">
        <v>130000000</v>
      </c>
      <c r="I55" s="226">
        <v>130000000</v>
      </c>
      <c r="J55" s="226">
        <v>130000000</v>
      </c>
      <c r="K55" s="225">
        <v>1</v>
      </c>
      <c r="L55" s="229">
        <v>100</v>
      </c>
      <c r="M55" s="227">
        <f>+J55/H55*100</f>
        <v>100</v>
      </c>
      <c r="N55" s="221">
        <f>+L55*H55</f>
        <v>13000000000</v>
      </c>
      <c r="O55" s="221" t="s">
        <v>2512</v>
      </c>
    </row>
    <row r="56" spans="1:15">
      <c r="A56" s="225"/>
      <c r="B56" s="225"/>
      <c r="C56" s="230" t="s">
        <v>2275</v>
      </c>
      <c r="D56" s="230"/>
      <c r="E56" s="230"/>
      <c r="F56" s="226"/>
      <c r="G56" s="231">
        <f>SUM(G53:G54)</f>
        <v>2</v>
      </c>
      <c r="H56" s="231">
        <f>SUM(H53:H55)</f>
        <v>191000000</v>
      </c>
      <c r="I56" s="231">
        <f>SUM(I53:I55)</f>
        <v>190970726</v>
      </c>
      <c r="J56" s="231">
        <f>SUM(J53:J55)</f>
        <v>190970726</v>
      </c>
      <c r="K56" s="231">
        <f>SUM(K53:K54)</f>
        <v>2</v>
      </c>
      <c r="L56" s="232">
        <f>+N56/H56</f>
        <v>100</v>
      </c>
      <c r="M56" s="233">
        <f>+J56/H56*100</f>
        <v>99.984673298429314</v>
      </c>
      <c r="N56" s="234">
        <f>SUM(N53:N55)</f>
        <v>19100000000</v>
      </c>
      <c r="O56" s="221" t="s">
        <v>2512</v>
      </c>
    </row>
    <row r="57" spans="1:15">
      <c r="A57" s="224" t="s">
        <v>220</v>
      </c>
      <c r="B57" s="224"/>
      <c r="C57" s="224" t="s">
        <v>2276</v>
      </c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1"/>
      <c r="O57" s="221" t="s">
        <v>2512</v>
      </c>
    </row>
    <row r="58" spans="1:15">
      <c r="A58" s="225">
        <f>+A55+1</f>
        <v>49</v>
      </c>
      <c r="B58" s="225"/>
      <c r="C58" s="225" t="s">
        <v>2277</v>
      </c>
      <c r="D58" s="228">
        <v>254516152222</v>
      </c>
      <c r="E58" s="225" t="s">
        <v>2278</v>
      </c>
      <c r="F58" s="225"/>
      <c r="G58" s="226">
        <v>2</v>
      </c>
      <c r="H58" s="226">
        <v>18000000</v>
      </c>
      <c r="I58" s="226">
        <v>18000000</v>
      </c>
      <c r="J58" s="226">
        <v>18000000</v>
      </c>
      <c r="K58" s="225">
        <v>2</v>
      </c>
      <c r="L58" s="229">
        <v>100</v>
      </c>
      <c r="M58" s="227">
        <f>+J58/H58*100</f>
        <v>100</v>
      </c>
      <c r="N58" s="221">
        <f>+L58*H58</f>
        <v>1800000000</v>
      </c>
      <c r="O58" s="221" t="s">
        <v>2512</v>
      </c>
    </row>
    <row r="59" spans="1:15">
      <c r="A59" s="225">
        <f>+A58+1</f>
        <v>50</v>
      </c>
      <c r="B59" s="225"/>
      <c r="C59" s="225" t="s">
        <v>2279</v>
      </c>
      <c r="D59" s="228" t="s">
        <v>2280</v>
      </c>
      <c r="E59" s="225" t="s">
        <v>2281</v>
      </c>
      <c r="F59" s="225"/>
      <c r="G59" s="226">
        <v>1</v>
      </c>
      <c r="H59" s="226">
        <v>30000000</v>
      </c>
      <c r="I59" s="226">
        <v>29831669</v>
      </c>
      <c r="J59" s="226">
        <v>29831669</v>
      </c>
      <c r="K59" s="225">
        <v>1</v>
      </c>
      <c r="L59" s="229">
        <v>100</v>
      </c>
      <c r="M59" s="227">
        <f t="shared" ref="M59:M84" si="3">+J59/H59*100</f>
        <v>99.438896666666665</v>
      </c>
      <c r="N59" s="221">
        <f t="shared" ref="N59:N83" si="4">+L59*H59</f>
        <v>3000000000</v>
      </c>
      <c r="O59" s="221" t="s">
        <v>2512</v>
      </c>
    </row>
    <row r="60" spans="1:15">
      <c r="A60" s="225">
        <f>+A59+1</f>
        <v>51</v>
      </c>
      <c r="B60" s="225"/>
      <c r="C60" s="225" t="s">
        <v>2282</v>
      </c>
      <c r="D60" s="228">
        <v>254516152240</v>
      </c>
      <c r="E60" s="225" t="s">
        <v>2283</v>
      </c>
      <c r="F60" s="225"/>
      <c r="G60" s="226">
        <v>1</v>
      </c>
      <c r="H60" s="226">
        <v>350000</v>
      </c>
      <c r="I60" s="226">
        <v>350000</v>
      </c>
      <c r="J60" s="226">
        <v>350000</v>
      </c>
      <c r="K60" s="225">
        <v>1</v>
      </c>
      <c r="L60" s="229">
        <v>100</v>
      </c>
      <c r="M60" s="227">
        <f t="shared" si="3"/>
        <v>100</v>
      </c>
      <c r="N60" s="221">
        <f t="shared" si="4"/>
        <v>35000000</v>
      </c>
      <c r="O60" s="221" t="s">
        <v>2512</v>
      </c>
    </row>
    <row r="61" spans="1:15">
      <c r="A61" s="238">
        <v>52</v>
      </c>
      <c r="B61" s="225"/>
      <c r="C61" s="225" t="s">
        <v>2284</v>
      </c>
      <c r="D61" s="228">
        <v>254516152243</v>
      </c>
      <c r="E61" s="225" t="s">
        <v>2285</v>
      </c>
      <c r="F61" s="225"/>
      <c r="G61" s="226">
        <v>1</v>
      </c>
      <c r="H61" s="226">
        <v>7500000</v>
      </c>
      <c r="I61" s="226">
        <v>7483340</v>
      </c>
      <c r="J61" s="226">
        <v>7483340</v>
      </c>
      <c r="K61" s="225">
        <v>1</v>
      </c>
      <c r="L61" s="229">
        <v>100</v>
      </c>
      <c r="M61" s="227">
        <f t="shared" si="3"/>
        <v>99.777866666666668</v>
      </c>
      <c r="N61" s="221">
        <f t="shared" si="4"/>
        <v>750000000</v>
      </c>
      <c r="O61" s="221" t="s">
        <v>2512</v>
      </c>
    </row>
    <row r="62" spans="1:15">
      <c r="A62" s="225">
        <v>53</v>
      </c>
      <c r="B62" s="225"/>
      <c r="C62" s="225" t="s">
        <v>2286</v>
      </c>
      <c r="D62" s="228">
        <v>254516152276</v>
      </c>
      <c r="E62" s="225" t="s">
        <v>2287</v>
      </c>
      <c r="F62" s="225"/>
      <c r="G62" s="226">
        <v>1</v>
      </c>
      <c r="H62" s="226">
        <v>2000000</v>
      </c>
      <c r="I62" s="226">
        <v>2000000</v>
      </c>
      <c r="J62" s="226">
        <v>2000000</v>
      </c>
      <c r="K62" s="225">
        <v>1</v>
      </c>
      <c r="L62" s="229">
        <v>100</v>
      </c>
      <c r="M62" s="227">
        <f t="shared" si="3"/>
        <v>100</v>
      </c>
      <c r="N62" s="221">
        <f t="shared" si="4"/>
        <v>200000000</v>
      </c>
      <c r="O62" s="221" t="s">
        <v>2512</v>
      </c>
    </row>
    <row r="63" spans="1:15">
      <c r="A63" s="225">
        <v>54</v>
      </c>
      <c r="B63" s="225"/>
      <c r="C63" s="225" t="s">
        <v>2288</v>
      </c>
      <c r="D63" s="228">
        <v>254516152279</v>
      </c>
      <c r="E63" s="225" t="s">
        <v>2289</v>
      </c>
      <c r="F63" s="225"/>
      <c r="G63" s="226">
        <v>1</v>
      </c>
      <c r="H63" s="226">
        <v>2000000</v>
      </c>
      <c r="I63" s="226">
        <v>2000000</v>
      </c>
      <c r="J63" s="226">
        <v>2000000</v>
      </c>
      <c r="K63" s="225">
        <v>1</v>
      </c>
      <c r="L63" s="229">
        <v>100</v>
      </c>
      <c r="M63" s="227">
        <f t="shared" si="3"/>
        <v>100</v>
      </c>
      <c r="N63" s="221">
        <f t="shared" si="4"/>
        <v>200000000</v>
      </c>
      <c r="O63" s="221" t="s">
        <v>2512</v>
      </c>
    </row>
    <row r="64" spans="1:15">
      <c r="A64" s="225">
        <v>55</v>
      </c>
      <c r="B64" s="225"/>
      <c r="C64" s="225" t="s">
        <v>2290</v>
      </c>
      <c r="D64" s="228">
        <v>255416022260</v>
      </c>
      <c r="E64" s="225" t="s">
        <v>2291</v>
      </c>
      <c r="F64" s="225"/>
      <c r="G64" s="226">
        <v>1</v>
      </c>
      <c r="H64" s="226">
        <v>1800000</v>
      </c>
      <c r="I64" s="226">
        <v>1800000</v>
      </c>
      <c r="J64" s="226">
        <v>1800000</v>
      </c>
      <c r="K64" s="225">
        <v>1</v>
      </c>
      <c r="L64" s="229">
        <v>100</v>
      </c>
      <c r="M64" s="227">
        <f t="shared" si="3"/>
        <v>100</v>
      </c>
      <c r="N64" s="221">
        <f t="shared" si="4"/>
        <v>180000000</v>
      </c>
      <c r="O64" s="221" t="s">
        <v>2512</v>
      </c>
    </row>
    <row r="65" spans="1:15">
      <c r="A65" s="225">
        <v>56</v>
      </c>
      <c r="B65" s="225"/>
      <c r="C65" s="225" t="s">
        <v>2292</v>
      </c>
      <c r="D65" s="228">
        <v>255416222703</v>
      </c>
      <c r="E65" s="225" t="s">
        <v>2293</v>
      </c>
      <c r="F65" s="225"/>
      <c r="G65" s="226">
        <v>1</v>
      </c>
      <c r="H65" s="226">
        <v>1800000</v>
      </c>
      <c r="I65" s="226">
        <v>1800000</v>
      </c>
      <c r="J65" s="226">
        <v>1800000</v>
      </c>
      <c r="K65" s="225">
        <v>1</v>
      </c>
      <c r="L65" s="229">
        <v>100</v>
      </c>
      <c r="M65" s="227">
        <f t="shared" si="3"/>
        <v>100</v>
      </c>
      <c r="N65" s="221">
        <f t="shared" si="4"/>
        <v>180000000</v>
      </c>
      <c r="O65" s="221" t="s">
        <v>2512</v>
      </c>
    </row>
    <row r="66" spans="1:15">
      <c r="A66" s="225">
        <v>57</v>
      </c>
      <c r="B66" s="225"/>
      <c r="C66" s="225" t="s">
        <v>2294</v>
      </c>
      <c r="D66" s="228">
        <v>255516402279</v>
      </c>
      <c r="E66" s="225" t="s">
        <v>2295</v>
      </c>
      <c r="F66" s="225"/>
      <c r="G66" s="226">
        <v>1</v>
      </c>
      <c r="H66" s="226">
        <v>2000000</v>
      </c>
      <c r="I66" s="226">
        <v>2000000</v>
      </c>
      <c r="J66" s="226">
        <v>2000000</v>
      </c>
      <c r="K66" s="225">
        <v>1</v>
      </c>
      <c r="L66" s="229">
        <v>100</v>
      </c>
      <c r="M66" s="227">
        <f t="shared" si="3"/>
        <v>100</v>
      </c>
      <c r="N66" s="221">
        <f t="shared" si="4"/>
        <v>200000000</v>
      </c>
      <c r="O66" s="221" t="s">
        <v>2512</v>
      </c>
    </row>
    <row r="67" spans="1:15">
      <c r="A67" s="225">
        <v>58</v>
      </c>
      <c r="B67" s="225"/>
      <c r="C67" s="225" t="s">
        <v>2296</v>
      </c>
      <c r="D67" s="228">
        <v>255516482270</v>
      </c>
      <c r="E67" s="225" t="s">
        <v>2297</v>
      </c>
      <c r="F67" s="225"/>
      <c r="G67" s="226">
        <v>1</v>
      </c>
      <c r="H67" s="226">
        <v>2000000</v>
      </c>
      <c r="I67" s="226">
        <v>2000000</v>
      </c>
      <c r="J67" s="226">
        <v>2000000</v>
      </c>
      <c r="K67" s="225">
        <v>1</v>
      </c>
      <c r="L67" s="229">
        <v>100</v>
      </c>
      <c r="M67" s="227">
        <f t="shared" si="3"/>
        <v>100</v>
      </c>
      <c r="N67" s="221">
        <f t="shared" si="4"/>
        <v>200000000</v>
      </c>
      <c r="O67" s="221" t="s">
        <v>2512</v>
      </c>
    </row>
    <row r="68" spans="1:15">
      <c r="A68" s="225">
        <v>59</v>
      </c>
      <c r="B68" s="225"/>
      <c r="C68" s="225" t="s">
        <v>2298</v>
      </c>
      <c r="D68" s="228" t="s">
        <v>2299</v>
      </c>
      <c r="E68" s="225" t="s">
        <v>2300</v>
      </c>
      <c r="F68" s="225"/>
      <c r="G68" s="226">
        <v>60</v>
      </c>
      <c r="H68" s="226">
        <v>1800000</v>
      </c>
      <c r="I68" s="226">
        <v>1800000</v>
      </c>
      <c r="J68" s="226">
        <v>1800000</v>
      </c>
      <c r="K68" s="225">
        <v>60</v>
      </c>
      <c r="L68" s="229">
        <v>100</v>
      </c>
      <c r="M68" s="227">
        <f t="shared" si="3"/>
        <v>100</v>
      </c>
      <c r="N68" s="221">
        <f t="shared" si="4"/>
        <v>180000000</v>
      </c>
      <c r="O68" s="221" t="s">
        <v>2512</v>
      </c>
    </row>
    <row r="69" spans="1:15">
      <c r="A69" s="225">
        <v>60</v>
      </c>
      <c r="B69" s="225"/>
      <c r="C69" s="225" t="s">
        <v>2301</v>
      </c>
      <c r="D69" s="228">
        <v>255516522279</v>
      </c>
      <c r="E69" s="225" t="s">
        <v>2302</v>
      </c>
      <c r="F69" s="225"/>
      <c r="G69" s="226">
        <v>1</v>
      </c>
      <c r="H69" s="226">
        <v>2000000</v>
      </c>
      <c r="I69" s="226">
        <v>1999995</v>
      </c>
      <c r="J69" s="226">
        <v>1999995</v>
      </c>
      <c r="K69" s="225">
        <v>1</v>
      </c>
      <c r="L69" s="229">
        <v>100</v>
      </c>
      <c r="M69" s="227">
        <f t="shared" si="3"/>
        <v>99.999749999999992</v>
      </c>
      <c r="N69" s="221">
        <f t="shared" si="4"/>
        <v>200000000</v>
      </c>
      <c r="O69" s="221" t="s">
        <v>2512</v>
      </c>
    </row>
    <row r="70" spans="1:15">
      <c r="A70" s="225">
        <v>61</v>
      </c>
      <c r="B70" s="225"/>
      <c r="C70" s="225" t="s">
        <v>2303</v>
      </c>
      <c r="D70" s="228">
        <v>255516402260</v>
      </c>
      <c r="E70" s="225" t="s">
        <v>2304</v>
      </c>
      <c r="F70" s="225"/>
      <c r="G70" s="226">
        <v>1</v>
      </c>
      <c r="H70" s="226">
        <v>2500000</v>
      </c>
      <c r="I70" s="226">
        <v>2500000</v>
      </c>
      <c r="J70" s="226">
        <v>2500000</v>
      </c>
      <c r="K70" s="225">
        <v>1</v>
      </c>
      <c r="L70" s="229">
        <v>100</v>
      </c>
      <c r="M70" s="227">
        <f t="shared" si="3"/>
        <v>100</v>
      </c>
      <c r="N70" s="221">
        <f t="shared" si="4"/>
        <v>250000000</v>
      </c>
      <c r="O70" s="221" t="s">
        <v>2512</v>
      </c>
    </row>
    <row r="71" spans="1:15">
      <c r="A71" s="225">
        <v>62</v>
      </c>
      <c r="B71" s="225"/>
      <c r="C71" s="225" t="s">
        <v>2305</v>
      </c>
      <c r="D71" s="228">
        <v>255716482240</v>
      </c>
      <c r="E71" s="225" t="s">
        <v>2306</v>
      </c>
      <c r="F71" s="225"/>
      <c r="G71" s="226">
        <v>1</v>
      </c>
      <c r="H71" s="226">
        <v>350000</v>
      </c>
      <c r="I71" s="226">
        <v>350000</v>
      </c>
      <c r="J71" s="226">
        <v>350000</v>
      </c>
      <c r="K71" s="225">
        <v>1</v>
      </c>
      <c r="L71" s="229">
        <v>100</v>
      </c>
      <c r="M71" s="227">
        <f t="shared" si="3"/>
        <v>100</v>
      </c>
      <c r="N71" s="221">
        <f t="shared" si="4"/>
        <v>35000000</v>
      </c>
      <c r="O71" s="221" t="s">
        <v>2512</v>
      </c>
    </row>
    <row r="72" spans="1:15">
      <c r="A72" s="225">
        <v>63</v>
      </c>
      <c r="B72" s="225"/>
      <c r="C72" s="225" t="s">
        <v>2307</v>
      </c>
      <c r="D72" s="228">
        <v>255716482270</v>
      </c>
      <c r="E72" s="225" t="s">
        <v>2308</v>
      </c>
      <c r="F72" s="225"/>
      <c r="G72" s="226">
        <v>60</v>
      </c>
      <c r="H72" s="226">
        <v>1800000</v>
      </c>
      <c r="I72" s="226">
        <v>1800000</v>
      </c>
      <c r="J72" s="226">
        <v>1800000</v>
      </c>
      <c r="K72" s="225">
        <v>60</v>
      </c>
      <c r="L72" s="229">
        <v>100</v>
      </c>
      <c r="M72" s="227">
        <f t="shared" si="3"/>
        <v>100</v>
      </c>
      <c r="N72" s="221">
        <f t="shared" si="4"/>
        <v>180000000</v>
      </c>
      <c r="O72" s="221" t="s">
        <v>2512</v>
      </c>
    </row>
    <row r="73" spans="1:15">
      <c r="A73" s="225">
        <v>64</v>
      </c>
      <c r="B73" s="225"/>
      <c r="C73" s="225" t="s">
        <v>2309</v>
      </c>
      <c r="D73" s="228">
        <v>255716482276</v>
      </c>
      <c r="E73" s="225" t="s">
        <v>2310</v>
      </c>
      <c r="F73" s="225"/>
      <c r="G73" s="225">
        <v>1</v>
      </c>
      <c r="H73" s="235">
        <v>2000000</v>
      </c>
      <c r="I73" s="226">
        <v>2000000</v>
      </c>
      <c r="J73" s="226">
        <v>2000000</v>
      </c>
      <c r="K73" s="225">
        <v>1</v>
      </c>
      <c r="L73" s="229">
        <v>100</v>
      </c>
      <c r="M73" s="227">
        <f t="shared" si="3"/>
        <v>100</v>
      </c>
      <c r="N73" s="221">
        <f t="shared" si="4"/>
        <v>200000000</v>
      </c>
      <c r="O73" s="221" t="s">
        <v>2512</v>
      </c>
    </row>
    <row r="74" spans="1:15">
      <c r="A74" s="225">
        <v>65</v>
      </c>
      <c r="B74" s="225"/>
      <c r="C74" s="225" t="s">
        <v>2311</v>
      </c>
      <c r="D74" s="228">
        <v>255716482279</v>
      </c>
      <c r="E74" s="225" t="s">
        <v>2312</v>
      </c>
      <c r="F74" s="225"/>
      <c r="G74" s="226">
        <v>1</v>
      </c>
      <c r="H74" s="226">
        <v>4500000</v>
      </c>
      <c r="I74" s="226">
        <v>4500000</v>
      </c>
      <c r="J74" s="226">
        <v>4500000</v>
      </c>
      <c r="K74" s="225">
        <v>1</v>
      </c>
      <c r="L74" s="229">
        <v>100</v>
      </c>
      <c r="M74" s="227">
        <f t="shared" si="3"/>
        <v>100</v>
      </c>
      <c r="N74" s="221">
        <f t="shared" si="4"/>
        <v>450000000</v>
      </c>
      <c r="O74" s="221" t="s">
        <v>2512</v>
      </c>
    </row>
    <row r="75" spans="1:15">
      <c r="A75" s="225">
        <v>66</v>
      </c>
      <c r="B75" s="225"/>
      <c r="C75" s="225" t="s">
        <v>2313</v>
      </c>
      <c r="D75" s="228" t="s">
        <v>2314</v>
      </c>
      <c r="E75" s="225" t="s">
        <v>2315</v>
      </c>
      <c r="F75" s="225"/>
      <c r="G75" s="226">
        <v>1</v>
      </c>
      <c r="H75" s="226">
        <v>2000000</v>
      </c>
      <c r="I75" s="226">
        <v>2000000</v>
      </c>
      <c r="J75" s="226">
        <v>2000000</v>
      </c>
      <c r="K75" s="225">
        <v>1</v>
      </c>
      <c r="L75" s="229">
        <v>100</v>
      </c>
      <c r="M75" s="227">
        <f t="shared" si="3"/>
        <v>100</v>
      </c>
      <c r="N75" s="221">
        <f t="shared" si="4"/>
        <v>200000000</v>
      </c>
      <c r="O75" s="221" t="s">
        <v>2512</v>
      </c>
    </row>
    <row r="76" spans="1:15">
      <c r="A76" s="225">
        <v>67</v>
      </c>
      <c r="B76" s="225"/>
      <c r="C76" s="225" t="s">
        <v>2316</v>
      </c>
      <c r="D76" s="228">
        <v>256616152222</v>
      </c>
      <c r="E76" s="225" t="s">
        <v>2317</v>
      </c>
      <c r="F76" s="225"/>
      <c r="G76" s="226">
        <v>2</v>
      </c>
      <c r="H76" s="226">
        <v>18000000</v>
      </c>
      <c r="I76" s="226">
        <v>18000000</v>
      </c>
      <c r="J76" s="226">
        <v>18000000</v>
      </c>
      <c r="K76" s="225">
        <v>2</v>
      </c>
      <c r="L76" s="229">
        <v>100</v>
      </c>
      <c r="M76" s="227">
        <f t="shared" si="3"/>
        <v>100</v>
      </c>
      <c r="N76" s="221">
        <f t="shared" si="4"/>
        <v>1800000000</v>
      </c>
      <c r="O76" s="221" t="s">
        <v>2512</v>
      </c>
    </row>
    <row r="77" spans="1:15">
      <c r="A77" s="225">
        <v>68</v>
      </c>
      <c r="B77" s="225"/>
      <c r="C77" s="225" t="s">
        <v>2318</v>
      </c>
      <c r="D77" s="228" t="s">
        <v>2319</v>
      </c>
      <c r="E77" s="225" t="s">
        <v>2320</v>
      </c>
      <c r="F77" s="225"/>
      <c r="G77" s="226">
        <v>2</v>
      </c>
      <c r="H77" s="226">
        <v>18000000</v>
      </c>
      <c r="I77" s="226">
        <v>17779275</v>
      </c>
      <c r="J77" s="226">
        <v>17779275</v>
      </c>
      <c r="K77" s="225">
        <v>2</v>
      </c>
      <c r="L77" s="229">
        <v>100</v>
      </c>
      <c r="M77" s="227">
        <f t="shared" si="3"/>
        <v>98.773750000000007</v>
      </c>
      <c r="N77" s="221">
        <f t="shared" si="4"/>
        <v>1800000000</v>
      </c>
      <c r="O77" s="221" t="s">
        <v>2512</v>
      </c>
    </row>
    <row r="78" spans="1:15">
      <c r="A78" s="225">
        <v>69</v>
      </c>
      <c r="B78" s="225"/>
      <c r="C78" s="225" t="s">
        <v>2321</v>
      </c>
      <c r="D78" s="228" t="s">
        <v>2322</v>
      </c>
      <c r="E78" s="225" t="s">
        <v>2323</v>
      </c>
      <c r="F78" s="225"/>
      <c r="G78" s="226">
        <v>2</v>
      </c>
      <c r="H78" s="226">
        <v>18000000</v>
      </c>
      <c r="I78" s="226">
        <v>17900000</v>
      </c>
      <c r="J78" s="226">
        <v>17900000</v>
      </c>
      <c r="K78" s="225">
        <v>2</v>
      </c>
      <c r="L78" s="229">
        <v>100</v>
      </c>
      <c r="M78" s="227">
        <f t="shared" si="3"/>
        <v>99.444444444444443</v>
      </c>
      <c r="N78" s="221">
        <f t="shared" si="4"/>
        <v>1800000000</v>
      </c>
      <c r="O78" s="221" t="s">
        <v>2512</v>
      </c>
    </row>
    <row r="79" spans="1:15">
      <c r="A79" s="225">
        <v>70</v>
      </c>
      <c r="B79" s="225"/>
      <c r="C79" s="225" t="s">
        <v>2324</v>
      </c>
      <c r="D79" s="228" t="s">
        <v>2325</v>
      </c>
      <c r="E79" s="225" t="s">
        <v>2326</v>
      </c>
      <c r="F79" s="225"/>
      <c r="G79" s="226">
        <v>2</v>
      </c>
      <c r="H79" s="226">
        <v>18000000</v>
      </c>
      <c r="I79" s="226">
        <v>17960300</v>
      </c>
      <c r="J79" s="226">
        <v>17960300</v>
      </c>
      <c r="K79" s="225">
        <v>2</v>
      </c>
      <c r="L79" s="229">
        <v>100</v>
      </c>
      <c r="M79" s="227">
        <f t="shared" si="3"/>
        <v>99.779444444444437</v>
      </c>
      <c r="N79" s="221">
        <f t="shared" si="4"/>
        <v>1800000000</v>
      </c>
      <c r="O79" s="221" t="s">
        <v>2512</v>
      </c>
    </row>
    <row r="80" spans="1:15">
      <c r="A80" s="225">
        <v>71</v>
      </c>
      <c r="B80" s="225"/>
      <c r="C80" s="225" t="s">
        <v>2327</v>
      </c>
      <c r="D80" s="228">
        <v>256616162270</v>
      </c>
      <c r="E80" s="225" t="s">
        <v>2328</v>
      </c>
      <c r="F80" s="225"/>
      <c r="G80" s="226">
        <v>60</v>
      </c>
      <c r="H80" s="226">
        <v>2000000</v>
      </c>
      <c r="I80" s="226">
        <v>2000000</v>
      </c>
      <c r="J80" s="226">
        <v>2000000</v>
      </c>
      <c r="K80" s="225">
        <v>60</v>
      </c>
      <c r="L80" s="229">
        <v>100</v>
      </c>
      <c r="M80" s="227">
        <f t="shared" si="3"/>
        <v>100</v>
      </c>
      <c r="N80" s="221">
        <f t="shared" si="4"/>
        <v>200000000</v>
      </c>
      <c r="O80" s="221" t="s">
        <v>2512</v>
      </c>
    </row>
    <row r="81" spans="1:15">
      <c r="A81" s="225">
        <v>72</v>
      </c>
      <c r="B81" s="225"/>
      <c r="C81" s="225" t="s">
        <v>2329</v>
      </c>
      <c r="D81" s="228" t="s">
        <v>2330</v>
      </c>
      <c r="E81" s="225" t="s">
        <v>2331</v>
      </c>
      <c r="F81" s="225"/>
      <c r="G81" s="226">
        <v>60</v>
      </c>
      <c r="H81" s="226">
        <v>2000000</v>
      </c>
      <c r="I81" s="226">
        <v>2000000</v>
      </c>
      <c r="J81" s="226">
        <v>2000000</v>
      </c>
      <c r="K81" s="225">
        <v>60</v>
      </c>
      <c r="L81" s="229">
        <v>100</v>
      </c>
      <c r="M81" s="227">
        <f t="shared" si="3"/>
        <v>100</v>
      </c>
      <c r="N81" s="221">
        <f t="shared" si="4"/>
        <v>200000000</v>
      </c>
      <c r="O81" s="221" t="s">
        <v>2512</v>
      </c>
    </row>
    <row r="82" spans="1:15">
      <c r="A82" s="225">
        <v>73</v>
      </c>
      <c r="B82" s="225"/>
      <c r="C82" s="225" t="s">
        <v>2332</v>
      </c>
      <c r="D82" s="228" t="s">
        <v>2333</v>
      </c>
      <c r="E82" s="225" t="s">
        <v>2334</v>
      </c>
      <c r="F82" s="225"/>
      <c r="G82" s="226">
        <v>60</v>
      </c>
      <c r="H82" s="226">
        <v>2000000</v>
      </c>
      <c r="I82" s="226">
        <v>2000000</v>
      </c>
      <c r="J82" s="226">
        <v>2000000</v>
      </c>
      <c r="K82" s="225">
        <v>60</v>
      </c>
      <c r="L82" s="229">
        <v>100</v>
      </c>
      <c r="M82" s="227">
        <f t="shared" si="3"/>
        <v>100</v>
      </c>
      <c r="N82" s="221">
        <f t="shared" si="4"/>
        <v>200000000</v>
      </c>
      <c r="O82" s="221" t="s">
        <v>2512</v>
      </c>
    </row>
    <row r="83" spans="1:15">
      <c r="A83" s="225">
        <v>74</v>
      </c>
      <c r="B83" s="225"/>
      <c r="C83" s="225" t="s">
        <v>2335</v>
      </c>
      <c r="D83" s="228" t="s">
        <v>2336</v>
      </c>
      <c r="E83" s="225" t="s">
        <v>2337</v>
      </c>
      <c r="F83" s="225"/>
      <c r="G83" s="226">
        <v>60</v>
      </c>
      <c r="H83" s="226">
        <v>2000000</v>
      </c>
      <c r="I83" s="226">
        <v>2000000</v>
      </c>
      <c r="J83" s="226">
        <v>2000000</v>
      </c>
      <c r="K83" s="225">
        <v>60</v>
      </c>
      <c r="L83" s="229">
        <v>100</v>
      </c>
      <c r="M83" s="227">
        <f t="shared" si="3"/>
        <v>100</v>
      </c>
      <c r="N83" s="221">
        <f t="shared" si="4"/>
        <v>200000000</v>
      </c>
      <c r="O83" s="221" t="s">
        <v>2512</v>
      </c>
    </row>
    <row r="84" spans="1:15">
      <c r="A84" s="225"/>
      <c r="B84" s="225"/>
      <c r="C84" s="230" t="s">
        <v>2275</v>
      </c>
      <c r="D84" s="230"/>
      <c r="E84" s="230"/>
      <c r="F84" s="226"/>
      <c r="G84" s="231">
        <f>SUM(G58:G83)</f>
        <v>385</v>
      </c>
      <c r="H84" s="231">
        <f>SUM(H58:H83)</f>
        <v>164400000</v>
      </c>
      <c r="I84" s="231">
        <f>SUM(I58:I83)</f>
        <v>163854579</v>
      </c>
      <c r="J84" s="231">
        <f>SUM(J58:J83)</f>
        <v>163854579</v>
      </c>
      <c r="K84" s="231">
        <f>SUM(K58:K83)</f>
        <v>385</v>
      </c>
      <c r="L84" s="232">
        <f>+N84/H84</f>
        <v>100</v>
      </c>
      <c r="M84" s="233">
        <f t="shared" si="3"/>
        <v>99.668235401459853</v>
      </c>
      <c r="N84" s="234">
        <f>SUM(N58:N83)</f>
        <v>16440000000</v>
      </c>
      <c r="O84" s="221" t="s">
        <v>2512</v>
      </c>
    </row>
    <row r="85" spans="1:15">
      <c r="A85" s="224" t="s">
        <v>204</v>
      </c>
      <c r="B85" s="224"/>
      <c r="C85" s="224" t="s">
        <v>2338</v>
      </c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1"/>
      <c r="O85" s="221" t="s">
        <v>2512</v>
      </c>
    </row>
    <row r="86" spans="1:15">
      <c r="A86" s="225">
        <v>75</v>
      </c>
      <c r="B86" s="225"/>
      <c r="C86" s="225" t="s">
        <v>2339</v>
      </c>
      <c r="D86" s="228">
        <v>264516152271</v>
      </c>
      <c r="E86" s="225" t="s">
        <v>2340</v>
      </c>
      <c r="F86" s="225"/>
      <c r="G86" s="226">
        <v>1</v>
      </c>
      <c r="H86" s="226">
        <v>2561000</v>
      </c>
      <c r="I86" s="226">
        <v>2561000</v>
      </c>
      <c r="J86" s="225">
        <v>2561000</v>
      </c>
      <c r="K86" s="225">
        <v>1</v>
      </c>
      <c r="L86" s="229">
        <v>100</v>
      </c>
      <c r="M86" s="227">
        <f>+J86/H86*100</f>
        <v>100</v>
      </c>
      <c r="N86" s="221">
        <f>+L86*H86</f>
        <v>256100000</v>
      </c>
      <c r="O86" s="221" t="s">
        <v>2512</v>
      </c>
    </row>
    <row r="87" spans="1:15">
      <c r="A87" s="225"/>
      <c r="B87" s="225"/>
      <c r="C87" s="230" t="s">
        <v>2341</v>
      </c>
      <c r="D87" s="230"/>
      <c r="E87" s="230"/>
      <c r="F87" s="226"/>
      <c r="G87" s="231">
        <f>SUM(G86)</f>
        <v>1</v>
      </c>
      <c r="H87" s="231">
        <f>SUM(H86)</f>
        <v>2561000</v>
      </c>
      <c r="I87" s="231">
        <v>2561000</v>
      </c>
      <c r="J87" s="231">
        <v>1</v>
      </c>
      <c r="K87" s="231">
        <f>SUM(K86)</f>
        <v>1</v>
      </c>
      <c r="L87" s="239">
        <f>+N87/H87</f>
        <v>100</v>
      </c>
      <c r="M87" s="233">
        <f>+J87/H87*100</f>
        <v>3.9047247169074576E-5</v>
      </c>
      <c r="N87" s="234">
        <f>SUM(N86)</f>
        <v>256100000</v>
      </c>
      <c r="O87" s="221" t="s">
        <v>2512</v>
      </c>
    </row>
    <row r="88" spans="1:15">
      <c r="A88" s="224" t="s">
        <v>1161</v>
      </c>
      <c r="B88" s="224"/>
      <c r="C88" s="224" t="s">
        <v>2342</v>
      </c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34"/>
      <c r="O88" s="221" t="s">
        <v>2512</v>
      </c>
    </row>
    <row r="89" spans="1:15">
      <c r="A89" s="225">
        <f>+A86+1</f>
        <v>76</v>
      </c>
      <c r="B89" s="225"/>
      <c r="C89" s="225" t="s">
        <v>2343</v>
      </c>
      <c r="D89" s="228">
        <v>304516152230</v>
      </c>
      <c r="E89" s="225" t="s">
        <v>2344</v>
      </c>
      <c r="F89" s="225"/>
      <c r="G89" s="226">
        <v>1</v>
      </c>
      <c r="H89" s="226">
        <v>4000000</v>
      </c>
      <c r="I89" s="226">
        <v>4000000</v>
      </c>
      <c r="J89" s="226">
        <v>4000000</v>
      </c>
      <c r="K89" s="225">
        <v>1</v>
      </c>
      <c r="L89" s="229">
        <v>100</v>
      </c>
      <c r="M89" s="227">
        <f>+J89/H89*100</f>
        <v>100</v>
      </c>
      <c r="N89" s="221">
        <f>+L89*H89</f>
        <v>400000000</v>
      </c>
      <c r="O89" s="221" t="s">
        <v>2512</v>
      </c>
    </row>
    <row r="90" spans="1:15">
      <c r="A90" s="225">
        <f t="shared" ref="A90:A96" si="5">+A89+1</f>
        <v>77</v>
      </c>
      <c r="B90" s="225"/>
      <c r="C90" s="225" t="s">
        <v>2345</v>
      </c>
      <c r="D90" s="228">
        <v>304516152842</v>
      </c>
      <c r="E90" s="225" t="s">
        <v>2346</v>
      </c>
      <c r="F90" s="225"/>
      <c r="G90" s="226">
        <v>1</v>
      </c>
      <c r="H90" s="226">
        <v>1000000</v>
      </c>
      <c r="I90" s="226">
        <v>1000000</v>
      </c>
      <c r="J90" s="226">
        <v>1000000</v>
      </c>
      <c r="K90" s="225">
        <v>1</v>
      </c>
      <c r="L90" s="229">
        <v>100</v>
      </c>
      <c r="M90" s="227">
        <f t="shared" ref="M90:M98" si="6">+J90/H90*100</f>
        <v>100</v>
      </c>
      <c r="N90" s="221">
        <f t="shared" ref="N90:N97" si="7">+L90*H90</f>
        <v>100000000</v>
      </c>
      <c r="O90" s="221" t="s">
        <v>2512</v>
      </c>
    </row>
    <row r="91" spans="1:15">
      <c r="A91" s="225">
        <f t="shared" si="5"/>
        <v>78</v>
      </c>
      <c r="B91" s="225"/>
      <c r="C91" s="225" t="s">
        <v>2347</v>
      </c>
      <c r="D91" s="228" t="s">
        <v>2348</v>
      </c>
      <c r="E91" s="225" t="s">
        <v>2349</v>
      </c>
      <c r="F91" s="225"/>
      <c r="G91" s="226">
        <v>1</v>
      </c>
      <c r="H91" s="226">
        <v>1000000</v>
      </c>
      <c r="I91" s="226">
        <v>1000000</v>
      </c>
      <c r="J91" s="226">
        <v>1000000</v>
      </c>
      <c r="K91" s="225">
        <v>1</v>
      </c>
      <c r="L91" s="229">
        <v>100</v>
      </c>
      <c r="M91" s="227">
        <f t="shared" si="6"/>
        <v>100</v>
      </c>
      <c r="N91" s="221">
        <f t="shared" si="7"/>
        <v>100000000</v>
      </c>
      <c r="O91" s="221" t="s">
        <v>2512</v>
      </c>
    </row>
    <row r="92" spans="1:15">
      <c r="A92" s="225">
        <f t="shared" si="5"/>
        <v>79</v>
      </c>
      <c r="B92" s="225"/>
      <c r="C92" s="225" t="s">
        <v>2350</v>
      </c>
      <c r="D92" s="228" t="s">
        <v>2351</v>
      </c>
      <c r="E92" s="225" t="s">
        <v>2352</v>
      </c>
      <c r="F92" s="225"/>
      <c r="G92" s="226">
        <v>1</v>
      </c>
      <c r="H92" s="226">
        <v>1000000</v>
      </c>
      <c r="I92" s="226">
        <v>1000000</v>
      </c>
      <c r="J92" s="226">
        <v>1000000</v>
      </c>
      <c r="K92" s="225">
        <v>1</v>
      </c>
      <c r="L92" s="229">
        <v>100</v>
      </c>
      <c r="M92" s="227">
        <f t="shared" si="6"/>
        <v>100</v>
      </c>
      <c r="N92" s="221">
        <f t="shared" si="7"/>
        <v>100000000</v>
      </c>
      <c r="O92" s="221" t="s">
        <v>2512</v>
      </c>
    </row>
    <row r="93" spans="1:15">
      <c r="A93" s="225">
        <f t="shared" si="5"/>
        <v>80</v>
      </c>
      <c r="B93" s="225"/>
      <c r="C93" s="225" t="s">
        <v>2353</v>
      </c>
      <c r="D93" s="228" t="s">
        <v>2354</v>
      </c>
      <c r="E93" s="225" t="s">
        <v>2355</v>
      </c>
      <c r="F93" s="225"/>
      <c r="G93" s="226">
        <v>1</v>
      </c>
      <c r="H93" s="226">
        <v>1000000</v>
      </c>
      <c r="I93" s="226">
        <v>1000000</v>
      </c>
      <c r="J93" s="226">
        <v>1000000</v>
      </c>
      <c r="K93" s="225">
        <v>1</v>
      </c>
      <c r="L93" s="229">
        <v>100</v>
      </c>
      <c r="M93" s="227">
        <f t="shared" si="6"/>
        <v>100</v>
      </c>
      <c r="N93" s="221">
        <f t="shared" si="7"/>
        <v>100000000</v>
      </c>
      <c r="O93" s="221" t="s">
        <v>2512</v>
      </c>
    </row>
    <row r="94" spans="1:15">
      <c r="A94" s="225">
        <f t="shared" si="5"/>
        <v>81</v>
      </c>
      <c r="B94" s="225"/>
      <c r="C94" s="225" t="s">
        <v>2356</v>
      </c>
      <c r="D94" s="228" t="s">
        <v>2357</v>
      </c>
      <c r="E94" s="225" t="s">
        <v>2358</v>
      </c>
      <c r="F94" s="225"/>
      <c r="G94" s="226">
        <v>1</v>
      </c>
      <c r="H94" s="226">
        <v>1000000</v>
      </c>
      <c r="I94" s="226">
        <v>1000000</v>
      </c>
      <c r="J94" s="226">
        <v>1000000</v>
      </c>
      <c r="K94" s="225">
        <v>1</v>
      </c>
      <c r="L94" s="229">
        <v>100</v>
      </c>
      <c r="M94" s="227">
        <f t="shared" si="6"/>
        <v>100</v>
      </c>
      <c r="N94" s="221">
        <f t="shared" si="7"/>
        <v>100000000</v>
      </c>
      <c r="O94" s="221" t="s">
        <v>2512</v>
      </c>
    </row>
    <row r="95" spans="1:15">
      <c r="A95" s="225">
        <f t="shared" si="5"/>
        <v>82</v>
      </c>
      <c r="B95" s="225"/>
      <c r="C95" s="225" t="s">
        <v>2359</v>
      </c>
      <c r="D95" s="228" t="s">
        <v>2360</v>
      </c>
      <c r="E95" s="225" t="s">
        <v>2361</v>
      </c>
      <c r="F95" s="225"/>
      <c r="G95" s="226">
        <v>1</v>
      </c>
      <c r="H95" s="226">
        <v>1000000</v>
      </c>
      <c r="I95" s="226">
        <v>1000000</v>
      </c>
      <c r="J95" s="226">
        <v>1000000</v>
      </c>
      <c r="K95" s="225">
        <v>1</v>
      </c>
      <c r="L95" s="229">
        <v>100</v>
      </c>
      <c r="M95" s="227">
        <f t="shared" si="6"/>
        <v>100</v>
      </c>
      <c r="N95" s="221">
        <f t="shared" si="7"/>
        <v>100000000</v>
      </c>
      <c r="O95" s="221" t="s">
        <v>2512</v>
      </c>
    </row>
    <row r="96" spans="1:15">
      <c r="A96" s="225">
        <f t="shared" si="5"/>
        <v>83</v>
      </c>
      <c r="B96" s="225"/>
      <c r="C96" s="225" t="s">
        <v>2362</v>
      </c>
      <c r="D96" s="228" t="s">
        <v>2363</v>
      </c>
      <c r="E96" s="225" t="s">
        <v>2364</v>
      </c>
      <c r="F96" s="225"/>
      <c r="G96" s="226">
        <v>1</v>
      </c>
      <c r="H96" s="226">
        <v>1000000</v>
      </c>
      <c r="I96" s="226">
        <v>1000000</v>
      </c>
      <c r="J96" s="226">
        <v>1000000</v>
      </c>
      <c r="K96" s="225">
        <v>1</v>
      </c>
      <c r="L96" s="229">
        <v>100</v>
      </c>
      <c r="M96" s="227">
        <f t="shared" si="6"/>
        <v>100</v>
      </c>
      <c r="N96" s="221">
        <f t="shared" si="7"/>
        <v>100000000</v>
      </c>
      <c r="O96" s="221" t="s">
        <v>2512</v>
      </c>
    </row>
    <row r="97" spans="1:15">
      <c r="A97" s="225">
        <v>84</v>
      </c>
      <c r="B97" s="225"/>
      <c r="C97" s="225" t="s">
        <v>2365</v>
      </c>
      <c r="D97" s="228">
        <v>306416482270</v>
      </c>
      <c r="E97" s="225" t="s">
        <v>2366</v>
      </c>
      <c r="F97" s="225"/>
      <c r="G97" s="226">
        <v>1</v>
      </c>
      <c r="H97" s="226">
        <v>4900000</v>
      </c>
      <c r="I97" s="226">
        <v>4900000</v>
      </c>
      <c r="J97" s="226">
        <v>4900000</v>
      </c>
      <c r="K97" s="225">
        <v>1</v>
      </c>
      <c r="L97" s="229">
        <v>100</v>
      </c>
      <c r="M97" s="227">
        <f t="shared" si="6"/>
        <v>100</v>
      </c>
      <c r="N97" s="221">
        <f t="shared" si="7"/>
        <v>490000000</v>
      </c>
      <c r="O97" s="221" t="s">
        <v>2512</v>
      </c>
    </row>
    <row r="98" spans="1:15">
      <c r="A98" s="225"/>
      <c r="B98" s="225"/>
      <c r="C98" s="230" t="s">
        <v>2367</v>
      </c>
      <c r="D98" s="230"/>
      <c r="E98" s="230"/>
      <c r="F98" s="226"/>
      <c r="G98" s="231">
        <f>SUM(G89:G97)</f>
        <v>9</v>
      </c>
      <c r="H98" s="231">
        <f>SUM(H89:H97)</f>
        <v>15900000</v>
      </c>
      <c r="I98" s="231">
        <f>SUM(I89:I97)</f>
        <v>15900000</v>
      </c>
      <c r="J98" s="231">
        <f>SUM(J89:J97)</f>
        <v>15900000</v>
      </c>
      <c r="K98" s="231">
        <f>SUM(K89:K97)</f>
        <v>9</v>
      </c>
      <c r="L98" s="232">
        <f>+N98/H98</f>
        <v>100</v>
      </c>
      <c r="M98" s="233">
        <f t="shared" si="6"/>
        <v>100</v>
      </c>
      <c r="N98" s="234">
        <f>SUM(N89:N97)</f>
        <v>1590000000</v>
      </c>
      <c r="O98" s="221" t="s">
        <v>2512</v>
      </c>
    </row>
    <row r="99" spans="1:15">
      <c r="A99" s="224" t="s">
        <v>1192</v>
      </c>
      <c r="B99" s="224"/>
      <c r="C99" s="224" t="s">
        <v>2368</v>
      </c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1"/>
      <c r="O99" s="221" t="s">
        <v>2512</v>
      </c>
    </row>
    <row r="100" spans="1:15">
      <c r="A100" s="225">
        <v>85</v>
      </c>
      <c r="B100" s="225"/>
      <c r="C100" s="225" t="s">
        <v>2369</v>
      </c>
      <c r="D100" s="228">
        <v>314716522219</v>
      </c>
      <c r="E100" s="225" t="s">
        <v>2370</v>
      </c>
      <c r="F100" s="225"/>
      <c r="G100" s="226">
        <v>1</v>
      </c>
      <c r="H100" s="226">
        <v>5000000</v>
      </c>
      <c r="I100" s="226">
        <v>5000000</v>
      </c>
      <c r="J100" s="226">
        <v>5000000</v>
      </c>
      <c r="K100" s="225">
        <v>1</v>
      </c>
      <c r="L100" s="229">
        <v>100</v>
      </c>
      <c r="M100" s="227">
        <f>+J100/H100*100</f>
        <v>100</v>
      </c>
      <c r="N100" s="221">
        <f>+L100*H100</f>
        <v>500000000</v>
      </c>
      <c r="O100" s="221" t="s">
        <v>2512</v>
      </c>
    </row>
    <row r="101" spans="1:15">
      <c r="A101" s="225">
        <v>86</v>
      </c>
      <c r="B101" s="225"/>
      <c r="C101" s="225" t="s">
        <v>2371</v>
      </c>
      <c r="D101" s="228">
        <v>316416362226</v>
      </c>
      <c r="E101" s="225" t="s">
        <v>2372</v>
      </c>
      <c r="F101" s="225"/>
      <c r="G101" s="226">
        <v>1</v>
      </c>
      <c r="H101" s="226">
        <v>20000000</v>
      </c>
      <c r="I101" s="226">
        <v>20000000</v>
      </c>
      <c r="J101" s="226">
        <v>20000000</v>
      </c>
      <c r="K101" s="225">
        <v>1</v>
      </c>
      <c r="L101" s="229">
        <v>100</v>
      </c>
      <c r="M101" s="227">
        <f>+J101/H101*100</f>
        <v>100</v>
      </c>
      <c r="N101" s="221">
        <f>+L101*H101</f>
        <v>2000000000</v>
      </c>
      <c r="O101" s="221" t="s">
        <v>2512</v>
      </c>
    </row>
    <row r="102" spans="1:15">
      <c r="A102" s="225">
        <v>87</v>
      </c>
      <c r="B102" s="225"/>
      <c r="C102" s="225" t="s">
        <v>2373</v>
      </c>
      <c r="D102" s="228">
        <v>316416362246</v>
      </c>
      <c r="E102" s="225" t="s">
        <v>2374</v>
      </c>
      <c r="F102" s="225"/>
      <c r="G102" s="226">
        <v>1</v>
      </c>
      <c r="H102" s="226">
        <v>10000000</v>
      </c>
      <c r="I102" s="226">
        <v>9994568</v>
      </c>
      <c r="J102" s="226">
        <v>9994568</v>
      </c>
      <c r="K102" s="225">
        <v>1</v>
      </c>
      <c r="L102" s="229">
        <v>100</v>
      </c>
      <c r="M102" s="227">
        <f>+J102/H102*100</f>
        <v>99.94568000000001</v>
      </c>
      <c r="N102" s="221">
        <f>+L102*H102</f>
        <v>1000000000</v>
      </c>
      <c r="O102" s="221" t="s">
        <v>2512</v>
      </c>
    </row>
    <row r="103" spans="1:15">
      <c r="A103" s="225">
        <v>88</v>
      </c>
      <c r="B103" s="225"/>
      <c r="C103" s="225" t="s">
        <v>2375</v>
      </c>
      <c r="D103" s="228">
        <v>316416482226</v>
      </c>
      <c r="E103" s="225" t="s">
        <v>2376</v>
      </c>
      <c r="F103" s="225"/>
      <c r="G103" s="226">
        <v>1</v>
      </c>
      <c r="H103" s="226">
        <v>18000000</v>
      </c>
      <c r="I103" s="226">
        <v>17860034</v>
      </c>
      <c r="J103" s="226">
        <v>17860034</v>
      </c>
      <c r="K103" s="225">
        <v>1</v>
      </c>
      <c r="L103" s="229">
        <v>100</v>
      </c>
      <c r="M103" s="227">
        <f>+J103/H103*100</f>
        <v>99.222411111111114</v>
      </c>
      <c r="N103" s="221">
        <f>+L103*H103</f>
        <v>1800000000</v>
      </c>
      <c r="O103" s="221" t="s">
        <v>2512</v>
      </c>
    </row>
    <row r="104" spans="1:15">
      <c r="A104" s="225"/>
      <c r="B104" s="225"/>
      <c r="C104" s="230" t="s">
        <v>2377</v>
      </c>
      <c r="D104" s="230"/>
      <c r="E104" s="230"/>
      <c r="F104" s="226"/>
      <c r="G104" s="231">
        <f>SUM(G100:G103)</f>
        <v>4</v>
      </c>
      <c r="H104" s="231">
        <f>SUM(H100:H103)</f>
        <v>53000000</v>
      </c>
      <c r="I104" s="231">
        <f>SUM(I100:I103)</f>
        <v>52854602</v>
      </c>
      <c r="J104" s="231">
        <f>SUM(J100:J103)</f>
        <v>52854602</v>
      </c>
      <c r="K104" s="231">
        <f>SUM(K100:K103)</f>
        <v>4</v>
      </c>
      <c r="L104" s="232">
        <f>+N104/H104</f>
        <v>100</v>
      </c>
      <c r="M104" s="233">
        <f>+J104/H104*100</f>
        <v>99.725664150943388</v>
      </c>
      <c r="N104" s="234">
        <f>SUM(N100:N103)</f>
        <v>5300000000</v>
      </c>
      <c r="O104" s="221" t="s">
        <v>2512</v>
      </c>
    </row>
    <row r="105" spans="1:15">
      <c r="A105" s="224" t="s">
        <v>1199</v>
      </c>
      <c r="B105" s="224"/>
      <c r="C105" s="224" t="s">
        <v>2378</v>
      </c>
      <c r="D105" s="224"/>
      <c r="E105" s="224"/>
      <c r="F105" s="224"/>
      <c r="G105" s="224"/>
      <c r="H105" s="224"/>
      <c r="I105" s="224"/>
      <c r="J105" s="224"/>
      <c r="K105" s="224"/>
      <c r="L105" s="224"/>
      <c r="M105" s="224"/>
      <c r="N105" s="221"/>
      <c r="O105" s="221" t="s">
        <v>2512</v>
      </c>
    </row>
    <row r="106" spans="1:15">
      <c r="A106" s="225">
        <v>89</v>
      </c>
      <c r="B106" s="225"/>
      <c r="C106" s="225" t="s">
        <v>2379</v>
      </c>
      <c r="D106" s="228">
        <v>324516152220</v>
      </c>
      <c r="E106" s="225" t="s">
        <v>2380</v>
      </c>
      <c r="F106" s="225"/>
      <c r="G106" s="226">
        <v>1</v>
      </c>
      <c r="H106" s="226">
        <v>3000000</v>
      </c>
      <c r="I106" s="226">
        <v>3000000</v>
      </c>
      <c r="J106" s="226">
        <v>3000000</v>
      </c>
      <c r="K106" s="225">
        <v>1</v>
      </c>
      <c r="L106" s="229">
        <v>100</v>
      </c>
      <c r="M106" s="227">
        <f>+J106/H106*100</f>
        <v>100</v>
      </c>
      <c r="N106" s="221">
        <f>+L106*H106</f>
        <v>300000000</v>
      </c>
      <c r="O106" s="221" t="s">
        <v>2512</v>
      </c>
    </row>
    <row r="107" spans="1:15">
      <c r="A107" s="225">
        <v>90</v>
      </c>
      <c r="B107" s="225"/>
      <c r="C107" s="225" t="s">
        <v>2381</v>
      </c>
      <c r="D107" s="228">
        <v>324516152252</v>
      </c>
      <c r="E107" s="225" t="s">
        <v>2382</v>
      </c>
      <c r="F107" s="225"/>
      <c r="G107" s="226">
        <v>1</v>
      </c>
      <c r="H107" s="226">
        <v>26000000</v>
      </c>
      <c r="I107" s="226">
        <v>26000000</v>
      </c>
      <c r="J107" s="226">
        <v>26000000</v>
      </c>
      <c r="K107" s="225">
        <v>1</v>
      </c>
      <c r="L107" s="229">
        <v>100</v>
      </c>
      <c r="M107" s="227">
        <f>+J107/H107*100</f>
        <v>100</v>
      </c>
      <c r="N107" s="221">
        <f>+L107*H107</f>
        <v>2600000000</v>
      </c>
      <c r="O107" s="221" t="s">
        <v>2512</v>
      </c>
    </row>
    <row r="108" spans="1:15">
      <c r="A108" s="225">
        <v>91</v>
      </c>
      <c r="B108" s="225"/>
      <c r="C108" s="225" t="s">
        <v>2383</v>
      </c>
      <c r="D108" s="228">
        <v>324516152254</v>
      </c>
      <c r="E108" s="225" t="s">
        <v>2384</v>
      </c>
      <c r="F108" s="225"/>
      <c r="G108" s="226">
        <v>1</v>
      </c>
      <c r="H108" s="226">
        <v>44000000</v>
      </c>
      <c r="I108" s="226">
        <v>43980000</v>
      </c>
      <c r="J108" s="226">
        <v>43980000</v>
      </c>
      <c r="K108" s="225">
        <v>1</v>
      </c>
      <c r="L108" s="229">
        <v>100</v>
      </c>
      <c r="M108" s="227">
        <f>+J108/H108*100</f>
        <v>99.954545454545453</v>
      </c>
      <c r="N108" s="221">
        <f>+L108*H108</f>
        <v>4400000000</v>
      </c>
      <c r="O108" s="221" t="s">
        <v>2512</v>
      </c>
    </row>
    <row r="109" spans="1:15">
      <c r="A109" s="225"/>
      <c r="B109" s="225"/>
      <c r="C109" s="230" t="s">
        <v>2385</v>
      </c>
      <c r="D109" s="230"/>
      <c r="E109" s="230"/>
      <c r="F109" s="226"/>
      <c r="G109" s="231">
        <f>SUM(G106:G108)</f>
        <v>3</v>
      </c>
      <c r="H109" s="231">
        <f>SUM(H106:H108)</f>
        <v>73000000</v>
      </c>
      <c r="I109" s="231">
        <f>SUM(I106:I108)</f>
        <v>72980000</v>
      </c>
      <c r="J109" s="231">
        <f>SUM(J106:J108)</f>
        <v>72980000</v>
      </c>
      <c r="K109" s="231">
        <f>SUM(K106:K108)</f>
        <v>3</v>
      </c>
      <c r="L109" s="232">
        <f>+N109/H109</f>
        <v>100</v>
      </c>
      <c r="M109" s="233">
        <f>+J109/H109*100</f>
        <v>99.972602739726028</v>
      </c>
      <c r="N109" s="234">
        <f>SUM(N106:N108)</f>
        <v>7300000000</v>
      </c>
      <c r="O109" s="221" t="s">
        <v>2512</v>
      </c>
    </row>
    <row r="110" spans="1:15">
      <c r="A110" s="224" t="s">
        <v>1562</v>
      </c>
      <c r="B110" s="224"/>
      <c r="C110" s="224"/>
      <c r="D110" s="224" t="s">
        <v>2386</v>
      </c>
      <c r="E110" s="224"/>
      <c r="F110" s="224"/>
      <c r="G110" s="224"/>
      <c r="H110" s="224"/>
      <c r="I110" s="224"/>
      <c r="J110" s="224"/>
      <c r="K110" s="224"/>
      <c r="L110" s="224"/>
      <c r="M110" s="224"/>
      <c r="N110" s="221"/>
      <c r="O110" s="221" t="s">
        <v>2512</v>
      </c>
    </row>
    <row r="111" spans="1:15">
      <c r="A111" s="225">
        <v>92</v>
      </c>
      <c r="B111" s="225"/>
      <c r="C111" s="225" t="s">
        <v>2387</v>
      </c>
      <c r="D111" s="228">
        <v>364516152225</v>
      </c>
      <c r="E111" s="225" t="s">
        <v>2388</v>
      </c>
      <c r="F111" s="225"/>
      <c r="G111" s="226">
        <v>1</v>
      </c>
      <c r="H111" s="226">
        <v>20239000</v>
      </c>
      <c r="I111" s="226">
        <v>20239000</v>
      </c>
      <c r="J111" s="226">
        <v>20239000</v>
      </c>
      <c r="K111" s="225">
        <v>1</v>
      </c>
      <c r="L111" s="229">
        <v>100</v>
      </c>
      <c r="M111" s="227">
        <f>+J111/H111*100</f>
        <v>100</v>
      </c>
      <c r="N111" s="221">
        <f>+L111*H111</f>
        <v>2023900000</v>
      </c>
      <c r="O111" s="221" t="s">
        <v>2512</v>
      </c>
    </row>
    <row r="112" spans="1:15">
      <c r="A112" s="225">
        <v>93</v>
      </c>
      <c r="B112" s="225"/>
      <c r="C112" s="225" t="s">
        <v>2389</v>
      </c>
      <c r="D112" s="228">
        <v>364516152230</v>
      </c>
      <c r="E112" s="225" t="s">
        <v>2390</v>
      </c>
      <c r="F112" s="225"/>
      <c r="G112" s="226">
        <v>1</v>
      </c>
      <c r="H112" s="226">
        <v>23768000</v>
      </c>
      <c r="I112" s="226">
        <v>23768000</v>
      </c>
      <c r="J112" s="226">
        <v>23768000</v>
      </c>
      <c r="K112" s="225">
        <v>1</v>
      </c>
      <c r="L112" s="229">
        <v>100</v>
      </c>
      <c r="M112" s="227">
        <f>+J112/H112*100</f>
        <v>100</v>
      </c>
      <c r="N112" s="221">
        <f>+L112*H112</f>
        <v>2376800000</v>
      </c>
      <c r="O112" s="221" t="s">
        <v>2512</v>
      </c>
    </row>
    <row r="113" spans="1:15">
      <c r="A113" s="225">
        <v>94</v>
      </c>
      <c r="B113" s="225"/>
      <c r="C113" s="225" t="s">
        <v>2391</v>
      </c>
      <c r="D113" s="228">
        <v>366416522279</v>
      </c>
      <c r="E113" s="225" t="s">
        <v>2392</v>
      </c>
      <c r="F113" s="225"/>
      <c r="G113" s="226">
        <v>1</v>
      </c>
      <c r="H113" s="226">
        <v>1562000</v>
      </c>
      <c r="I113" s="226">
        <v>1562000</v>
      </c>
      <c r="J113" s="226">
        <v>1562000</v>
      </c>
      <c r="K113" s="225">
        <v>1</v>
      </c>
      <c r="L113" s="229">
        <v>100</v>
      </c>
      <c r="M113" s="227">
        <f>+J113/H113*100</f>
        <v>100</v>
      </c>
      <c r="N113" s="221">
        <f>+L113*H113</f>
        <v>156200000</v>
      </c>
      <c r="O113" s="221" t="s">
        <v>2512</v>
      </c>
    </row>
    <row r="114" spans="1:15">
      <c r="A114" s="225"/>
      <c r="B114" s="225"/>
      <c r="C114" s="230" t="s">
        <v>2393</v>
      </c>
      <c r="D114" s="230"/>
      <c r="E114" s="230"/>
      <c r="F114" s="226"/>
      <c r="G114" s="231">
        <f>SUM(G111:G113)</f>
        <v>3</v>
      </c>
      <c r="H114" s="231">
        <f>SUM(H111:H113)</f>
        <v>45569000</v>
      </c>
      <c r="I114" s="231">
        <f>SUM(I111:I113)</f>
        <v>45569000</v>
      </c>
      <c r="J114" s="231">
        <f>SUM(J111:J113)</f>
        <v>45569000</v>
      </c>
      <c r="K114" s="231">
        <f>SUM(K111:K113)</f>
        <v>3</v>
      </c>
      <c r="L114" s="232">
        <f>+N114/H114</f>
        <v>100</v>
      </c>
      <c r="M114" s="233">
        <f>+J114/H114*100</f>
        <v>100</v>
      </c>
      <c r="N114" s="234">
        <f>SUM(N111:N113)</f>
        <v>4556900000</v>
      </c>
      <c r="O114" s="221" t="s">
        <v>2512</v>
      </c>
    </row>
    <row r="115" spans="1:15">
      <c r="A115" s="224" t="s">
        <v>108</v>
      </c>
      <c r="B115" s="224"/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34"/>
      <c r="O115" s="221" t="s">
        <v>2512</v>
      </c>
    </row>
    <row r="116" spans="1:15">
      <c r="A116" s="225">
        <v>95</v>
      </c>
      <c r="B116" s="225"/>
      <c r="C116" s="225" t="s">
        <v>2394</v>
      </c>
      <c r="D116" s="230" t="s">
        <v>2395</v>
      </c>
      <c r="E116" s="225" t="s">
        <v>2396</v>
      </c>
      <c r="F116" s="226"/>
      <c r="G116" s="226">
        <v>1</v>
      </c>
      <c r="H116" s="226">
        <v>50000000</v>
      </c>
      <c r="I116" s="226">
        <v>49486850</v>
      </c>
      <c r="J116" s="226">
        <v>49486850</v>
      </c>
      <c r="K116" s="226">
        <v>1</v>
      </c>
      <c r="L116" s="229">
        <v>100</v>
      </c>
      <c r="M116" s="227">
        <f>+J116/H116*100</f>
        <v>98.973699999999994</v>
      </c>
      <c r="N116" s="221">
        <f>+L116*H116</f>
        <v>5000000000</v>
      </c>
      <c r="O116" s="221" t="s">
        <v>2512</v>
      </c>
    </row>
    <row r="117" spans="1:15">
      <c r="A117" s="225"/>
      <c r="B117" s="225"/>
      <c r="C117" s="230"/>
      <c r="D117" s="230"/>
      <c r="E117" s="230"/>
      <c r="F117" s="226"/>
      <c r="G117" s="240">
        <f>SUM(G116)</f>
        <v>1</v>
      </c>
      <c r="H117" s="240">
        <f>SUM(H116)</f>
        <v>50000000</v>
      </c>
      <c r="I117" s="240">
        <f>SUM(I116)</f>
        <v>49486850</v>
      </c>
      <c r="J117" s="240">
        <f>SUM(J116)</f>
        <v>49486850</v>
      </c>
      <c r="K117" s="240">
        <f>SUM(K116)</f>
        <v>1</v>
      </c>
      <c r="L117" s="232">
        <f>+N117/H117</f>
        <v>100</v>
      </c>
      <c r="M117" s="237">
        <f>+J117/H117*100</f>
        <v>98.973699999999994</v>
      </c>
      <c r="N117" s="234">
        <f>SUM(N116)</f>
        <v>5000000000</v>
      </c>
      <c r="O117" s="221" t="s">
        <v>2512</v>
      </c>
    </row>
    <row r="118" spans="1:15">
      <c r="A118" s="224" t="s">
        <v>1214</v>
      </c>
      <c r="B118" s="224"/>
      <c r="C118" s="224" t="s">
        <v>2397</v>
      </c>
      <c r="D118" s="224"/>
      <c r="E118" s="224"/>
      <c r="F118" s="224"/>
      <c r="G118" s="224"/>
      <c r="H118" s="224"/>
      <c r="I118" s="224"/>
      <c r="J118" s="224"/>
      <c r="K118" s="224"/>
      <c r="L118" s="224"/>
      <c r="M118" s="224"/>
      <c r="N118" s="221"/>
      <c r="O118" s="221" t="s">
        <v>2512</v>
      </c>
    </row>
    <row r="119" spans="1:15">
      <c r="A119" s="225">
        <v>96</v>
      </c>
      <c r="B119" s="225"/>
      <c r="C119" s="225" t="s">
        <v>2398</v>
      </c>
      <c r="D119" s="228">
        <v>404516022231</v>
      </c>
      <c r="E119" s="225" t="s">
        <v>2399</v>
      </c>
      <c r="F119" s="225"/>
      <c r="G119" s="226">
        <v>1</v>
      </c>
      <c r="H119" s="226">
        <v>30000000</v>
      </c>
      <c r="I119" s="226">
        <v>30000000</v>
      </c>
      <c r="J119" s="226">
        <v>30000000</v>
      </c>
      <c r="K119" s="225">
        <v>1</v>
      </c>
      <c r="L119" s="229">
        <v>100</v>
      </c>
      <c r="M119" s="227">
        <f>+J119/H119*100</f>
        <v>100</v>
      </c>
      <c r="N119" s="221">
        <f>+L119*H119</f>
        <v>3000000000</v>
      </c>
      <c r="O119" s="221" t="s">
        <v>2512</v>
      </c>
    </row>
    <row r="120" spans="1:15">
      <c r="A120" s="238">
        <v>97</v>
      </c>
      <c r="B120" s="225"/>
      <c r="C120" s="225" t="s">
        <v>2400</v>
      </c>
      <c r="D120" s="228">
        <v>4054164822311</v>
      </c>
      <c r="E120" s="225" t="s">
        <v>2401</v>
      </c>
      <c r="F120" s="225"/>
      <c r="G120" s="226">
        <v>1</v>
      </c>
      <c r="H120" s="226">
        <v>25000000</v>
      </c>
      <c r="I120" s="226">
        <v>25000000</v>
      </c>
      <c r="J120" s="226">
        <v>25000000</v>
      </c>
      <c r="K120" s="225">
        <v>1</v>
      </c>
      <c r="L120" s="229">
        <v>100</v>
      </c>
      <c r="M120" s="227">
        <f>+J120/H120*100</f>
        <v>100</v>
      </c>
      <c r="N120" s="221">
        <f>+L120*H120</f>
        <v>2500000000</v>
      </c>
      <c r="O120" s="221" t="s">
        <v>2512</v>
      </c>
    </row>
    <row r="121" spans="1:15">
      <c r="A121" s="225">
        <v>98</v>
      </c>
      <c r="B121" s="225"/>
      <c r="C121" s="225" t="s">
        <v>2402</v>
      </c>
      <c r="D121" s="228">
        <v>4056165222313</v>
      </c>
      <c r="E121" s="225" t="s">
        <v>2403</v>
      </c>
      <c r="F121" s="225"/>
      <c r="G121" s="226">
        <v>1</v>
      </c>
      <c r="H121" s="226">
        <v>15000000</v>
      </c>
      <c r="I121" s="226">
        <v>15000000</v>
      </c>
      <c r="J121" s="226">
        <v>15000000</v>
      </c>
      <c r="K121" s="225">
        <v>1</v>
      </c>
      <c r="L121" s="229">
        <v>100</v>
      </c>
      <c r="M121" s="227">
        <f>+J121/H121*100</f>
        <v>100</v>
      </c>
      <c r="N121" s="221">
        <f>+L121*H121</f>
        <v>1500000000</v>
      </c>
      <c r="O121" s="221" t="s">
        <v>2512</v>
      </c>
    </row>
    <row r="122" spans="1:15">
      <c r="A122" s="225">
        <v>99</v>
      </c>
      <c r="B122" s="225"/>
      <c r="C122" s="225" t="s">
        <v>2404</v>
      </c>
      <c r="D122" s="228">
        <v>406616402221</v>
      </c>
      <c r="E122" s="225" t="s">
        <v>2405</v>
      </c>
      <c r="F122" s="225"/>
      <c r="G122" s="226">
        <v>1</v>
      </c>
      <c r="H122" s="226">
        <v>50000000</v>
      </c>
      <c r="I122" s="226">
        <v>50000000</v>
      </c>
      <c r="J122" s="226">
        <v>50000000</v>
      </c>
      <c r="K122" s="225">
        <v>1</v>
      </c>
      <c r="L122" s="229">
        <v>100</v>
      </c>
      <c r="M122" s="227">
        <f>+J122/H122*100</f>
        <v>100</v>
      </c>
      <c r="N122" s="221">
        <f>+L122*H122</f>
        <v>5000000000</v>
      </c>
      <c r="O122" s="221" t="s">
        <v>2512</v>
      </c>
    </row>
    <row r="123" spans="1:15">
      <c r="A123" s="225"/>
      <c r="B123" s="225"/>
      <c r="C123" s="230" t="s">
        <v>2406</v>
      </c>
      <c r="D123" s="230"/>
      <c r="E123" s="230"/>
      <c r="F123" s="226"/>
      <c r="G123" s="231">
        <f>SUM(G119:G122)</f>
        <v>4</v>
      </c>
      <c r="H123" s="231">
        <f>SUM(H119:H122)</f>
        <v>120000000</v>
      </c>
      <c r="I123" s="231">
        <f>SUM(I119:I122)</f>
        <v>120000000</v>
      </c>
      <c r="J123" s="231">
        <f>SUM(J119:J122)</f>
        <v>120000000</v>
      </c>
      <c r="K123" s="231">
        <f>SUM(K119:K122)</f>
        <v>4</v>
      </c>
      <c r="L123" s="232">
        <f>+N123/H123</f>
        <v>100</v>
      </c>
      <c r="M123" s="233">
        <f>+J123/H123*100</f>
        <v>100</v>
      </c>
      <c r="N123" s="241">
        <f>SUM(N119:N122)</f>
        <v>12000000000</v>
      </c>
      <c r="O123" s="221" t="s">
        <v>2512</v>
      </c>
    </row>
    <row r="124" spans="1:15">
      <c r="A124" s="224" t="s">
        <v>68</v>
      </c>
      <c r="B124" s="224"/>
      <c r="C124" s="224" t="s">
        <v>2407</v>
      </c>
      <c r="D124" s="224"/>
      <c r="E124" s="224"/>
      <c r="F124" s="224"/>
      <c r="G124" s="224"/>
      <c r="H124" s="224"/>
      <c r="I124" s="224"/>
      <c r="J124" s="224"/>
      <c r="K124" s="224"/>
      <c r="L124" s="224"/>
      <c r="M124" s="224"/>
      <c r="N124" s="221"/>
      <c r="O124" s="221" t="s">
        <v>2512</v>
      </c>
    </row>
    <row r="125" spans="1:15">
      <c r="A125" s="225">
        <v>100</v>
      </c>
      <c r="B125" s="225"/>
      <c r="C125" s="225" t="s">
        <v>2408</v>
      </c>
      <c r="D125" s="228">
        <v>426616402279</v>
      </c>
      <c r="E125" s="225" t="s">
        <v>2409</v>
      </c>
      <c r="F125" s="225"/>
      <c r="G125" s="226">
        <v>1</v>
      </c>
      <c r="H125" s="226">
        <v>350000</v>
      </c>
      <c r="I125" s="226">
        <v>350000</v>
      </c>
      <c r="J125" s="226">
        <v>350000</v>
      </c>
      <c r="K125" s="225">
        <v>1</v>
      </c>
      <c r="L125" s="229">
        <v>100</v>
      </c>
      <c r="M125" s="227">
        <f>+J125/H125*100</f>
        <v>100</v>
      </c>
      <c r="N125" s="221">
        <f>+L125*H125</f>
        <v>35000000</v>
      </c>
      <c r="O125" s="221" t="s">
        <v>2512</v>
      </c>
    </row>
    <row r="126" spans="1:15">
      <c r="A126" s="225">
        <v>101</v>
      </c>
      <c r="B126" s="225"/>
      <c r="C126" s="225" t="s">
        <v>2410</v>
      </c>
      <c r="D126" s="228">
        <v>426416482279</v>
      </c>
      <c r="E126" s="225" t="s">
        <v>2411</v>
      </c>
      <c r="F126" s="225"/>
      <c r="G126" s="226">
        <v>1</v>
      </c>
      <c r="H126" s="226">
        <v>600000</v>
      </c>
      <c r="I126" s="226">
        <v>600000</v>
      </c>
      <c r="J126" s="226">
        <v>600000</v>
      </c>
      <c r="K126" s="225">
        <v>1</v>
      </c>
      <c r="L126" s="229">
        <v>100</v>
      </c>
      <c r="M126" s="227">
        <f>+J126/H126*100</f>
        <v>100</v>
      </c>
      <c r="N126" s="221">
        <f>+L126*H126</f>
        <v>60000000</v>
      </c>
      <c r="O126" s="221" t="s">
        <v>2512</v>
      </c>
    </row>
    <row r="127" spans="1:15">
      <c r="A127" s="225"/>
      <c r="B127" s="225"/>
      <c r="C127" s="230" t="s">
        <v>2412</v>
      </c>
      <c r="D127" s="230"/>
      <c r="E127" s="230"/>
      <c r="F127" s="225"/>
      <c r="G127" s="231">
        <f>SUM(G125:G126)</f>
        <v>2</v>
      </c>
      <c r="H127" s="231">
        <f>SUM(H125:H126)</f>
        <v>950000</v>
      </c>
      <c r="I127" s="231">
        <f>SUM(I125:I126)</f>
        <v>950000</v>
      </c>
      <c r="J127" s="231">
        <f>SUM(J125:J126)</f>
        <v>950000</v>
      </c>
      <c r="K127" s="231">
        <f>SUM(K125:K126)</f>
        <v>2</v>
      </c>
      <c r="L127" s="242">
        <f>+N127/H127</f>
        <v>100</v>
      </c>
      <c r="M127" s="233">
        <f>+J127/H127*100</f>
        <v>100</v>
      </c>
      <c r="N127" s="234">
        <f>SUM(N125:N126)</f>
        <v>95000000</v>
      </c>
      <c r="O127" s="221" t="s">
        <v>2512</v>
      </c>
    </row>
    <row r="128" spans="1:15">
      <c r="A128" s="225"/>
      <c r="B128" s="225"/>
      <c r="C128" s="225"/>
      <c r="D128" s="225"/>
      <c r="E128" s="242" t="s">
        <v>2413</v>
      </c>
      <c r="F128" s="243"/>
      <c r="G128" s="231">
        <f>+G6+G9+G47+G51+G56+G84+G87+G98+G104+G109+G114+G123+G127+G117</f>
        <v>1127</v>
      </c>
      <c r="H128" s="231">
        <f>+H6+H9+H47+H51+H56+H84+H87+H98+H104+H109+H114+H123+H127+H117</f>
        <v>1041030000</v>
      </c>
      <c r="I128" s="231">
        <f>+I6+I9+I47+I51+I56+I84+I87+I98+I104+I109+I114+I123+I127+I117</f>
        <v>933340411</v>
      </c>
      <c r="J128" s="231">
        <f>+J6+J9+J47+J51+J56+J84+J87+J98+J104+J109+J114+J123+J127+J117</f>
        <v>930779412</v>
      </c>
      <c r="K128" s="231">
        <f>+K6+K9+K47+K51+K56+K84+K87+K98+K104+K109+K114+K123+K127+K117</f>
        <v>1003</v>
      </c>
      <c r="L128" s="232">
        <f>+N128/H128</f>
        <v>89.875411851723769</v>
      </c>
      <c r="M128" s="232">
        <f>+J128/H128*100</f>
        <v>89.409470620443216</v>
      </c>
      <c r="N128" s="244">
        <f>+N6+N9+N47+N51+N56+N84+N87+N98+N104+N109+N114+N123+N127+N117</f>
        <v>93563000000</v>
      </c>
      <c r="O128" s="221" t="s">
        <v>2512</v>
      </c>
    </row>
    <row r="131" spans="8:14">
      <c r="H131" s="109"/>
    </row>
    <row r="132" spans="8:14">
      <c r="I132" s="109"/>
    </row>
    <row r="135" spans="8:14">
      <c r="N135" s="98"/>
    </row>
    <row r="138" spans="8:14">
      <c r="N138" s="98"/>
    </row>
    <row r="141" spans="8:14">
      <c r="N141" s="98"/>
    </row>
    <row r="146" spans="14:14">
      <c r="N146" s="98"/>
    </row>
    <row r="149" spans="14:14">
      <c r="N149" s="98"/>
    </row>
    <row r="152" spans="14:14">
      <c r="N152" s="98"/>
    </row>
    <row r="153" spans="14:14">
      <c r="N153" s="98"/>
    </row>
    <row r="154" spans="14:14">
      <c r="N154" s="98"/>
    </row>
    <row r="186" spans="4:7">
      <c r="D186" s="110"/>
      <c r="F186" s="102"/>
      <c r="G186" s="102"/>
    </row>
  </sheetData>
  <pageMargins left="0" right="0" top="0" bottom="0.98425196850393704" header="0.511811023622047" footer="0.511811023622047"/>
  <pageSetup paperSize="9" scale="85" fitToHeight="3" orientation="portrait" verticalDpi="200"/>
  <headerFooter alignWithMargins="0">
    <oddFooter>&amp;L&amp;"Courier New,Italique"&amp;8
&amp;C&amp;"Courier New,Italique"Page &amp;P de &amp;N&amp;R&amp;"Courier New,Italique"&amp;D  &amp;T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0"/>
  <sheetViews>
    <sheetView topLeftCell="A13" workbookViewId="0">
      <selection activeCell="C42" sqref="C42"/>
    </sheetView>
  </sheetViews>
  <sheetFormatPr baseColWidth="10" defaultColWidth="11.5" defaultRowHeight="12" x14ac:dyDescent="0"/>
  <cols>
    <col min="1" max="1" width="20.83203125" bestFit="1" customWidth="1"/>
    <col min="2" max="3" width="13.5" bestFit="1" customWidth="1"/>
    <col min="4" max="4" width="14.83203125" hidden="1" customWidth="1"/>
    <col min="5" max="5" width="10.5" bestFit="1" customWidth="1"/>
    <col min="6" max="6" width="12.5" customWidth="1"/>
    <col min="7" max="7" width="12.1640625" customWidth="1"/>
    <col min="8" max="8" width="12.33203125" hidden="1" customWidth="1"/>
    <col min="9" max="9" width="7.6640625" customWidth="1"/>
    <col min="10" max="10" width="12.33203125" customWidth="1"/>
    <col min="11" max="11" width="12" customWidth="1"/>
    <col min="12" max="12" width="12.33203125" hidden="1" customWidth="1"/>
    <col min="13" max="13" width="8.1640625" customWidth="1"/>
    <col min="14" max="14" width="12.1640625" bestFit="1" customWidth="1"/>
    <col min="15" max="15" width="12.6640625" customWidth="1"/>
    <col min="16" max="16" width="11.1640625" hidden="1" customWidth="1"/>
    <col min="17" max="17" width="8.6640625" customWidth="1"/>
  </cols>
  <sheetData>
    <row r="1" spans="1:21" ht="15">
      <c r="A1" s="201" t="s">
        <v>18</v>
      </c>
      <c r="B1" s="201"/>
      <c r="C1" s="201"/>
      <c r="D1" s="201"/>
      <c r="E1" s="201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/>
    </row>
    <row r="2" spans="1:21" s="2" customFormat="1">
      <c r="A2" s="196" t="s">
        <v>9</v>
      </c>
      <c r="B2" s="194" t="s">
        <v>20</v>
      </c>
      <c r="C2" s="194"/>
      <c r="D2" s="194"/>
      <c r="E2" s="194"/>
      <c r="F2" s="195" t="s">
        <v>0</v>
      </c>
      <c r="G2" s="195"/>
      <c r="H2" s="195"/>
      <c r="I2" s="195"/>
      <c r="J2" s="200" t="s">
        <v>1</v>
      </c>
      <c r="K2" s="200"/>
      <c r="L2" s="200"/>
      <c r="M2" s="200"/>
      <c r="N2" s="195" t="s">
        <v>2</v>
      </c>
      <c r="O2" s="195"/>
      <c r="P2" s="195"/>
      <c r="Q2" s="195"/>
    </row>
    <row r="3" spans="1:21" s="25" customFormat="1" ht="12" customHeight="1">
      <c r="A3" s="197"/>
      <c r="B3" s="22" t="s">
        <v>3</v>
      </c>
      <c r="C3" s="22" t="s">
        <v>4</v>
      </c>
      <c r="D3" s="22" t="s">
        <v>5</v>
      </c>
      <c r="E3" s="22" t="s">
        <v>6</v>
      </c>
      <c r="F3" s="23" t="s">
        <v>3</v>
      </c>
      <c r="G3" s="23" t="s">
        <v>4</v>
      </c>
      <c r="H3" s="23" t="s">
        <v>5</v>
      </c>
      <c r="I3" s="23" t="s">
        <v>6</v>
      </c>
      <c r="J3" s="24" t="s">
        <v>3</v>
      </c>
      <c r="K3" s="24" t="s">
        <v>4</v>
      </c>
      <c r="L3" s="24" t="s">
        <v>7</v>
      </c>
      <c r="M3" s="24" t="s">
        <v>6</v>
      </c>
      <c r="N3" s="23" t="s">
        <v>3</v>
      </c>
      <c r="O3" s="23" t="s">
        <v>4</v>
      </c>
      <c r="P3" s="23" t="s">
        <v>5</v>
      </c>
      <c r="Q3" s="23" t="s">
        <v>6</v>
      </c>
    </row>
    <row r="4" spans="1:21">
      <c r="A4" s="6" t="s">
        <v>8</v>
      </c>
      <c r="B4" s="17">
        <v>1740901157</v>
      </c>
      <c r="C4" s="17">
        <v>1712253262</v>
      </c>
      <c r="D4" s="17">
        <f>B4-C4</f>
        <v>28647895</v>
      </c>
      <c r="E4" s="18">
        <f t="shared" ref="E4:E12" si="0">C4/B4</f>
        <v>0.98354421508377454</v>
      </c>
      <c r="F4" s="8">
        <v>70025920</v>
      </c>
      <c r="G4" s="8">
        <v>69025920</v>
      </c>
      <c r="H4" s="8">
        <f>+F4-G4</f>
        <v>1000000</v>
      </c>
      <c r="I4" s="9">
        <f t="shared" ref="I4:I12" si="1">G4/F4</f>
        <v>0.9857195735521932</v>
      </c>
      <c r="J4" s="12">
        <v>160994710</v>
      </c>
      <c r="K4" s="12">
        <v>160986957</v>
      </c>
      <c r="L4" s="12">
        <f>+J4-K4</f>
        <v>7753</v>
      </c>
      <c r="M4" s="13">
        <f t="shared" ref="M4:M12" si="2">K4/J4</f>
        <v>0.99995184313819996</v>
      </c>
      <c r="N4" s="8">
        <v>176357700</v>
      </c>
      <c r="O4" s="8">
        <v>176355413</v>
      </c>
      <c r="P4" s="8">
        <f>+N4-O4</f>
        <v>2287</v>
      </c>
      <c r="Q4" s="9">
        <f t="shared" ref="Q4:Q12" si="3">O4/N4</f>
        <v>0.99998703203772787</v>
      </c>
    </row>
    <row r="5" spans="1:21">
      <c r="A5" s="6" t="s">
        <v>10</v>
      </c>
      <c r="B5" s="17">
        <v>520942900</v>
      </c>
      <c r="C5" s="17">
        <v>520077163</v>
      </c>
      <c r="D5" s="17">
        <f t="shared" ref="D5:D11" si="4">B5-C5</f>
        <v>865737</v>
      </c>
      <c r="E5" s="18">
        <f t="shared" si="0"/>
        <v>0.99833813456330822</v>
      </c>
      <c r="F5" s="8">
        <v>78470680</v>
      </c>
      <c r="G5" s="8">
        <v>78442751</v>
      </c>
      <c r="H5" s="8">
        <f t="shared" ref="H5:H25" si="5">+F5-G5</f>
        <v>27929</v>
      </c>
      <c r="I5" s="9">
        <f t="shared" si="1"/>
        <v>0.99964408362460988</v>
      </c>
      <c r="J5" s="12">
        <v>123843310</v>
      </c>
      <c r="K5" s="12">
        <v>123843131</v>
      </c>
      <c r="L5" s="12">
        <f t="shared" ref="L5:L25" si="6">+J5-K5</f>
        <v>179</v>
      </c>
      <c r="M5" s="13">
        <f t="shared" si="2"/>
        <v>0.99999855462519538</v>
      </c>
      <c r="N5" s="8">
        <v>51912580</v>
      </c>
      <c r="O5" s="8">
        <v>51912519</v>
      </c>
      <c r="P5" s="8">
        <f t="shared" ref="P5:P25" si="7">+N5-O5</f>
        <v>61</v>
      </c>
      <c r="Q5" s="9">
        <f t="shared" si="3"/>
        <v>0.99999882494763315</v>
      </c>
    </row>
    <row r="6" spans="1:21">
      <c r="A6" s="6" t="s">
        <v>11</v>
      </c>
      <c r="B6" s="17">
        <v>600192623</v>
      </c>
      <c r="C6" s="17">
        <v>594289399</v>
      </c>
      <c r="D6" s="17">
        <f t="shared" si="4"/>
        <v>5903224</v>
      </c>
      <c r="E6" s="18">
        <f t="shared" si="0"/>
        <v>0.99016445092161687</v>
      </c>
      <c r="F6" s="8">
        <v>98811660</v>
      </c>
      <c r="G6" s="8">
        <v>98785228</v>
      </c>
      <c r="H6" s="8">
        <f t="shared" si="5"/>
        <v>26432</v>
      </c>
      <c r="I6" s="9">
        <f t="shared" si="1"/>
        <v>0.99973250120481738</v>
      </c>
      <c r="J6" s="12">
        <v>118546680</v>
      </c>
      <c r="K6" s="12">
        <v>118546680</v>
      </c>
      <c r="L6" s="12">
        <f t="shared" si="6"/>
        <v>0</v>
      </c>
      <c r="M6" s="13">
        <f t="shared" si="2"/>
        <v>1</v>
      </c>
      <c r="N6" s="8">
        <v>76026960</v>
      </c>
      <c r="O6" s="8">
        <v>76026960</v>
      </c>
      <c r="P6" s="8">
        <f t="shared" si="7"/>
        <v>0</v>
      </c>
      <c r="Q6" s="9">
        <f t="shared" si="3"/>
        <v>1</v>
      </c>
    </row>
    <row r="7" spans="1:21">
      <c r="A7" s="6" t="s">
        <v>12</v>
      </c>
      <c r="B7" s="17">
        <v>796731292</v>
      </c>
      <c r="C7" s="17">
        <v>771911909</v>
      </c>
      <c r="D7" s="17">
        <f t="shared" si="4"/>
        <v>24819383</v>
      </c>
      <c r="E7" s="18">
        <f t="shared" si="0"/>
        <v>0.96884848976158955</v>
      </c>
      <c r="F7" s="8">
        <v>119915170</v>
      </c>
      <c r="G7" s="8">
        <v>118491514</v>
      </c>
      <c r="H7" s="8">
        <f t="shared" si="5"/>
        <v>1423656</v>
      </c>
      <c r="I7" s="9">
        <f t="shared" si="1"/>
        <v>0.98812780734914518</v>
      </c>
      <c r="J7" s="12">
        <v>219708190</v>
      </c>
      <c r="K7" s="12">
        <v>219433036</v>
      </c>
      <c r="L7" s="12">
        <f t="shared" si="6"/>
        <v>275154</v>
      </c>
      <c r="M7" s="13">
        <f t="shared" si="2"/>
        <v>0.99874763885679452</v>
      </c>
      <c r="N7" s="8">
        <v>114208840</v>
      </c>
      <c r="O7" s="8">
        <v>114208825</v>
      </c>
      <c r="P7" s="8">
        <f t="shared" si="7"/>
        <v>15</v>
      </c>
      <c r="Q7" s="9">
        <f t="shared" si="3"/>
        <v>0.99999986866165524</v>
      </c>
    </row>
    <row r="8" spans="1:21">
      <c r="A8" s="6" t="s">
        <v>13</v>
      </c>
      <c r="B8" s="17">
        <v>807854960</v>
      </c>
      <c r="C8" s="17">
        <v>796725979</v>
      </c>
      <c r="D8" s="17">
        <f t="shared" si="4"/>
        <v>11128981</v>
      </c>
      <c r="E8" s="18">
        <f t="shared" si="0"/>
        <v>0.98622403580959628</v>
      </c>
      <c r="F8" s="8">
        <v>140815070</v>
      </c>
      <c r="G8" s="8">
        <v>140805238</v>
      </c>
      <c r="H8" s="8">
        <f t="shared" si="5"/>
        <v>9832</v>
      </c>
      <c r="I8" s="9">
        <f t="shared" si="1"/>
        <v>0.99993017792768912</v>
      </c>
      <c r="J8" s="12">
        <v>224390500</v>
      </c>
      <c r="K8" s="12">
        <v>221729169</v>
      </c>
      <c r="L8" s="12">
        <f t="shared" si="6"/>
        <v>2661331</v>
      </c>
      <c r="M8" s="13">
        <f t="shared" si="2"/>
        <v>0.98813973407965128</v>
      </c>
      <c r="N8" s="8">
        <v>73388760</v>
      </c>
      <c r="O8" s="8">
        <v>68725005</v>
      </c>
      <c r="P8" s="8">
        <f t="shared" si="7"/>
        <v>4663755</v>
      </c>
      <c r="Q8" s="9">
        <f t="shared" si="3"/>
        <v>0.93645137211747409</v>
      </c>
    </row>
    <row r="9" spans="1:21">
      <c r="A9" s="6" t="s">
        <v>14</v>
      </c>
      <c r="B9" s="17">
        <v>552171806</v>
      </c>
      <c r="C9" s="17">
        <v>544835022</v>
      </c>
      <c r="D9" s="17">
        <f t="shared" si="4"/>
        <v>7336784</v>
      </c>
      <c r="E9" s="18">
        <f t="shared" si="0"/>
        <v>0.98671286016367155</v>
      </c>
      <c r="F9" s="8">
        <v>47228200</v>
      </c>
      <c r="G9" s="8">
        <v>47228198</v>
      </c>
      <c r="H9" s="8">
        <f t="shared" si="5"/>
        <v>2</v>
      </c>
      <c r="I9" s="9">
        <f t="shared" si="1"/>
        <v>0.99999995765241956</v>
      </c>
      <c r="J9" s="12">
        <v>78024500</v>
      </c>
      <c r="K9" s="12">
        <v>78024482</v>
      </c>
      <c r="L9" s="12">
        <f t="shared" si="6"/>
        <v>18</v>
      </c>
      <c r="M9" s="13">
        <f t="shared" si="2"/>
        <v>0.99999976930323164</v>
      </c>
      <c r="N9" s="8">
        <v>26667950</v>
      </c>
      <c r="O9" s="8">
        <v>26667949</v>
      </c>
      <c r="P9" s="8">
        <f t="shared" si="7"/>
        <v>1</v>
      </c>
      <c r="Q9" s="9">
        <f t="shared" si="3"/>
        <v>0.99999996250180456</v>
      </c>
    </row>
    <row r="10" spans="1:21">
      <c r="A10" s="6" t="s">
        <v>15</v>
      </c>
      <c r="B10" s="17">
        <v>1176871676</v>
      </c>
      <c r="C10" s="17">
        <v>1173280476</v>
      </c>
      <c r="D10" s="17">
        <f t="shared" si="4"/>
        <v>3591200</v>
      </c>
      <c r="E10" s="18">
        <f t="shared" si="0"/>
        <v>0.99694852032448777</v>
      </c>
      <c r="F10" s="8">
        <v>162552023</v>
      </c>
      <c r="G10" s="8">
        <v>162545556</v>
      </c>
      <c r="H10" s="8">
        <f t="shared" si="5"/>
        <v>6467</v>
      </c>
      <c r="I10" s="9">
        <f t="shared" si="1"/>
        <v>0.9999602158134937</v>
      </c>
      <c r="J10" s="12">
        <v>225861900</v>
      </c>
      <c r="K10" s="12">
        <v>224095433</v>
      </c>
      <c r="L10" s="12">
        <f t="shared" si="6"/>
        <v>1766467</v>
      </c>
      <c r="M10" s="13">
        <f t="shared" si="2"/>
        <v>0.99217899521787434</v>
      </c>
      <c r="N10" s="8">
        <v>184609154</v>
      </c>
      <c r="O10" s="8">
        <v>182000930</v>
      </c>
      <c r="P10" s="8">
        <f t="shared" si="7"/>
        <v>2608224</v>
      </c>
      <c r="Q10" s="9">
        <f t="shared" si="3"/>
        <v>0.98587164317973097</v>
      </c>
      <c r="R10" s="199"/>
      <c r="S10" s="199"/>
      <c r="T10" s="199"/>
      <c r="U10" s="199"/>
    </row>
    <row r="11" spans="1:21">
      <c r="A11" s="6" t="s">
        <v>16</v>
      </c>
      <c r="B11" s="17">
        <v>902317642</v>
      </c>
      <c r="C11" s="17">
        <v>890087524</v>
      </c>
      <c r="D11" s="17">
        <f t="shared" si="4"/>
        <v>12230118</v>
      </c>
      <c r="E11" s="18">
        <f t="shared" si="0"/>
        <v>0.98644588398727107</v>
      </c>
      <c r="F11" s="8">
        <v>156898620</v>
      </c>
      <c r="G11" s="8">
        <v>156898620</v>
      </c>
      <c r="H11" s="8">
        <f t="shared" si="5"/>
        <v>0</v>
      </c>
      <c r="I11" s="9">
        <f t="shared" si="1"/>
        <v>1</v>
      </c>
      <c r="J11" s="12">
        <v>221836100</v>
      </c>
      <c r="K11" s="12">
        <v>221836100</v>
      </c>
      <c r="L11" s="12">
        <f t="shared" si="6"/>
        <v>0</v>
      </c>
      <c r="M11" s="13">
        <f t="shared" si="2"/>
        <v>1</v>
      </c>
      <c r="N11" s="8">
        <v>115750890</v>
      </c>
      <c r="O11" s="8">
        <v>115025290</v>
      </c>
      <c r="P11" s="8">
        <f t="shared" si="7"/>
        <v>725600</v>
      </c>
      <c r="Q11" s="9">
        <f t="shared" si="3"/>
        <v>0.99373136569403486</v>
      </c>
    </row>
    <row r="12" spans="1:21" s="5" customFormat="1">
      <c r="A12" s="7" t="s">
        <v>17</v>
      </c>
      <c r="B12" s="19">
        <f>SUM(B4:B11)</f>
        <v>7097984056</v>
      </c>
      <c r="C12" s="19">
        <f>SUM(C4:C11)</f>
        <v>7003460734</v>
      </c>
      <c r="D12" s="19">
        <f>+B12-C12</f>
        <v>94523322</v>
      </c>
      <c r="E12" s="20">
        <f t="shared" si="0"/>
        <v>0.98668307490489526</v>
      </c>
      <c r="F12" s="10">
        <f>SUM(F4:F11)</f>
        <v>874717343</v>
      </c>
      <c r="G12" s="10">
        <f>SUM(G4:G11)</f>
        <v>872223025</v>
      </c>
      <c r="H12" s="10">
        <f t="shared" si="5"/>
        <v>2494318</v>
      </c>
      <c r="I12" s="11">
        <f t="shared" si="1"/>
        <v>0.99714842969564854</v>
      </c>
      <c r="J12" s="14">
        <f>SUM(J4:J11)</f>
        <v>1373205890</v>
      </c>
      <c r="K12" s="14">
        <f>SUM(K4:K11)</f>
        <v>1368494988</v>
      </c>
      <c r="L12" s="14">
        <f t="shared" si="6"/>
        <v>4710902</v>
      </c>
      <c r="M12" s="16">
        <f t="shared" si="2"/>
        <v>0.99656941319993897</v>
      </c>
      <c r="N12" s="10">
        <f>SUM(N4:N11)</f>
        <v>818922834</v>
      </c>
      <c r="O12" s="10">
        <f>SUM(O4:O11)</f>
        <v>810922891</v>
      </c>
      <c r="P12" s="10">
        <f t="shared" si="7"/>
        <v>7999943</v>
      </c>
      <c r="Q12" s="11">
        <f t="shared" si="3"/>
        <v>0.99023113940916196</v>
      </c>
    </row>
    <row r="13" spans="1:21">
      <c r="A13" s="3"/>
      <c r="B13" s="4"/>
      <c r="C13" s="4"/>
      <c r="D13" s="4"/>
      <c r="F13" s="4"/>
      <c r="G13" s="4"/>
      <c r="H13" s="4"/>
      <c r="J13" s="4"/>
      <c r="K13" s="4"/>
      <c r="L13" s="4"/>
      <c r="M13" s="3"/>
      <c r="N13" s="4"/>
      <c r="O13" s="4"/>
      <c r="P13" s="4"/>
      <c r="Q13" s="3"/>
    </row>
    <row r="14" spans="1:21" ht="15">
      <c r="A14" s="204" t="s">
        <v>21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</row>
    <row r="15" spans="1:21" s="2" customFormat="1">
      <c r="A15" s="196" t="s">
        <v>9</v>
      </c>
      <c r="B15" s="194" t="s">
        <v>20</v>
      </c>
      <c r="C15" s="194"/>
      <c r="D15" s="194"/>
      <c r="E15" s="194"/>
      <c r="F15" s="195" t="s">
        <v>0</v>
      </c>
      <c r="G15" s="195"/>
      <c r="H15" s="195"/>
      <c r="I15" s="195"/>
      <c r="J15" s="200" t="s">
        <v>1</v>
      </c>
      <c r="K15" s="200"/>
      <c r="L15" s="200"/>
      <c r="M15" s="200"/>
      <c r="N15" s="195" t="s">
        <v>2</v>
      </c>
      <c r="O15" s="195"/>
      <c r="P15" s="195"/>
      <c r="Q15" s="195"/>
    </row>
    <row r="16" spans="1:21" s="25" customFormat="1" ht="10">
      <c r="A16" s="197"/>
      <c r="B16" s="22" t="s">
        <v>3</v>
      </c>
      <c r="C16" s="22" t="s">
        <v>4</v>
      </c>
      <c r="D16" s="22" t="s">
        <v>5</v>
      </c>
      <c r="E16" s="22" t="s">
        <v>6</v>
      </c>
      <c r="F16" s="23" t="s">
        <v>3</v>
      </c>
      <c r="G16" s="23" t="s">
        <v>4</v>
      </c>
      <c r="H16" s="23" t="s">
        <v>5</v>
      </c>
      <c r="I16" s="23" t="s">
        <v>6</v>
      </c>
      <c r="J16" s="24" t="s">
        <v>3</v>
      </c>
      <c r="K16" s="24" t="s">
        <v>4</v>
      </c>
      <c r="L16" s="24" t="s">
        <v>7</v>
      </c>
      <c r="M16" s="24" t="s">
        <v>6</v>
      </c>
      <c r="N16" s="23" t="s">
        <v>3</v>
      </c>
      <c r="O16" s="23" t="s">
        <v>4</v>
      </c>
      <c r="P16" s="23" t="s">
        <v>5</v>
      </c>
      <c r="Q16" s="23" t="s">
        <v>6</v>
      </c>
    </row>
    <row r="17" spans="1:17">
      <c r="A17" s="6" t="s">
        <v>8</v>
      </c>
      <c r="B17" s="17">
        <v>2175539000</v>
      </c>
      <c r="C17" s="21">
        <v>2094620445</v>
      </c>
      <c r="D17" s="17">
        <f>B17-C17</f>
        <v>80918555</v>
      </c>
      <c r="E17" s="18">
        <f t="shared" ref="E17:E25" si="8">C17/B17</f>
        <v>0.96280528411579847</v>
      </c>
      <c r="F17" s="8">
        <v>11234000</v>
      </c>
      <c r="G17" s="8">
        <v>11233930</v>
      </c>
      <c r="H17" s="8">
        <f t="shared" si="5"/>
        <v>70</v>
      </c>
      <c r="I17" s="9">
        <f t="shared" ref="I17:I25" si="9">G17/F17</f>
        <v>0.99999376891579139</v>
      </c>
      <c r="J17" s="12">
        <v>224800000</v>
      </c>
      <c r="K17" s="12">
        <v>224349198</v>
      </c>
      <c r="L17" s="12">
        <f t="shared" si="6"/>
        <v>450802</v>
      </c>
      <c r="M17" s="13">
        <f>K17/J17</f>
        <v>0.99799465302491108</v>
      </c>
      <c r="N17" s="8">
        <v>245000000</v>
      </c>
      <c r="O17" s="8">
        <v>229677879</v>
      </c>
      <c r="P17" s="8">
        <f t="shared" si="7"/>
        <v>15322121</v>
      </c>
      <c r="Q17" s="9">
        <f>O17/N17</f>
        <v>0.93746073061224489</v>
      </c>
    </row>
    <row r="18" spans="1:17">
      <c r="A18" s="6" t="s">
        <v>10</v>
      </c>
      <c r="B18" s="17">
        <v>758833000</v>
      </c>
      <c r="C18" s="21">
        <v>750701020</v>
      </c>
      <c r="D18" s="17">
        <f t="shared" ref="D18:D24" si="10">B18-C18</f>
        <v>8131980</v>
      </c>
      <c r="E18" s="18">
        <f t="shared" si="8"/>
        <v>0.98928357095698261</v>
      </c>
      <c r="F18" s="8">
        <v>186875000</v>
      </c>
      <c r="G18" s="8">
        <v>186232428</v>
      </c>
      <c r="H18" s="8">
        <f t="shared" si="5"/>
        <v>642572</v>
      </c>
      <c r="I18" s="9">
        <f t="shared" si="9"/>
        <v>0.99656148762541807</v>
      </c>
      <c r="J18" s="12">
        <v>240700000</v>
      </c>
      <c r="K18" s="12">
        <v>238532211</v>
      </c>
      <c r="L18" s="12">
        <f t="shared" si="6"/>
        <v>2167789</v>
      </c>
      <c r="M18" s="13">
        <f t="shared" ref="M18:M25" si="11">K18/J18</f>
        <v>0.99099381387619445</v>
      </c>
      <c r="N18" s="8">
        <v>25000000</v>
      </c>
      <c r="O18" s="8">
        <v>24880132</v>
      </c>
      <c r="P18" s="8">
        <f t="shared" si="7"/>
        <v>119868</v>
      </c>
      <c r="Q18" s="9">
        <f t="shared" ref="Q18:Q25" si="12">O18/N18</f>
        <v>0.99520527999999997</v>
      </c>
    </row>
    <row r="19" spans="1:17">
      <c r="A19" s="6" t="s">
        <v>11</v>
      </c>
      <c r="B19" s="17">
        <v>1231546000</v>
      </c>
      <c r="C19" s="21">
        <v>1200764095</v>
      </c>
      <c r="D19" s="17">
        <f t="shared" si="10"/>
        <v>30781905</v>
      </c>
      <c r="E19" s="18">
        <f t="shared" si="8"/>
        <v>0.97500547685591932</v>
      </c>
      <c r="F19" s="8">
        <v>130500000</v>
      </c>
      <c r="G19" s="8">
        <v>129128608</v>
      </c>
      <c r="H19" s="8">
        <f t="shared" si="5"/>
        <v>1371392</v>
      </c>
      <c r="I19" s="9">
        <f t="shared" si="9"/>
        <v>0.98949124904214558</v>
      </c>
      <c r="J19" s="12">
        <v>177350000</v>
      </c>
      <c r="K19" s="12">
        <v>154923902</v>
      </c>
      <c r="L19" s="12">
        <f t="shared" si="6"/>
        <v>22426098</v>
      </c>
      <c r="M19" s="13">
        <f t="shared" si="11"/>
        <v>0.87354892585283339</v>
      </c>
      <c r="N19" s="8">
        <v>129300000</v>
      </c>
      <c r="O19" s="8">
        <v>127330986</v>
      </c>
      <c r="P19" s="8">
        <f t="shared" si="7"/>
        <v>1969014</v>
      </c>
      <c r="Q19" s="9">
        <f t="shared" si="12"/>
        <v>0.98477174013921109</v>
      </c>
    </row>
    <row r="20" spans="1:17">
      <c r="A20" s="6" t="s">
        <v>12</v>
      </c>
      <c r="B20" s="17">
        <v>1052352000</v>
      </c>
      <c r="C20" s="21">
        <v>955600621</v>
      </c>
      <c r="D20" s="17">
        <f t="shared" si="10"/>
        <v>96751379</v>
      </c>
      <c r="E20" s="18">
        <f t="shared" si="8"/>
        <v>0.90806177115641917</v>
      </c>
      <c r="F20" s="8">
        <v>193600000</v>
      </c>
      <c r="G20" s="8">
        <v>192561923</v>
      </c>
      <c r="H20" s="8">
        <f t="shared" si="5"/>
        <v>1038077</v>
      </c>
      <c r="I20" s="9">
        <f t="shared" si="9"/>
        <v>0.99463803202479339</v>
      </c>
      <c r="J20" s="12">
        <v>227400000</v>
      </c>
      <c r="K20" s="12">
        <v>223068334</v>
      </c>
      <c r="L20" s="12">
        <f t="shared" si="6"/>
        <v>4331666</v>
      </c>
      <c r="M20" s="13">
        <f t="shared" si="11"/>
        <v>0.98095133685136326</v>
      </c>
      <c r="N20" s="8">
        <v>130000000</v>
      </c>
      <c r="O20" s="8">
        <v>127684426</v>
      </c>
      <c r="P20" s="8">
        <f t="shared" si="7"/>
        <v>2315574</v>
      </c>
      <c r="Q20" s="9">
        <f t="shared" si="12"/>
        <v>0.98218789230769232</v>
      </c>
    </row>
    <row r="21" spans="1:17">
      <c r="A21" s="6" t="s">
        <v>13</v>
      </c>
      <c r="B21" s="17">
        <v>1112239000</v>
      </c>
      <c r="C21" s="21">
        <v>1097180401</v>
      </c>
      <c r="D21" s="17">
        <f t="shared" si="10"/>
        <v>15058599</v>
      </c>
      <c r="E21" s="18">
        <f t="shared" si="8"/>
        <v>0.98646100433450001</v>
      </c>
      <c r="F21" s="8">
        <v>204100000</v>
      </c>
      <c r="G21" s="8">
        <v>204100000</v>
      </c>
      <c r="H21" s="8">
        <f t="shared" si="5"/>
        <v>0</v>
      </c>
      <c r="I21" s="9">
        <f t="shared" si="9"/>
        <v>1</v>
      </c>
      <c r="J21" s="12">
        <v>422600000</v>
      </c>
      <c r="K21" s="12">
        <v>419428374</v>
      </c>
      <c r="L21" s="12">
        <f t="shared" si="6"/>
        <v>3171626</v>
      </c>
      <c r="M21" s="13">
        <f t="shared" si="11"/>
        <v>0.99249496923805014</v>
      </c>
      <c r="N21" s="8">
        <v>50000000</v>
      </c>
      <c r="O21" s="8">
        <v>48551408</v>
      </c>
      <c r="P21" s="8">
        <f t="shared" si="7"/>
        <v>1448592</v>
      </c>
      <c r="Q21" s="9">
        <f t="shared" si="12"/>
        <v>0.97102816000000003</v>
      </c>
    </row>
    <row r="22" spans="1:17">
      <c r="A22" s="6" t="s">
        <v>14</v>
      </c>
      <c r="B22" s="17">
        <v>1293724000</v>
      </c>
      <c r="C22" s="21">
        <v>1243903525</v>
      </c>
      <c r="D22" s="17">
        <f t="shared" si="10"/>
        <v>49820475</v>
      </c>
      <c r="E22" s="18">
        <f t="shared" si="8"/>
        <v>0.96149064638207227</v>
      </c>
      <c r="F22" s="8">
        <v>146400000</v>
      </c>
      <c r="G22" s="8">
        <v>139591329</v>
      </c>
      <c r="H22" s="8">
        <f t="shared" si="5"/>
        <v>6808671</v>
      </c>
      <c r="I22" s="9">
        <f t="shared" si="9"/>
        <v>0.95349268442622948</v>
      </c>
      <c r="J22" s="12">
        <v>275883000</v>
      </c>
      <c r="K22" s="12">
        <v>271678738</v>
      </c>
      <c r="L22" s="12">
        <f t="shared" si="6"/>
        <v>4204262</v>
      </c>
      <c r="M22" s="13">
        <f t="shared" si="11"/>
        <v>0.98476070653139192</v>
      </c>
      <c r="N22" s="8">
        <v>105000000</v>
      </c>
      <c r="O22" s="8">
        <v>102072442</v>
      </c>
      <c r="P22" s="8">
        <f t="shared" si="7"/>
        <v>2927558</v>
      </c>
      <c r="Q22" s="9">
        <f t="shared" si="12"/>
        <v>0.97211849523809524</v>
      </c>
    </row>
    <row r="23" spans="1:17">
      <c r="A23" s="6" t="s">
        <v>15</v>
      </c>
      <c r="B23" s="17">
        <v>856970000</v>
      </c>
      <c r="C23" s="21">
        <v>856970000</v>
      </c>
      <c r="D23" s="17">
        <f t="shared" si="10"/>
        <v>0</v>
      </c>
      <c r="E23" s="18">
        <f t="shared" si="8"/>
        <v>1</v>
      </c>
      <c r="F23" s="8">
        <v>251800000</v>
      </c>
      <c r="G23" s="8">
        <v>251800000</v>
      </c>
      <c r="H23" s="8">
        <f t="shared" si="5"/>
        <v>0</v>
      </c>
      <c r="I23" s="9">
        <f t="shared" si="9"/>
        <v>1</v>
      </c>
      <c r="J23" s="12">
        <v>276200000</v>
      </c>
      <c r="K23" s="12">
        <v>276200000</v>
      </c>
      <c r="L23" s="12">
        <f t="shared" si="6"/>
        <v>0</v>
      </c>
      <c r="M23" s="13">
        <f t="shared" si="11"/>
        <v>1</v>
      </c>
      <c r="N23" s="8">
        <v>147000000</v>
      </c>
      <c r="O23" s="8">
        <v>147000000</v>
      </c>
      <c r="P23" s="8">
        <f t="shared" si="7"/>
        <v>0</v>
      </c>
      <c r="Q23" s="9">
        <f t="shared" si="12"/>
        <v>1</v>
      </c>
    </row>
    <row r="24" spans="1:17">
      <c r="A24" s="6" t="s">
        <v>16</v>
      </c>
      <c r="B24" s="17">
        <v>1041030000</v>
      </c>
      <c r="C24" s="21">
        <v>933340411</v>
      </c>
      <c r="D24" s="17">
        <f t="shared" si="10"/>
        <v>107689589</v>
      </c>
      <c r="E24" s="18">
        <f t="shared" si="8"/>
        <v>0.89655476883471175</v>
      </c>
      <c r="F24" s="8">
        <v>183650000</v>
      </c>
      <c r="G24" s="8">
        <v>172213654</v>
      </c>
      <c r="H24" s="8">
        <f t="shared" si="5"/>
        <v>11436346</v>
      </c>
      <c r="I24" s="9">
        <f t="shared" si="9"/>
        <v>0.93772749251293219</v>
      </c>
      <c r="J24" s="12">
        <v>164400000</v>
      </c>
      <c r="K24" s="12">
        <v>163854579</v>
      </c>
      <c r="L24" s="12">
        <f t="shared" si="6"/>
        <v>545421</v>
      </c>
      <c r="M24" s="13">
        <f t="shared" si="11"/>
        <v>0.99668235401459859</v>
      </c>
      <c r="N24" s="8">
        <v>120000000</v>
      </c>
      <c r="O24" s="8">
        <v>120000000</v>
      </c>
      <c r="P24" s="8">
        <f t="shared" si="7"/>
        <v>0</v>
      </c>
      <c r="Q24" s="9">
        <f t="shared" si="12"/>
        <v>1</v>
      </c>
    </row>
    <row r="25" spans="1:17" s="5" customFormat="1">
      <c r="A25" s="7" t="s">
        <v>17</v>
      </c>
      <c r="B25" s="19">
        <f>SUM(B17:B24)</f>
        <v>9522233000</v>
      </c>
      <c r="C25" s="19">
        <f>SUM(C17:C24)</f>
        <v>9133080518</v>
      </c>
      <c r="D25" s="19">
        <f>+B25-C25</f>
        <v>389152482</v>
      </c>
      <c r="E25" s="20">
        <f t="shared" si="8"/>
        <v>0.95913222434275658</v>
      </c>
      <c r="F25" s="10">
        <f>SUM(F17:F24)</f>
        <v>1308159000</v>
      </c>
      <c r="G25" s="10">
        <f>SUM(G17:G24)</f>
        <v>1286861872</v>
      </c>
      <c r="H25" s="10">
        <f t="shared" si="5"/>
        <v>21297128</v>
      </c>
      <c r="I25" s="11">
        <f t="shared" si="9"/>
        <v>0.98371977106758435</v>
      </c>
      <c r="J25" s="14">
        <f>SUM(J17:J24)</f>
        <v>2009333000</v>
      </c>
      <c r="K25" s="15">
        <f>SUM(K17:K24)</f>
        <v>1972035336</v>
      </c>
      <c r="L25" s="14">
        <f t="shared" si="6"/>
        <v>37297664</v>
      </c>
      <c r="M25" s="16">
        <f t="shared" si="11"/>
        <v>0.98143778855968622</v>
      </c>
      <c r="N25" s="10">
        <f>SUM(N17:N24)</f>
        <v>951300000</v>
      </c>
      <c r="O25" s="10">
        <f>SUM(O17:O24)</f>
        <v>927197273</v>
      </c>
      <c r="P25" s="10">
        <f t="shared" si="7"/>
        <v>24102727</v>
      </c>
      <c r="Q25" s="11">
        <f t="shared" si="12"/>
        <v>0.97466337958582994</v>
      </c>
    </row>
    <row r="26" spans="1:17">
      <c r="D26" s="1"/>
      <c r="H26" s="1"/>
      <c r="J26" s="1"/>
      <c r="K26" s="1"/>
      <c r="L26" s="1"/>
      <c r="N26" s="1"/>
      <c r="O26" s="1"/>
      <c r="P26" s="1"/>
    </row>
    <row r="27" spans="1:17" ht="15">
      <c r="A27" s="204" t="s">
        <v>19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</row>
    <row r="28" spans="1:17">
      <c r="A28" s="196" t="s">
        <v>9</v>
      </c>
      <c r="B28" s="194" t="s">
        <v>20</v>
      </c>
      <c r="C28" s="194"/>
      <c r="D28" s="194"/>
      <c r="E28" s="194"/>
      <c r="F28" s="195" t="s">
        <v>0</v>
      </c>
      <c r="G28" s="195"/>
      <c r="H28" s="195"/>
      <c r="I28" s="195"/>
      <c r="J28" s="200" t="s">
        <v>1</v>
      </c>
      <c r="K28" s="200"/>
      <c r="L28" s="200"/>
      <c r="M28" s="200"/>
      <c r="N28" s="195" t="s">
        <v>2</v>
      </c>
      <c r="O28" s="195"/>
      <c r="P28" s="195"/>
      <c r="Q28" s="195"/>
    </row>
    <row r="29" spans="1:17" s="26" customFormat="1" ht="10">
      <c r="A29" s="197"/>
      <c r="B29" s="22" t="s">
        <v>3</v>
      </c>
      <c r="C29" s="22" t="s">
        <v>4</v>
      </c>
      <c r="D29" s="22" t="s">
        <v>5</v>
      </c>
      <c r="E29" s="22" t="s">
        <v>6</v>
      </c>
      <c r="F29" s="23" t="s">
        <v>3</v>
      </c>
      <c r="G29" s="23" t="s">
        <v>4</v>
      </c>
      <c r="H29" s="23" t="s">
        <v>5</v>
      </c>
      <c r="I29" s="23" t="s">
        <v>6</v>
      </c>
      <c r="J29" s="24" t="s">
        <v>3</v>
      </c>
      <c r="K29" s="24" t="s">
        <v>4</v>
      </c>
      <c r="L29" s="24" t="s">
        <v>7</v>
      </c>
      <c r="M29" s="24" t="s">
        <v>6</v>
      </c>
      <c r="N29" s="23" t="s">
        <v>3</v>
      </c>
      <c r="O29" s="23" t="s">
        <v>4</v>
      </c>
      <c r="P29" s="23" t="s">
        <v>5</v>
      </c>
      <c r="Q29" s="23" t="s">
        <v>6</v>
      </c>
    </row>
    <row r="30" spans="1:17">
      <c r="A30" s="6" t="s">
        <v>8</v>
      </c>
      <c r="B30" s="17">
        <f t="shared" ref="B30:D37" si="13">B17+B4</f>
        <v>3916440157</v>
      </c>
      <c r="C30" s="17">
        <f t="shared" si="13"/>
        <v>3806873707</v>
      </c>
      <c r="D30" s="17">
        <f t="shared" si="13"/>
        <v>109566450</v>
      </c>
      <c r="E30" s="18">
        <f>C30/B30</f>
        <v>0.97202396931709323</v>
      </c>
      <c r="F30" s="8">
        <f t="shared" ref="F30:H37" si="14">F17+F4</f>
        <v>81259920</v>
      </c>
      <c r="G30" s="8">
        <f t="shared" si="14"/>
        <v>80259850</v>
      </c>
      <c r="H30" s="8">
        <f t="shared" si="14"/>
        <v>1000070</v>
      </c>
      <c r="I30" s="9">
        <f>G30/F30</f>
        <v>0.98769294875013414</v>
      </c>
      <c r="J30" s="12">
        <f t="shared" ref="J30:L37" si="15">J17+J4</f>
        <v>385794710</v>
      </c>
      <c r="K30" s="12">
        <f t="shared" si="15"/>
        <v>385336155</v>
      </c>
      <c r="L30" s="12">
        <f t="shared" si="15"/>
        <v>458555</v>
      </c>
      <c r="M30" s="13">
        <f>K30/J30</f>
        <v>0.99881140153528802</v>
      </c>
      <c r="N30" s="8">
        <f t="shared" ref="N30:P37" si="16">N17+N4</f>
        <v>421357700</v>
      </c>
      <c r="O30" s="8">
        <f t="shared" si="16"/>
        <v>406033292</v>
      </c>
      <c r="P30" s="8">
        <f t="shared" si="16"/>
        <v>15324408</v>
      </c>
      <c r="Q30" s="9">
        <f>O30/N30</f>
        <v>0.96363088178998513</v>
      </c>
    </row>
    <row r="31" spans="1:17">
      <c r="A31" s="6" t="s">
        <v>10</v>
      </c>
      <c r="B31" s="17">
        <f t="shared" si="13"/>
        <v>1279775900</v>
      </c>
      <c r="C31" s="17">
        <f t="shared" si="13"/>
        <v>1270778183</v>
      </c>
      <c r="D31" s="17">
        <f t="shared" si="13"/>
        <v>8997717</v>
      </c>
      <c r="E31" s="18">
        <f t="shared" ref="E31:E38" si="17">C31/B31</f>
        <v>0.99296930267244443</v>
      </c>
      <c r="F31" s="8">
        <f t="shared" si="14"/>
        <v>265345680</v>
      </c>
      <c r="G31" s="8">
        <f t="shared" si="14"/>
        <v>264675179</v>
      </c>
      <c r="H31" s="8">
        <f t="shared" si="14"/>
        <v>670501</v>
      </c>
      <c r="I31" s="9">
        <f t="shared" ref="I31:I38" si="18">G31/F31</f>
        <v>0.99747310376411635</v>
      </c>
      <c r="J31" s="12">
        <f t="shared" si="15"/>
        <v>364543310</v>
      </c>
      <c r="K31" s="12">
        <f t="shared" si="15"/>
        <v>362375342</v>
      </c>
      <c r="L31" s="12">
        <f t="shared" si="15"/>
        <v>2167968</v>
      </c>
      <c r="M31" s="13">
        <f t="shared" ref="M31:M38" si="19">K31/J31</f>
        <v>0.99405292062553552</v>
      </c>
      <c r="N31" s="8">
        <f t="shared" si="16"/>
        <v>76912580</v>
      </c>
      <c r="O31" s="8">
        <f t="shared" si="16"/>
        <v>76792651</v>
      </c>
      <c r="P31" s="8">
        <f t="shared" si="16"/>
        <v>119929</v>
      </c>
      <c r="Q31" s="9">
        <f t="shared" ref="Q31:Q38" si="20">O31/N31</f>
        <v>0.99844071021931657</v>
      </c>
    </row>
    <row r="32" spans="1:17">
      <c r="A32" s="6" t="s">
        <v>11</v>
      </c>
      <c r="B32" s="17">
        <f t="shared" si="13"/>
        <v>1831738623</v>
      </c>
      <c r="C32" s="17">
        <f t="shared" si="13"/>
        <v>1795053494</v>
      </c>
      <c r="D32" s="17">
        <f t="shared" si="13"/>
        <v>36685129</v>
      </c>
      <c r="E32" s="18">
        <f t="shared" si="17"/>
        <v>0.97997250888343579</v>
      </c>
      <c r="F32" s="8">
        <f t="shared" si="14"/>
        <v>229311660</v>
      </c>
      <c r="G32" s="8">
        <f t="shared" si="14"/>
        <v>227913836</v>
      </c>
      <c r="H32" s="8">
        <f t="shared" si="14"/>
        <v>1397824</v>
      </c>
      <c r="I32" s="9">
        <f t="shared" si="18"/>
        <v>0.9939042611265384</v>
      </c>
      <c r="J32" s="12">
        <f t="shared" si="15"/>
        <v>295896680</v>
      </c>
      <c r="K32" s="12">
        <f t="shared" si="15"/>
        <v>273470582</v>
      </c>
      <c r="L32" s="12">
        <f t="shared" si="15"/>
        <v>22426098</v>
      </c>
      <c r="M32" s="13">
        <f t="shared" si="19"/>
        <v>0.92420970049410489</v>
      </c>
      <c r="N32" s="8">
        <f t="shared" si="16"/>
        <v>205326960</v>
      </c>
      <c r="O32" s="8">
        <f t="shared" si="16"/>
        <v>203357946</v>
      </c>
      <c r="P32" s="8">
        <f t="shared" si="16"/>
        <v>1969014</v>
      </c>
      <c r="Q32" s="9">
        <f t="shared" si="20"/>
        <v>0.99041034845107534</v>
      </c>
    </row>
    <row r="33" spans="1:17">
      <c r="A33" s="6" t="s">
        <v>12</v>
      </c>
      <c r="B33" s="17">
        <f t="shared" si="13"/>
        <v>1849083292</v>
      </c>
      <c r="C33" s="17">
        <f t="shared" si="13"/>
        <v>1727512530</v>
      </c>
      <c r="D33" s="17">
        <f t="shared" si="13"/>
        <v>121570762</v>
      </c>
      <c r="E33" s="18">
        <f t="shared" si="17"/>
        <v>0.93425349602910157</v>
      </c>
      <c r="F33" s="8">
        <f t="shared" si="14"/>
        <v>313515170</v>
      </c>
      <c r="G33" s="8">
        <f t="shared" si="14"/>
        <v>311053437</v>
      </c>
      <c r="H33" s="8">
        <f t="shared" si="14"/>
        <v>2461733</v>
      </c>
      <c r="I33" s="9">
        <f t="shared" si="18"/>
        <v>0.99214796209063827</v>
      </c>
      <c r="J33" s="12">
        <f t="shared" si="15"/>
        <v>447108190</v>
      </c>
      <c r="K33" s="12">
        <f t="shared" si="15"/>
        <v>442501370</v>
      </c>
      <c r="L33" s="12">
        <f t="shared" si="15"/>
        <v>4606820</v>
      </c>
      <c r="M33" s="13">
        <f t="shared" si="19"/>
        <v>0.98969640882668686</v>
      </c>
      <c r="N33" s="8">
        <f t="shared" si="16"/>
        <v>244208840</v>
      </c>
      <c r="O33" s="8">
        <f t="shared" si="16"/>
        <v>241893251</v>
      </c>
      <c r="P33" s="8">
        <f t="shared" si="16"/>
        <v>2315589</v>
      </c>
      <c r="Q33" s="9">
        <f t="shared" si="20"/>
        <v>0.99051799680961594</v>
      </c>
    </row>
    <row r="34" spans="1:17">
      <c r="A34" s="6" t="s">
        <v>13</v>
      </c>
      <c r="B34" s="17">
        <f t="shared" si="13"/>
        <v>1920093960</v>
      </c>
      <c r="C34" s="17">
        <f t="shared" si="13"/>
        <v>1893906380</v>
      </c>
      <c r="D34" s="17">
        <f t="shared" si="13"/>
        <v>26187580</v>
      </c>
      <c r="E34" s="18">
        <f t="shared" si="17"/>
        <v>0.98636130286040791</v>
      </c>
      <c r="F34" s="8">
        <f t="shared" si="14"/>
        <v>344915070</v>
      </c>
      <c r="G34" s="8">
        <f t="shared" si="14"/>
        <v>344905238</v>
      </c>
      <c r="H34" s="8">
        <f t="shared" si="14"/>
        <v>9832</v>
      </c>
      <c r="I34" s="9">
        <f t="shared" si="18"/>
        <v>0.9999714944319481</v>
      </c>
      <c r="J34" s="12">
        <f t="shared" si="15"/>
        <v>646990500</v>
      </c>
      <c r="K34" s="12">
        <f t="shared" si="15"/>
        <v>641157543</v>
      </c>
      <c r="L34" s="12">
        <f t="shared" si="15"/>
        <v>5832957</v>
      </c>
      <c r="M34" s="13">
        <f t="shared" si="19"/>
        <v>0.99098447813375934</v>
      </c>
      <c r="N34" s="8">
        <f t="shared" si="16"/>
        <v>123388760</v>
      </c>
      <c r="O34" s="8">
        <f t="shared" si="16"/>
        <v>117276413</v>
      </c>
      <c r="P34" s="8">
        <f t="shared" si="16"/>
        <v>6112347</v>
      </c>
      <c r="Q34" s="9">
        <f t="shared" si="20"/>
        <v>0.9504626920636855</v>
      </c>
    </row>
    <row r="35" spans="1:17">
      <c r="A35" s="6" t="s">
        <v>14</v>
      </c>
      <c r="B35" s="17">
        <f t="shared" si="13"/>
        <v>1845895806</v>
      </c>
      <c r="C35" s="17">
        <f t="shared" si="13"/>
        <v>1788738547</v>
      </c>
      <c r="D35" s="17">
        <f t="shared" si="13"/>
        <v>57157259</v>
      </c>
      <c r="E35" s="18">
        <f t="shared" si="17"/>
        <v>0.969035490077927</v>
      </c>
      <c r="F35" s="8">
        <f t="shared" si="14"/>
        <v>193628200</v>
      </c>
      <c r="G35" s="8">
        <f t="shared" si="14"/>
        <v>186819527</v>
      </c>
      <c r="H35" s="8">
        <f t="shared" si="14"/>
        <v>6808673</v>
      </c>
      <c r="I35" s="9">
        <f t="shared" si="18"/>
        <v>0.96483635648113242</v>
      </c>
      <c r="J35" s="12">
        <f t="shared" si="15"/>
        <v>353907500</v>
      </c>
      <c r="K35" s="12">
        <f t="shared" si="15"/>
        <v>349703220</v>
      </c>
      <c r="L35" s="12">
        <f t="shared" si="15"/>
        <v>4204280</v>
      </c>
      <c r="M35" s="13">
        <f t="shared" si="19"/>
        <v>0.9881203986917485</v>
      </c>
      <c r="N35" s="8">
        <f t="shared" si="16"/>
        <v>131667950</v>
      </c>
      <c r="O35" s="8">
        <f t="shared" si="16"/>
        <v>128740391</v>
      </c>
      <c r="P35" s="8">
        <f t="shared" si="16"/>
        <v>2927559</v>
      </c>
      <c r="Q35" s="9">
        <f t="shared" si="20"/>
        <v>0.97776559139866615</v>
      </c>
    </row>
    <row r="36" spans="1:17">
      <c r="A36" s="6" t="s">
        <v>15</v>
      </c>
      <c r="B36" s="17">
        <f t="shared" si="13"/>
        <v>2033841676</v>
      </c>
      <c r="C36" s="17">
        <f t="shared" si="13"/>
        <v>2030250476</v>
      </c>
      <c r="D36" s="17">
        <f t="shared" si="13"/>
        <v>3591200</v>
      </c>
      <c r="E36" s="18">
        <f t="shared" si="17"/>
        <v>0.9982342775043026</v>
      </c>
      <c r="F36" s="8">
        <f t="shared" si="14"/>
        <v>414352023</v>
      </c>
      <c r="G36" s="8">
        <f t="shared" si="14"/>
        <v>414345556</v>
      </c>
      <c r="H36" s="8">
        <f t="shared" si="14"/>
        <v>6467</v>
      </c>
      <c r="I36" s="9">
        <f t="shared" si="18"/>
        <v>0.99998439249806681</v>
      </c>
      <c r="J36" s="12">
        <f t="shared" si="15"/>
        <v>502061900</v>
      </c>
      <c r="K36" s="12">
        <f t="shared" si="15"/>
        <v>500295433</v>
      </c>
      <c r="L36" s="12">
        <f t="shared" si="15"/>
        <v>1766467</v>
      </c>
      <c r="M36" s="13">
        <f t="shared" si="19"/>
        <v>0.99648157527986092</v>
      </c>
      <c r="N36" s="8">
        <f t="shared" si="16"/>
        <v>331609154</v>
      </c>
      <c r="O36" s="8">
        <f t="shared" si="16"/>
        <v>329000930</v>
      </c>
      <c r="P36" s="8">
        <f t="shared" si="16"/>
        <v>2608224</v>
      </c>
      <c r="Q36" s="9">
        <f t="shared" si="20"/>
        <v>0.99213464414797181</v>
      </c>
    </row>
    <row r="37" spans="1:17">
      <c r="A37" s="6" t="s">
        <v>16</v>
      </c>
      <c r="B37" s="17">
        <f t="shared" si="13"/>
        <v>1943347642</v>
      </c>
      <c r="C37" s="17">
        <f t="shared" si="13"/>
        <v>1823427935</v>
      </c>
      <c r="D37" s="17">
        <f t="shared" si="13"/>
        <v>119919707</v>
      </c>
      <c r="E37" s="18">
        <f t="shared" si="17"/>
        <v>0.93829220032058469</v>
      </c>
      <c r="F37" s="8">
        <f t="shared" si="14"/>
        <v>340548620</v>
      </c>
      <c r="G37" s="8">
        <f t="shared" si="14"/>
        <v>329112274</v>
      </c>
      <c r="H37" s="8">
        <f t="shared" si="14"/>
        <v>11436346</v>
      </c>
      <c r="I37" s="9">
        <f t="shared" si="18"/>
        <v>0.96641787595556838</v>
      </c>
      <c r="J37" s="12">
        <f t="shared" si="15"/>
        <v>386236100</v>
      </c>
      <c r="K37" s="12">
        <f t="shared" si="15"/>
        <v>385690679</v>
      </c>
      <c r="L37" s="12">
        <f t="shared" si="15"/>
        <v>545421</v>
      </c>
      <c r="M37" s="13">
        <f t="shared" si="19"/>
        <v>0.99858785597721189</v>
      </c>
      <c r="N37" s="8">
        <f t="shared" si="16"/>
        <v>235750890</v>
      </c>
      <c r="O37" s="8">
        <f t="shared" si="16"/>
        <v>235025290</v>
      </c>
      <c r="P37" s="8">
        <f t="shared" si="16"/>
        <v>725600</v>
      </c>
      <c r="Q37" s="9">
        <f t="shared" si="20"/>
        <v>0.99692217492795043</v>
      </c>
    </row>
    <row r="38" spans="1:17">
      <c r="A38" s="7" t="s">
        <v>17</v>
      </c>
      <c r="B38" s="19">
        <f>SUM(B30:B37)</f>
        <v>16620217056</v>
      </c>
      <c r="C38" s="19">
        <f>SUM(C30:C37)</f>
        <v>16136541252</v>
      </c>
      <c r="D38" s="19">
        <f>+B38-C38</f>
        <v>483675804</v>
      </c>
      <c r="E38" s="20">
        <f t="shared" si="17"/>
        <v>0.97089834613048032</v>
      </c>
      <c r="F38" s="10">
        <f>SUM(F30:F37)</f>
        <v>2182876343</v>
      </c>
      <c r="G38" s="10">
        <f>SUM(G30:G37)</f>
        <v>2159084897</v>
      </c>
      <c r="H38" s="10">
        <f>+F38-G38</f>
        <v>23791446</v>
      </c>
      <c r="I38" s="11">
        <f t="shared" si="18"/>
        <v>0.98910087322339912</v>
      </c>
      <c r="J38" s="14">
        <f>SUM(J30:J37)</f>
        <v>3382538890</v>
      </c>
      <c r="K38" s="15">
        <f>SUM(K30:K37)</f>
        <v>3340530324</v>
      </c>
      <c r="L38" s="14">
        <f>+J38-K38</f>
        <v>42008566</v>
      </c>
      <c r="M38" s="16">
        <f t="shared" si="19"/>
        <v>0.98758075890148889</v>
      </c>
      <c r="N38" s="10">
        <f>SUM(N30:N37)</f>
        <v>1770222834</v>
      </c>
      <c r="O38" s="10">
        <f>SUM(O30:O37)</f>
        <v>1738120164</v>
      </c>
      <c r="P38" s="10">
        <f>+N38-O38</f>
        <v>32102670</v>
      </c>
      <c r="Q38" s="11">
        <f t="shared" si="20"/>
        <v>0.98186518138653722</v>
      </c>
    </row>
    <row r="40" spans="1:17">
      <c r="A40" s="196" t="s">
        <v>9</v>
      </c>
      <c r="B40" s="194" t="s">
        <v>26</v>
      </c>
      <c r="C40" s="194"/>
      <c r="D40" s="194"/>
      <c r="E40" s="194"/>
      <c r="F40" s="198"/>
    </row>
    <row r="41" spans="1:17" s="26" customFormat="1" ht="10">
      <c r="A41" s="197"/>
      <c r="B41" s="22" t="s">
        <v>22</v>
      </c>
      <c r="C41" s="22" t="s">
        <v>24</v>
      </c>
      <c r="D41" s="22"/>
      <c r="E41" s="22" t="s">
        <v>23</v>
      </c>
      <c r="F41" s="22" t="s">
        <v>25</v>
      </c>
    </row>
    <row r="42" spans="1:17">
      <c r="A42" s="6" t="s">
        <v>8</v>
      </c>
      <c r="B42" s="18">
        <f>C17/C30</f>
        <v>0.55022062884525313</v>
      </c>
      <c r="C42" s="18">
        <f>G30/C30</f>
        <v>2.1082876968684269E-2</v>
      </c>
      <c r="D42" s="17"/>
      <c r="E42" s="18">
        <f>K30/C30</f>
        <v>0.10122115537782404</v>
      </c>
      <c r="F42" s="18">
        <f>O30/C30</f>
        <v>0.10665793594712492</v>
      </c>
    </row>
    <row r="43" spans="1:17">
      <c r="A43" s="6" t="s">
        <v>10</v>
      </c>
      <c r="B43" s="18">
        <f t="shared" ref="B43:B50" si="21">C18/C31</f>
        <v>0.59074119310718443</v>
      </c>
      <c r="C43" s="18">
        <f t="shared" ref="C43:C50" si="22">G31/C31</f>
        <v>0.20827803194981354</v>
      </c>
      <c r="D43" s="17"/>
      <c r="E43" s="18">
        <f t="shared" ref="E43:E50" si="23">K31/C31</f>
        <v>0.28516018519024261</v>
      </c>
      <c r="F43" s="18">
        <f t="shared" ref="F43:F50" si="24">O31/C31</f>
        <v>6.0429626529085602E-2</v>
      </c>
    </row>
    <row r="44" spans="1:17">
      <c r="A44" s="6" t="s">
        <v>11</v>
      </c>
      <c r="B44" s="18">
        <f t="shared" si="21"/>
        <v>0.66892942133121747</v>
      </c>
      <c r="C44" s="18">
        <f t="shared" si="22"/>
        <v>0.12696771252879441</v>
      </c>
      <c r="D44" s="17"/>
      <c r="E44" s="18">
        <f t="shared" si="23"/>
        <v>0.15234675897630937</v>
      </c>
      <c r="F44" s="18">
        <f t="shared" si="24"/>
        <v>0.11328795864843458</v>
      </c>
    </row>
    <row r="45" spans="1:17">
      <c r="A45" s="6" t="s">
        <v>12</v>
      </c>
      <c r="B45" s="18">
        <f t="shared" si="21"/>
        <v>0.55316566705307779</v>
      </c>
      <c r="C45" s="18">
        <f t="shared" si="22"/>
        <v>0.18005857068949885</v>
      </c>
      <c r="D45" s="17"/>
      <c r="E45" s="18">
        <f t="shared" si="23"/>
        <v>0.25614944164833353</v>
      </c>
      <c r="F45" s="18">
        <f t="shared" si="24"/>
        <v>0.14002402112822881</v>
      </c>
    </row>
    <row r="46" spans="1:17">
      <c r="A46" s="6" t="s">
        <v>13</v>
      </c>
      <c r="B46" s="18">
        <f t="shared" si="21"/>
        <v>0.57932135008700902</v>
      </c>
      <c r="C46" s="18">
        <f t="shared" si="22"/>
        <v>0.18211314014370658</v>
      </c>
      <c r="D46" s="17"/>
      <c r="E46" s="18">
        <f t="shared" si="23"/>
        <v>0.33853708386578224</v>
      </c>
      <c r="F46" s="18">
        <f t="shared" si="24"/>
        <v>6.1923025466549195E-2</v>
      </c>
    </row>
    <row r="47" spans="1:17">
      <c r="A47" s="6" t="s">
        <v>14</v>
      </c>
      <c r="B47" s="18">
        <f t="shared" si="21"/>
        <v>0.6954082401177214</v>
      </c>
      <c r="C47" s="18">
        <f t="shared" si="22"/>
        <v>0.10444205348698174</v>
      </c>
      <c r="D47" s="17"/>
      <c r="E47" s="18">
        <f t="shared" si="23"/>
        <v>0.19550270249752716</v>
      </c>
      <c r="F47" s="18">
        <f t="shared" si="24"/>
        <v>7.1972726934251052E-2</v>
      </c>
    </row>
    <row r="48" spans="1:17">
      <c r="A48" s="6" t="s">
        <v>15</v>
      </c>
      <c r="B48" s="18">
        <f t="shared" si="21"/>
        <v>0.4221006275483814</v>
      </c>
      <c r="C48" s="18">
        <f t="shared" si="22"/>
        <v>0.20408592974022777</v>
      </c>
      <c r="D48" s="17"/>
      <c r="E48" s="18">
        <f t="shared" si="23"/>
        <v>0.24642054707736466</v>
      </c>
      <c r="F48" s="18">
        <f t="shared" si="24"/>
        <v>0.16204942882131357</v>
      </c>
    </row>
    <row r="49" spans="1:6">
      <c r="A49" s="6" t="s">
        <v>16</v>
      </c>
      <c r="B49" s="18">
        <f t="shared" si="21"/>
        <v>0.51186032257425074</v>
      </c>
      <c r="C49" s="18">
        <f t="shared" si="22"/>
        <v>0.18049096851200758</v>
      </c>
      <c r="D49" s="17"/>
      <c r="E49" s="18">
        <f t="shared" si="23"/>
        <v>0.21151956246628414</v>
      </c>
      <c r="F49" s="18">
        <f t="shared" si="24"/>
        <v>0.12889200910481829</v>
      </c>
    </row>
    <row r="50" spans="1:6">
      <c r="A50" s="7" t="s">
        <v>27</v>
      </c>
      <c r="B50" s="20">
        <f t="shared" si="21"/>
        <v>0.56598749232386003</v>
      </c>
      <c r="C50" s="20">
        <f t="shared" si="22"/>
        <v>0.13380097155159554</v>
      </c>
      <c r="D50" s="19"/>
      <c r="E50" s="20">
        <f t="shared" si="23"/>
        <v>0.20701650197721069</v>
      </c>
      <c r="F50" s="20">
        <f t="shared" si="24"/>
        <v>0.10771330341838735</v>
      </c>
    </row>
  </sheetData>
  <mergeCells count="21">
    <mergeCell ref="A1:Q1"/>
    <mergeCell ref="A14:Q14"/>
    <mergeCell ref="F2:I2"/>
    <mergeCell ref="J2:M2"/>
    <mergeCell ref="N2:Q2"/>
    <mergeCell ref="R10:U10"/>
    <mergeCell ref="A15:A16"/>
    <mergeCell ref="A2:A3"/>
    <mergeCell ref="F15:I15"/>
    <mergeCell ref="J15:M15"/>
    <mergeCell ref="B15:E15"/>
    <mergeCell ref="N28:Q28"/>
    <mergeCell ref="N15:Q15"/>
    <mergeCell ref="B2:E2"/>
    <mergeCell ref="A40:A41"/>
    <mergeCell ref="B40:F40"/>
    <mergeCell ref="B28:E28"/>
    <mergeCell ref="A27:Q27"/>
    <mergeCell ref="A28:A29"/>
    <mergeCell ref="F28:I28"/>
    <mergeCell ref="J28:M28"/>
  </mergeCells>
  <phoneticPr fontId="2" type="noConversion"/>
  <printOptions horizontalCentered="1" verticalCentered="1"/>
  <pageMargins left="0.25" right="0.25" top="0.25" bottom="0.25" header="0" footer="0"/>
  <pageSetup paperSize="9" scale="7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89"/>
  <sheetViews>
    <sheetView workbookViewId="0">
      <selection sqref="A1:XFD1048576"/>
    </sheetView>
  </sheetViews>
  <sheetFormatPr baseColWidth="10" defaultColWidth="11.5" defaultRowHeight="12" x14ac:dyDescent="0"/>
  <cols>
    <col min="1" max="1" width="5.5" style="48" bestFit="1" customWidth="1"/>
    <col min="2" max="2" width="8" style="58" customWidth="1"/>
    <col min="3" max="3" width="9.83203125" style="58" bestFit="1" customWidth="1"/>
    <col min="4" max="4" width="13.6640625" style="58" customWidth="1"/>
    <col min="5" max="5" width="41.6640625" style="28" bestFit="1" customWidth="1"/>
    <col min="6" max="6" width="11.5" style="27" customWidth="1"/>
    <col min="7" max="7" width="9.5" style="58" customWidth="1"/>
    <col min="8" max="8" width="12.33203125" style="48" customWidth="1"/>
    <col min="9" max="9" width="12" style="48" customWidth="1"/>
    <col min="10" max="10" width="12.1640625" style="48" customWidth="1"/>
    <col min="11" max="11" width="14.5" style="58" customWidth="1"/>
    <col min="12" max="12" width="9.6640625" style="58" customWidth="1"/>
    <col min="13" max="13" width="7.1640625" style="48" bestFit="1" customWidth="1"/>
    <col min="14" max="14" width="12" style="48" customWidth="1"/>
    <col min="15" max="16384" width="11.5" style="48"/>
  </cols>
  <sheetData>
    <row r="1" spans="1:15" ht="16" thickBot="1">
      <c r="A1" s="211" t="s">
        <v>409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O1" s="211" t="s">
        <v>409</v>
      </c>
    </row>
    <row r="2" spans="1:15" ht="17" thickTop="1" thickBot="1">
      <c r="A2" s="59" t="s">
        <v>408</v>
      </c>
      <c r="B2" s="49" t="s">
        <v>407</v>
      </c>
      <c r="C2" s="49" t="s">
        <v>406</v>
      </c>
      <c r="D2" s="49" t="s">
        <v>405</v>
      </c>
      <c r="E2" s="49" t="s">
        <v>404</v>
      </c>
      <c r="F2" s="49" t="s">
        <v>403</v>
      </c>
      <c r="G2" s="49" t="s">
        <v>402</v>
      </c>
      <c r="H2" s="49" t="s">
        <v>401</v>
      </c>
      <c r="I2" s="49" t="s">
        <v>400</v>
      </c>
      <c r="J2" s="49" t="s">
        <v>399</v>
      </c>
      <c r="K2" s="49" t="s">
        <v>398</v>
      </c>
      <c r="L2" s="49" t="s">
        <v>397</v>
      </c>
      <c r="M2" s="60" t="s">
        <v>396</v>
      </c>
      <c r="N2" s="47"/>
      <c r="O2" s="211" t="s">
        <v>409</v>
      </c>
    </row>
    <row r="3" spans="1:15" ht="13.5" customHeight="1" thickTop="1" thickBot="1">
      <c r="A3" s="213" t="s">
        <v>395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5"/>
      <c r="N3" s="47"/>
      <c r="O3" s="211" t="s">
        <v>409</v>
      </c>
    </row>
    <row r="4" spans="1:15" ht="17" thickTop="1" thickBot="1">
      <c r="A4" s="61">
        <v>1</v>
      </c>
      <c r="B4" s="62">
        <v>7161076</v>
      </c>
      <c r="C4" s="62" t="s">
        <v>394</v>
      </c>
      <c r="D4" s="63" t="s">
        <v>393</v>
      </c>
      <c r="E4" s="64" t="s">
        <v>392</v>
      </c>
      <c r="F4" s="64" t="s">
        <v>391</v>
      </c>
      <c r="G4" s="62">
        <v>1</v>
      </c>
      <c r="H4" s="65">
        <v>40000000</v>
      </c>
      <c r="I4" s="65">
        <v>39994204</v>
      </c>
      <c r="J4" s="65">
        <v>39994204</v>
      </c>
      <c r="K4" s="62">
        <v>1</v>
      </c>
      <c r="L4" s="62">
        <v>100</v>
      </c>
      <c r="M4" s="66">
        <f>+J4/H4*100</f>
        <v>99.985510000000005</v>
      </c>
      <c r="N4" s="47">
        <f>+L4*H4</f>
        <v>4000000000</v>
      </c>
      <c r="O4" s="211" t="s">
        <v>409</v>
      </c>
    </row>
    <row r="5" spans="1:15" ht="17" thickTop="1" thickBot="1">
      <c r="A5" s="61">
        <v>2</v>
      </c>
      <c r="B5" s="62">
        <v>7161207</v>
      </c>
      <c r="C5" s="62" t="s">
        <v>390</v>
      </c>
      <c r="D5" s="63" t="s">
        <v>389</v>
      </c>
      <c r="E5" s="64" t="s">
        <v>388</v>
      </c>
      <c r="F5" s="64" t="s">
        <v>380</v>
      </c>
      <c r="G5" s="62">
        <v>1</v>
      </c>
      <c r="H5" s="65">
        <v>16000000</v>
      </c>
      <c r="I5" s="65">
        <v>16000000</v>
      </c>
      <c r="J5" s="65">
        <v>16000000</v>
      </c>
      <c r="K5" s="62">
        <v>1</v>
      </c>
      <c r="L5" s="62">
        <v>100</v>
      </c>
      <c r="M5" s="66">
        <f>+J5/H5*100</f>
        <v>100</v>
      </c>
      <c r="N5" s="47">
        <f>+L5*H5</f>
        <v>1600000000</v>
      </c>
      <c r="O5" s="211" t="s">
        <v>409</v>
      </c>
    </row>
    <row r="6" spans="1:15" ht="17" thickTop="1" thickBot="1">
      <c r="A6" s="61">
        <v>3</v>
      </c>
      <c r="B6" s="62">
        <v>7161211</v>
      </c>
      <c r="C6" s="62" t="s">
        <v>387</v>
      </c>
      <c r="D6" s="63" t="s">
        <v>386</v>
      </c>
      <c r="E6" s="64" t="s">
        <v>385</v>
      </c>
      <c r="F6" s="64" t="s">
        <v>384</v>
      </c>
      <c r="G6" s="62">
        <v>1</v>
      </c>
      <c r="H6" s="65">
        <v>18000000</v>
      </c>
      <c r="I6" s="65">
        <v>18000000</v>
      </c>
      <c r="J6" s="65">
        <v>18000000</v>
      </c>
      <c r="K6" s="62">
        <v>1</v>
      </c>
      <c r="L6" s="62">
        <v>100</v>
      </c>
      <c r="M6" s="66">
        <f>+J6/H6*100</f>
        <v>100</v>
      </c>
      <c r="N6" s="47">
        <f>+L6*H6</f>
        <v>1800000000</v>
      </c>
      <c r="O6" s="211" t="s">
        <v>409</v>
      </c>
    </row>
    <row r="7" spans="1:15" ht="17" thickTop="1" thickBot="1">
      <c r="A7" s="61">
        <v>4</v>
      </c>
      <c r="B7" s="62">
        <v>7161201</v>
      </c>
      <c r="C7" s="62" t="s">
        <v>383</v>
      </c>
      <c r="D7" s="63" t="s">
        <v>382</v>
      </c>
      <c r="E7" s="64" t="s">
        <v>381</v>
      </c>
      <c r="F7" s="64" t="s">
        <v>380</v>
      </c>
      <c r="G7" s="62">
        <v>1</v>
      </c>
      <c r="H7" s="65">
        <v>20000000</v>
      </c>
      <c r="I7" s="65">
        <v>20000000</v>
      </c>
      <c r="J7" s="65">
        <v>20000000</v>
      </c>
      <c r="K7" s="62">
        <v>1</v>
      </c>
      <c r="L7" s="62">
        <v>100</v>
      </c>
      <c r="M7" s="66">
        <f>+J7/H7*100</f>
        <v>100</v>
      </c>
      <c r="N7" s="47">
        <f>+L7*H7</f>
        <v>2000000000</v>
      </c>
      <c r="O7" s="211" t="s">
        <v>409</v>
      </c>
    </row>
    <row r="8" spans="1:15" ht="17" thickTop="1" thickBot="1">
      <c r="A8" s="61"/>
      <c r="B8" s="62"/>
      <c r="C8" s="62"/>
      <c r="D8" s="62"/>
      <c r="E8" s="67" t="s">
        <v>379</v>
      </c>
      <c r="F8" s="64"/>
      <c r="G8" s="68">
        <f>SUM(G4:G7)</f>
        <v>4</v>
      </c>
      <c r="H8" s="69">
        <f>SUM(H4:H7)</f>
        <v>94000000</v>
      </c>
      <c r="I8" s="70">
        <f>SUM(I4:I7)</f>
        <v>93994204</v>
      </c>
      <c r="J8" s="70">
        <f>SUM(J4:J7)</f>
        <v>93994204</v>
      </c>
      <c r="K8" s="68">
        <f>SUM(K4:K7)</f>
        <v>4</v>
      </c>
      <c r="L8" s="71">
        <f>+N8/H8</f>
        <v>100</v>
      </c>
      <c r="M8" s="72">
        <f>+J8/H8*100</f>
        <v>99.993834042553189</v>
      </c>
      <c r="N8" s="43">
        <f>SUM(N4:N7)</f>
        <v>9400000000</v>
      </c>
      <c r="O8" s="211" t="s">
        <v>409</v>
      </c>
    </row>
    <row r="9" spans="1:15" ht="17" thickTop="1" thickBot="1">
      <c r="A9" s="213" t="s">
        <v>378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5"/>
      <c r="N9" s="47"/>
      <c r="O9" s="211" t="s">
        <v>409</v>
      </c>
    </row>
    <row r="10" spans="1:15" ht="17" thickTop="1" thickBot="1">
      <c r="A10" s="61">
        <v>5</v>
      </c>
      <c r="B10" s="62">
        <v>6823232</v>
      </c>
      <c r="C10" s="62" t="s">
        <v>377</v>
      </c>
      <c r="D10" s="63" t="s">
        <v>376</v>
      </c>
      <c r="E10" s="64" t="s">
        <v>375</v>
      </c>
      <c r="F10" s="64" t="s">
        <v>374</v>
      </c>
      <c r="G10" s="62">
        <v>1</v>
      </c>
      <c r="H10" s="65">
        <v>20000000</v>
      </c>
      <c r="I10" s="65">
        <v>19520783</v>
      </c>
      <c r="J10" s="65">
        <v>19520783</v>
      </c>
      <c r="K10" s="62">
        <v>1</v>
      </c>
      <c r="L10" s="62">
        <v>100</v>
      </c>
      <c r="M10" s="66">
        <f t="shared" ref="M10:M18" si="0">+J10/H10*100</f>
        <v>97.603915000000001</v>
      </c>
      <c r="N10" s="47">
        <f t="shared" ref="N10:N17" si="1">+L10*H10</f>
        <v>2000000000</v>
      </c>
      <c r="O10" s="211" t="s">
        <v>409</v>
      </c>
    </row>
    <row r="11" spans="1:15" ht="17" thickTop="1" thickBot="1">
      <c r="A11" s="61">
        <v>6</v>
      </c>
      <c r="B11" s="62">
        <v>6967689</v>
      </c>
      <c r="C11" s="62" t="s">
        <v>373</v>
      </c>
      <c r="D11" s="63" t="s">
        <v>372</v>
      </c>
      <c r="E11" s="64" t="s">
        <v>371</v>
      </c>
      <c r="F11" s="64" t="s">
        <v>99</v>
      </c>
      <c r="G11" s="62">
        <v>1</v>
      </c>
      <c r="H11" s="65">
        <v>15000000</v>
      </c>
      <c r="I11" s="65">
        <v>14914955</v>
      </c>
      <c r="J11" s="65">
        <v>14914955</v>
      </c>
      <c r="K11" s="62">
        <v>1</v>
      </c>
      <c r="L11" s="62">
        <v>100</v>
      </c>
      <c r="M11" s="66">
        <f t="shared" si="0"/>
        <v>99.433033333333327</v>
      </c>
      <c r="N11" s="47">
        <f t="shared" si="1"/>
        <v>1500000000</v>
      </c>
      <c r="O11" s="211" t="s">
        <v>409</v>
      </c>
    </row>
    <row r="12" spans="1:15" s="50" customFormat="1" ht="17" thickTop="1" thickBot="1">
      <c r="A12" s="61">
        <v>7</v>
      </c>
      <c r="B12" s="64">
        <v>6642871</v>
      </c>
      <c r="C12" s="62" t="s">
        <v>370</v>
      </c>
      <c r="D12" s="62" t="s">
        <v>369</v>
      </c>
      <c r="E12" s="64" t="s">
        <v>368</v>
      </c>
      <c r="F12" s="64" t="s">
        <v>367</v>
      </c>
      <c r="G12" s="62">
        <v>1</v>
      </c>
      <c r="H12" s="65">
        <v>10000000</v>
      </c>
      <c r="I12" s="65">
        <v>10000000</v>
      </c>
      <c r="J12" s="65">
        <v>10000000</v>
      </c>
      <c r="K12" s="62">
        <v>1</v>
      </c>
      <c r="L12" s="62">
        <v>100</v>
      </c>
      <c r="M12" s="66">
        <f t="shared" si="0"/>
        <v>100</v>
      </c>
      <c r="N12" s="47">
        <f t="shared" si="1"/>
        <v>1000000000</v>
      </c>
      <c r="O12" s="211" t="s">
        <v>409</v>
      </c>
    </row>
    <row r="13" spans="1:15" ht="17" thickTop="1" thickBot="1">
      <c r="A13" s="61">
        <v>8</v>
      </c>
      <c r="B13" s="62">
        <v>6967686</v>
      </c>
      <c r="C13" s="62" t="s">
        <v>366</v>
      </c>
      <c r="D13" s="63" t="s">
        <v>365</v>
      </c>
      <c r="E13" s="64" t="s">
        <v>364</v>
      </c>
      <c r="F13" s="64" t="s">
        <v>363</v>
      </c>
      <c r="G13" s="62">
        <v>1</v>
      </c>
      <c r="H13" s="65">
        <v>20000000</v>
      </c>
      <c r="I13" s="65">
        <v>19936692</v>
      </c>
      <c r="J13" s="65">
        <v>19936692</v>
      </c>
      <c r="K13" s="62">
        <v>1</v>
      </c>
      <c r="L13" s="62">
        <v>100</v>
      </c>
      <c r="M13" s="66">
        <f t="shared" si="0"/>
        <v>99.683459999999997</v>
      </c>
      <c r="N13" s="47">
        <f t="shared" si="1"/>
        <v>2000000000</v>
      </c>
      <c r="O13" s="211" t="s">
        <v>409</v>
      </c>
    </row>
    <row r="14" spans="1:15" ht="17" thickTop="1" thickBot="1">
      <c r="A14" s="61">
        <v>9</v>
      </c>
      <c r="B14" s="62">
        <v>7171569</v>
      </c>
      <c r="C14" s="62" t="s">
        <v>362</v>
      </c>
      <c r="D14" s="63" t="s">
        <v>361</v>
      </c>
      <c r="E14" s="64" t="s">
        <v>360</v>
      </c>
      <c r="F14" s="64" t="s">
        <v>344</v>
      </c>
      <c r="G14" s="62">
        <v>1</v>
      </c>
      <c r="H14" s="65">
        <v>30000000</v>
      </c>
      <c r="I14" s="65">
        <v>29856994</v>
      </c>
      <c r="J14" s="65">
        <v>23689980</v>
      </c>
      <c r="K14" s="62">
        <v>1</v>
      </c>
      <c r="L14" s="62">
        <v>100</v>
      </c>
      <c r="M14" s="66">
        <f t="shared" si="0"/>
        <v>78.9666</v>
      </c>
      <c r="N14" s="47">
        <f t="shared" si="1"/>
        <v>3000000000</v>
      </c>
      <c r="O14" s="211" t="s">
        <v>409</v>
      </c>
    </row>
    <row r="15" spans="1:15" ht="17" thickTop="1" thickBot="1">
      <c r="A15" s="61">
        <v>10</v>
      </c>
      <c r="B15" s="62">
        <v>6967680</v>
      </c>
      <c r="C15" s="62" t="s">
        <v>359</v>
      </c>
      <c r="D15" s="63" t="s">
        <v>358</v>
      </c>
      <c r="E15" s="64" t="s">
        <v>357</v>
      </c>
      <c r="F15" s="64" t="s">
        <v>30</v>
      </c>
      <c r="G15" s="62">
        <v>1</v>
      </c>
      <c r="H15" s="65">
        <v>30000000</v>
      </c>
      <c r="I15" s="65">
        <v>27000001</v>
      </c>
      <c r="J15" s="65">
        <v>27000001</v>
      </c>
      <c r="K15" s="62">
        <v>1</v>
      </c>
      <c r="L15" s="62">
        <v>100</v>
      </c>
      <c r="M15" s="66">
        <f t="shared" si="0"/>
        <v>90.000003333333339</v>
      </c>
      <c r="N15" s="47">
        <f t="shared" si="1"/>
        <v>3000000000</v>
      </c>
      <c r="O15" s="211" t="s">
        <v>409</v>
      </c>
    </row>
    <row r="16" spans="1:15" ht="17" thickTop="1" thickBot="1">
      <c r="A16" s="61">
        <v>11</v>
      </c>
      <c r="B16" s="62">
        <v>6967676</v>
      </c>
      <c r="C16" s="62" t="s">
        <v>356</v>
      </c>
      <c r="D16" s="63" t="s">
        <v>355</v>
      </c>
      <c r="E16" s="64" t="s">
        <v>354</v>
      </c>
      <c r="F16" s="64" t="s">
        <v>353</v>
      </c>
      <c r="G16" s="62">
        <v>1</v>
      </c>
      <c r="H16" s="65">
        <v>20000000</v>
      </c>
      <c r="I16" s="65">
        <v>19280018</v>
      </c>
      <c r="J16" s="65">
        <v>19280018</v>
      </c>
      <c r="K16" s="62"/>
      <c r="L16" s="62">
        <v>96.4</v>
      </c>
      <c r="M16" s="66">
        <f t="shared" si="0"/>
        <v>96.400090000000006</v>
      </c>
      <c r="N16" s="47">
        <f t="shared" si="1"/>
        <v>1928000000</v>
      </c>
      <c r="O16" s="211" t="s">
        <v>409</v>
      </c>
    </row>
    <row r="17" spans="1:15" ht="17" thickTop="1" thickBot="1">
      <c r="A17" s="61">
        <v>12</v>
      </c>
      <c r="B17" s="62">
        <v>6823229</v>
      </c>
      <c r="C17" s="62" t="s">
        <v>352</v>
      </c>
      <c r="D17" s="62" t="s">
        <v>351</v>
      </c>
      <c r="E17" s="64" t="s">
        <v>350</v>
      </c>
      <c r="F17" s="64" t="s">
        <v>349</v>
      </c>
      <c r="G17" s="62">
        <v>1</v>
      </c>
      <c r="H17" s="73">
        <v>20000000</v>
      </c>
      <c r="I17" s="65">
        <v>14787619</v>
      </c>
      <c r="J17" s="65">
        <v>14787619</v>
      </c>
      <c r="K17" s="62"/>
      <c r="L17" s="62">
        <v>98</v>
      </c>
      <c r="M17" s="66">
        <f t="shared" si="0"/>
        <v>73.938095000000004</v>
      </c>
      <c r="N17" s="47">
        <f t="shared" si="1"/>
        <v>1960000000</v>
      </c>
      <c r="O17" s="211" t="s">
        <v>409</v>
      </c>
    </row>
    <row r="18" spans="1:15" ht="17" thickTop="1" thickBot="1">
      <c r="A18" s="61"/>
      <c r="B18" s="62"/>
      <c r="C18" s="62"/>
      <c r="D18" s="62"/>
      <c r="E18" s="67" t="s">
        <v>348</v>
      </c>
      <c r="F18" s="64"/>
      <c r="G18" s="68">
        <f>SUM(G10:G17)</f>
        <v>8</v>
      </c>
      <c r="H18" s="69">
        <f>SUM(H10:H17)</f>
        <v>165000000</v>
      </c>
      <c r="I18" s="69">
        <f>SUM(I10:I17)</f>
        <v>155297062</v>
      </c>
      <c r="J18" s="69">
        <f>SUM(J10:J17)</f>
        <v>149130048</v>
      </c>
      <c r="K18" s="68">
        <f>SUM(K10:K17)</f>
        <v>6</v>
      </c>
      <c r="L18" s="71">
        <f>+N18/H18</f>
        <v>99.321212121212127</v>
      </c>
      <c r="M18" s="72">
        <f t="shared" si="0"/>
        <v>90.381847272727285</v>
      </c>
      <c r="N18" s="43">
        <f>SUM(N10:N17)</f>
        <v>16388000000</v>
      </c>
      <c r="O18" s="211" t="s">
        <v>409</v>
      </c>
    </row>
    <row r="19" spans="1:15" ht="17" thickTop="1" thickBot="1">
      <c r="A19" s="213" t="s">
        <v>347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5"/>
      <c r="N19" s="47"/>
      <c r="O19" s="211" t="s">
        <v>409</v>
      </c>
    </row>
    <row r="20" spans="1:15" ht="17" thickTop="1" thickBot="1">
      <c r="A20" s="61">
        <v>13</v>
      </c>
      <c r="B20" s="62">
        <v>6625943</v>
      </c>
      <c r="C20" s="62" t="s">
        <v>346</v>
      </c>
      <c r="D20" s="63" t="s">
        <v>255</v>
      </c>
      <c r="E20" s="74" t="s">
        <v>345</v>
      </c>
      <c r="F20" s="64" t="s">
        <v>344</v>
      </c>
      <c r="G20" s="62">
        <v>1</v>
      </c>
      <c r="H20" s="65">
        <v>20000000</v>
      </c>
      <c r="I20" s="65">
        <v>19874205</v>
      </c>
      <c r="J20" s="65">
        <v>19874205</v>
      </c>
      <c r="K20" s="62">
        <v>1</v>
      </c>
      <c r="L20" s="62">
        <v>100</v>
      </c>
      <c r="M20" s="66">
        <f>+J20/H20*100</f>
        <v>99.371025000000003</v>
      </c>
      <c r="N20" s="47">
        <f>+L20*H20</f>
        <v>2000000000</v>
      </c>
      <c r="O20" s="211" t="s">
        <v>409</v>
      </c>
    </row>
    <row r="21" spans="1:15" ht="17" thickTop="1" thickBot="1">
      <c r="A21" s="61">
        <v>14</v>
      </c>
      <c r="B21" s="62">
        <v>6809232</v>
      </c>
      <c r="C21" s="62" t="s">
        <v>343</v>
      </c>
      <c r="D21" s="62" t="s">
        <v>342</v>
      </c>
      <c r="E21" s="64" t="s">
        <v>338</v>
      </c>
      <c r="F21" s="64" t="s">
        <v>341</v>
      </c>
      <c r="G21" s="62">
        <v>1</v>
      </c>
      <c r="H21" s="65">
        <v>4000000</v>
      </c>
      <c r="I21" s="65">
        <v>4000000</v>
      </c>
      <c r="J21" s="65">
        <v>4000000</v>
      </c>
      <c r="K21" s="75">
        <v>1</v>
      </c>
      <c r="L21" s="62">
        <v>100</v>
      </c>
      <c r="M21" s="66">
        <f>+J21/H21*100</f>
        <v>100</v>
      </c>
      <c r="N21" s="47">
        <f>+L21*H21</f>
        <v>400000000</v>
      </c>
      <c r="O21" s="211" t="s">
        <v>409</v>
      </c>
    </row>
    <row r="22" spans="1:15" ht="17" thickTop="1" thickBot="1">
      <c r="A22" s="61">
        <v>15</v>
      </c>
      <c r="B22" s="76">
        <v>6809240</v>
      </c>
      <c r="C22" s="76" t="s">
        <v>340</v>
      </c>
      <c r="D22" s="76" t="s">
        <v>339</v>
      </c>
      <c r="E22" s="64" t="s">
        <v>338</v>
      </c>
      <c r="F22" s="64" t="s">
        <v>337</v>
      </c>
      <c r="G22" s="76">
        <v>1</v>
      </c>
      <c r="H22" s="65">
        <v>4000000</v>
      </c>
      <c r="I22" s="65">
        <v>4000000</v>
      </c>
      <c r="J22" s="65">
        <v>4000000</v>
      </c>
      <c r="K22" s="76">
        <v>1</v>
      </c>
      <c r="L22" s="76">
        <v>100</v>
      </c>
      <c r="M22" s="66">
        <f>+J22/H22*100</f>
        <v>100</v>
      </c>
      <c r="N22" s="47">
        <f>+L22*H22</f>
        <v>400000000</v>
      </c>
      <c r="O22" s="211" t="s">
        <v>409</v>
      </c>
    </row>
    <row r="23" spans="1:15" ht="17" thickTop="1" thickBot="1">
      <c r="A23" s="61"/>
      <c r="B23" s="62"/>
      <c r="C23" s="62"/>
      <c r="D23" s="62"/>
      <c r="E23" s="67" t="s">
        <v>336</v>
      </c>
      <c r="F23" s="64"/>
      <c r="G23" s="135">
        <f>SUM(G20:G22)</f>
        <v>3</v>
      </c>
      <c r="H23" s="69">
        <f>SUM(H20:H22)</f>
        <v>28000000</v>
      </c>
      <c r="I23" s="69">
        <f>SUM(I20:I22)</f>
        <v>27874205</v>
      </c>
      <c r="J23" s="69">
        <f>SUM(J20:J22)</f>
        <v>27874205</v>
      </c>
      <c r="K23" s="135">
        <f>SUM(K20:K22)</f>
        <v>3</v>
      </c>
      <c r="L23" s="78">
        <f>+N23/H23</f>
        <v>100</v>
      </c>
      <c r="M23" s="72">
        <f>+J23/H23*100</f>
        <v>99.550732142857143</v>
      </c>
      <c r="N23" s="46">
        <f>SUM(N20:N22)</f>
        <v>2800000000</v>
      </c>
      <c r="O23" s="211" t="s">
        <v>409</v>
      </c>
    </row>
    <row r="24" spans="1:15" ht="17" thickTop="1" thickBot="1">
      <c r="A24" s="216" t="s">
        <v>335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8"/>
      <c r="N24" s="47"/>
      <c r="O24" s="211" t="s">
        <v>409</v>
      </c>
    </row>
    <row r="25" spans="1:15" ht="17" thickTop="1" thickBot="1">
      <c r="A25" s="116">
        <v>16</v>
      </c>
      <c r="B25" s="117">
        <v>7166621</v>
      </c>
      <c r="C25" s="117" t="s">
        <v>334</v>
      </c>
      <c r="D25" s="124">
        <v>44161620272</v>
      </c>
      <c r="E25" s="118" t="s">
        <v>333</v>
      </c>
      <c r="F25" s="118" t="s">
        <v>332</v>
      </c>
      <c r="G25" s="117">
        <v>1</v>
      </c>
      <c r="H25" s="119">
        <v>7234000</v>
      </c>
      <c r="I25" s="119">
        <v>7234000</v>
      </c>
      <c r="J25" s="119">
        <v>7234000</v>
      </c>
      <c r="K25" s="117">
        <v>1</v>
      </c>
      <c r="L25" s="117">
        <v>100</v>
      </c>
      <c r="M25" s="121">
        <f>+J25/H25*100</f>
        <v>100</v>
      </c>
      <c r="N25" s="47">
        <f>+L25*H25</f>
        <v>723400000</v>
      </c>
      <c r="O25" s="211" t="s">
        <v>409</v>
      </c>
    </row>
    <row r="26" spans="1:15" ht="17" thickTop="1" thickBot="1">
      <c r="A26" s="116">
        <v>17</v>
      </c>
      <c r="B26" s="117">
        <v>7166651</v>
      </c>
      <c r="C26" s="117" t="s">
        <v>331</v>
      </c>
      <c r="D26" s="117" t="s">
        <v>330</v>
      </c>
      <c r="E26" s="118" t="s">
        <v>329</v>
      </c>
      <c r="F26" s="118" t="s">
        <v>328</v>
      </c>
      <c r="G26" s="117">
        <v>1</v>
      </c>
      <c r="H26" s="119">
        <v>2000000</v>
      </c>
      <c r="I26" s="119">
        <v>2000000</v>
      </c>
      <c r="J26" s="119">
        <v>2000000</v>
      </c>
      <c r="K26" s="117">
        <v>1</v>
      </c>
      <c r="L26" s="117">
        <v>100</v>
      </c>
      <c r="M26" s="121">
        <f>+J26/H26*100</f>
        <v>100</v>
      </c>
      <c r="N26" s="47">
        <f>+L26*H26</f>
        <v>200000000</v>
      </c>
      <c r="O26" s="211" t="s">
        <v>409</v>
      </c>
    </row>
    <row r="27" spans="1:15" ht="17" thickTop="1" thickBot="1">
      <c r="A27" s="116">
        <v>18</v>
      </c>
      <c r="B27" s="117">
        <v>6495023</v>
      </c>
      <c r="C27" s="117" t="s">
        <v>327</v>
      </c>
      <c r="D27" s="117" t="s">
        <v>326</v>
      </c>
      <c r="E27" s="118" t="s">
        <v>325</v>
      </c>
      <c r="F27" s="118" t="s">
        <v>145</v>
      </c>
      <c r="G27" s="117">
        <v>1</v>
      </c>
      <c r="H27" s="119">
        <v>2000000</v>
      </c>
      <c r="I27" s="119">
        <v>1999930</v>
      </c>
      <c r="J27" s="119">
        <v>1999930</v>
      </c>
      <c r="K27" s="122">
        <v>1</v>
      </c>
      <c r="L27" s="117">
        <v>100</v>
      </c>
      <c r="M27" s="121">
        <f>+J27/H27*100</f>
        <v>99.996499999999997</v>
      </c>
      <c r="N27" s="47">
        <f>+L27*H27</f>
        <v>200000000</v>
      </c>
      <c r="O27" s="211" t="s">
        <v>409</v>
      </c>
    </row>
    <row r="28" spans="1:15" ht="17" thickTop="1" thickBot="1">
      <c r="A28" s="130"/>
      <c r="B28" s="120"/>
      <c r="C28" s="120"/>
      <c r="D28" s="120"/>
      <c r="E28" s="125" t="s">
        <v>324</v>
      </c>
      <c r="F28" s="118"/>
      <c r="G28" s="134">
        <f>SUM(G25:G27)</f>
        <v>3</v>
      </c>
      <c r="H28" s="131">
        <f>SUM(H25:H27)</f>
        <v>11234000</v>
      </c>
      <c r="I28" s="131">
        <f>SUM(I25:I27)</f>
        <v>11233930</v>
      </c>
      <c r="J28" s="131">
        <f>SUM(J25:J27)</f>
        <v>11233930</v>
      </c>
      <c r="K28" s="134">
        <f>SUM(K25:K27)</f>
        <v>3</v>
      </c>
      <c r="L28" s="132">
        <f>+N28/H28</f>
        <v>100</v>
      </c>
      <c r="M28" s="129">
        <f>+J28/H28*100</f>
        <v>99.999376891579146</v>
      </c>
      <c r="N28" s="46">
        <f>SUM(N25:N27)</f>
        <v>1123400000</v>
      </c>
      <c r="O28" s="211" t="s">
        <v>409</v>
      </c>
    </row>
    <row r="29" spans="1:15" ht="17" thickTop="1" thickBot="1">
      <c r="A29" s="213" t="s">
        <v>323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5"/>
      <c r="N29" s="47"/>
      <c r="O29" s="211" t="s">
        <v>409</v>
      </c>
    </row>
    <row r="30" spans="1:15" ht="17" thickTop="1" thickBot="1">
      <c r="A30" s="61">
        <v>19</v>
      </c>
      <c r="B30" s="62">
        <v>7138394</v>
      </c>
      <c r="C30" s="62" t="s">
        <v>322</v>
      </c>
      <c r="D30" s="62" t="s">
        <v>321</v>
      </c>
      <c r="E30" s="64" t="s">
        <v>320</v>
      </c>
      <c r="F30" s="64" t="s">
        <v>319</v>
      </c>
      <c r="G30" s="75">
        <v>1</v>
      </c>
      <c r="H30" s="65">
        <v>30000000</v>
      </c>
      <c r="I30" s="65">
        <v>29603811</v>
      </c>
      <c r="J30" s="65">
        <v>29603811</v>
      </c>
      <c r="K30" s="62">
        <v>1</v>
      </c>
      <c r="L30" s="62">
        <v>100</v>
      </c>
      <c r="M30" s="66">
        <f>+J30/H30*100</f>
        <v>98.679370000000006</v>
      </c>
      <c r="N30" s="47">
        <f>+L30*H30</f>
        <v>3000000000</v>
      </c>
      <c r="O30" s="211" t="s">
        <v>409</v>
      </c>
    </row>
    <row r="31" spans="1:15" ht="17" thickTop="1" thickBot="1">
      <c r="A31" s="61">
        <v>20</v>
      </c>
      <c r="B31" s="62">
        <v>7819151</v>
      </c>
      <c r="C31" s="62" t="s">
        <v>318</v>
      </c>
      <c r="D31" s="62" t="s">
        <v>317</v>
      </c>
      <c r="E31" s="64" t="s">
        <v>316</v>
      </c>
      <c r="F31" s="64" t="s">
        <v>315</v>
      </c>
      <c r="G31" s="75">
        <v>1</v>
      </c>
      <c r="H31" s="65">
        <v>30000000</v>
      </c>
      <c r="I31" s="65">
        <v>29999300</v>
      </c>
      <c r="J31" s="65">
        <v>29999300</v>
      </c>
      <c r="K31" s="62"/>
      <c r="L31" s="62">
        <v>80</v>
      </c>
      <c r="M31" s="66">
        <f>+J31/H31*100</f>
        <v>99.99766666666666</v>
      </c>
      <c r="N31" s="47">
        <f>+L31*H31</f>
        <v>2400000000</v>
      </c>
      <c r="O31" s="211" t="s">
        <v>409</v>
      </c>
    </row>
    <row r="32" spans="1:15" ht="17" thickTop="1" thickBot="1">
      <c r="A32" s="61">
        <v>21</v>
      </c>
      <c r="B32" s="62">
        <v>7819157</v>
      </c>
      <c r="C32" s="62" t="s">
        <v>314</v>
      </c>
      <c r="D32" s="63">
        <v>44161622710</v>
      </c>
      <c r="E32" s="64" t="s">
        <v>313</v>
      </c>
      <c r="F32" s="64" t="s">
        <v>312</v>
      </c>
      <c r="G32" s="75">
        <v>1</v>
      </c>
      <c r="H32" s="65">
        <v>30000000</v>
      </c>
      <c r="I32" s="65">
        <v>27005355</v>
      </c>
      <c r="J32" s="65">
        <v>27005355</v>
      </c>
      <c r="K32" s="62"/>
      <c r="L32" s="62">
        <v>90</v>
      </c>
      <c r="M32" s="66">
        <f>+J32/H32*100</f>
        <v>90.017849999999996</v>
      </c>
      <c r="N32" s="47">
        <f>+L32*H32</f>
        <v>2700000000</v>
      </c>
      <c r="O32" s="211" t="s">
        <v>409</v>
      </c>
    </row>
    <row r="33" spans="1:15" ht="17" thickTop="1" thickBot="1">
      <c r="A33" s="61">
        <v>22</v>
      </c>
      <c r="B33" s="62">
        <v>7049621</v>
      </c>
      <c r="C33" s="62" t="s">
        <v>311</v>
      </c>
      <c r="D33" s="62" t="s">
        <v>310</v>
      </c>
      <c r="E33" s="64" t="s">
        <v>309</v>
      </c>
      <c r="F33" s="64" t="s">
        <v>50</v>
      </c>
      <c r="G33" s="75">
        <v>2</v>
      </c>
      <c r="H33" s="65">
        <v>25000000</v>
      </c>
      <c r="I33" s="65">
        <v>21455056</v>
      </c>
      <c r="J33" s="65">
        <v>21455056</v>
      </c>
      <c r="K33" s="80"/>
      <c r="L33" s="62">
        <v>85</v>
      </c>
      <c r="M33" s="66">
        <f>+J33/H33*100</f>
        <v>85.820223999999996</v>
      </c>
      <c r="N33" s="47">
        <f>+L33*H33</f>
        <v>2125000000</v>
      </c>
      <c r="O33" s="211" t="s">
        <v>409</v>
      </c>
    </row>
    <row r="34" spans="1:15" ht="17" thickTop="1" thickBot="1">
      <c r="A34" s="61"/>
      <c r="B34" s="133"/>
      <c r="C34" s="133"/>
      <c r="D34" s="133"/>
      <c r="E34" s="67" t="s">
        <v>308</v>
      </c>
      <c r="F34" s="64"/>
      <c r="G34" s="81">
        <f>SUM(G30:G33)</f>
        <v>5</v>
      </c>
      <c r="H34" s="81">
        <f>SUM(H30:H33)</f>
        <v>115000000</v>
      </c>
      <c r="I34" s="82">
        <f>SUM(I30:I33)</f>
        <v>108063522</v>
      </c>
      <c r="J34" s="82">
        <f>SUM(J30:J33)</f>
        <v>108063522</v>
      </c>
      <c r="K34" s="81">
        <f>SUM(K30:K33)</f>
        <v>1</v>
      </c>
      <c r="L34" s="79">
        <f>+N34/H34</f>
        <v>88.913043478260875</v>
      </c>
      <c r="M34" s="72">
        <f>+J34/H34*100</f>
        <v>93.968280000000007</v>
      </c>
      <c r="N34" s="46">
        <f>SUM(N30:N33)</f>
        <v>10225000000</v>
      </c>
      <c r="O34" s="211" t="s">
        <v>409</v>
      </c>
    </row>
    <row r="35" spans="1:15" ht="17" thickTop="1" thickBot="1">
      <c r="A35" s="213" t="s">
        <v>307</v>
      </c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5"/>
      <c r="N35" s="47"/>
      <c r="O35" s="211" t="s">
        <v>409</v>
      </c>
    </row>
    <row r="36" spans="1:15" ht="17" thickTop="1" thickBot="1">
      <c r="A36" s="61">
        <v>23</v>
      </c>
      <c r="B36" s="62">
        <v>7138410</v>
      </c>
      <c r="C36" s="62" t="s">
        <v>306</v>
      </c>
      <c r="D36" s="62" t="s">
        <v>305</v>
      </c>
      <c r="E36" s="64" t="s">
        <v>304</v>
      </c>
      <c r="F36" s="64" t="s">
        <v>303</v>
      </c>
      <c r="G36" s="75">
        <v>1</v>
      </c>
      <c r="H36" s="65">
        <v>18000000</v>
      </c>
      <c r="I36" s="65">
        <v>17999991</v>
      </c>
      <c r="J36" s="65">
        <v>17999991</v>
      </c>
      <c r="K36" s="75">
        <v>1</v>
      </c>
      <c r="L36" s="62">
        <v>100</v>
      </c>
      <c r="M36" s="66">
        <f>+J36/H36*100</f>
        <v>99.999949999999998</v>
      </c>
      <c r="N36" s="47">
        <f>+L36*H36</f>
        <v>1800000000</v>
      </c>
      <c r="O36" s="211" t="s">
        <v>409</v>
      </c>
    </row>
    <row r="37" spans="1:15" ht="17" thickTop="1" thickBot="1">
      <c r="A37" s="61">
        <v>24</v>
      </c>
      <c r="B37" s="62">
        <v>7061827</v>
      </c>
      <c r="C37" s="62" t="s">
        <v>302</v>
      </c>
      <c r="D37" s="62" t="s">
        <v>301</v>
      </c>
      <c r="E37" s="64" t="s">
        <v>300</v>
      </c>
      <c r="F37" s="64" t="s">
        <v>299</v>
      </c>
      <c r="G37" s="75">
        <v>1</v>
      </c>
      <c r="H37" s="65">
        <v>10000000</v>
      </c>
      <c r="I37" s="65">
        <v>9999998</v>
      </c>
      <c r="J37" s="65">
        <v>9999998</v>
      </c>
      <c r="K37" s="62">
        <v>1</v>
      </c>
      <c r="L37" s="62">
        <v>100</v>
      </c>
      <c r="M37" s="66">
        <f>+J37/H37*100</f>
        <v>99.999979999999994</v>
      </c>
      <c r="N37" s="47">
        <f>+L37*H37</f>
        <v>1000000000</v>
      </c>
      <c r="O37" s="211" t="s">
        <v>409</v>
      </c>
    </row>
    <row r="38" spans="1:15" ht="17" thickTop="1" thickBot="1">
      <c r="A38" s="61"/>
      <c r="B38" s="62"/>
      <c r="C38" s="62"/>
      <c r="D38" s="62"/>
      <c r="E38" s="67" t="s">
        <v>298</v>
      </c>
      <c r="F38" s="64"/>
      <c r="G38" s="83">
        <f>SUM(G36:G37)</f>
        <v>2</v>
      </c>
      <c r="H38" s="82">
        <f>SUM(H36:H37)</f>
        <v>28000000</v>
      </c>
      <c r="I38" s="84">
        <f>SUM(I36:I37)</f>
        <v>27999989</v>
      </c>
      <c r="J38" s="84">
        <f>SUM(J36:J37)</f>
        <v>27999989</v>
      </c>
      <c r="K38" s="83">
        <f>SUM(K36:K37)</f>
        <v>2</v>
      </c>
      <c r="L38" s="78">
        <f>+N38/H38</f>
        <v>100</v>
      </c>
      <c r="M38" s="72">
        <f>+J38/H38*100</f>
        <v>99.99996071428572</v>
      </c>
      <c r="N38" s="46">
        <f>SUM(N36:N37)</f>
        <v>2800000000</v>
      </c>
      <c r="O38" s="211" t="s">
        <v>409</v>
      </c>
    </row>
    <row r="39" spans="1:15" ht="17" thickTop="1" thickBot="1">
      <c r="A39" s="213" t="s">
        <v>297</v>
      </c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5"/>
      <c r="N39" s="47"/>
      <c r="O39" s="211" t="s">
        <v>409</v>
      </c>
    </row>
    <row r="40" spans="1:15" ht="17" thickTop="1" thickBot="1">
      <c r="A40" s="61">
        <v>25</v>
      </c>
      <c r="B40" s="62">
        <v>7784813</v>
      </c>
      <c r="C40" s="62" t="s">
        <v>296</v>
      </c>
      <c r="D40" s="62" t="s">
        <v>295</v>
      </c>
      <c r="E40" s="64" t="s">
        <v>294</v>
      </c>
      <c r="F40" s="64" t="s">
        <v>91</v>
      </c>
      <c r="G40" s="75">
        <v>1</v>
      </c>
      <c r="H40" s="65">
        <v>20000000</v>
      </c>
      <c r="I40" s="65">
        <v>19998225</v>
      </c>
      <c r="J40" s="65">
        <v>19998225</v>
      </c>
      <c r="K40" s="62">
        <v>1</v>
      </c>
      <c r="L40" s="76">
        <v>100</v>
      </c>
      <c r="M40" s="66">
        <f t="shared" ref="M40:M50" si="2">+J40/H40*100</f>
        <v>99.991124999999997</v>
      </c>
      <c r="N40" s="47">
        <f t="shared" ref="N40:N49" si="3">+L40*H40</f>
        <v>2000000000</v>
      </c>
      <c r="O40" s="211" t="s">
        <v>409</v>
      </c>
    </row>
    <row r="41" spans="1:15" ht="17" thickTop="1" thickBot="1">
      <c r="A41" s="61">
        <v>26</v>
      </c>
      <c r="B41" s="62">
        <v>7784801</v>
      </c>
      <c r="C41" s="62" t="s">
        <v>293</v>
      </c>
      <c r="D41" s="62" t="s">
        <v>255</v>
      </c>
      <c r="E41" s="64" t="s">
        <v>292</v>
      </c>
      <c r="F41" s="64" t="s">
        <v>291</v>
      </c>
      <c r="G41" s="75">
        <v>1</v>
      </c>
      <c r="H41" s="65">
        <v>213000000</v>
      </c>
      <c r="I41" s="65">
        <v>213000000</v>
      </c>
      <c r="J41" s="65">
        <v>213000000</v>
      </c>
      <c r="K41" s="75">
        <v>1</v>
      </c>
      <c r="L41" s="76">
        <v>100</v>
      </c>
      <c r="M41" s="66">
        <f t="shared" si="2"/>
        <v>100</v>
      </c>
      <c r="N41" s="47">
        <f t="shared" si="3"/>
        <v>21300000000</v>
      </c>
      <c r="O41" s="211" t="s">
        <v>409</v>
      </c>
    </row>
    <row r="42" spans="1:15" ht="17" thickTop="1" thickBot="1">
      <c r="A42" s="61">
        <v>27</v>
      </c>
      <c r="B42" s="62">
        <v>7167553</v>
      </c>
      <c r="C42" s="62" t="s">
        <v>290</v>
      </c>
      <c r="D42" s="62" t="s">
        <v>289</v>
      </c>
      <c r="E42" s="64" t="s">
        <v>288</v>
      </c>
      <c r="F42" s="64" t="s">
        <v>287</v>
      </c>
      <c r="G42" s="75">
        <v>1</v>
      </c>
      <c r="H42" s="65">
        <v>9000000</v>
      </c>
      <c r="I42" s="65">
        <v>8500140</v>
      </c>
      <c r="J42" s="65">
        <v>8500140</v>
      </c>
      <c r="K42" s="76">
        <v>1</v>
      </c>
      <c r="L42" s="76">
        <v>100</v>
      </c>
      <c r="M42" s="66">
        <f t="shared" si="2"/>
        <v>94.445999999999998</v>
      </c>
      <c r="N42" s="47">
        <f t="shared" si="3"/>
        <v>900000000</v>
      </c>
      <c r="O42" s="211" t="s">
        <v>409</v>
      </c>
    </row>
    <row r="43" spans="1:15" ht="17" thickTop="1" thickBot="1">
      <c r="A43" s="61">
        <v>28</v>
      </c>
      <c r="B43" s="62">
        <v>7167555</v>
      </c>
      <c r="C43" s="62" t="s">
        <v>286</v>
      </c>
      <c r="D43" s="63" t="s">
        <v>285</v>
      </c>
      <c r="E43" s="64" t="s">
        <v>284</v>
      </c>
      <c r="F43" s="64" t="s">
        <v>283</v>
      </c>
      <c r="G43" s="75">
        <v>1</v>
      </c>
      <c r="H43" s="65">
        <v>9000000</v>
      </c>
      <c r="I43" s="65">
        <v>8586000</v>
      </c>
      <c r="J43" s="65">
        <v>8586000</v>
      </c>
      <c r="K43" s="62">
        <v>1</v>
      </c>
      <c r="L43" s="62">
        <v>100</v>
      </c>
      <c r="M43" s="66">
        <f t="shared" si="2"/>
        <v>95.399999999999991</v>
      </c>
      <c r="N43" s="47">
        <f t="shared" si="3"/>
        <v>900000000</v>
      </c>
      <c r="O43" s="211" t="s">
        <v>409</v>
      </c>
    </row>
    <row r="44" spans="1:15" ht="17" thickTop="1" thickBot="1">
      <c r="A44" s="61">
        <v>29</v>
      </c>
      <c r="B44" s="62">
        <v>6988638</v>
      </c>
      <c r="C44" s="62" t="s">
        <v>282</v>
      </c>
      <c r="D44" s="62" t="s">
        <v>281</v>
      </c>
      <c r="E44" s="64" t="s">
        <v>280</v>
      </c>
      <c r="F44" s="64" t="s">
        <v>279</v>
      </c>
      <c r="G44" s="75">
        <v>1</v>
      </c>
      <c r="H44" s="65">
        <v>35000000</v>
      </c>
      <c r="I44" s="65">
        <v>34989268</v>
      </c>
      <c r="J44" s="65">
        <v>34989268</v>
      </c>
      <c r="K44" s="62">
        <v>1</v>
      </c>
      <c r="L44" s="62">
        <v>100</v>
      </c>
      <c r="M44" s="66">
        <f t="shared" si="2"/>
        <v>99.969337142857142</v>
      </c>
      <c r="N44" s="47">
        <f t="shared" si="3"/>
        <v>3500000000</v>
      </c>
      <c r="O44" s="211" t="s">
        <v>409</v>
      </c>
    </row>
    <row r="45" spans="1:15" ht="17" thickTop="1" thickBot="1">
      <c r="A45" s="61">
        <v>30</v>
      </c>
      <c r="B45" s="62">
        <v>6988631</v>
      </c>
      <c r="C45" s="62" t="s">
        <v>278</v>
      </c>
      <c r="D45" s="63" t="s">
        <v>277</v>
      </c>
      <c r="E45" s="64" t="s">
        <v>276</v>
      </c>
      <c r="F45" s="64" t="s">
        <v>275</v>
      </c>
      <c r="G45" s="75">
        <v>1</v>
      </c>
      <c r="H45" s="65">
        <v>9000000</v>
      </c>
      <c r="I45" s="65">
        <v>8183383</v>
      </c>
      <c r="J45" s="65">
        <v>8183383</v>
      </c>
      <c r="K45" s="62">
        <v>1</v>
      </c>
      <c r="L45" s="62">
        <v>100</v>
      </c>
      <c r="M45" s="66">
        <f t="shared" si="2"/>
        <v>90.926477777777777</v>
      </c>
      <c r="N45" s="47">
        <f t="shared" si="3"/>
        <v>900000000</v>
      </c>
      <c r="O45" s="211" t="s">
        <v>409</v>
      </c>
    </row>
    <row r="46" spans="1:15" ht="17" thickTop="1" thickBot="1">
      <c r="A46" s="61">
        <v>31</v>
      </c>
      <c r="B46" s="62">
        <v>6988640</v>
      </c>
      <c r="C46" s="62" t="s">
        <v>274</v>
      </c>
      <c r="D46" s="62" t="s">
        <v>273</v>
      </c>
      <c r="E46" s="64" t="s">
        <v>272</v>
      </c>
      <c r="F46" s="64" t="s">
        <v>271</v>
      </c>
      <c r="G46" s="75">
        <v>1</v>
      </c>
      <c r="H46" s="65">
        <v>15000000</v>
      </c>
      <c r="I46" s="65">
        <v>14658449</v>
      </c>
      <c r="J46" s="65">
        <v>14658449</v>
      </c>
      <c r="K46" s="62">
        <v>1</v>
      </c>
      <c r="L46" s="62">
        <v>100</v>
      </c>
      <c r="M46" s="66">
        <f t="shared" si="2"/>
        <v>97.722993333333335</v>
      </c>
      <c r="N46" s="47">
        <f t="shared" si="3"/>
        <v>1500000000</v>
      </c>
      <c r="O46" s="211" t="s">
        <v>409</v>
      </c>
    </row>
    <row r="47" spans="1:15" ht="17" thickTop="1" thickBot="1">
      <c r="A47" s="61">
        <v>32</v>
      </c>
      <c r="B47" s="62">
        <v>6735673</v>
      </c>
      <c r="C47" s="62" t="s">
        <v>270</v>
      </c>
      <c r="D47" s="62" t="s">
        <v>269</v>
      </c>
      <c r="E47" s="64" t="s">
        <v>268</v>
      </c>
      <c r="F47" s="64" t="s">
        <v>267</v>
      </c>
      <c r="G47" s="75">
        <v>1</v>
      </c>
      <c r="H47" s="65">
        <v>32000000</v>
      </c>
      <c r="I47" s="65">
        <v>31917405</v>
      </c>
      <c r="J47" s="65">
        <v>31917405</v>
      </c>
      <c r="K47" s="62">
        <v>1</v>
      </c>
      <c r="L47" s="62">
        <v>100</v>
      </c>
      <c r="M47" s="66">
        <f t="shared" si="2"/>
        <v>99.741890624999996</v>
      </c>
      <c r="N47" s="47">
        <f t="shared" si="3"/>
        <v>3200000000</v>
      </c>
      <c r="O47" s="211" t="s">
        <v>409</v>
      </c>
    </row>
    <row r="48" spans="1:15" ht="17" thickTop="1" thickBot="1">
      <c r="A48" s="61">
        <v>33</v>
      </c>
      <c r="B48" s="62">
        <v>7167567</v>
      </c>
      <c r="C48" s="62" t="s">
        <v>266</v>
      </c>
      <c r="D48" s="62" t="s">
        <v>265</v>
      </c>
      <c r="E48" s="64" t="s">
        <v>264</v>
      </c>
      <c r="F48" s="64" t="s">
        <v>263</v>
      </c>
      <c r="G48" s="75">
        <v>1</v>
      </c>
      <c r="H48" s="65">
        <v>9000000</v>
      </c>
      <c r="I48" s="65">
        <v>8279860</v>
      </c>
      <c r="J48" s="65">
        <v>8279860</v>
      </c>
      <c r="K48" s="62">
        <v>1</v>
      </c>
      <c r="L48" s="62">
        <v>100</v>
      </c>
      <c r="M48" s="66">
        <f t="shared" si="2"/>
        <v>91.998444444444445</v>
      </c>
      <c r="N48" s="47">
        <f t="shared" si="3"/>
        <v>900000000</v>
      </c>
      <c r="O48" s="211" t="s">
        <v>409</v>
      </c>
    </row>
    <row r="49" spans="1:15" ht="17" thickTop="1" thickBot="1">
      <c r="A49" s="61">
        <v>34</v>
      </c>
      <c r="B49" s="62">
        <v>7167576</v>
      </c>
      <c r="C49" s="62" t="s">
        <v>262</v>
      </c>
      <c r="D49" s="62" t="s">
        <v>261</v>
      </c>
      <c r="E49" s="64" t="s">
        <v>260</v>
      </c>
      <c r="F49" s="64" t="s">
        <v>259</v>
      </c>
      <c r="G49" s="75">
        <v>1</v>
      </c>
      <c r="H49" s="65">
        <v>9000000</v>
      </c>
      <c r="I49" s="65">
        <v>8997413</v>
      </c>
      <c r="J49" s="65">
        <v>8997413</v>
      </c>
      <c r="K49" s="62">
        <v>1</v>
      </c>
      <c r="L49" s="62">
        <v>100</v>
      </c>
      <c r="M49" s="66">
        <f t="shared" si="2"/>
        <v>99.971255555555558</v>
      </c>
      <c r="N49" s="47">
        <f t="shared" si="3"/>
        <v>900000000</v>
      </c>
      <c r="O49" s="211" t="s">
        <v>409</v>
      </c>
    </row>
    <row r="50" spans="1:15" ht="17" thickTop="1" thickBot="1">
      <c r="A50" s="61"/>
      <c r="B50" s="62"/>
      <c r="C50" s="62"/>
      <c r="D50" s="62"/>
      <c r="E50" s="67" t="s">
        <v>258</v>
      </c>
      <c r="F50" s="64"/>
      <c r="G50" s="83">
        <f>SUM(G40:G49)</f>
        <v>10</v>
      </c>
      <c r="H50" s="84">
        <f>SUM(H40:H49)</f>
        <v>360000000</v>
      </c>
      <c r="I50" s="84">
        <f>SUM(I40:I49)</f>
        <v>357110143</v>
      </c>
      <c r="J50" s="84">
        <f>SUM(J40:J49)</f>
        <v>357110143</v>
      </c>
      <c r="K50" s="83">
        <f>SUM(K40:K49)</f>
        <v>10</v>
      </c>
      <c r="L50" s="78">
        <f>+N50/H50</f>
        <v>100</v>
      </c>
      <c r="M50" s="72">
        <f t="shared" si="2"/>
        <v>99.197261944444449</v>
      </c>
      <c r="N50" s="46">
        <f>SUM(N40:N49)</f>
        <v>36000000000</v>
      </c>
      <c r="O50" s="211" t="s">
        <v>409</v>
      </c>
    </row>
    <row r="51" spans="1:15" ht="17" thickTop="1" thickBot="1">
      <c r="A51" s="213" t="s">
        <v>257</v>
      </c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5"/>
      <c r="N51" s="47"/>
      <c r="O51" s="211" t="s">
        <v>409</v>
      </c>
    </row>
    <row r="52" spans="1:15" ht="17" thickTop="1" thickBot="1">
      <c r="A52" s="61">
        <v>35</v>
      </c>
      <c r="B52" s="62">
        <v>7010835</v>
      </c>
      <c r="C52" s="62" t="s">
        <v>256</v>
      </c>
      <c r="D52" s="62" t="s">
        <v>255</v>
      </c>
      <c r="E52" s="64" t="s">
        <v>254</v>
      </c>
      <c r="F52" s="64" t="s">
        <v>253</v>
      </c>
      <c r="G52" s="75">
        <v>1</v>
      </c>
      <c r="H52" s="65">
        <v>4000000</v>
      </c>
      <c r="I52" s="65">
        <v>4000000</v>
      </c>
      <c r="J52" s="65">
        <v>4000000</v>
      </c>
      <c r="K52" s="62">
        <v>1</v>
      </c>
      <c r="L52" s="85">
        <v>100</v>
      </c>
      <c r="M52" s="66">
        <f>+J52/H52*100</f>
        <v>100</v>
      </c>
      <c r="N52" s="47">
        <f>+L52*H52</f>
        <v>400000000</v>
      </c>
      <c r="O52" s="211" t="s">
        <v>409</v>
      </c>
    </row>
    <row r="53" spans="1:15" ht="17" thickTop="1" thickBot="1">
      <c r="A53" s="61"/>
      <c r="B53" s="62"/>
      <c r="C53" s="62"/>
      <c r="D53" s="62"/>
      <c r="E53" s="67" t="s">
        <v>252</v>
      </c>
      <c r="F53" s="64"/>
      <c r="G53" s="83">
        <f>SUM(G52)</f>
        <v>1</v>
      </c>
      <c r="H53" s="84">
        <f>SUM(H52)</f>
        <v>4000000</v>
      </c>
      <c r="I53" s="84">
        <f>SUM(I52)</f>
        <v>4000000</v>
      </c>
      <c r="J53" s="84">
        <f>SUM(J52)</f>
        <v>4000000</v>
      </c>
      <c r="K53" s="83">
        <f>SUM(K52)</f>
        <v>1</v>
      </c>
      <c r="L53" s="78">
        <f>+N53/H53</f>
        <v>100</v>
      </c>
      <c r="M53" s="72">
        <f>+J53/H53*100</f>
        <v>100</v>
      </c>
      <c r="N53" s="46">
        <f>SUM(N52)</f>
        <v>400000000</v>
      </c>
      <c r="O53" s="211" t="s">
        <v>409</v>
      </c>
    </row>
    <row r="54" spans="1:15" ht="17" thickTop="1" thickBot="1">
      <c r="A54" s="213" t="s">
        <v>251</v>
      </c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5"/>
      <c r="N54" s="47"/>
      <c r="O54" s="211" t="s">
        <v>409</v>
      </c>
    </row>
    <row r="55" spans="1:15" ht="17" thickTop="1" thickBot="1">
      <c r="A55" s="61">
        <v>36</v>
      </c>
      <c r="B55" s="62">
        <v>7103077</v>
      </c>
      <c r="C55" s="62" t="s">
        <v>250</v>
      </c>
      <c r="D55" s="62" t="s">
        <v>249</v>
      </c>
      <c r="E55" s="64" t="s">
        <v>248</v>
      </c>
      <c r="F55" s="64" t="s">
        <v>244</v>
      </c>
      <c r="G55" s="75">
        <v>1</v>
      </c>
      <c r="H55" s="65">
        <v>8000000</v>
      </c>
      <c r="I55" s="65">
        <v>8000000</v>
      </c>
      <c r="J55" s="65">
        <v>8000000</v>
      </c>
      <c r="K55" s="62">
        <v>1</v>
      </c>
      <c r="L55" s="62">
        <v>100</v>
      </c>
      <c r="M55" s="66">
        <f t="shared" ref="M55:M60" si="4">+J55/H55*100</f>
        <v>100</v>
      </c>
      <c r="N55" s="47">
        <f>+L55*H55</f>
        <v>800000000</v>
      </c>
      <c r="O55" s="211" t="s">
        <v>409</v>
      </c>
    </row>
    <row r="56" spans="1:15" ht="17" thickTop="1" thickBot="1">
      <c r="A56" s="61">
        <v>37</v>
      </c>
      <c r="B56" s="62">
        <v>7103078</v>
      </c>
      <c r="C56" s="62" t="s">
        <v>247</v>
      </c>
      <c r="D56" s="62" t="s">
        <v>246</v>
      </c>
      <c r="E56" s="64" t="s">
        <v>245</v>
      </c>
      <c r="F56" s="64" t="s">
        <v>244</v>
      </c>
      <c r="G56" s="75">
        <v>1</v>
      </c>
      <c r="H56" s="65">
        <v>5000000</v>
      </c>
      <c r="I56" s="65">
        <v>5000000</v>
      </c>
      <c r="J56" s="65">
        <v>5000000</v>
      </c>
      <c r="K56" s="62">
        <v>1</v>
      </c>
      <c r="L56" s="62">
        <v>100</v>
      </c>
      <c r="M56" s="66">
        <f t="shared" si="4"/>
        <v>100</v>
      </c>
      <c r="N56" s="47">
        <f>+L56*H56</f>
        <v>500000000</v>
      </c>
      <c r="O56" s="211" t="s">
        <v>409</v>
      </c>
    </row>
    <row r="57" spans="1:15" ht="17" thickTop="1" thickBot="1">
      <c r="A57" s="61">
        <v>38</v>
      </c>
      <c r="B57" s="62">
        <v>6878482</v>
      </c>
      <c r="C57" s="62" t="s">
        <v>243</v>
      </c>
      <c r="D57" s="62" t="s">
        <v>242</v>
      </c>
      <c r="E57" s="64" t="s">
        <v>241</v>
      </c>
      <c r="F57" s="64" t="s">
        <v>237</v>
      </c>
      <c r="G57" s="75">
        <v>1</v>
      </c>
      <c r="H57" s="65">
        <v>4000000</v>
      </c>
      <c r="I57" s="65">
        <v>4000000</v>
      </c>
      <c r="J57" s="65">
        <v>4000000</v>
      </c>
      <c r="K57" s="62">
        <v>1</v>
      </c>
      <c r="L57" s="62">
        <v>100</v>
      </c>
      <c r="M57" s="66">
        <f t="shared" si="4"/>
        <v>100</v>
      </c>
      <c r="N57" s="47">
        <f>+L57*H57</f>
        <v>400000000</v>
      </c>
      <c r="O57" s="211" t="s">
        <v>409</v>
      </c>
    </row>
    <row r="58" spans="1:15" ht="17" thickTop="1" thickBot="1">
      <c r="A58" s="61">
        <v>39</v>
      </c>
      <c r="B58" s="62">
        <v>6878480</v>
      </c>
      <c r="C58" s="62" t="s">
        <v>240</v>
      </c>
      <c r="D58" s="62" t="s">
        <v>239</v>
      </c>
      <c r="E58" s="64" t="s">
        <v>238</v>
      </c>
      <c r="F58" s="64" t="s">
        <v>237</v>
      </c>
      <c r="G58" s="75">
        <v>1</v>
      </c>
      <c r="H58" s="65">
        <v>4500000</v>
      </c>
      <c r="I58" s="65">
        <v>4500000</v>
      </c>
      <c r="J58" s="65">
        <v>4500000</v>
      </c>
      <c r="K58" s="62">
        <v>1</v>
      </c>
      <c r="L58" s="62">
        <v>100</v>
      </c>
      <c r="M58" s="66">
        <f t="shared" si="4"/>
        <v>100</v>
      </c>
      <c r="N58" s="47">
        <f>+L58*H58</f>
        <v>450000000</v>
      </c>
      <c r="O58" s="211" t="s">
        <v>409</v>
      </c>
    </row>
    <row r="59" spans="1:15" ht="17" thickTop="1" thickBot="1">
      <c r="A59" s="61">
        <v>40</v>
      </c>
      <c r="B59" s="62">
        <v>6861140</v>
      </c>
      <c r="C59" s="62" t="s">
        <v>236</v>
      </c>
      <c r="D59" s="63" t="s">
        <v>235</v>
      </c>
      <c r="E59" s="64" t="s">
        <v>234</v>
      </c>
      <c r="F59" s="64" t="s">
        <v>233</v>
      </c>
      <c r="G59" s="75">
        <v>1</v>
      </c>
      <c r="H59" s="65">
        <v>4500000</v>
      </c>
      <c r="I59" s="65">
        <v>4500000</v>
      </c>
      <c r="J59" s="65">
        <v>4500000</v>
      </c>
      <c r="K59" s="62">
        <v>1</v>
      </c>
      <c r="L59" s="62">
        <v>100</v>
      </c>
      <c r="M59" s="66">
        <f t="shared" si="4"/>
        <v>100</v>
      </c>
      <c r="N59" s="47">
        <f>+L59*H59</f>
        <v>450000000</v>
      </c>
      <c r="O59" s="211" t="s">
        <v>409</v>
      </c>
    </row>
    <row r="60" spans="1:15" ht="17" thickTop="1" thickBot="1">
      <c r="A60" s="61"/>
      <c r="B60" s="62"/>
      <c r="C60" s="62"/>
      <c r="D60" s="62"/>
      <c r="E60" s="67" t="s">
        <v>232</v>
      </c>
      <c r="F60" s="64"/>
      <c r="G60" s="83">
        <f>SUM(G55:G59)</f>
        <v>5</v>
      </c>
      <c r="H60" s="84">
        <f>SUM(H55:H59)</f>
        <v>26000000</v>
      </c>
      <c r="I60" s="84">
        <f>SUM(I55:I59)</f>
        <v>26000000</v>
      </c>
      <c r="J60" s="84">
        <f>SUM(J55:J59)</f>
        <v>26000000</v>
      </c>
      <c r="K60" s="83">
        <f>SUM(K55:K59)</f>
        <v>5</v>
      </c>
      <c r="L60" s="78">
        <f>+N60/H60</f>
        <v>100</v>
      </c>
      <c r="M60" s="72">
        <f t="shared" si="4"/>
        <v>100</v>
      </c>
      <c r="N60" s="46">
        <f>SUM(N55:N59)</f>
        <v>2600000000</v>
      </c>
      <c r="O60" s="211" t="s">
        <v>409</v>
      </c>
    </row>
    <row r="61" spans="1:15" ht="17" thickTop="1" thickBot="1">
      <c r="A61" s="213" t="s">
        <v>2513</v>
      </c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5"/>
      <c r="N61" s="47"/>
      <c r="O61" s="211" t="s">
        <v>409</v>
      </c>
    </row>
    <row r="62" spans="1:15" ht="17" thickTop="1" thickBot="1">
      <c r="A62" s="61">
        <v>41</v>
      </c>
      <c r="B62" s="62">
        <v>7074601</v>
      </c>
      <c r="C62" s="62" t="s">
        <v>231</v>
      </c>
      <c r="D62" s="62" t="s">
        <v>230</v>
      </c>
      <c r="E62" s="64" t="s">
        <v>229</v>
      </c>
      <c r="F62" s="64" t="s">
        <v>228</v>
      </c>
      <c r="G62" s="75">
        <v>1</v>
      </c>
      <c r="H62" s="65">
        <v>50000000</v>
      </c>
      <c r="I62" s="65">
        <v>48906811</v>
      </c>
      <c r="J62" s="65">
        <v>48906811</v>
      </c>
      <c r="K62" s="62">
        <v>1</v>
      </c>
      <c r="L62" s="62">
        <v>100</v>
      </c>
      <c r="M62" s="66">
        <f>+J62/H62*100</f>
        <v>97.813621999999995</v>
      </c>
      <c r="N62" s="47">
        <f>+L62*H62</f>
        <v>5000000000</v>
      </c>
      <c r="O62" s="211" t="s">
        <v>409</v>
      </c>
    </row>
    <row r="63" spans="1:15" ht="17" thickTop="1" thickBot="1">
      <c r="A63" s="61">
        <v>42</v>
      </c>
      <c r="B63" s="62">
        <v>7074606</v>
      </c>
      <c r="C63" s="62" t="s">
        <v>227</v>
      </c>
      <c r="D63" s="62" t="s">
        <v>36</v>
      </c>
      <c r="E63" s="64" t="s">
        <v>226</v>
      </c>
      <c r="F63" s="64" t="s">
        <v>225</v>
      </c>
      <c r="G63" s="75">
        <v>1</v>
      </c>
      <c r="H63" s="65">
        <v>40000000</v>
      </c>
      <c r="I63" s="65">
        <v>39573828</v>
      </c>
      <c r="J63" s="65">
        <v>39573828</v>
      </c>
      <c r="K63" s="83">
        <v>1</v>
      </c>
      <c r="L63" s="85">
        <v>100</v>
      </c>
      <c r="M63" s="66">
        <f>+J63/H63*100</f>
        <v>98.934569999999994</v>
      </c>
      <c r="N63" s="47">
        <f>+L63*H63</f>
        <v>4000000000</v>
      </c>
      <c r="O63" s="211" t="s">
        <v>409</v>
      </c>
    </row>
    <row r="64" spans="1:15" ht="17" thickTop="1" thickBot="1">
      <c r="A64" s="61">
        <v>43</v>
      </c>
      <c r="B64" s="76"/>
      <c r="C64" s="76" t="s">
        <v>224</v>
      </c>
      <c r="D64" s="62" t="s">
        <v>223</v>
      </c>
      <c r="E64" s="64" t="s">
        <v>222</v>
      </c>
      <c r="F64" s="64"/>
      <c r="G64" s="75">
        <v>1</v>
      </c>
      <c r="H64" s="65">
        <v>30000000</v>
      </c>
      <c r="I64" s="133"/>
      <c r="J64" s="133"/>
      <c r="K64" s="133"/>
      <c r="L64" s="76"/>
      <c r="M64" s="66">
        <f>+J64/H64*100</f>
        <v>0</v>
      </c>
      <c r="N64" s="47">
        <f>+L64*H64</f>
        <v>0</v>
      </c>
      <c r="O64" s="211" t="s">
        <v>409</v>
      </c>
    </row>
    <row r="65" spans="1:15" ht="17" thickTop="1" thickBot="1">
      <c r="A65" s="61"/>
      <c r="B65" s="62"/>
      <c r="C65" s="62"/>
      <c r="D65" s="62"/>
      <c r="E65" s="67" t="s">
        <v>221</v>
      </c>
      <c r="F65" s="64"/>
      <c r="G65" s="83">
        <f>SUM(G62:G64)</f>
        <v>3</v>
      </c>
      <c r="H65" s="84">
        <f>SUM(H62:H64)</f>
        <v>120000000</v>
      </c>
      <c r="I65" s="84">
        <f>SUM(I62:I64)</f>
        <v>88480639</v>
      </c>
      <c r="J65" s="84">
        <f>SUM(J62:J64)</f>
        <v>88480639</v>
      </c>
      <c r="K65" s="83">
        <f>SUM(K62:K64)</f>
        <v>2</v>
      </c>
      <c r="L65" s="78">
        <f>+N65/H65</f>
        <v>75</v>
      </c>
      <c r="M65" s="72">
        <f>+J65/H65*100</f>
        <v>73.73386583333334</v>
      </c>
      <c r="N65" s="46">
        <f>SUM(N62:N64)</f>
        <v>9000000000</v>
      </c>
      <c r="O65" s="211" t="s">
        <v>409</v>
      </c>
    </row>
    <row r="66" spans="1:15" ht="17" thickTop="1" thickBot="1">
      <c r="A66" s="216" t="s">
        <v>220</v>
      </c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  <c r="N66" s="43"/>
      <c r="O66" s="211" t="s">
        <v>409</v>
      </c>
    </row>
    <row r="67" spans="1:15" ht="17" thickTop="1" thickBot="1">
      <c r="A67" s="116">
        <v>44</v>
      </c>
      <c r="B67" s="117">
        <v>7049867</v>
      </c>
      <c r="C67" s="117" t="s">
        <v>219</v>
      </c>
      <c r="D67" s="124" t="s">
        <v>218</v>
      </c>
      <c r="E67" s="118" t="s">
        <v>217</v>
      </c>
      <c r="F67" s="118" t="s">
        <v>145</v>
      </c>
      <c r="G67" s="122">
        <v>1</v>
      </c>
      <c r="H67" s="119">
        <v>4900000</v>
      </c>
      <c r="I67" s="119">
        <v>4900000</v>
      </c>
      <c r="J67" s="119">
        <v>4900000</v>
      </c>
      <c r="K67" s="120">
        <v>1</v>
      </c>
      <c r="L67" s="120">
        <v>100</v>
      </c>
      <c r="M67" s="121">
        <f>+J67/H67*100</f>
        <v>100</v>
      </c>
      <c r="N67" s="47">
        <f>+L67*H67</f>
        <v>490000000</v>
      </c>
      <c r="O67" s="211" t="s">
        <v>409</v>
      </c>
    </row>
    <row r="68" spans="1:15" ht="17" thickTop="1" thickBot="1">
      <c r="A68" s="116">
        <v>45</v>
      </c>
      <c r="B68" s="117">
        <v>6861473</v>
      </c>
      <c r="C68" s="117" t="s">
        <v>216</v>
      </c>
      <c r="D68" s="117" t="s">
        <v>215</v>
      </c>
      <c r="E68" s="118" t="s">
        <v>214</v>
      </c>
      <c r="F68" s="118" t="s">
        <v>213</v>
      </c>
      <c r="G68" s="122">
        <v>1</v>
      </c>
      <c r="H68" s="119">
        <v>9900000</v>
      </c>
      <c r="I68" s="119">
        <v>9449370</v>
      </c>
      <c r="J68" s="119">
        <v>9449370</v>
      </c>
      <c r="K68" s="117">
        <v>1</v>
      </c>
      <c r="L68" s="117">
        <v>100</v>
      </c>
      <c r="M68" s="121">
        <f>+J68/H68*100</f>
        <v>95.448181818181823</v>
      </c>
      <c r="N68" s="47">
        <f>+L68*H68</f>
        <v>990000000</v>
      </c>
      <c r="O68" s="211" t="s">
        <v>409</v>
      </c>
    </row>
    <row r="69" spans="1:15" ht="17" thickTop="1" thickBot="1">
      <c r="A69" s="116">
        <v>46</v>
      </c>
      <c r="B69" s="117">
        <v>5969107</v>
      </c>
      <c r="C69" s="117" t="s">
        <v>212</v>
      </c>
      <c r="D69" s="117" t="s">
        <v>211</v>
      </c>
      <c r="E69" s="118" t="s">
        <v>210</v>
      </c>
      <c r="F69" s="118" t="s">
        <v>91</v>
      </c>
      <c r="G69" s="122">
        <v>1</v>
      </c>
      <c r="H69" s="119">
        <v>10000000</v>
      </c>
      <c r="I69" s="119">
        <v>9999828</v>
      </c>
      <c r="J69" s="119">
        <v>9999828</v>
      </c>
      <c r="K69" s="117">
        <v>1</v>
      </c>
      <c r="L69" s="117">
        <v>100</v>
      </c>
      <c r="M69" s="121">
        <f>+J69/H69*100</f>
        <v>99.998279999999994</v>
      </c>
      <c r="N69" s="47">
        <f>+L69*H69</f>
        <v>1000000000</v>
      </c>
      <c r="O69" s="211" t="s">
        <v>409</v>
      </c>
    </row>
    <row r="70" spans="1:15" ht="17" thickTop="1" thickBot="1">
      <c r="A70" s="116">
        <v>47</v>
      </c>
      <c r="B70" s="117">
        <v>5969101</v>
      </c>
      <c r="C70" s="117" t="s">
        <v>209</v>
      </c>
      <c r="D70" s="117" t="s">
        <v>208</v>
      </c>
      <c r="E70" s="118" t="s">
        <v>207</v>
      </c>
      <c r="F70" s="118" t="s">
        <v>206</v>
      </c>
      <c r="G70" s="122">
        <v>1</v>
      </c>
      <c r="H70" s="119">
        <v>200000000</v>
      </c>
      <c r="I70" s="119">
        <v>200000000</v>
      </c>
      <c r="J70" s="119">
        <v>200000000</v>
      </c>
      <c r="K70" s="117">
        <v>1</v>
      </c>
      <c r="L70" s="117">
        <v>100</v>
      </c>
      <c r="M70" s="121">
        <f>+J70/H70*100</f>
        <v>100</v>
      </c>
      <c r="N70" s="47">
        <f>+L70*H70</f>
        <v>20000000000</v>
      </c>
      <c r="O70" s="211" t="s">
        <v>409</v>
      </c>
    </row>
    <row r="71" spans="1:15" ht="17" thickTop="1" thickBot="1">
      <c r="A71" s="116"/>
      <c r="B71" s="117"/>
      <c r="C71" s="117"/>
      <c r="D71" s="117"/>
      <c r="E71" s="125" t="s">
        <v>205</v>
      </c>
      <c r="F71" s="118"/>
      <c r="G71" s="126">
        <f>SUM(G67:G70)</f>
        <v>4</v>
      </c>
      <c r="H71" s="127">
        <f>SUM(H67:H70)</f>
        <v>224800000</v>
      </c>
      <c r="I71" s="127">
        <f>SUM(I67:I70)</f>
        <v>224349198</v>
      </c>
      <c r="J71" s="127">
        <f>SUM(J67:J70)</f>
        <v>224349198</v>
      </c>
      <c r="K71" s="126">
        <f>SUM(K67:K70)</f>
        <v>4</v>
      </c>
      <c r="L71" s="128">
        <f>+N71/H71</f>
        <v>100</v>
      </c>
      <c r="M71" s="129">
        <f>+J71/H71*100</f>
        <v>99.799465302491114</v>
      </c>
      <c r="N71" s="46">
        <f>SUM(N67:N70)</f>
        <v>22480000000</v>
      </c>
      <c r="O71" s="211" t="s">
        <v>409</v>
      </c>
    </row>
    <row r="72" spans="1:15" ht="17" thickTop="1" thickBot="1">
      <c r="A72" s="213" t="s">
        <v>204</v>
      </c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5"/>
      <c r="N72" s="47"/>
      <c r="O72" s="211" t="s">
        <v>409</v>
      </c>
    </row>
    <row r="73" spans="1:15" ht="17" thickTop="1" thickBot="1">
      <c r="A73" s="61">
        <v>48</v>
      </c>
      <c r="B73" s="62">
        <v>6939426</v>
      </c>
      <c r="C73" s="62" t="s">
        <v>203</v>
      </c>
      <c r="D73" s="62" t="s">
        <v>202</v>
      </c>
      <c r="E73" s="64" t="s">
        <v>201</v>
      </c>
      <c r="F73" s="64" t="s">
        <v>145</v>
      </c>
      <c r="G73" s="75">
        <v>1</v>
      </c>
      <c r="H73" s="65">
        <v>4500000</v>
      </c>
      <c r="I73" s="65">
        <v>4500000</v>
      </c>
      <c r="J73" s="65">
        <v>4500000</v>
      </c>
      <c r="K73" s="75">
        <v>1</v>
      </c>
      <c r="L73" s="62">
        <v>100</v>
      </c>
      <c r="M73" s="66">
        <f>+J73/H73*100</f>
        <v>100</v>
      </c>
      <c r="N73" s="47">
        <f>+L73*H73</f>
        <v>450000000</v>
      </c>
      <c r="O73" s="211" t="s">
        <v>409</v>
      </c>
    </row>
    <row r="74" spans="1:15" ht="17" thickTop="1" thickBot="1">
      <c r="A74" s="61">
        <v>49</v>
      </c>
      <c r="B74" s="62">
        <v>6939432</v>
      </c>
      <c r="C74" s="62" t="s">
        <v>200</v>
      </c>
      <c r="D74" s="62" t="s">
        <v>199</v>
      </c>
      <c r="E74" s="64" t="s">
        <v>198</v>
      </c>
      <c r="F74" s="64" t="s">
        <v>197</v>
      </c>
      <c r="G74" s="75">
        <v>1</v>
      </c>
      <c r="H74" s="65">
        <v>2000000</v>
      </c>
      <c r="I74" s="65">
        <v>2000000</v>
      </c>
      <c r="J74" s="65">
        <v>2000000</v>
      </c>
      <c r="K74" s="76">
        <v>1</v>
      </c>
      <c r="L74" s="76">
        <v>100</v>
      </c>
      <c r="M74" s="66">
        <f>+J74/H74*100</f>
        <v>100</v>
      </c>
      <c r="N74" s="47">
        <f>+L74*H74</f>
        <v>200000000</v>
      </c>
      <c r="O74" s="211" t="s">
        <v>409</v>
      </c>
    </row>
    <row r="75" spans="1:15" ht="17" thickTop="1" thickBot="1">
      <c r="A75" s="61">
        <v>50</v>
      </c>
      <c r="B75" s="62">
        <v>6515746</v>
      </c>
      <c r="C75" s="62" t="s">
        <v>196</v>
      </c>
      <c r="D75" s="62" t="s">
        <v>195</v>
      </c>
      <c r="E75" s="64" t="s">
        <v>194</v>
      </c>
      <c r="F75" s="64" t="s">
        <v>193</v>
      </c>
      <c r="G75" s="75">
        <v>1</v>
      </c>
      <c r="H75" s="65">
        <v>4000000</v>
      </c>
      <c r="I75" s="65">
        <v>4000000</v>
      </c>
      <c r="J75" s="65">
        <v>4000000</v>
      </c>
      <c r="K75" s="76">
        <v>1</v>
      </c>
      <c r="L75" s="76">
        <v>100</v>
      </c>
      <c r="M75" s="66">
        <f>+J75/H75*100</f>
        <v>100</v>
      </c>
      <c r="N75" s="47">
        <f>+L75*H75</f>
        <v>400000000</v>
      </c>
      <c r="O75" s="211" t="s">
        <v>409</v>
      </c>
    </row>
    <row r="76" spans="1:15" ht="17" thickTop="1" thickBot="1">
      <c r="A76" s="61"/>
      <c r="B76" s="62"/>
      <c r="C76" s="62"/>
      <c r="D76" s="62"/>
      <c r="E76" s="64"/>
      <c r="F76" s="67" t="s">
        <v>192</v>
      </c>
      <c r="G76" s="83">
        <f>SUM(G73:G75)</f>
        <v>3</v>
      </c>
      <c r="H76" s="84">
        <f>SUM(H73:H75)</f>
        <v>10500000</v>
      </c>
      <c r="I76" s="84">
        <f>SUM(I73:I75)</f>
        <v>10500000</v>
      </c>
      <c r="J76" s="84">
        <f>SUM(J73:J75)</f>
        <v>10500000</v>
      </c>
      <c r="K76" s="83">
        <f>SUM(K73:K74)</f>
        <v>2</v>
      </c>
      <c r="L76" s="78">
        <f>+N76/H76</f>
        <v>100</v>
      </c>
      <c r="M76" s="72">
        <f>+J76/H76*100</f>
        <v>100</v>
      </c>
      <c r="N76" s="46">
        <f>SUM(N73:N75)</f>
        <v>1050000000</v>
      </c>
      <c r="O76" s="211" t="s">
        <v>409</v>
      </c>
    </row>
    <row r="77" spans="1:15" ht="17" thickTop="1" thickBot="1">
      <c r="A77" s="213" t="s">
        <v>191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5"/>
      <c r="N77" s="47"/>
      <c r="O77" s="211" t="s">
        <v>409</v>
      </c>
    </row>
    <row r="78" spans="1:15" ht="17" thickTop="1" thickBot="1">
      <c r="A78" s="61">
        <v>51</v>
      </c>
      <c r="B78" s="62">
        <v>7008980</v>
      </c>
      <c r="C78" s="62" t="s">
        <v>190</v>
      </c>
      <c r="D78" s="62" t="s">
        <v>189</v>
      </c>
      <c r="E78" s="64" t="s">
        <v>188</v>
      </c>
      <c r="F78" s="64" t="s">
        <v>184</v>
      </c>
      <c r="G78" s="75">
        <v>1</v>
      </c>
      <c r="H78" s="65">
        <v>8000000</v>
      </c>
      <c r="I78" s="65">
        <v>8000000</v>
      </c>
      <c r="J78" s="65">
        <v>8000000</v>
      </c>
      <c r="K78" s="75">
        <v>1</v>
      </c>
      <c r="L78" s="62">
        <v>100</v>
      </c>
      <c r="M78" s="66">
        <f>+J78/H78*100</f>
        <v>100</v>
      </c>
      <c r="N78" s="47">
        <f>+L78*H78</f>
        <v>800000000</v>
      </c>
      <c r="O78" s="211" t="s">
        <v>409</v>
      </c>
    </row>
    <row r="79" spans="1:15" ht="17" thickTop="1" thickBot="1">
      <c r="A79" s="61">
        <v>52</v>
      </c>
      <c r="B79" s="76">
        <v>7008979</v>
      </c>
      <c r="C79" s="62" t="s">
        <v>187</v>
      </c>
      <c r="D79" s="62" t="s">
        <v>186</v>
      </c>
      <c r="E79" s="64" t="s">
        <v>185</v>
      </c>
      <c r="F79" s="64" t="s">
        <v>184</v>
      </c>
      <c r="G79" s="76">
        <v>1</v>
      </c>
      <c r="H79" s="65">
        <v>8000000</v>
      </c>
      <c r="I79" s="65">
        <v>8000000</v>
      </c>
      <c r="J79" s="65">
        <v>8000000</v>
      </c>
      <c r="K79" s="76">
        <v>1</v>
      </c>
      <c r="L79" s="76">
        <v>100</v>
      </c>
      <c r="M79" s="66">
        <f>+J79/H79*100</f>
        <v>100</v>
      </c>
      <c r="N79" s="47">
        <f>+L79*H79</f>
        <v>800000000</v>
      </c>
      <c r="O79" s="211" t="s">
        <v>409</v>
      </c>
    </row>
    <row r="80" spans="1:15" ht="17" thickTop="1" thickBot="1">
      <c r="A80" s="61">
        <v>53</v>
      </c>
      <c r="B80" s="62">
        <v>7048126</v>
      </c>
      <c r="C80" s="76" t="s">
        <v>183</v>
      </c>
      <c r="D80" s="62" t="s">
        <v>182</v>
      </c>
      <c r="E80" s="64" t="s">
        <v>181</v>
      </c>
      <c r="F80" s="64" t="s">
        <v>180</v>
      </c>
      <c r="G80" s="76">
        <v>1</v>
      </c>
      <c r="H80" s="86">
        <v>54000000</v>
      </c>
      <c r="I80" s="86">
        <v>54000000</v>
      </c>
      <c r="J80" s="86">
        <v>54000000</v>
      </c>
      <c r="K80" s="76">
        <v>1</v>
      </c>
      <c r="L80" s="76">
        <v>100</v>
      </c>
      <c r="M80" s="66">
        <f>+J80/H80*100</f>
        <v>100</v>
      </c>
      <c r="N80" s="47">
        <f>+L80*H80</f>
        <v>5400000000</v>
      </c>
      <c r="O80" s="211" t="s">
        <v>409</v>
      </c>
    </row>
    <row r="81" spans="1:15" ht="17" thickTop="1" thickBot="1">
      <c r="A81" s="61"/>
      <c r="B81" s="62"/>
      <c r="C81" s="76"/>
      <c r="D81" s="76"/>
      <c r="E81" s="67" t="s">
        <v>179</v>
      </c>
      <c r="F81" s="64"/>
      <c r="G81" s="81">
        <f>SUM(G78:G80)</f>
        <v>3</v>
      </c>
      <c r="H81" s="84">
        <f>SUM(H78:H80)</f>
        <v>70000000</v>
      </c>
      <c r="I81" s="82">
        <f>SUM(I78:I80)</f>
        <v>70000000</v>
      </c>
      <c r="J81" s="82">
        <f>SUM(J78:J80)</f>
        <v>70000000</v>
      </c>
      <c r="K81" s="81">
        <f>SUM(K78:K80)</f>
        <v>3</v>
      </c>
      <c r="L81" s="79">
        <f>+N81/H81</f>
        <v>100</v>
      </c>
      <c r="M81" s="72">
        <f>+J81/H81*100</f>
        <v>100</v>
      </c>
      <c r="N81" s="43">
        <f>SUM(N78:N80)</f>
        <v>7000000000</v>
      </c>
      <c r="O81" s="211" t="s">
        <v>409</v>
      </c>
    </row>
    <row r="82" spans="1:15" ht="17" thickTop="1" thickBot="1">
      <c r="A82" s="213" t="s">
        <v>178</v>
      </c>
      <c r="B82" s="214"/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5"/>
      <c r="N82" s="43"/>
      <c r="O82" s="211" t="s">
        <v>409</v>
      </c>
    </row>
    <row r="83" spans="1:15" ht="17" thickTop="1" thickBot="1">
      <c r="A83" s="61">
        <v>54</v>
      </c>
      <c r="B83" s="76">
        <v>6988695</v>
      </c>
      <c r="C83" s="76" t="s">
        <v>177</v>
      </c>
      <c r="D83" s="62" t="s">
        <v>169</v>
      </c>
      <c r="E83" s="64" t="s">
        <v>176</v>
      </c>
      <c r="F83" s="64" t="s">
        <v>149</v>
      </c>
      <c r="G83" s="76">
        <v>1</v>
      </c>
      <c r="H83" s="65">
        <v>40000000</v>
      </c>
      <c r="I83" s="65">
        <v>40000000</v>
      </c>
      <c r="J83" s="65">
        <v>40000000</v>
      </c>
      <c r="K83" s="76">
        <v>1</v>
      </c>
      <c r="L83" s="76">
        <v>100</v>
      </c>
      <c r="M83" s="66">
        <f t="shared" ref="M83:M93" si="5">+J83/H83*100</f>
        <v>100</v>
      </c>
      <c r="N83" s="47">
        <f t="shared" ref="N83:N92" si="6">+L83*H83</f>
        <v>4000000000</v>
      </c>
      <c r="O83" s="211" t="s">
        <v>409</v>
      </c>
    </row>
    <row r="84" spans="1:15" ht="17" thickTop="1" thickBot="1">
      <c r="A84" s="61">
        <v>55</v>
      </c>
      <c r="B84" s="76">
        <v>6911689</v>
      </c>
      <c r="C84" s="76" t="s">
        <v>175</v>
      </c>
      <c r="D84" s="62" t="s">
        <v>157</v>
      </c>
      <c r="E84" s="64" t="s">
        <v>174</v>
      </c>
      <c r="F84" s="64" t="s">
        <v>149</v>
      </c>
      <c r="G84" s="76">
        <v>1</v>
      </c>
      <c r="H84" s="65">
        <v>30665000</v>
      </c>
      <c r="I84" s="65">
        <v>30665000</v>
      </c>
      <c r="J84" s="65">
        <v>30665000</v>
      </c>
      <c r="K84" s="76">
        <v>1</v>
      </c>
      <c r="L84" s="76">
        <v>100</v>
      </c>
      <c r="M84" s="66">
        <f t="shared" si="5"/>
        <v>100</v>
      </c>
      <c r="N84" s="47">
        <f t="shared" si="6"/>
        <v>3066500000</v>
      </c>
      <c r="O84" s="211" t="s">
        <v>409</v>
      </c>
    </row>
    <row r="85" spans="1:15" ht="17" thickTop="1" thickBot="1">
      <c r="A85" s="61">
        <v>56</v>
      </c>
      <c r="B85" s="76">
        <v>6375842</v>
      </c>
      <c r="C85" s="76" t="s">
        <v>173</v>
      </c>
      <c r="D85" s="62" t="s">
        <v>172</v>
      </c>
      <c r="E85" s="64" t="s">
        <v>171</v>
      </c>
      <c r="F85" s="64" t="s">
        <v>149</v>
      </c>
      <c r="G85" s="76">
        <v>1</v>
      </c>
      <c r="H85" s="65">
        <v>3895000</v>
      </c>
      <c r="I85" s="65">
        <v>3895000</v>
      </c>
      <c r="J85" s="65">
        <v>3895000</v>
      </c>
      <c r="K85" s="76">
        <v>1</v>
      </c>
      <c r="L85" s="76">
        <v>100</v>
      </c>
      <c r="M85" s="66">
        <f t="shared" si="5"/>
        <v>100</v>
      </c>
      <c r="N85" s="47">
        <f t="shared" si="6"/>
        <v>389500000</v>
      </c>
      <c r="O85" s="211" t="s">
        <v>409</v>
      </c>
    </row>
    <row r="86" spans="1:15" ht="17" thickTop="1" thickBot="1">
      <c r="A86" s="61">
        <v>57</v>
      </c>
      <c r="B86" s="76">
        <v>6988717</v>
      </c>
      <c r="C86" s="76" t="s">
        <v>170</v>
      </c>
      <c r="D86" s="62" t="s">
        <v>169</v>
      </c>
      <c r="E86" s="64" t="s">
        <v>168</v>
      </c>
      <c r="F86" s="64" t="s">
        <v>149</v>
      </c>
      <c r="G86" s="76">
        <v>1</v>
      </c>
      <c r="H86" s="65">
        <v>20000000</v>
      </c>
      <c r="I86" s="65">
        <v>20000000</v>
      </c>
      <c r="J86" s="65">
        <v>20000000</v>
      </c>
      <c r="K86" s="76">
        <v>1</v>
      </c>
      <c r="L86" s="76">
        <v>100</v>
      </c>
      <c r="M86" s="66">
        <f t="shared" si="5"/>
        <v>100</v>
      </c>
      <c r="N86" s="47">
        <f t="shared" si="6"/>
        <v>2000000000</v>
      </c>
      <c r="O86" s="211" t="s">
        <v>409</v>
      </c>
    </row>
    <row r="87" spans="1:15" ht="17" thickTop="1" thickBot="1">
      <c r="A87" s="61">
        <v>58</v>
      </c>
      <c r="B87" s="76">
        <v>7024912</v>
      </c>
      <c r="C87" s="76" t="s">
        <v>167</v>
      </c>
      <c r="D87" s="62" t="s">
        <v>166</v>
      </c>
      <c r="E87" s="64" t="s">
        <v>165</v>
      </c>
      <c r="F87" s="64" t="s">
        <v>149</v>
      </c>
      <c r="G87" s="76">
        <v>1</v>
      </c>
      <c r="H87" s="65">
        <v>3000000</v>
      </c>
      <c r="I87" s="65">
        <v>3000000</v>
      </c>
      <c r="J87" s="65">
        <v>3000000</v>
      </c>
      <c r="K87" s="76">
        <v>1</v>
      </c>
      <c r="L87" s="76">
        <v>100</v>
      </c>
      <c r="M87" s="66">
        <f t="shared" si="5"/>
        <v>100</v>
      </c>
      <c r="N87" s="47">
        <f t="shared" si="6"/>
        <v>300000000</v>
      </c>
      <c r="O87" s="211" t="s">
        <v>409</v>
      </c>
    </row>
    <row r="88" spans="1:15" ht="17" thickTop="1" thickBot="1">
      <c r="A88" s="61">
        <v>59</v>
      </c>
      <c r="B88" s="76">
        <v>7024911</v>
      </c>
      <c r="C88" s="76" t="s">
        <v>164</v>
      </c>
      <c r="D88" s="62" t="s">
        <v>163</v>
      </c>
      <c r="E88" s="64" t="s">
        <v>162</v>
      </c>
      <c r="F88" s="64" t="s">
        <v>149</v>
      </c>
      <c r="G88" s="76">
        <v>1</v>
      </c>
      <c r="H88" s="65">
        <v>60000000</v>
      </c>
      <c r="I88" s="65">
        <v>60000000</v>
      </c>
      <c r="J88" s="65">
        <v>60000000</v>
      </c>
      <c r="K88" s="76">
        <v>1</v>
      </c>
      <c r="L88" s="76">
        <v>100</v>
      </c>
      <c r="M88" s="66">
        <f t="shared" si="5"/>
        <v>100</v>
      </c>
      <c r="N88" s="47">
        <f t="shared" si="6"/>
        <v>6000000000</v>
      </c>
      <c r="O88" s="211" t="s">
        <v>409</v>
      </c>
    </row>
    <row r="89" spans="1:15" ht="17" thickTop="1" thickBot="1">
      <c r="A89" s="61">
        <v>60</v>
      </c>
      <c r="B89" s="76">
        <v>7024913</v>
      </c>
      <c r="C89" s="76" t="s">
        <v>161</v>
      </c>
      <c r="D89" s="62" t="s">
        <v>160</v>
      </c>
      <c r="E89" s="64" t="s">
        <v>159</v>
      </c>
      <c r="F89" s="64" t="s">
        <v>149</v>
      </c>
      <c r="G89" s="76">
        <v>1</v>
      </c>
      <c r="H89" s="65">
        <v>50000000</v>
      </c>
      <c r="I89" s="65">
        <v>50000000</v>
      </c>
      <c r="J89" s="65">
        <v>50000000</v>
      </c>
      <c r="K89" s="76">
        <v>1</v>
      </c>
      <c r="L89" s="76">
        <v>100</v>
      </c>
      <c r="M89" s="66">
        <f t="shared" si="5"/>
        <v>100</v>
      </c>
      <c r="N89" s="47">
        <f t="shared" si="6"/>
        <v>5000000000</v>
      </c>
      <c r="O89" s="211" t="s">
        <v>409</v>
      </c>
    </row>
    <row r="90" spans="1:15" ht="17" thickTop="1" thickBot="1">
      <c r="A90" s="61">
        <v>61</v>
      </c>
      <c r="B90" s="76">
        <v>7024906</v>
      </c>
      <c r="C90" s="76" t="s">
        <v>158</v>
      </c>
      <c r="D90" s="62" t="s">
        <v>157</v>
      </c>
      <c r="E90" s="64" t="s">
        <v>156</v>
      </c>
      <c r="F90" s="64" t="s">
        <v>149</v>
      </c>
      <c r="G90" s="76">
        <v>1</v>
      </c>
      <c r="H90" s="65">
        <v>35000000</v>
      </c>
      <c r="I90" s="65">
        <v>35000000</v>
      </c>
      <c r="J90" s="65">
        <v>35000000</v>
      </c>
      <c r="K90" s="76">
        <v>1</v>
      </c>
      <c r="L90" s="76">
        <v>100</v>
      </c>
      <c r="M90" s="66">
        <f t="shared" si="5"/>
        <v>100</v>
      </c>
      <c r="N90" s="47">
        <f t="shared" si="6"/>
        <v>3500000000</v>
      </c>
      <c r="O90" s="211" t="s">
        <v>409</v>
      </c>
    </row>
    <row r="91" spans="1:15" ht="17" thickTop="1" thickBot="1">
      <c r="A91" s="61">
        <v>62</v>
      </c>
      <c r="B91" s="76">
        <v>7024910</v>
      </c>
      <c r="C91" s="76" t="s">
        <v>155</v>
      </c>
      <c r="D91" s="62" t="s">
        <v>154</v>
      </c>
      <c r="E91" s="64" t="s">
        <v>153</v>
      </c>
      <c r="F91" s="64" t="s">
        <v>149</v>
      </c>
      <c r="G91" s="76">
        <v>1</v>
      </c>
      <c r="H91" s="65">
        <v>60000000</v>
      </c>
      <c r="I91" s="65">
        <v>60000000</v>
      </c>
      <c r="J91" s="65">
        <v>60000000</v>
      </c>
      <c r="K91" s="76">
        <v>1</v>
      </c>
      <c r="L91" s="76">
        <v>100</v>
      </c>
      <c r="M91" s="66">
        <f t="shared" si="5"/>
        <v>100</v>
      </c>
      <c r="N91" s="47">
        <f t="shared" si="6"/>
        <v>6000000000</v>
      </c>
      <c r="O91" s="211" t="s">
        <v>409</v>
      </c>
    </row>
    <row r="92" spans="1:15" ht="17" thickTop="1" thickBot="1">
      <c r="A92" s="61">
        <v>63</v>
      </c>
      <c r="B92" s="76">
        <v>6911688</v>
      </c>
      <c r="C92" s="76" t="s">
        <v>152</v>
      </c>
      <c r="D92" s="62" t="s">
        <v>151</v>
      </c>
      <c r="E92" s="64" t="s">
        <v>150</v>
      </c>
      <c r="F92" s="64" t="s">
        <v>149</v>
      </c>
      <c r="G92" s="76">
        <v>1</v>
      </c>
      <c r="H92" s="65">
        <v>27945000</v>
      </c>
      <c r="I92" s="65">
        <v>27945000</v>
      </c>
      <c r="J92" s="65">
        <v>27945000</v>
      </c>
      <c r="K92" s="76">
        <v>1</v>
      </c>
      <c r="L92" s="76">
        <v>100</v>
      </c>
      <c r="M92" s="66">
        <f t="shared" si="5"/>
        <v>100</v>
      </c>
      <c r="N92" s="47">
        <f t="shared" si="6"/>
        <v>2794500000</v>
      </c>
      <c r="O92" s="211" t="s">
        <v>409</v>
      </c>
    </row>
    <row r="93" spans="1:15" ht="17" thickTop="1" thickBot="1">
      <c r="A93" s="61"/>
      <c r="B93" s="62"/>
      <c r="C93" s="62"/>
      <c r="D93" s="63"/>
      <c r="E93" s="67"/>
      <c r="F93" s="64"/>
      <c r="G93" s="83">
        <f>SUM(G83:G92)</f>
        <v>10</v>
      </c>
      <c r="H93" s="83">
        <f>SUM(H83:H92)</f>
        <v>330505000</v>
      </c>
      <c r="I93" s="83">
        <f>SUM(I83:I92)</f>
        <v>330505000</v>
      </c>
      <c r="J93" s="83">
        <f>SUM(J83:J92)</f>
        <v>330505000</v>
      </c>
      <c r="K93" s="83">
        <f>SUM(K83:K92)</f>
        <v>10</v>
      </c>
      <c r="L93" s="78">
        <f>+N93/H93</f>
        <v>100</v>
      </c>
      <c r="M93" s="72">
        <f t="shared" si="5"/>
        <v>100</v>
      </c>
      <c r="N93" s="46">
        <f>SUM(N83:N92)</f>
        <v>33050500000</v>
      </c>
      <c r="O93" s="211" t="s">
        <v>409</v>
      </c>
    </row>
    <row r="94" spans="1:15" ht="17" thickTop="1" thickBot="1">
      <c r="A94" s="205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7"/>
      <c r="N94" s="43"/>
      <c r="O94" s="211" t="s">
        <v>409</v>
      </c>
    </row>
    <row r="95" spans="1:15" ht="17" thickTop="1" thickBot="1">
      <c r="A95" s="61">
        <v>64</v>
      </c>
      <c r="B95" s="76">
        <v>5948051</v>
      </c>
      <c r="C95" s="76" t="s">
        <v>148</v>
      </c>
      <c r="D95" s="62" t="s">
        <v>147</v>
      </c>
      <c r="E95" s="64" t="s">
        <v>146</v>
      </c>
      <c r="F95" s="64" t="s">
        <v>145</v>
      </c>
      <c r="G95" s="76">
        <v>1</v>
      </c>
      <c r="H95" s="65">
        <v>4000000</v>
      </c>
      <c r="I95" s="65">
        <v>4000000</v>
      </c>
      <c r="J95" s="65">
        <v>4000000</v>
      </c>
      <c r="K95" s="75">
        <v>1</v>
      </c>
      <c r="L95" s="62">
        <v>100</v>
      </c>
      <c r="M95" s="66">
        <f>+J95/H95*100</f>
        <v>100</v>
      </c>
      <c r="N95" s="47">
        <f>+L95*H95</f>
        <v>400000000</v>
      </c>
      <c r="O95" s="211" t="s">
        <v>409</v>
      </c>
    </row>
    <row r="96" spans="1:15" ht="17" thickTop="1" thickBot="1">
      <c r="A96" s="61">
        <v>65</v>
      </c>
      <c r="B96" s="62">
        <v>5948053</v>
      </c>
      <c r="C96" s="62" t="s">
        <v>144</v>
      </c>
      <c r="D96" s="62" t="s">
        <v>143</v>
      </c>
      <c r="E96" s="64" t="s">
        <v>142</v>
      </c>
      <c r="F96" s="64" t="s">
        <v>141</v>
      </c>
      <c r="G96" s="75">
        <v>1</v>
      </c>
      <c r="H96" s="65">
        <v>16000000</v>
      </c>
      <c r="I96" s="65">
        <v>15484016</v>
      </c>
      <c r="J96" s="65">
        <v>15484016</v>
      </c>
      <c r="K96" s="75">
        <v>1</v>
      </c>
      <c r="L96" s="62">
        <v>100</v>
      </c>
      <c r="M96" s="66">
        <f>+J96/H96*100</f>
        <v>96.775100000000009</v>
      </c>
      <c r="N96" s="47">
        <f>+L96*H96</f>
        <v>1600000000</v>
      </c>
      <c r="O96" s="211" t="s">
        <v>409</v>
      </c>
    </row>
    <row r="97" spans="1:15" ht="17" thickTop="1" thickBot="1">
      <c r="A97" s="61">
        <v>66</v>
      </c>
      <c r="B97" s="62">
        <v>6739001</v>
      </c>
      <c r="C97" s="62" t="s">
        <v>140</v>
      </c>
      <c r="D97" s="62" t="s">
        <v>139</v>
      </c>
      <c r="E97" s="64" t="s">
        <v>138</v>
      </c>
      <c r="F97" s="64" t="s">
        <v>137</v>
      </c>
      <c r="G97" s="75">
        <v>1</v>
      </c>
      <c r="H97" s="65">
        <v>21000000</v>
      </c>
      <c r="I97" s="65">
        <v>20807707</v>
      </c>
      <c r="J97" s="65">
        <v>20807707</v>
      </c>
      <c r="K97" s="75">
        <v>1</v>
      </c>
      <c r="L97" s="62">
        <v>100</v>
      </c>
      <c r="M97" s="66">
        <f>+J97/H97*100</f>
        <v>99.084319047619047</v>
      </c>
      <c r="N97" s="47">
        <f>+L97*H97</f>
        <v>2100000000</v>
      </c>
      <c r="O97" s="211" t="s">
        <v>409</v>
      </c>
    </row>
    <row r="98" spans="1:15" ht="17" thickTop="1" thickBot="1">
      <c r="A98" s="61"/>
      <c r="B98" s="62"/>
      <c r="C98" s="62"/>
      <c r="D98" s="62"/>
      <c r="E98" s="67" t="s">
        <v>136</v>
      </c>
      <c r="F98" s="64"/>
      <c r="G98" s="83">
        <f>SUM(G95:G97)</f>
        <v>3</v>
      </c>
      <c r="H98" s="84">
        <f>SUM(H95:H97)</f>
        <v>41000000</v>
      </c>
      <c r="I98" s="84">
        <f>SUM(I95:I97)</f>
        <v>40291723</v>
      </c>
      <c r="J98" s="84">
        <f>SUM(J95:J97)</f>
        <v>40291723</v>
      </c>
      <c r="K98" s="83">
        <f>SUM(K95:K97)</f>
        <v>3</v>
      </c>
      <c r="L98" s="78">
        <f>+N98/H98</f>
        <v>100</v>
      </c>
      <c r="M98" s="72">
        <f>+J98/H98*100</f>
        <v>98.272495121951223</v>
      </c>
      <c r="N98" s="46">
        <f>SUM(N95:N97)</f>
        <v>4100000000</v>
      </c>
      <c r="O98" s="211" t="s">
        <v>409</v>
      </c>
    </row>
    <row r="99" spans="1:15" ht="17" thickTop="1" thickBot="1">
      <c r="A99" s="205" t="s">
        <v>135</v>
      </c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7"/>
      <c r="N99" s="43"/>
      <c r="O99" s="211" t="s">
        <v>409</v>
      </c>
    </row>
    <row r="100" spans="1:15" ht="17" thickTop="1" thickBot="1">
      <c r="A100" s="61">
        <v>67</v>
      </c>
      <c r="B100" s="76">
        <v>7130256</v>
      </c>
      <c r="C100" s="62" t="s">
        <v>134</v>
      </c>
      <c r="D100" s="62" t="s">
        <v>133</v>
      </c>
      <c r="E100" s="64" t="s">
        <v>132</v>
      </c>
      <c r="F100" s="64" t="s">
        <v>131</v>
      </c>
      <c r="G100" s="75">
        <v>1</v>
      </c>
      <c r="H100" s="65">
        <v>25000000</v>
      </c>
      <c r="I100" s="65">
        <v>23594662</v>
      </c>
      <c r="J100" s="65">
        <v>23594662</v>
      </c>
      <c r="K100" s="76">
        <v>1</v>
      </c>
      <c r="L100" s="76">
        <v>100</v>
      </c>
      <c r="M100" s="66">
        <f t="shared" ref="M100:M105" si="7">+J100/H100*100</f>
        <v>94.378647999999998</v>
      </c>
      <c r="N100" s="47">
        <f>+L100*H100</f>
        <v>2500000000</v>
      </c>
      <c r="O100" s="211" t="s">
        <v>409</v>
      </c>
    </row>
    <row r="101" spans="1:15" ht="17" thickTop="1" thickBot="1">
      <c r="A101" s="61">
        <v>68</v>
      </c>
      <c r="B101" s="62">
        <v>7130259</v>
      </c>
      <c r="C101" s="62" t="s">
        <v>130</v>
      </c>
      <c r="D101" s="62" t="s">
        <v>129</v>
      </c>
      <c r="E101" s="64" t="s">
        <v>128</v>
      </c>
      <c r="F101" s="64" t="s">
        <v>127</v>
      </c>
      <c r="G101" s="75">
        <v>1</v>
      </c>
      <c r="H101" s="65">
        <v>20000000</v>
      </c>
      <c r="I101" s="65">
        <v>18337906</v>
      </c>
      <c r="J101" s="65">
        <v>18337906</v>
      </c>
      <c r="K101" s="62">
        <v>1</v>
      </c>
      <c r="L101" s="62">
        <v>100</v>
      </c>
      <c r="M101" s="66">
        <f t="shared" si="7"/>
        <v>91.689529999999991</v>
      </c>
      <c r="N101" s="47">
        <f>+L101*H101</f>
        <v>2000000000</v>
      </c>
      <c r="O101" s="211" t="s">
        <v>409</v>
      </c>
    </row>
    <row r="102" spans="1:15" ht="17" thickTop="1" thickBot="1">
      <c r="A102" s="61">
        <v>69</v>
      </c>
      <c r="B102" s="62">
        <v>7130260</v>
      </c>
      <c r="C102" s="62" t="s">
        <v>126</v>
      </c>
      <c r="D102" s="62" t="s">
        <v>125</v>
      </c>
      <c r="E102" s="64" t="s">
        <v>124</v>
      </c>
      <c r="F102" s="64" t="s">
        <v>116</v>
      </c>
      <c r="G102" s="75">
        <v>1</v>
      </c>
      <c r="H102" s="65">
        <v>20000000</v>
      </c>
      <c r="I102" s="65">
        <v>19501350</v>
      </c>
      <c r="J102" s="65">
        <v>19501350</v>
      </c>
      <c r="K102" s="75">
        <v>1</v>
      </c>
      <c r="L102" s="62">
        <v>100</v>
      </c>
      <c r="M102" s="66">
        <f t="shared" si="7"/>
        <v>97.506749999999997</v>
      </c>
      <c r="N102" s="47">
        <f>+L102*H102</f>
        <v>2000000000</v>
      </c>
      <c r="O102" s="211" t="s">
        <v>409</v>
      </c>
    </row>
    <row r="103" spans="1:15" ht="17" thickTop="1" thickBot="1">
      <c r="A103" s="61">
        <v>70</v>
      </c>
      <c r="B103" s="76">
        <v>7130251</v>
      </c>
      <c r="C103" s="62" t="s">
        <v>123</v>
      </c>
      <c r="D103" s="62" t="s">
        <v>122</v>
      </c>
      <c r="E103" s="64" t="s">
        <v>121</v>
      </c>
      <c r="F103" s="64" t="s">
        <v>120</v>
      </c>
      <c r="G103" s="75">
        <v>1</v>
      </c>
      <c r="H103" s="65">
        <v>25000000</v>
      </c>
      <c r="I103" s="65">
        <v>21601184</v>
      </c>
      <c r="J103" s="65">
        <v>15761965</v>
      </c>
      <c r="K103" s="76">
        <v>1</v>
      </c>
      <c r="L103" s="76">
        <v>75</v>
      </c>
      <c r="M103" s="66">
        <f t="shared" si="7"/>
        <v>63.04786</v>
      </c>
      <c r="N103" s="47">
        <f>+L103*H103</f>
        <v>1875000000</v>
      </c>
      <c r="O103" s="211" t="s">
        <v>409</v>
      </c>
    </row>
    <row r="104" spans="1:15" ht="17" thickTop="1" thickBot="1">
      <c r="A104" s="61">
        <v>71</v>
      </c>
      <c r="B104" s="62">
        <v>7130263</v>
      </c>
      <c r="C104" s="62" t="s">
        <v>119</v>
      </c>
      <c r="D104" s="62" t="s">
        <v>118</v>
      </c>
      <c r="E104" s="64" t="s">
        <v>117</v>
      </c>
      <c r="F104" s="64" t="s">
        <v>116</v>
      </c>
      <c r="G104" s="62">
        <v>1</v>
      </c>
      <c r="H104" s="65">
        <v>5500000</v>
      </c>
      <c r="I104" s="65">
        <v>5050000</v>
      </c>
      <c r="J104" s="65">
        <v>5050000</v>
      </c>
      <c r="K104" s="62">
        <v>1</v>
      </c>
      <c r="L104" s="62">
        <v>100</v>
      </c>
      <c r="M104" s="66">
        <f t="shared" si="7"/>
        <v>91.818181818181827</v>
      </c>
      <c r="N104" s="47">
        <f>+L104*H104</f>
        <v>550000000</v>
      </c>
      <c r="O104" s="211" t="s">
        <v>409</v>
      </c>
    </row>
    <row r="105" spans="1:15" ht="17" thickTop="1" thickBot="1">
      <c r="A105" s="61"/>
      <c r="B105" s="62"/>
      <c r="C105" s="62"/>
      <c r="D105" s="62"/>
      <c r="E105" s="67" t="s">
        <v>115</v>
      </c>
      <c r="F105" s="64"/>
      <c r="G105" s="83">
        <f>SUM(G100:G104)</f>
        <v>5</v>
      </c>
      <c r="H105" s="84">
        <f>SUM(H100:H104)</f>
        <v>95500000</v>
      </c>
      <c r="I105" s="84">
        <f>SUM(I100:I104)</f>
        <v>88085102</v>
      </c>
      <c r="J105" s="84">
        <f>SUM(J100:J104)</f>
        <v>82245883</v>
      </c>
      <c r="K105" s="83">
        <f>SUM(K100:K104)</f>
        <v>5</v>
      </c>
      <c r="L105" s="78">
        <f>+N105/H105</f>
        <v>93.455497382198956</v>
      </c>
      <c r="M105" s="72">
        <f t="shared" si="7"/>
        <v>86.121343455497382</v>
      </c>
      <c r="N105" s="46">
        <f>SUM(N100:N104)</f>
        <v>8925000000</v>
      </c>
      <c r="O105" s="211" t="s">
        <v>409</v>
      </c>
    </row>
    <row r="106" spans="1:15" ht="17" thickTop="1" thickBot="1">
      <c r="A106" s="205" t="s">
        <v>114</v>
      </c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7"/>
      <c r="N106" s="46"/>
      <c r="O106" s="211" t="s">
        <v>409</v>
      </c>
    </row>
    <row r="107" spans="1:15" ht="17" thickTop="1" thickBot="1">
      <c r="A107" s="61">
        <v>72</v>
      </c>
      <c r="B107" s="62">
        <v>7097676</v>
      </c>
      <c r="C107" s="62" t="s">
        <v>113</v>
      </c>
      <c r="D107" s="62" t="s">
        <v>112</v>
      </c>
      <c r="E107" s="64" t="s">
        <v>111</v>
      </c>
      <c r="F107" s="64" t="s">
        <v>110</v>
      </c>
      <c r="G107" s="83">
        <v>1</v>
      </c>
      <c r="H107" s="65">
        <v>29000000</v>
      </c>
      <c r="I107" s="65">
        <v>28998000</v>
      </c>
      <c r="J107" s="65">
        <v>28995000</v>
      </c>
      <c r="K107" s="75">
        <v>1</v>
      </c>
      <c r="L107" s="62">
        <v>100</v>
      </c>
      <c r="M107" s="66">
        <f>+J107/H107*100</f>
        <v>99.982758620689665</v>
      </c>
      <c r="N107" s="47">
        <f>+L107*H107</f>
        <v>2900000000</v>
      </c>
      <c r="O107" s="211" t="s">
        <v>409</v>
      </c>
    </row>
    <row r="108" spans="1:15" ht="17" thickTop="1" thickBot="1">
      <c r="A108" s="61"/>
      <c r="B108" s="62"/>
      <c r="C108" s="62"/>
      <c r="D108" s="62"/>
      <c r="E108" s="67" t="s">
        <v>109</v>
      </c>
      <c r="F108" s="64"/>
      <c r="G108" s="83">
        <f>SUM(G107)</f>
        <v>1</v>
      </c>
      <c r="H108" s="84">
        <f>SUM(H107)</f>
        <v>29000000</v>
      </c>
      <c r="I108" s="84">
        <f>SUM(I107)</f>
        <v>28998000</v>
      </c>
      <c r="J108" s="84">
        <f>SUM(J107)</f>
        <v>28995000</v>
      </c>
      <c r="K108" s="83">
        <f>SUM(K107)</f>
        <v>1</v>
      </c>
      <c r="L108" s="77">
        <f>+N108/H108</f>
        <v>100</v>
      </c>
      <c r="M108" s="72">
        <f>+J108/H108*100</f>
        <v>99.982758620689665</v>
      </c>
      <c r="N108" s="46">
        <f>SUM(N107)</f>
        <v>2900000000</v>
      </c>
      <c r="O108" s="211" t="s">
        <v>409</v>
      </c>
    </row>
    <row r="109" spans="1:15" ht="17" thickTop="1" thickBot="1">
      <c r="A109" s="205" t="s">
        <v>108</v>
      </c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7"/>
      <c r="N109" s="46"/>
      <c r="O109" s="211" t="s">
        <v>409</v>
      </c>
    </row>
    <row r="110" spans="1:15" ht="17" thickTop="1" thickBot="1">
      <c r="A110" s="61">
        <v>73</v>
      </c>
      <c r="B110" s="62">
        <v>7170477</v>
      </c>
      <c r="C110" s="62" t="s">
        <v>107</v>
      </c>
      <c r="D110" s="62" t="s">
        <v>106</v>
      </c>
      <c r="E110" s="64" t="s">
        <v>105</v>
      </c>
      <c r="F110" s="64" t="s">
        <v>104</v>
      </c>
      <c r="G110" s="83">
        <v>1</v>
      </c>
      <c r="H110" s="65">
        <v>100000000</v>
      </c>
      <c r="I110" s="65">
        <v>100000000</v>
      </c>
      <c r="J110" s="65">
        <v>100000000</v>
      </c>
      <c r="K110" s="75">
        <v>1</v>
      </c>
      <c r="L110" s="62">
        <v>100</v>
      </c>
      <c r="M110" s="66">
        <f>+J110/H110*100</f>
        <v>100</v>
      </c>
      <c r="N110" s="47">
        <f>+L110*H110</f>
        <v>10000000000</v>
      </c>
      <c r="O110" s="211" t="s">
        <v>409</v>
      </c>
    </row>
    <row r="111" spans="1:15" ht="17" thickTop="1" thickBot="1">
      <c r="A111" s="61"/>
      <c r="B111" s="62"/>
      <c r="C111" s="62"/>
      <c r="D111" s="62"/>
      <c r="E111" s="67"/>
      <c r="F111" s="64"/>
      <c r="G111" s="83">
        <f>SUM(G110)</f>
        <v>1</v>
      </c>
      <c r="H111" s="84">
        <f>SUM(H110)</f>
        <v>100000000</v>
      </c>
      <c r="I111" s="83">
        <f>SUM(I110)</f>
        <v>100000000</v>
      </c>
      <c r="J111" s="83">
        <f>SUM(J110)</f>
        <v>100000000</v>
      </c>
      <c r="K111" s="83">
        <f>SUM(K110)</f>
        <v>1</v>
      </c>
      <c r="L111" s="77">
        <f>+N111/H111</f>
        <v>100</v>
      </c>
      <c r="M111" s="72">
        <f>+J111/H111*100</f>
        <v>100</v>
      </c>
      <c r="N111" s="46">
        <f>SUM(N110)</f>
        <v>10000000000</v>
      </c>
      <c r="O111" s="211" t="s">
        <v>409</v>
      </c>
    </row>
    <row r="112" spans="1:15" ht="17" thickTop="1" thickBot="1">
      <c r="A112" s="208" t="s">
        <v>103</v>
      </c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10"/>
      <c r="N112" s="47"/>
      <c r="O112" s="211" t="s">
        <v>409</v>
      </c>
    </row>
    <row r="113" spans="1:15" ht="17" thickTop="1" thickBot="1">
      <c r="A113" s="116">
        <v>74</v>
      </c>
      <c r="B113" s="117">
        <v>7013701</v>
      </c>
      <c r="C113" s="117" t="s">
        <v>102</v>
      </c>
      <c r="D113" s="117" t="s">
        <v>101</v>
      </c>
      <c r="E113" s="118" t="s">
        <v>100</v>
      </c>
      <c r="F113" s="118" t="s">
        <v>99</v>
      </c>
      <c r="G113" s="117">
        <v>1</v>
      </c>
      <c r="H113" s="119">
        <v>40000000</v>
      </c>
      <c r="I113" s="119">
        <v>40000000</v>
      </c>
      <c r="J113" s="119">
        <v>40000000</v>
      </c>
      <c r="K113" s="120">
        <v>1</v>
      </c>
      <c r="L113" s="117">
        <v>100</v>
      </c>
      <c r="M113" s="121">
        <f>+J113*100/H113</f>
        <v>100</v>
      </c>
      <c r="N113" s="47">
        <f t="shared" ref="N113:N119" si="8">+L113*H113</f>
        <v>4000000000</v>
      </c>
      <c r="O113" s="211" t="s">
        <v>409</v>
      </c>
    </row>
    <row r="114" spans="1:15" ht="17" thickTop="1" thickBot="1">
      <c r="A114" s="116">
        <v>75</v>
      </c>
      <c r="B114" s="117">
        <v>7131342</v>
      </c>
      <c r="C114" s="117" t="s">
        <v>98</v>
      </c>
      <c r="D114" s="117" t="s">
        <v>97</v>
      </c>
      <c r="E114" s="118" t="s">
        <v>96</v>
      </c>
      <c r="F114" s="118" t="s">
        <v>95</v>
      </c>
      <c r="G114" s="117">
        <v>1</v>
      </c>
      <c r="H114" s="119">
        <v>15000000</v>
      </c>
      <c r="I114" s="119">
        <v>13679619</v>
      </c>
      <c r="J114" s="119">
        <v>13679619</v>
      </c>
      <c r="K114" s="117">
        <v>1</v>
      </c>
      <c r="L114" s="117">
        <v>91.2</v>
      </c>
      <c r="M114" s="121">
        <f t="shared" ref="M114:M120" si="9">+J114/H114*100</f>
        <v>91.197459999999992</v>
      </c>
      <c r="N114" s="47">
        <f t="shared" si="8"/>
        <v>1368000000</v>
      </c>
      <c r="O114" s="211" t="s">
        <v>409</v>
      </c>
    </row>
    <row r="115" spans="1:15" ht="17" thickTop="1" thickBot="1">
      <c r="A115" s="116">
        <v>76</v>
      </c>
      <c r="B115" s="117">
        <v>7062548</v>
      </c>
      <c r="C115" s="117" t="s">
        <v>94</v>
      </c>
      <c r="D115" s="117" t="s">
        <v>93</v>
      </c>
      <c r="E115" s="118" t="s">
        <v>92</v>
      </c>
      <c r="F115" s="118" t="s">
        <v>91</v>
      </c>
      <c r="G115" s="117">
        <v>1</v>
      </c>
      <c r="H115" s="119">
        <v>10000000</v>
      </c>
      <c r="I115" s="119">
        <v>9500000</v>
      </c>
      <c r="J115" s="119">
        <v>9500000</v>
      </c>
      <c r="K115" s="122">
        <v>1</v>
      </c>
      <c r="L115" s="123">
        <v>100</v>
      </c>
      <c r="M115" s="121">
        <f t="shared" si="9"/>
        <v>95</v>
      </c>
      <c r="N115" s="47">
        <f t="shared" si="8"/>
        <v>1000000000</v>
      </c>
      <c r="O115" s="211" t="s">
        <v>409</v>
      </c>
    </row>
    <row r="116" spans="1:15" ht="17" thickTop="1" thickBot="1">
      <c r="A116" s="116">
        <v>77</v>
      </c>
      <c r="B116" s="117">
        <v>7131336</v>
      </c>
      <c r="C116" s="117" t="s">
        <v>90</v>
      </c>
      <c r="D116" s="117">
        <v>45164812221</v>
      </c>
      <c r="E116" s="118" t="s">
        <v>89</v>
      </c>
      <c r="F116" s="118" t="s">
        <v>88</v>
      </c>
      <c r="G116" s="117">
        <v>1</v>
      </c>
      <c r="H116" s="119">
        <v>50000000</v>
      </c>
      <c r="I116" s="119">
        <v>44333732</v>
      </c>
      <c r="J116" s="119">
        <v>44333732</v>
      </c>
      <c r="K116" s="120">
        <v>1</v>
      </c>
      <c r="L116" s="123">
        <v>99</v>
      </c>
      <c r="M116" s="121">
        <f t="shared" si="9"/>
        <v>88.667463999999995</v>
      </c>
      <c r="N116" s="47">
        <f t="shared" si="8"/>
        <v>4950000000</v>
      </c>
      <c r="O116" s="211" t="s">
        <v>409</v>
      </c>
    </row>
    <row r="117" spans="1:15" ht="17" thickTop="1" thickBot="1">
      <c r="A117" s="116">
        <v>78</v>
      </c>
      <c r="B117" s="117">
        <v>7013679</v>
      </c>
      <c r="C117" s="117" t="s">
        <v>87</v>
      </c>
      <c r="D117" s="124" t="s">
        <v>86</v>
      </c>
      <c r="E117" s="118" t="s">
        <v>85</v>
      </c>
      <c r="F117" s="118" t="s">
        <v>84</v>
      </c>
      <c r="G117" s="117">
        <v>1</v>
      </c>
      <c r="H117" s="119">
        <v>60000000</v>
      </c>
      <c r="I117" s="119">
        <v>52350000</v>
      </c>
      <c r="J117" s="119">
        <v>52350000</v>
      </c>
      <c r="K117" s="117">
        <v>1</v>
      </c>
      <c r="L117" s="117">
        <v>100</v>
      </c>
      <c r="M117" s="121">
        <f t="shared" si="9"/>
        <v>87.25</v>
      </c>
      <c r="N117" s="47">
        <f t="shared" si="8"/>
        <v>6000000000</v>
      </c>
      <c r="O117" s="211" t="s">
        <v>409</v>
      </c>
    </row>
    <row r="118" spans="1:15" ht="17" thickTop="1" thickBot="1">
      <c r="A118" s="116">
        <v>79</v>
      </c>
      <c r="B118" s="117">
        <v>6954566</v>
      </c>
      <c r="C118" s="117" t="s">
        <v>83</v>
      </c>
      <c r="D118" s="117" t="s">
        <v>82</v>
      </c>
      <c r="E118" s="118" t="s">
        <v>81</v>
      </c>
      <c r="F118" s="118" t="s">
        <v>80</v>
      </c>
      <c r="G118" s="117">
        <v>1</v>
      </c>
      <c r="H118" s="119">
        <v>50000000</v>
      </c>
      <c r="I118" s="119">
        <v>49814528</v>
      </c>
      <c r="J118" s="119">
        <v>49814528</v>
      </c>
      <c r="K118" s="117">
        <v>1</v>
      </c>
      <c r="L118" s="117">
        <v>100</v>
      </c>
      <c r="M118" s="121">
        <f t="shared" si="9"/>
        <v>99.629056000000006</v>
      </c>
      <c r="N118" s="47">
        <f t="shared" si="8"/>
        <v>5000000000</v>
      </c>
      <c r="O118" s="211" t="s">
        <v>409</v>
      </c>
    </row>
    <row r="119" spans="1:15" ht="17" thickTop="1" thickBot="1">
      <c r="A119" s="116">
        <v>80</v>
      </c>
      <c r="B119" s="117">
        <v>6954572</v>
      </c>
      <c r="C119" s="117" t="s">
        <v>79</v>
      </c>
      <c r="D119" s="117" t="s">
        <v>78</v>
      </c>
      <c r="E119" s="118" t="s">
        <v>77</v>
      </c>
      <c r="F119" s="118" t="s">
        <v>76</v>
      </c>
      <c r="G119" s="122">
        <v>1</v>
      </c>
      <c r="H119" s="119">
        <v>20000000</v>
      </c>
      <c r="I119" s="119">
        <v>20000000</v>
      </c>
      <c r="J119" s="119">
        <v>20000000</v>
      </c>
      <c r="K119" s="117">
        <v>1</v>
      </c>
      <c r="L119" s="117">
        <v>100</v>
      </c>
      <c r="M119" s="121">
        <f t="shared" si="9"/>
        <v>100</v>
      </c>
      <c r="N119" s="47">
        <f t="shared" si="8"/>
        <v>2000000000</v>
      </c>
      <c r="O119" s="211" t="s">
        <v>409</v>
      </c>
    </row>
    <row r="120" spans="1:15" ht="17" thickTop="1" thickBot="1">
      <c r="A120" s="116"/>
      <c r="B120" s="117"/>
      <c r="C120" s="117"/>
      <c r="D120" s="117"/>
      <c r="E120" s="125" t="s">
        <v>75</v>
      </c>
      <c r="F120" s="118"/>
      <c r="G120" s="126">
        <f>SUM(G113:G119)</f>
        <v>7</v>
      </c>
      <c r="H120" s="127">
        <f>SUM(H113:H119)</f>
        <v>245000000</v>
      </c>
      <c r="I120" s="127">
        <f>SUM(I113:I119)</f>
        <v>229677879</v>
      </c>
      <c r="J120" s="127">
        <f>SUM(J113:J119)</f>
        <v>229677879</v>
      </c>
      <c r="K120" s="126">
        <f>SUM(K113:K119)</f>
        <v>7</v>
      </c>
      <c r="L120" s="128">
        <f>+N120/H120</f>
        <v>99.257142857142853</v>
      </c>
      <c r="M120" s="129">
        <f t="shared" si="9"/>
        <v>93.746073061224493</v>
      </c>
      <c r="N120" s="46">
        <f>SUM(N113:N119)</f>
        <v>24318000000</v>
      </c>
      <c r="O120" s="211" t="s">
        <v>409</v>
      </c>
    </row>
    <row r="121" spans="1:15" ht="17" thickTop="1" thickBot="1">
      <c r="A121" s="205" t="s">
        <v>74</v>
      </c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7"/>
      <c r="N121" s="47"/>
      <c r="O121" s="211" t="s">
        <v>409</v>
      </c>
    </row>
    <row r="122" spans="1:15" ht="17" thickTop="1" thickBot="1">
      <c r="A122" s="61">
        <v>81</v>
      </c>
      <c r="B122" s="62">
        <v>7045233</v>
      </c>
      <c r="C122" s="62" t="s">
        <v>73</v>
      </c>
      <c r="D122" s="62" t="s">
        <v>72</v>
      </c>
      <c r="E122" s="64" t="s">
        <v>71</v>
      </c>
      <c r="F122" s="64" t="s">
        <v>70</v>
      </c>
      <c r="G122" s="75">
        <v>1</v>
      </c>
      <c r="H122" s="65">
        <v>15000000</v>
      </c>
      <c r="I122" s="65">
        <v>13625001</v>
      </c>
      <c r="J122" s="65">
        <v>13625001</v>
      </c>
      <c r="K122" s="62">
        <v>1</v>
      </c>
      <c r="L122" s="62">
        <v>100</v>
      </c>
      <c r="M122" s="66">
        <f>+J122/H122*100</f>
        <v>90.833339999999993</v>
      </c>
      <c r="N122" s="47">
        <f>+L122*H122</f>
        <v>1500000000</v>
      </c>
      <c r="O122" s="211" t="s">
        <v>409</v>
      </c>
    </row>
    <row r="123" spans="1:15" ht="17" thickTop="1" thickBot="1">
      <c r="A123" s="61"/>
      <c r="B123" s="62"/>
      <c r="C123" s="62"/>
      <c r="D123" s="62"/>
      <c r="E123" s="67" t="s">
        <v>69</v>
      </c>
      <c r="F123" s="64"/>
      <c r="G123" s="83">
        <f>SUM(G122)</f>
        <v>1</v>
      </c>
      <c r="H123" s="84">
        <f>SUM(H122)</f>
        <v>15000000</v>
      </c>
      <c r="I123" s="84">
        <f>SUM(I122)</f>
        <v>13625001</v>
      </c>
      <c r="J123" s="84">
        <f>SUM(J122)</f>
        <v>13625001</v>
      </c>
      <c r="K123" s="83">
        <f>SUM(K122)</f>
        <v>1</v>
      </c>
      <c r="L123" s="77">
        <f>+N123/H123</f>
        <v>100</v>
      </c>
      <c r="M123" s="72">
        <f>+J123/H123*100</f>
        <v>90.833339999999993</v>
      </c>
      <c r="N123" s="46">
        <f>SUM(N122)</f>
        <v>1500000000</v>
      </c>
      <c r="O123" s="211" t="s">
        <v>409</v>
      </c>
    </row>
    <row r="124" spans="1:15" ht="17" thickTop="1" thickBot="1">
      <c r="A124" s="205" t="s">
        <v>68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7"/>
      <c r="N124" s="47"/>
      <c r="O124" s="211" t="s">
        <v>409</v>
      </c>
    </row>
    <row r="125" spans="1:15" ht="17" thickTop="1" thickBot="1">
      <c r="A125" s="61">
        <v>82</v>
      </c>
      <c r="B125" s="62">
        <v>6911702</v>
      </c>
      <c r="C125" s="62" t="s">
        <v>67</v>
      </c>
      <c r="D125" s="62" t="s">
        <v>66</v>
      </c>
      <c r="E125" s="64" t="s">
        <v>65</v>
      </c>
      <c r="F125" s="64" t="s">
        <v>64</v>
      </c>
      <c r="G125" s="75">
        <v>1</v>
      </c>
      <c r="H125" s="65">
        <v>2000000</v>
      </c>
      <c r="I125" s="65">
        <v>2000000</v>
      </c>
      <c r="J125" s="65">
        <v>2000000</v>
      </c>
      <c r="K125" s="62">
        <v>1</v>
      </c>
      <c r="L125" s="62">
        <v>100</v>
      </c>
      <c r="M125" s="66">
        <f>+J125/H125*100</f>
        <v>100</v>
      </c>
      <c r="N125" s="47">
        <f>+L125*H125</f>
        <v>200000000</v>
      </c>
      <c r="O125" s="211" t="s">
        <v>409</v>
      </c>
    </row>
    <row r="126" spans="1:15" ht="17" thickTop="1" thickBot="1">
      <c r="A126" s="61"/>
      <c r="B126" s="62"/>
      <c r="C126" s="62"/>
      <c r="D126" s="62"/>
      <c r="E126" s="67" t="s">
        <v>63</v>
      </c>
      <c r="F126" s="64"/>
      <c r="G126" s="83">
        <f>SUM(G125)</f>
        <v>1</v>
      </c>
      <c r="H126" s="84">
        <f>SUM(H125)</f>
        <v>2000000</v>
      </c>
      <c r="I126" s="84">
        <f>SUM(I125)</f>
        <v>2000000</v>
      </c>
      <c r="J126" s="84">
        <f>SUM(J125)</f>
        <v>2000000</v>
      </c>
      <c r="K126" s="83">
        <f>SUM(K125)</f>
        <v>1</v>
      </c>
      <c r="L126" s="78">
        <f>+N126/H126</f>
        <v>100</v>
      </c>
      <c r="M126" s="72">
        <f>+J126/H126*100</f>
        <v>100</v>
      </c>
      <c r="N126" s="46">
        <f>SUM(N125)</f>
        <v>200000000</v>
      </c>
      <c r="O126" s="211" t="s">
        <v>409</v>
      </c>
    </row>
    <row r="127" spans="1:15" ht="17" thickTop="1" thickBot="1">
      <c r="A127" s="205" t="s">
        <v>62</v>
      </c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7"/>
      <c r="N127" s="47"/>
      <c r="O127" s="211" t="s">
        <v>409</v>
      </c>
    </row>
    <row r="128" spans="1:15" ht="17" thickTop="1" thickBot="1">
      <c r="A128" s="61">
        <v>83</v>
      </c>
      <c r="B128" s="62">
        <v>7078512</v>
      </c>
      <c r="C128" s="62" t="s">
        <v>61</v>
      </c>
      <c r="D128" s="62" t="s">
        <v>60</v>
      </c>
      <c r="E128" s="64" t="s">
        <v>59</v>
      </c>
      <c r="F128" s="64" t="s">
        <v>58</v>
      </c>
      <c r="G128" s="75">
        <v>1</v>
      </c>
      <c r="H128" s="65">
        <v>15000000</v>
      </c>
      <c r="I128" s="65">
        <v>13560514</v>
      </c>
      <c r="J128" s="65">
        <v>13560514</v>
      </c>
      <c r="K128" s="62">
        <v>1</v>
      </c>
      <c r="L128" s="62">
        <v>100</v>
      </c>
      <c r="M128" s="66">
        <f>+J128/H128*100</f>
        <v>90.403426666666661</v>
      </c>
      <c r="N128" s="47">
        <f>+L128*H128</f>
        <v>1500000000</v>
      </c>
      <c r="O128" s="211" t="s">
        <v>409</v>
      </c>
    </row>
    <row r="129" spans="1:15" ht="17" thickTop="1" thickBot="1">
      <c r="A129" s="61">
        <v>84</v>
      </c>
      <c r="B129" s="62">
        <v>7078502</v>
      </c>
      <c r="C129" s="62" t="s">
        <v>57</v>
      </c>
      <c r="D129" s="62" t="s">
        <v>56</v>
      </c>
      <c r="E129" s="64" t="s">
        <v>55</v>
      </c>
      <c r="F129" s="64" t="s">
        <v>54</v>
      </c>
      <c r="G129" s="75">
        <v>1</v>
      </c>
      <c r="H129" s="65">
        <v>2500000</v>
      </c>
      <c r="I129" s="65">
        <v>2500000</v>
      </c>
      <c r="J129" s="65">
        <v>2500000</v>
      </c>
      <c r="K129" s="62">
        <v>1</v>
      </c>
      <c r="L129" s="62">
        <v>100</v>
      </c>
      <c r="M129" s="66">
        <f>+J129/H129*100</f>
        <v>100</v>
      </c>
      <c r="N129" s="47">
        <f>+L129*H129</f>
        <v>250000000</v>
      </c>
      <c r="O129" s="211" t="s">
        <v>409</v>
      </c>
    </row>
    <row r="130" spans="1:15" ht="17" thickTop="1" thickBot="1">
      <c r="A130" s="61">
        <v>85</v>
      </c>
      <c r="B130" s="62">
        <v>7027449</v>
      </c>
      <c r="C130" s="62" t="s">
        <v>53</v>
      </c>
      <c r="D130" s="62" t="s">
        <v>52</v>
      </c>
      <c r="E130" s="64" t="s">
        <v>51</v>
      </c>
      <c r="F130" s="64" t="s">
        <v>50</v>
      </c>
      <c r="G130" s="75">
        <v>1</v>
      </c>
      <c r="H130" s="65">
        <v>7500000</v>
      </c>
      <c r="I130" s="65">
        <v>6750000</v>
      </c>
      <c r="J130" s="65">
        <v>6750000</v>
      </c>
      <c r="K130" s="62">
        <v>1</v>
      </c>
      <c r="L130" s="62">
        <v>100</v>
      </c>
      <c r="M130" s="66">
        <f>+J130/H130*100</f>
        <v>90</v>
      </c>
      <c r="N130" s="47">
        <f>+L130*H130</f>
        <v>750000000</v>
      </c>
      <c r="O130" s="211" t="s">
        <v>409</v>
      </c>
    </row>
    <row r="131" spans="1:15" ht="17" thickTop="1" thickBot="1">
      <c r="A131" s="87"/>
      <c r="B131" s="62"/>
      <c r="C131" s="62"/>
      <c r="D131" s="62"/>
      <c r="E131" s="67" t="s">
        <v>49</v>
      </c>
      <c r="F131" s="64"/>
      <c r="G131" s="83">
        <f>SUM(G128:G130)</f>
        <v>3</v>
      </c>
      <c r="H131" s="84">
        <f>SUM(H128:H130)</f>
        <v>25000000</v>
      </c>
      <c r="I131" s="84">
        <f>SUM(I128:I130)</f>
        <v>22810514</v>
      </c>
      <c r="J131" s="84">
        <f>SUM(J128:J130)</f>
        <v>22810514</v>
      </c>
      <c r="K131" s="83">
        <f>SUM(K128:K130)</f>
        <v>3</v>
      </c>
      <c r="L131" s="77">
        <f>+N131/H131</f>
        <v>100</v>
      </c>
      <c r="M131" s="72">
        <f>+J131/H131*100</f>
        <v>91.242056000000005</v>
      </c>
      <c r="N131" s="46">
        <f>SUM(N128:N130)</f>
        <v>2500000000</v>
      </c>
      <c r="O131" s="211" t="s">
        <v>409</v>
      </c>
    </row>
    <row r="132" spans="1:15" ht="17" thickTop="1" thickBot="1">
      <c r="A132" s="205" t="s">
        <v>48</v>
      </c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7"/>
      <c r="N132" s="47"/>
      <c r="O132" s="211" t="s">
        <v>409</v>
      </c>
    </row>
    <row r="133" spans="1:15" ht="17" thickTop="1" thickBot="1">
      <c r="A133" s="61">
        <v>86</v>
      </c>
      <c r="B133" s="62">
        <v>7819354</v>
      </c>
      <c r="C133" s="62" t="s">
        <v>47</v>
      </c>
      <c r="D133" s="62" t="s">
        <v>46</v>
      </c>
      <c r="E133" s="64" t="s">
        <v>45</v>
      </c>
      <c r="F133" s="64" t="s">
        <v>44</v>
      </c>
      <c r="G133" s="75">
        <v>1</v>
      </c>
      <c r="H133" s="65">
        <v>12200000</v>
      </c>
      <c r="I133" s="65">
        <v>12200000</v>
      </c>
      <c r="J133" s="65">
        <v>12200000</v>
      </c>
      <c r="K133" s="62">
        <v>1</v>
      </c>
      <c r="L133" s="62">
        <v>100</v>
      </c>
      <c r="M133" s="66">
        <f>+J133/H133*100</f>
        <v>100</v>
      </c>
      <c r="N133" s="47">
        <f>+L133*H133</f>
        <v>1220000000</v>
      </c>
      <c r="O133" s="211" t="s">
        <v>409</v>
      </c>
    </row>
    <row r="134" spans="1:15" ht="17" thickTop="1" thickBot="1">
      <c r="A134" s="61">
        <v>87</v>
      </c>
      <c r="B134" s="62">
        <v>7078588</v>
      </c>
      <c r="C134" s="62" t="s">
        <v>43</v>
      </c>
      <c r="D134" s="62" t="s">
        <v>42</v>
      </c>
      <c r="E134" s="64" t="s">
        <v>41</v>
      </c>
      <c r="F134" s="64" t="s">
        <v>40</v>
      </c>
      <c r="G134" s="75">
        <v>1</v>
      </c>
      <c r="H134" s="65">
        <v>4500000</v>
      </c>
      <c r="I134" s="65">
        <v>4500000</v>
      </c>
      <c r="J134" s="65">
        <v>4500000</v>
      </c>
      <c r="K134" s="62">
        <v>1</v>
      </c>
      <c r="L134" s="62">
        <v>100</v>
      </c>
      <c r="M134" s="66">
        <f>+J134/H134*100</f>
        <v>100</v>
      </c>
      <c r="N134" s="47">
        <f>+L134*H134</f>
        <v>450000000</v>
      </c>
      <c r="O134" s="211" t="s">
        <v>409</v>
      </c>
    </row>
    <row r="135" spans="1:15" ht="17" thickTop="1" thickBot="1">
      <c r="A135" s="61"/>
      <c r="B135" s="62"/>
      <c r="C135" s="62"/>
      <c r="D135" s="62"/>
      <c r="E135" s="67" t="s">
        <v>39</v>
      </c>
      <c r="F135" s="64"/>
      <c r="G135" s="83">
        <f>SUM(G133:G134)</f>
        <v>2</v>
      </c>
      <c r="H135" s="84">
        <f>SUM(H133:H134)</f>
        <v>16700000</v>
      </c>
      <c r="I135" s="84">
        <f>SUM(I133:I134)</f>
        <v>16700000</v>
      </c>
      <c r="J135" s="84">
        <f>SUM(J133:J134)</f>
        <v>16700000</v>
      </c>
      <c r="K135" s="83">
        <f>SUM(K133:K134)</f>
        <v>2</v>
      </c>
      <c r="L135" s="71">
        <f>+N135/H135</f>
        <v>100</v>
      </c>
      <c r="M135" s="72">
        <f>+J135/H135*100</f>
        <v>100</v>
      </c>
      <c r="N135" s="41">
        <f>SUM(N133:N134)</f>
        <v>1670000000</v>
      </c>
      <c r="O135" s="211" t="s">
        <v>409</v>
      </c>
    </row>
    <row r="136" spans="1:15" ht="17" thickTop="1" thickBot="1">
      <c r="A136" s="205" t="s">
        <v>38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7"/>
      <c r="N136" s="45"/>
      <c r="O136" s="211" t="s">
        <v>409</v>
      </c>
    </row>
    <row r="137" spans="1:15" ht="17" thickTop="1" thickBot="1">
      <c r="A137" s="61">
        <v>88</v>
      </c>
      <c r="B137" s="62">
        <v>6997617</v>
      </c>
      <c r="C137" s="62" t="s">
        <v>37</v>
      </c>
      <c r="D137" s="62" t="s">
        <v>36</v>
      </c>
      <c r="E137" s="64" t="s">
        <v>35</v>
      </c>
      <c r="F137" s="64" t="s">
        <v>34</v>
      </c>
      <c r="G137" s="75">
        <v>1</v>
      </c>
      <c r="H137" s="65">
        <v>9800000</v>
      </c>
      <c r="I137" s="88">
        <v>8824334</v>
      </c>
      <c r="J137" s="88">
        <v>8824334</v>
      </c>
      <c r="K137" s="75">
        <v>1</v>
      </c>
      <c r="L137" s="62">
        <v>100</v>
      </c>
      <c r="M137" s="66">
        <f>+J137/H137*100</f>
        <v>90.044224489795923</v>
      </c>
      <c r="N137" s="44">
        <f>+L137*H137</f>
        <v>980000000</v>
      </c>
      <c r="O137" s="211" t="s">
        <v>409</v>
      </c>
    </row>
    <row r="138" spans="1:15" ht="17" thickTop="1" thickBot="1">
      <c r="A138" s="89">
        <v>89</v>
      </c>
      <c r="B138" s="62">
        <v>6997619</v>
      </c>
      <c r="C138" s="62" t="s">
        <v>33</v>
      </c>
      <c r="D138" s="62" t="s">
        <v>32</v>
      </c>
      <c r="E138" s="64" t="s">
        <v>31</v>
      </c>
      <c r="F138" s="64" t="s">
        <v>30</v>
      </c>
      <c r="G138" s="75">
        <v>1</v>
      </c>
      <c r="H138" s="88">
        <v>9500000</v>
      </c>
      <c r="I138" s="88">
        <v>8200000</v>
      </c>
      <c r="J138" s="88">
        <v>8200000</v>
      </c>
      <c r="K138" s="75">
        <v>1</v>
      </c>
      <c r="L138" s="62">
        <v>100</v>
      </c>
      <c r="M138" s="66">
        <f>+J138/H138*100</f>
        <v>86.31578947368422</v>
      </c>
      <c r="N138" s="44">
        <f>+L138*H138</f>
        <v>950000000</v>
      </c>
      <c r="O138" s="211" t="s">
        <v>409</v>
      </c>
    </row>
    <row r="139" spans="1:15" ht="17" thickTop="1" thickBot="1">
      <c r="A139" s="61"/>
      <c r="B139" s="62"/>
      <c r="C139" s="62"/>
      <c r="D139" s="62"/>
      <c r="E139" s="67" t="s">
        <v>29</v>
      </c>
      <c r="F139" s="64"/>
      <c r="G139" s="83">
        <f>SUM(G137:G138)</f>
        <v>2</v>
      </c>
      <c r="H139" s="84">
        <f>SUM(H137:H138)</f>
        <v>19300000</v>
      </c>
      <c r="I139" s="84">
        <f>SUM(I137:I138)</f>
        <v>17024334</v>
      </c>
      <c r="J139" s="84">
        <f>SUM(J137:J138)</f>
        <v>17024334</v>
      </c>
      <c r="K139" s="83">
        <f>SUM(K137:K138)</f>
        <v>2</v>
      </c>
      <c r="L139" s="77">
        <f>+N139/H139</f>
        <v>100</v>
      </c>
      <c r="M139" s="72">
        <f>+J139/H139*100</f>
        <v>88.208984455958557</v>
      </c>
      <c r="N139" s="43">
        <f>SUM(N137:N138)</f>
        <v>1930000000</v>
      </c>
      <c r="O139" s="211" t="s">
        <v>409</v>
      </c>
    </row>
    <row r="140" spans="1:15" ht="17" thickTop="1" thickBot="1">
      <c r="A140" s="90"/>
      <c r="B140" s="91"/>
      <c r="C140" s="91"/>
      <c r="D140" s="91"/>
      <c r="E140" s="92" t="s">
        <v>28</v>
      </c>
      <c r="F140" s="93"/>
      <c r="G140" s="42">
        <f>+G8+G18+G23+G28+G34+G38+G50+G53+G60+G65+G71+G76+G81+G93+G98+G105+G108+G111+G120+G123+G126+G131+G135+G139</f>
        <v>90</v>
      </c>
      <c r="H140" s="42">
        <f>+H8+H18+H23+H28+H34+H38+H50+H53+H60+H65+H71+H76+H81+H93+H98+H105+H108+H111+H120+H123+H126+H131+H135+H139</f>
        <v>2175539000</v>
      </c>
      <c r="I140" s="42">
        <f>+I8+I18+I23+I28+I34+I38+I50+I53+I60+I65+I71+I76+I81+I93+I98+I105+I108+I111+I120+I123+I126+I131+I135+I139</f>
        <v>2094620445</v>
      </c>
      <c r="J140" s="42">
        <f>+J8+J18+J23+J28+J34+J38+J50+J53+J60+J65+J71+J76+J81+J93+J98+J105+J108+J111+J120+J123+J126+J131+J135+J139</f>
        <v>2082611212</v>
      </c>
      <c r="K140" s="42">
        <f>+K8+K18+K23+K28+K34+K38+K50+K53+K60+K65+K71+K76+K81+K93+K98+K105+K108+K111+K120+K123+K126+K131+K135+K139</f>
        <v>82</v>
      </c>
      <c r="L140" s="94">
        <f>+N140/H140</f>
        <v>97.612545672589647</v>
      </c>
      <c r="M140" s="95">
        <f>+J140/H140*100</f>
        <v>95.728516565320135</v>
      </c>
      <c r="N140" s="41">
        <f>+N8+N18+N23+N28+N34+N38+N50+N53+N60+N65+N71+N76+N81+N93+N98+N105+N108+N111+N120+N123+N126+N131+N135+N139</f>
        <v>212359900000</v>
      </c>
      <c r="O140" s="211" t="s">
        <v>409</v>
      </c>
    </row>
    <row r="141" spans="1:15" ht="13" thickTop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50"/>
    </row>
    <row r="142" spans="1:15">
      <c r="A142" s="50"/>
      <c r="B142" s="51"/>
      <c r="C142" s="51"/>
      <c r="D142" s="51"/>
      <c r="E142" s="30"/>
      <c r="F142" s="29"/>
      <c r="G142" s="52"/>
      <c r="H142" s="53"/>
      <c r="I142" s="53"/>
      <c r="J142" s="50"/>
      <c r="K142" s="51"/>
      <c r="L142" s="51"/>
      <c r="M142" s="38"/>
      <c r="N142" s="50"/>
    </row>
    <row r="143" spans="1:15">
      <c r="A143" s="50"/>
      <c r="B143" s="51"/>
      <c r="C143" s="51"/>
      <c r="D143" s="51"/>
      <c r="E143" s="30"/>
      <c r="F143" s="29"/>
      <c r="G143" s="34"/>
      <c r="H143" s="37"/>
      <c r="I143" s="37"/>
      <c r="J143" s="37"/>
      <c r="K143" s="34"/>
      <c r="L143" s="36"/>
      <c r="M143" s="32"/>
      <c r="N143" s="31"/>
    </row>
    <row r="144" spans="1:1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50"/>
    </row>
    <row r="145" spans="1:14">
      <c r="A145" s="50"/>
      <c r="B145" s="51"/>
      <c r="C145" s="51"/>
      <c r="D145" s="54"/>
      <c r="E145" s="30"/>
      <c r="F145" s="29"/>
      <c r="G145" s="52"/>
      <c r="H145" s="53"/>
      <c r="I145" s="53"/>
      <c r="J145" s="53"/>
      <c r="K145" s="51"/>
      <c r="L145" s="51"/>
      <c r="M145" s="38"/>
      <c r="N145" s="50"/>
    </row>
    <row r="146" spans="1:14">
      <c r="A146" s="50"/>
      <c r="B146" s="51"/>
      <c r="C146" s="51"/>
      <c r="D146" s="51"/>
      <c r="E146" s="30"/>
      <c r="F146" s="29"/>
      <c r="G146" s="52"/>
      <c r="H146" s="53"/>
      <c r="I146" s="53"/>
      <c r="J146" s="53"/>
      <c r="K146" s="51"/>
      <c r="L146" s="51"/>
      <c r="M146" s="38"/>
      <c r="N146" s="50"/>
    </row>
    <row r="147" spans="1:14">
      <c r="A147" s="50"/>
      <c r="B147" s="51"/>
      <c r="C147" s="51"/>
      <c r="D147" s="51"/>
      <c r="E147" s="30"/>
      <c r="F147" s="29"/>
      <c r="G147" s="52"/>
      <c r="H147" s="53"/>
      <c r="I147" s="53"/>
      <c r="J147" s="53"/>
      <c r="K147" s="51"/>
      <c r="L147" s="51"/>
      <c r="M147" s="38"/>
      <c r="N147" s="50"/>
    </row>
    <row r="148" spans="1:14">
      <c r="A148" s="50"/>
      <c r="B148" s="51"/>
      <c r="C148" s="51"/>
      <c r="D148" s="51"/>
      <c r="E148" s="30"/>
      <c r="F148" s="29"/>
      <c r="G148" s="34"/>
      <c r="H148" s="37"/>
      <c r="I148" s="37"/>
      <c r="J148" s="37"/>
      <c r="K148" s="34"/>
      <c r="L148" s="36"/>
      <c r="M148" s="32"/>
      <c r="N148" s="31"/>
    </row>
    <row r="149" spans="1:14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50"/>
    </row>
    <row r="150" spans="1:14">
      <c r="A150" s="50"/>
      <c r="B150" s="51"/>
      <c r="C150" s="51"/>
      <c r="D150" s="51"/>
      <c r="E150" s="30"/>
      <c r="F150" s="29"/>
      <c r="G150" s="52"/>
      <c r="H150" s="53"/>
      <c r="I150" s="53"/>
      <c r="J150" s="53"/>
      <c r="K150" s="51"/>
      <c r="L150" s="51"/>
      <c r="M150" s="38"/>
      <c r="N150" s="50"/>
    </row>
    <row r="151" spans="1:14">
      <c r="A151" s="50"/>
      <c r="B151" s="51"/>
      <c r="C151" s="51"/>
      <c r="D151" s="51"/>
      <c r="E151" s="30"/>
      <c r="F151" s="29"/>
      <c r="G151" s="52"/>
      <c r="H151" s="53"/>
      <c r="I151" s="53"/>
      <c r="J151" s="53"/>
      <c r="K151" s="51"/>
      <c r="L151" s="51"/>
      <c r="M151" s="38"/>
      <c r="N151" s="50"/>
    </row>
    <row r="152" spans="1:14">
      <c r="A152" s="50"/>
      <c r="B152" s="51"/>
      <c r="C152" s="51"/>
      <c r="D152" s="51"/>
      <c r="E152" s="30"/>
      <c r="F152" s="29"/>
      <c r="G152" s="34"/>
      <c r="H152" s="37"/>
      <c r="I152" s="37"/>
      <c r="J152" s="37"/>
      <c r="K152" s="34"/>
      <c r="L152" s="36"/>
      <c r="M152" s="32"/>
      <c r="N152" s="31"/>
    </row>
    <row r="153" spans="1:14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50"/>
    </row>
    <row r="154" spans="1:14">
      <c r="A154" s="50"/>
      <c r="B154" s="51"/>
      <c r="C154" s="51"/>
      <c r="D154" s="51"/>
      <c r="E154" s="30"/>
      <c r="F154" s="29"/>
      <c r="G154" s="52"/>
      <c r="H154" s="53"/>
      <c r="I154" s="53"/>
      <c r="J154" s="53"/>
      <c r="K154" s="51"/>
      <c r="L154" s="51"/>
      <c r="M154" s="38"/>
      <c r="N154" s="50"/>
    </row>
    <row r="155" spans="1:14">
      <c r="A155" s="50"/>
      <c r="B155" s="51"/>
      <c r="C155" s="51"/>
      <c r="D155" s="51"/>
      <c r="E155" s="30"/>
      <c r="F155" s="29"/>
      <c r="G155" s="52"/>
      <c r="H155" s="53"/>
      <c r="I155" s="53"/>
      <c r="J155" s="53"/>
      <c r="K155" s="51"/>
      <c r="L155" s="51"/>
      <c r="M155" s="38"/>
      <c r="N155" s="50"/>
    </row>
    <row r="156" spans="1:14">
      <c r="A156" s="50"/>
      <c r="B156" s="51"/>
      <c r="C156" s="51"/>
      <c r="D156" s="51"/>
      <c r="E156" s="30"/>
      <c r="F156" s="29"/>
      <c r="G156" s="52"/>
      <c r="H156" s="53"/>
      <c r="I156" s="53"/>
      <c r="J156" s="53"/>
      <c r="K156" s="51"/>
      <c r="L156" s="51"/>
      <c r="M156" s="38"/>
      <c r="N156" s="50"/>
    </row>
    <row r="157" spans="1:14">
      <c r="A157" s="50"/>
      <c r="B157" s="51"/>
      <c r="C157" s="51"/>
      <c r="D157" s="51"/>
      <c r="E157" s="30"/>
      <c r="F157" s="29"/>
      <c r="G157" s="52"/>
      <c r="H157" s="53"/>
      <c r="I157" s="53"/>
      <c r="J157" s="53"/>
      <c r="K157" s="51"/>
      <c r="L157" s="51"/>
      <c r="M157" s="38"/>
      <c r="N157" s="50"/>
    </row>
    <row r="158" spans="1:14">
      <c r="A158" s="50"/>
      <c r="B158" s="51"/>
      <c r="C158" s="51"/>
      <c r="D158" s="51"/>
      <c r="E158" s="30"/>
      <c r="F158" s="29"/>
      <c r="G158" s="52"/>
      <c r="H158" s="53"/>
      <c r="I158" s="53"/>
      <c r="J158" s="53"/>
      <c r="K158" s="51"/>
      <c r="L158" s="51"/>
      <c r="M158" s="38"/>
      <c r="N158" s="50"/>
    </row>
    <row r="159" spans="1:14">
      <c r="A159" s="50"/>
      <c r="B159" s="51"/>
      <c r="C159" s="51"/>
      <c r="D159" s="51"/>
      <c r="E159" s="30"/>
      <c r="F159" s="29"/>
      <c r="G159" s="34"/>
      <c r="H159" s="37"/>
      <c r="I159" s="37"/>
      <c r="J159" s="37"/>
      <c r="K159" s="34"/>
      <c r="L159" s="36"/>
      <c r="M159" s="32"/>
      <c r="N159" s="31"/>
    </row>
    <row r="160" spans="1:14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50"/>
    </row>
    <row r="161" spans="1:14">
      <c r="A161" s="55"/>
      <c r="B161" s="51"/>
      <c r="C161" s="51"/>
      <c r="D161" s="51"/>
      <c r="E161" s="30"/>
      <c r="F161" s="29"/>
      <c r="G161" s="52"/>
      <c r="H161" s="53"/>
      <c r="I161" s="53"/>
      <c r="J161" s="53"/>
      <c r="K161" s="51"/>
      <c r="L161" s="51"/>
      <c r="M161" s="38"/>
      <c r="N161" s="50"/>
    </row>
    <row r="162" spans="1:14">
      <c r="A162" s="55"/>
      <c r="B162" s="51"/>
      <c r="C162" s="51"/>
      <c r="D162" s="51"/>
      <c r="E162" s="30"/>
      <c r="F162" s="29"/>
      <c r="G162" s="52"/>
      <c r="H162" s="53"/>
      <c r="I162" s="53"/>
      <c r="J162" s="53"/>
      <c r="K162" s="51"/>
      <c r="L162" s="51"/>
      <c r="M162" s="38"/>
      <c r="N162" s="50"/>
    </row>
    <row r="163" spans="1:14">
      <c r="A163" s="50"/>
      <c r="B163" s="51"/>
      <c r="C163" s="51"/>
      <c r="D163" s="51"/>
      <c r="E163" s="30"/>
      <c r="F163" s="29"/>
      <c r="G163" s="52"/>
      <c r="H163" s="53"/>
      <c r="I163" s="53"/>
      <c r="J163" s="53"/>
      <c r="K163" s="51"/>
      <c r="L163" s="51"/>
      <c r="M163" s="38"/>
      <c r="N163" s="50"/>
    </row>
    <row r="164" spans="1:14">
      <c r="A164" s="55"/>
      <c r="B164" s="51"/>
      <c r="C164" s="51"/>
      <c r="D164" s="51"/>
      <c r="E164" s="30"/>
      <c r="F164" s="29"/>
      <c r="G164" s="52"/>
      <c r="H164" s="53"/>
      <c r="I164" s="53"/>
      <c r="J164" s="53"/>
      <c r="K164" s="51"/>
      <c r="L164" s="51"/>
      <c r="M164" s="38"/>
      <c r="N164" s="50"/>
    </row>
    <row r="165" spans="1:14">
      <c r="A165" s="50"/>
      <c r="B165" s="51"/>
      <c r="C165" s="51"/>
      <c r="D165" s="51"/>
      <c r="E165" s="30"/>
      <c r="F165" s="29"/>
      <c r="G165" s="34"/>
      <c r="H165" s="37"/>
      <c r="I165" s="37"/>
      <c r="J165" s="37"/>
      <c r="K165" s="34"/>
      <c r="L165" s="36"/>
      <c r="M165" s="32"/>
      <c r="N165" s="31"/>
    </row>
    <row r="166" spans="1:14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50"/>
    </row>
    <row r="167" spans="1:14">
      <c r="A167" s="50"/>
      <c r="B167" s="51"/>
      <c r="C167" s="51"/>
      <c r="D167" s="51"/>
      <c r="E167" s="30"/>
      <c r="F167" s="29"/>
      <c r="G167" s="52"/>
      <c r="H167" s="53"/>
      <c r="I167" s="53"/>
      <c r="J167" s="53"/>
      <c r="K167" s="51"/>
      <c r="L167" s="51"/>
      <c r="M167" s="38"/>
      <c r="N167" s="50"/>
    </row>
    <row r="168" spans="1:14">
      <c r="A168" s="50"/>
      <c r="B168" s="51"/>
      <c r="C168" s="51"/>
      <c r="D168" s="51"/>
      <c r="E168" s="30"/>
      <c r="F168" s="29"/>
      <c r="G168" s="52"/>
      <c r="H168" s="53"/>
      <c r="I168" s="53"/>
      <c r="J168" s="53"/>
      <c r="K168" s="51"/>
      <c r="L168" s="51"/>
      <c r="M168" s="38"/>
      <c r="N168" s="50"/>
    </row>
    <row r="169" spans="1:14">
      <c r="A169" s="50"/>
      <c r="B169" s="51"/>
      <c r="C169" s="51"/>
      <c r="D169" s="51"/>
      <c r="E169" s="30"/>
      <c r="F169" s="29"/>
      <c r="G169" s="34"/>
      <c r="H169" s="37"/>
      <c r="I169" s="37"/>
      <c r="J169" s="37"/>
      <c r="K169" s="34"/>
      <c r="L169" s="40"/>
      <c r="M169" s="32"/>
      <c r="N169" s="31"/>
    </row>
    <row r="170" spans="1:14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50"/>
    </row>
    <row r="171" spans="1:14">
      <c r="A171" s="55"/>
      <c r="B171" s="51"/>
      <c r="C171" s="51"/>
      <c r="D171" s="51"/>
      <c r="E171" s="30"/>
      <c r="F171" s="29"/>
      <c r="G171" s="52"/>
      <c r="H171" s="53"/>
      <c r="I171" s="53"/>
      <c r="J171" s="53"/>
      <c r="K171" s="51"/>
      <c r="L171" s="51"/>
      <c r="M171" s="38"/>
      <c r="N171" s="50"/>
    </row>
    <row r="172" spans="1:14">
      <c r="A172" s="55"/>
      <c r="B172" s="51"/>
      <c r="C172" s="51"/>
      <c r="D172" s="51"/>
      <c r="E172" s="30"/>
      <c r="F172" s="29"/>
      <c r="G172" s="52"/>
      <c r="H172" s="53"/>
      <c r="I172" s="53"/>
      <c r="J172" s="53"/>
      <c r="K172" s="51"/>
      <c r="L172" s="51"/>
      <c r="M172" s="38"/>
      <c r="N172" s="50"/>
    </row>
    <row r="173" spans="1:14">
      <c r="A173" s="50"/>
      <c r="B173" s="51"/>
      <c r="C173" s="51"/>
      <c r="D173" s="51"/>
      <c r="E173" s="30"/>
      <c r="F173" s="29"/>
      <c r="G173" s="34"/>
      <c r="H173" s="37"/>
      <c r="I173" s="37"/>
      <c r="J173" s="37"/>
      <c r="K173" s="34"/>
      <c r="L173" s="36"/>
      <c r="M173" s="32"/>
      <c r="N173" s="31"/>
    </row>
    <row r="174" spans="1:14">
      <c r="A174" s="50"/>
      <c r="B174" s="51"/>
      <c r="C174" s="51"/>
      <c r="D174" s="51"/>
      <c r="E174" s="35"/>
      <c r="F174" s="29"/>
      <c r="G174" s="34"/>
      <c r="H174" s="56"/>
      <c r="I174" s="57"/>
      <c r="J174" s="57"/>
      <c r="K174" s="34"/>
      <c r="L174" s="33"/>
      <c r="M174" s="32"/>
      <c r="N174" s="31"/>
    </row>
    <row r="175" spans="1:14">
      <c r="A175" s="50"/>
      <c r="B175" s="51"/>
      <c r="C175" s="51"/>
      <c r="D175" s="51"/>
      <c r="E175" s="30"/>
      <c r="F175" s="29"/>
      <c r="G175" s="51"/>
      <c r="H175" s="50"/>
      <c r="I175" s="50"/>
      <c r="J175" s="50"/>
      <c r="K175" s="51"/>
      <c r="L175" s="51"/>
      <c r="M175" s="50"/>
    </row>
    <row r="176" spans="1:14">
      <c r="A176" s="50"/>
      <c r="B176" s="51"/>
      <c r="C176" s="51"/>
      <c r="D176" s="51"/>
      <c r="E176" s="30"/>
      <c r="F176" s="29"/>
      <c r="G176" s="51"/>
      <c r="H176" s="50"/>
      <c r="I176" s="50"/>
      <c r="J176" s="50"/>
      <c r="K176" s="51"/>
      <c r="L176" s="51"/>
      <c r="M176" s="50"/>
    </row>
    <row r="177" spans="1:13">
      <c r="A177" s="50"/>
      <c r="B177" s="51"/>
      <c r="C177" s="51"/>
      <c r="D177" s="51"/>
      <c r="E177" s="30"/>
      <c r="F177" s="29"/>
      <c r="G177" s="51"/>
      <c r="H177" s="50"/>
      <c r="I177" s="50"/>
      <c r="J177" s="50"/>
      <c r="K177" s="51"/>
      <c r="L177" s="51"/>
      <c r="M177" s="50"/>
    </row>
    <row r="178" spans="1:13">
      <c r="A178" s="50"/>
      <c r="B178" s="51"/>
      <c r="C178" s="51"/>
      <c r="D178" s="51"/>
      <c r="E178" s="30"/>
      <c r="F178" s="29"/>
      <c r="G178" s="51"/>
      <c r="H178" s="50"/>
      <c r="I178" s="50"/>
      <c r="J178" s="50"/>
      <c r="K178" s="51"/>
      <c r="L178" s="51"/>
      <c r="M178" s="50"/>
    </row>
    <row r="179" spans="1:13">
      <c r="A179" s="50"/>
      <c r="B179" s="51"/>
      <c r="C179" s="51"/>
      <c r="D179" s="51"/>
      <c r="E179" s="30"/>
      <c r="F179" s="29"/>
      <c r="G179" s="51"/>
      <c r="H179" s="50"/>
      <c r="I179" s="50"/>
      <c r="J179" s="50"/>
      <c r="K179" s="51"/>
      <c r="L179" s="51"/>
      <c r="M179" s="50"/>
    </row>
    <row r="180" spans="1:13">
      <c r="A180" s="50"/>
      <c r="B180" s="51"/>
      <c r="C180" s="51"/>
      <c r="D180" s="51"/>
      <c r="E180" s="30"/>
      <c r="F180" s="29"/>
      <c r="G180" s="51"/>
      <c r="H180" s="50"/>
      <c r="I180" s="50"/>
      <c r="J180" s="50"/>
      <c r="K180" s="51"/>
      <c r="L180" s="51"/>
      <c r="M180" s="50"/>
    </row>
    <row r="181" spans="1:13">
      <c r="A181" s="50"/>
      <c r="B181" s="51"/>
      <c r="C181" s="51"/>
      <c r="D181" s="51"/>
      <c r="E181" s="30"/>
      <c r="F181" s="29"/>
      <c r="G181" s="51"/>
      <c r="H181" s="50"/>
      <c r="I181" s="50"/>
      <c r="J181" s="50"/>
      <c r="K181" s="51"/>
      <c r="L181" s="51"/>
      <c r="M181" s="50"/>
    </row>
    <row r="182" spans="1:13">
      <c r="A182" s="50"/>
      <c r="B182" s="51"/>
      <c r="C182" s="51"/>
      <c r="D182" s="51"/>
      <c r="E182" s="30"/>
      <c r="F182" s="29"/>
      <c r="G182" s="51"/>
      <c r="H182" s="50"/>
      <c r="I182" s="50"/>
      <c r="J182" s="50"/>
      <c r="K182" s="51"/>
      <c r="L182" s="51"/>
      <c r="M182" s="50"/>
    </row>
    <row r="183" spans="1:13">
      <c r="A183" s="50"/>
      <c r="B183" s="51"/>
      <c r="C183" s="51"/>
      <c r="D183" s="51"/>
      <c r="E183" s="30"/>
      <c r="F183" s="29"/>
      <c r="G183" s="51"/>
      <c r="H183" s="50"/>
      <c r="I183" s="50"/>
      <c r="J183" s="50"/>
      <c r="K183" s="51"/>
      <c r="L183" s="51"/>
      <c r="M183" s="50"/>
    </row>
    <row r="184" spans="1:13">
      <c r="A184" s="50"/>
      <c r="B184" s="51"/>
      <c r="C184" s="51"/>
      <c r="D184" s="51"/>
      <c r="E184" s="30"/>
      <c r="F184" s="29"/>
      <c r="G184" s="51"/>
      <c r="H184" s="50"/>
      <c r="I184" s="50"/>
      <c r="J184" s="50"/>
      <c r="K184" s="51"/>
      <c r="L184" s="51"/>
      <c r="M184" s="50"/>
    </row>
    <row r="185" spans="1:13">
      <c r="A185" s="50"/>
      <c r="B185" s="51"/>
      <c r="C185" s="51"/>
      <c r="D185" s="51"/>
      <c r="E185" s="30"/>
      <c r="F185" s="29"/>
      <c r="G185" s="51"/>
      <c r="H185" s="50"/>
      <c r="I185" s="50"/>
      <c r="J185" s="50"/>
      <c r="K185" s="51"/>
      <c r="L185" s="51"/>
      <c r="M185" s="50"/>
    </row>
    <row r="186" spans="1:13">
      <c r="A186" s="50"/>
      <c r="B186" s="51"/>
      <c r="C186" s="51"/>
      <c r="D186" s="51"/>
      <c r="E186" s="30"/>
      <c r="F186" s="29"/>
      <c r="G186" s="51"/>
      <c r="H186" s="50"/>
      <c r="I186" s="50"/>
      <c r="J186" s="50"/>
      <c r="K186" s="51"/>
      <c r="L186" s="51"/>
      <c r="M186" s="50"/>
    </row>
    <row r="187" spans="1:13">
      <c r="A187" s="50"/>
      <c r="B187" s="51"/>
      <c r="C187" s="51"/>
      <c r="D187" s="51"/>
      <c r="E187" s="30"/>
      <c r="F187" s="29"/>
      <c r="G187" s="51"/>
      <c r="H187" s="50"/>
      <c r="I187" s="50"/>
      <c r="J187" s="50"/>
      <c r="K187" s="51"/>
      <c r="L187" s="51"/>
      <c r="M187" s="50"/>
    </row>
    <row r="188" spans="1:13">
      <c r="A188" s="50"/>
      <c r="B188" s="51"/>
      <c r="C188" s="51"/>
      <c r="D188" s="51"/>
      <c r="E188" s="30"/>
      <c r="F188" s="29"/>
      <c r="G188" s="51"/>
      <c r="H188" s="50"/>
      <c r="I188" s="50"/>
      <c r="J188" s="50"/>
      <c r="K188" s="51"/>
      <c r="L188" s="51"/>
      <c r="M188" s="50"/>
    </row>
    <row r="189" spans="1:13">
      <c r="A189" s="50"/>
      <c r="B189" s="51"/>
      <c r="C189" s="51"/>
      <c r="D189" s="51"/>
      <c r="E189" s="30"/>
      <c r="F189" s="29"/>
      <c r="G189" s="51"/>
      <c r="H189" s="50"/>
      <c r="I189" s="50"/>
      <c r="J189" s="50"/>
      <c r="K189" s="51"/>
      <c r="L189" s="51"/>
      <c r="M189" s="50"/>
    </row>
  </sheetData>
  <mergeCells count="10">
    <mergeCell ref="A136:M136"/>
    <mergeCell ref="A112:M112"/>
    <mergeCell ref="A121:M121"/>
    <mergeCell ref="A106:M106"/>
    <mergeCell ref="A109:M109"/>
    <mergeCell ref="A124:M124"/>
    <mergeCell ref="A127:M127"/>
    <mergeCell ref="A132:M132"/>
    <mergeCell ref="A94:M94"/>
    <mergeCell ref="A99:M99"/>
  </mergeCells>
  <printOptions horizontalCentered="1" verticalCentered="1"/>
  <pageMargins left="0.25" right="0.25" top="0.25" bottom="0.25" header="0" footer="0"/>
  <pageSetup paperSize="9" scale="86" fitToHeight="3" orientation="portrait"/>
  <headerFooter alignWithMargins="0">
    <oddFooter>&amp;L&amp;"Arial,Italique" 2010 PIB REGIONAL&amp;C&amp;"Arial,Italique"Page &amp;P de &amp;N&amp;R&amp;"Arial,Italique"&amp;D  &amp;T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54"/>
  <sheetViews>
    <sheetView tabSelected="1" workbookViewId="0">
      <selection activeCell="E4397" sqref="E4397"/>
    </sheetView>
  </sheetViews>
  <sheetFormatPr baseColWidth="10" defaultColWidth="11.5" defaultRowHeight="12" x14ac:dyDescent="0"/>
  <cols>
    <col min="1" max="1" width="8.6640625" style="221" customWidth="1"/>
    <col min="2" max="2" width="9" style="221" customWidth="1"/>
    <col min="3" max="3" width="8.5" style="221" customWidth="1"/>
    <col min="4" max="4" width="16.5" style="221" customWidth="1"/>
    <col min="5" max="5" width="42.83203125" style="221" customWidth="1"/>
    <col min="6" max="6" width="10" style="221" customWidth="1"/>
    <col min="7" max="7" width="7.1640625" style="221" customWidth="1"/>
    <col min="8" max="8" width="13" style="221" customWidth="1"/>
    <col min="9" max="9" width="12.33203125" style="221" customWidth="1"/>
    <col min="10" max="10" width="12.5" style="221" customWidth="1"/>
    <col min="11" max="11" width="15.1640625" style="221" bestFit="1" customWidth="1"/>
    <col min="12" max="12" width="6.5" style="221" customWidth="1"/>
    <col min="13" max="13" width="7" style="221" customWidth="1"/>
    <col min="14" max="14" width="16" style="221" customWidth="1"/>
    <col min="15" max="16384" width="11.5" style="221"/>
  </cols>
  <sheetData>
    <row r="1" spans="1:16" ht="16" thickBot="1">
      <c r="A1" s="219" t="s">
        <v>2508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O1" s="219" t="s">
        <v>2508</v>
      </c>
    </row>
    <row r="2" spans="1:16" ht="17" thickTop="1" thickBot="1">
      <c r="A2" s="222" t="s">
        <v>408</v>
      </c>
      <c r="B2" s="222" t="s">
        <v>407</v>
      </c>
      <c r="C2" s="222" t="s">
        <v>406</v>
      </c>
      <c r="D2" s="222" t="s">
        <v>405</v>
      </c>
      <c r="E2" s="222" t="s">
        <v>404</v>
      </c>
      <c r="F2" s="222" t="s">
        <v>403</v>
      </c>
      <c r="G2" s="222" t="s">
        <v>871</v>
      </c>
      <c r="H2" s="222" t="s">
        <v>401</v>
      </c>
      <c r="I2" s="222" t="s">
        <v>400</v>
      </c>
      <c r="J2" s="222" t="s">
        <v>399</v>
      </c>
      <c r="K2" s="222" t="s">
        <v>398</v>
      </c>
      <c r="L2" s="222" t="s">
        <v>397</v>
      </c>
      <c r="M2" s="222" t="s">
        <v>396</v>
      </c>
      <c r="O2" s="219" t="s">
        <v>2508</v>
      </c>
    </row>
    <row r="3" spans="1:16" ht="17" thickTop="1" thickBot="1">
      <c r="A3" s="294" t="s">
        <v>335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O3" s="219" t="s">
        <v>2508</v>
      </c>
      <c r="P3" s="221" t="s">
        <v>2514</v>
      </c>
    </row>
    <row r="4" spans="1:16" ht="17" thickTop="1" thickBot="1">
      <c r="A4" s="295">
        <v>1</v>
      </c>
      <c r="B4" s="295">
        <v>6835338</v>
      </c>
      <c r="C4" s="295" t="s">
        <v>872</v>
      </c>
      <c r="D4" s="295" t="s">
        <v>873</v>
      </c>
      <c r="E4" s="296" t="s">
        <v>874</v>
      </c>
      <c r="F4" s="295" t="s">
        <v>875</v>
      </c>
      <c r="G4" s="295">
        <v>1</v>
      </c>
      <c r="H4" s="297">
        <v>1000000</v>
      </c>
      <c r="I4" s="297">
        <v>1000000</v>
      </c>
      <c r="J4" s="297">
        <v>1000000</v>
      </c>
      <c r="K4" s="296">
        <v>1</v>
      </c>
      <c r="L4" s="298">
        <v>100</v>
      </c>
      <c r="M4" s="298">
        <f>+J4/H4*100</f>
        <v>100</v>
      </c>
      <c r="N4" s="221">
        <f>+L4*H4</f>
        <v>100000000</v>
      </c>
      <c r="O4" s="219" t="s">
        <v>2508</v>
      </c>
    </row>
    <row r="5" spans="1:16" ht="17" thickTop="1" thickBot="1">
      <c r="A5" s="295">
        <f t="shared" ref="A5:A46" si="0">A4+1</f>
        <v>2</v>
      </c>
      <c r="B5" s="296">
        <v>6676365</v>
      </c>
      <c r="C5" s="296" t="s">
        <v>876</v>
      </c>
      <c r="D5" s="299" t="s">
        <v>877</v>
      </c>
      <c r="E5" s="296" t="s">
        <v>878</v>
      </c>
      <c r="F5" s="296"/>
      <c r="G5" s="300">
        <v>40</v>
      </c>
      <c r="H5" s="300">
        <v>1200000</v>
      </c>
      <c r="I5" s="297">
        <v>1200000</v>
      </c>
      <c r="J5" s="297">
        <v>1200000</v>
      </c>
      <c r="K5" s="296">
        <v>40</v>
      </c>
      <c r="L5" s="298">
        <v>100</v>
      </c>
      <c r="M5" s="298">
        <f t="shared" ref="M5:M47" si="1">+J5/H5*100</f>
        <v>100</v>
      </c>
      <c r="N5" s="221">
        <f t="shared" ref="N5:N46" si="2">+L5*H5</f>
        <v>120000000</v>
      </c>
      <c r="O5" s="219" t="s">
        <v>2508</v>
      </c>
    </row>
    <row r="6" spans="1:16" ht="17" thickTop="1" thickBot="1">
      <c r="A6" s="295">
        <f t="shared" si="0"/>
        <v>3</v>
      </c>
      <c r="B6" s="296">
        <v>6810695</v>
      </c>
      <c r="C6" s="295" t="s">
        <v>879</v>
      </c>
      <c r="D6" s="295" t="s">
        <v>880</v>
      </c>
      <c r="E6" s="296" t="s">
        <v>881</v>
      </c>
      <c r="F6" s="295"/>
      <c r="G6" s="295">
        <v>2</v>
      </c>
      <c r="H6" s="297">
        <v>16000000</v>
      </c>
      <c r="I6" s="297">
        <v>16000000</v>
      </c>
      <c r="J6" s="297">
        <v>16000000</v>
      </c>
      <c r="K6" s="296">
        <v>2</v>
      </c>
      <c r="L6" s="298">
        <v>100</v>
      </c>
      <c r="M6" s="298">
        <f t="shared" si="1"/>
        <v>100</v>
      </c>
      <c r="N6" s="221">
        <f t="shared" si="2"/>
        <v>1600000000</v>
      </c>
      <c r="O6" s="219" t="s">
        <v>2508</v>
      </c>
    </row>
    <row r="7" spans="1:16" ht="17" thickTop="1" thickBot="1">
      <c r="A7" s="295">
        <f t="shared" si="0"/>
        <v>4</v>
      </c>
      <c r="B7" s="295">
        <v>6810692</v>
      </c>
      <c r="C7" s="295" t="s">
        <v>882</v>
      </c>
      <c r="D7" s="295" t="s">
        <v>883</v>
      </c>
      <c r="E7" s="296" t="s">
        <v>884</v>
      </c>
      <c r="F7" s="295"/>
      <c r="G7" s="295">
        <v>2</v>
      </c>
      <c r="H7" s="297">
        <v>16000000</v>
      </c>
      <c r="I7" s="297">
        <v>16000000</v>
      </c>
      <c r="J7" s="297">
        <v>16000000</v>
      </c>
      <c r="K7" s="295">
        <v>2</v>
      </c>
      <c r="L7" s="298">
        <v>100</v>
      </c>
      <c r="M7" s="298">
        <f t="shared" si="1"/>
        <v>100</v>
      </c>
      <c r="N7" s="221">
        <f t="shared" si="2"/>
        <v>1600000000</v>
      </c>
      <c r="O7" s="219" t="s">
        <v>2508</v>
      </c>
    </row>
    <row r="8" spans="1:16" ht="17" thickTop="1" thickBot="1">
      <c r="A8" s="295">
        <f t="shared" si="0"/>
        <v>5</v>
      </c>
      <c r="B8" s="295">
        <v>6810681</v>
      </c>
      <c r="C8" s="295" t="s">
        <v>885</v>
      </c>
      <c r="D8" s="295" t="s">
        <v>886</v>
      </c>
      <c r="E8" s="296" t="s">
        <v>887</v>
      </c>
      <c r="F8" s="295"/>
      <c r="G8" s="295">
        <v>1</v>
      </c>
      <c r="H8" s="297">
        <v>6500000</v>
      </c>
      <c r="I8" s="297">
        <v>6500000</v>
      </c>
      <c r="J8" s="297">
        <v>6500000</v>
      </c>
      <c r="K8" s="296">
        <v>1</v>
      </c>
      <c r="L8" s="298">
        <v>100</v>
      </c>
      <c r="M8" s="298">
        <f t="shared" si="1"/>
        <v>100</v>
      </c>
      <c r="N8" s="221">
        <f t="shared" si="2"/>
        <v>650000000</v>
      </c>
      <c r="O8" s="219" t="s">
        <v>2508</v>
      </c>
    </row>
    <row r="9" spans="1:16" ht="17" thickTop="1" thickBot="1">
      <c r="A9" s="295">
        <f t="shared" si="0"/>
        <v>6</v>
      </c>
      <c r="B9" s="295">
        <v>6662626</v>
      </c>
      <c r="C9" s="295" t="s">
        <v>888</v>
      </c>
      <c r="D9" s="295" t="s">
        <v>889</v>
      </c>
      <c r="E9" s="296" t="s">
        <v>890</v>
      </c>
      <c r="F9" s="295"/>
      <c r="G9" s="295">
        <v>1</v>
      </c>
      <c r="H9" s="297">
        <v>7000000</v>
      </c>
      <c r="I9" s="297">
        <v>7000000</v>
      </c>
      <c r="J9" s="297">
        <v>7000000</v>
      </c>
      <c r="K9" s="295">
        <v>1</v>
      </c>
      <c r="L9" s="298">
        <v>100</v>
      </c>
      <c r="M9" s="298">
        <f t="shared" si="1"/>
        <v>100</v>
      </c>
      <c r="N9" s="221">
        <f t="shared" si="2"/>
        <v>700000000</v>
      </c>
      <c r="O9" s="219" t="s">
        <v>2508</v>
      </c>
    </row>
    <row r="10" spans="1:16" ht="17" thickTop="1" thickBot="1">
      <c r="A10" s="295">
        <f t="shared" si="0"/>
        <v>7</v>
      </c>
      <c r="B10" s="295">
        <v>6810690</v>
      </c>
      <c r="C10" s="295" t="s">
        <v>891</v>
      </c>
      <c r="D10" s="295" t="s">
        <v>892</v>
      </c>
      <c r="E10" s="296" t="s">
        <v>893</v>
      </c>
      <c r="F10" s="295"/>
      <c r="G10" s="295">
        <v>1</v>
      </c>
      <c r="H10" s="297">
        <v>6000000</v>
      </c>
      <c r="I10" s="297">
        <v>6000000</v>
      </c>
      <c r="J10" s="297">
        <v>6000000</v>
      </c>
      <c r="K10" s="295">
        <v>1</v>
      </c>
      <c r="L10" s="298">
        <v>100</v>
      </c>
      <c r="M10" s="298">
        <f t="shared" si="1"/>
        <v>100</v>
      </c>
      <c r="N10" s="221">
        <f t="shared" si="2"/>
        <v>600000000</v>
      </c>
      <c r="O10" s="219" t="s">
        <v>2508</v>
      </c>
    </row>
    <row r="11" spans="1:16" ht="17" thickTop="1" thickBot="1">
      <c r="A11" s="295">
        <f t="shared" si="0"/>
        <v>8</v>
      </c>
      <c r="B11" s="295">
        <v>6810679</v>
      </c>
      <c r="C11" s="295" t="s">
        <v>894</v>
      </c>
      <c r="D11" s="295" t="s">
        <v>895</v>
      </c>
      <c r="E11" s="296" t="s">
        <v>896</v>
      </c>
      <c r="F11" s="295"/>
      <c r="G11" s="295">
        <v>1</v>
      </c>
      <c r="H11" s="297">
        <v>3500000</v>
      </c>
      <c r="I11" s="297">
        <v>3500000</v>
      </c>
      <c r="J11" s="297">
        <v>3500000</v>
      </c>
      <c r="K11" s="295">
        <v>1</v>
      </c>
      <c r="L11" s="298">
        <v>100</v>
      </c>
      <c r="M11" s="298">
        <f t="shared" si="1"/>
        <v>100</v>
      </c>
      <c r="N11" s="221">
        <f t="shared" si="2"/>
        <v>350000000</v>
      </c>
      <c r="O11" s="219" t="s">
        <v>2508</v>
      </c>
    </row>
    <row r="12" spans="1:16" ht="17" thickTop="1" thickBot="1">
      <c r="A12" s="295">
        <f t="shared" si="0"/>
        <v>9</v>
      </c>
      <c r="B12" s="295">
        <v>6810683</v>
      </c>
      <c r="C12" s="295" t="s">
        <v>897</v>
      </c>
      <c r="D12" s="295" t="s">
        <v>898</v>
      </c>
      <c r="E12" s="296" t="s">
        <v>899</v>
      </c>
      <c r="F12" s="295"/>
      <c r="G12" s="295">
        <v>1</v>
      </c>
      <c r="H12" s="297">
        <v>250000</v>
      </c>
      <c r="I12" s="297">
        <v>250000</v>
      </c>
      <c r="J12" s="297">
        <v>250000</v>
      </c>
      <c r="K12" s="295">
        <v>1</v>
      </c>
      <c r="L12" s="298">
        <v>100</v>
      </c>
      <c r="M12" s="298">
        <f t="shared" si="1"/>
        <v>100</v>
      </c>
      <c r="N12" s="221">
        <f t="shared" si="2"/>
        <v>25000000</v>
      </c>
      <c r="O12" s="219" t="s">
        <v>2508</v>
      </c>
    </row>
    <row r="13" spans="1:16" ht="17" thickTop="1" thickBot="1">
      <c r="A13" s="295">
        <f t="shared" si="0"/>
        <v>10</v>
      </c>
      <c r="B13" s="295">
        <v>6810685</v>
      </c>
      <c r="C13" s="295" t="s">
        <v>900</v>
      </c>
      <c r="D13" s="295" t="s">
        <v>901</v>
      </c>
      <c r="E13" s="296" t="s">
        <v>902</v>
      </c>
      <c r="F13" s="295"/>
      <c r="G13" s="295">
        <v>1</v>
      </c>
      <c r="H13" s="297">
        <v>250000</v>
      </c>
      <c r="I13" s="297">
        <v>250000</v>
      </c>
      <c r="J13" s="297">
        <v>250000</v>
      </c>
      <c r="K13" s="295">
        <v>1</v>
      </c>
      <c r="L13" s="298">
        <v>100</v>
      </c>
      <c r="M13" s="298">
        <f t="shared" si="1"/>
        <v>100</v>
      </c>
      <c r="N13" s="221">
        <f t="shared" si="2"/>
        <v>25000000</v>
      </c>
      <c r="O13" s="219" t="s">
        <v>2508</v>
      </c>
    </row>
    <row r="14" spans="1:16" ht="17" thickTop="1" thickBot="1">
      <c r="A14" s="295">
        <f t="shared" si="0"/>
        <v>11</v>
      </c>
      <c r="B14" s="295">
        <v>6810677</v>
      </c>
      <c r="C14" s="295" t="s">
        <v>903</v>
      </c>
      <c r="D14" s="295" t="s">
        <v>904</v>
      </c>
      <c r="E14" s="296" t="s">
        <v>905</v>
      </c>
      <c r="F14" s="295"/>
      <c r="G14" s="295">
        <v>60</v>
      </c>
      <c r="H14" s="297">
        <v>1800000</v>
      </c>
      <c r="I14" s="297">
        <v>1800000</v>
      </c>
      <c r="J14" s="297">
        <v>1800000</v>
      </c>
      <c r="K14" s="295">
        <v>60</v>
      </c>
      <c r="L14" s="298">
        <v>100</v>
      </c>
      <c r="M14" s="298">
        <f t="shared" si="1"/>
        <v>100</v>
      </c>
      <c r="N14" s="221">
        <f t="shared" si="2"/>
        <v>180000000</v>
      </c>
      <c r="O14" s="219" t="s">
        <v>2508</v>
      </c>
    </row>
    <row r="15" spans="1:16" ht="17" thickTop="1" thickBot="1">
      <c r="A15" s="295">
        <f t="shared" si="0"/>
        <v>12</v>
      </c>
      <c r="B15" s="295">
        <v>6810676</v>
      </c>
      <c r="C15" s="295" t="s">
        <v>906</v>
      </c>
      <c r="D15" s="295" t="s">
        <v>907</v>
      </c>
      <c r="E15" s="296" t="s">
        <v>908</v>
      </c>
      <c r="F15" s="295"/>
      <c r="G15" s="295">
        <v>60</v>
      </c>
      <c r="H15" s="297">
        <v>1800000</v>
      </c>
      <c r="I15" s="297">
        <v>1800000</v>
      </c>
      <c r="J15" s="297">
        <v>1800000</v>
      </c>
      <c r="K15" s="295">
        <v>60</v>
      </c>
      <c r="L15" s="298">
        <v>100</v>
      </c>
      <c r="M15" s="298">
        <f t="shared" si="1"/>
        <v>100</v>
      </c>
      <c r="N15" s="221">
        <f t="shared" si="2"/>
        <v>180000000</v>
      </c>
      <c r="O15" s="219" t="s">
        <v>2508</v>
      </c>
    </row>
    <row r="16" spans="1:16" ht="17" thickTop="1" thickBot="1">
      <c r="A16" s="295">
        <f t="shared" si="0"/>
        <v>13</v>
      </c>
      <c r="B16" s="295">
        <v>7154029</v>
      </c>
      <c r="C16" s="296" t="s">
        <v>909</v>
      </c>
      <c r="D16" s="296" t="s">
        <v>910</v>
      </c>
      <c r="E16" s="296" t="s">
        <v>911</v>
      </c>
      <c r="F16" s="296"/>
      <c r="G16" s="301">
        <v>2</v>
      </c>
      <c r="H16" s="300">
        <v>16000000</v>
      </c>
      <c r="I16" s="297">
        <v>16000000</v>
      </c>
      <c r="J16" s="297">
        <v>16000000</v>
      </c>
      <c r="K16" s="295">
        <v>2</v>
      </c>
      <c r="L16" s="298">
        <v>100</v>
      </c>
      <c r="M16" s="298">
        <f t="shared" si="1"/>
        <v>100</v>
      </c>
      <c r="N16" s="221">
        <f t="shared" si="2"/>
        <v>1600000000</v>
      </c>
      <c r="O16" s="219" t="s">
        <v>2508</v>
      </c>
    </row>
    <row r="17" spans="1:15" ht="17" thickTop="1" thickBot="1">
      <c r="A17" s="295">
        <f t="shared" si="0"/>
        <v>14</v>
      </c>
      <c r="B17" s="295">
        <v>5911126</v>
      </c>
      <c r="C17" s="296" t="s">
        <v>912</v>
      </c>
      <c r="D17" s="296" t="s">
        <v>913</v>
      </c>
      <c r="E17" s="296" t="s">
        <v>914</v>
      </c>
      <c r="F17" s="296"/>
      <c r="G17" s="301">
        <v>1</v>
      </c>
      <c r="H17" s="300">
        <v>7000000</v>
      </c>
      <c r="I17" s="297">
        <v>7000000</v>
      </c>
      <c r="J17" s="297">
        <v>7000000</v>
      </c>
      <c r="K17" s="295">
        <v>1</v>
      </c>
      <c r="L17" s="298">
        <v>100</v>
      </c>
      <c r="M17" s="298">
        <f t="shared" si="1"/>
        <v>100</v>
      </c>
      <c r="N17" s="221">
        <f t="shared" si="2"/>
        <v>700000000</v>
      </c>
      <c r="O17" s="219" t="s">
        <v>2508</v>
      </c>
    </row>
    <row r="18" spans="1:15" ht="17" thickTop="1" thickBot="1">
      <c r="A18" s="295">
        <f t="shared" si="0"/>
        <v>15</v>
      </c>
      <c r="B18" s="295">
        <v>5911132</v>
      </c>
      <c r="C18" s="295" t="s">
        <v>915</v>
      </c>
      <c r="D18" s="295" t="s">
        <v>916</v>
      </c>
      <c r="E18" s="296" t="s">
        <v>917</v>
      </c>
      <c r="F18" s="295"/>
      <c r="G18" s="295">
        <v>1</v>
      </c>
      <c r="H18" s="297">
        <v>7000000</v>
      </c>
      <c r="I18" s="297">
        <v>7000000</v>
      </c>
      <c r="J18" s="297">
        <v>7000000</v>
      </c>
      <c r="K18" s="295">
        <v>1</v>
      </c>
      <c r="L18" s="298">
        <v>100</v>
      </c>
      <c r="M18" s="298">
        <f t="shared" si="1"/>
        <v>100</v>
      </c>
      <c r="N18" s="221">
        <f t="shared" si="2"/>
        <v>700000000</v>
      </c>
      <c r="O18" s="219" t="s">
        <v>2508</v>
      </c>
    </row>
    <row r="19" spans="1:15" ht="17" thickTop="1" thickBot="1">
      <c r="A19" s="295">
        <f t="shared" si="0"/>
        <v>16</v>
      </c>
      <c r="B19" s="295">
        <v>5911126</v>
      </c>
      <c r="C19" s="295" t="s">
        <v>918</v>
      </c>
      <c r="D19" s="295" t="s">
        <v>919</v>
      </c>
      <c r="E19" s="296" t="s">
        <v>920</v>
      </c>
      <c r="F19" s="295"/>
      <c r="G19" s="295">
        <v>1</v>
      </c>
      <c r="H19" s="297">
        <v>7000000</v>
      </c>
      <c r="I19" s="297">
        <v>7000000</v>
      </c>
      <c r="J19" s="297">
        <v>7000000</v>
      </c>
      <c r="K19" s="295">
        <v>1</v>
      </c>
      <c r="L19" s="298">
        <v>100</v>
      </c>
      <c r="M19" s="298">
        <f t="shared" si="1"/>
        <v>100</v>
      </c>
      <c r="N19" s="221">
        <f t="shared" si="2"/>
        <v>700000000</v>
      </c>
      <c r="O19" s="219" t="s">
        <v>2508</v>
      </c>
    </row>
    <row r="20" spans="1:15" ht="17" thickTop="1" thickBot="1">
      <c r="A20" s="295">
        <v>17</v>
      </c>
      <c r="B20" s="295">
        <v>7154039</v>
      </c>
      <c r="C20" s="295" t="s">
        <v>921</v>
      </c>
      <c r="D20" s="295" t="s">
        <v>922</v>
      </c>
      <c r="E20" s="296" t="s">
        <v>923</v>
      </c>
      <c r="F20" s="295"/>
      <c r="G20" s="295">
        <v>1</v>
      </c>
      <c r="H20" s="297">
        <v>250000</v>
      </c>
      <c r="I20" s="297">
        <v>250000</v>
      </c>
      <c r="J20" s="297">
        <v>250000</v>
      </c>
      <c r="K20" s="295">
        <v>1</v>
      </c>
      <c r="L20" s="298">
        <v>100</v>
      </c>
      <c r="M20" s="298">
        <f t="shared" si="1"/>
        <v>100</v>
      </c>
      <c r="N20" s="221">
        <f t="shared" si="2"/>
        <v>25000000</v>
      </c>
      <c r="O20" s="219" t="s">
        <v>2508</v>
      </c>
    </row>
    <row r="21" spans="1:15" ht="17" thickTop="1" thickBot="1">
      <c r="A21" s="295">
        <f t="shared" si="0"/>
        <v>18</v>
      </c>
      <c r="B21" s="295">
        <v>7154037</v>
      </c>
      <c r="C21" s="295" t="s">
        <v>924</v>
      </c>
      <c r="D21" s="295" t="s">
        <v>925</v>
      </c>
      <c r="E21" s="296" t="s">
        <v>926</v>
      </c>
      <c r="F21" s="295"/>
      <c r="G21" s="295">
        <v>60</v>
      </c>
      <c r="H21" s="297">
        <v>1800000</v>
      </c>
      <c r="I21" s="297">
        <v>1800000</v>
      </c>
      <c r="J21" s="297">
        <v>1800000</v>
      </c>
      <c r="K21" s="295">
        <v>60</v>
      </c>
      <c r="L21" s="298">
        <v>100</v>
      </c>
      <c r="M21" s="298">
        <f t="shared" si="1"/>
        <v>100</v>
      </c>
      <c r="N21" s="221">
        <f t="shared" si="2"/>
        <v>180000000</v>
      </c>
      <c r="O21" s="219" t="s">
        <v>2508</v>
      </c>
    </row>
    <row r="22" spans="1:15" ht="17" thickTop="1" thickBot="1">
      <c r="A22" s="295">
        <f t="shared" si="0"/>
        <v>19</v>
      </c>
      <c r="B22" s="296">
        <v>7136353</v>
      </c>
      <c r="C22" s="296" t="s">
        <v>927</v>
      </c>
      <c r="D22" s="299" t="s">
        <v>928</v>
      </c>
      <c r="E22" s="296" t="s">
        <v>929</v>
      </c>
      <c r="F22" s="296"/>
      <c r="G22" s="296">
        <v>2</v>
      </c>
      <c r="H22" s="300">
        <v>16000000</v>
      </c>
      <c r="I22" s="297">
        <v>16000000</v>
      </c>
      <c r="J22" s="297">
        <v>16000000</v>
      </c>
      <c r="K22" s="295">
        <v>2</v>
      </c>
      <c r="L22" s="298">
        <v>100</v>
      </c>
      <c r="M22" s="298">
        <f t="shared" si="1"/>
        <v>100</v>
      </c>
      <c r="N22" s="221">
        <f t="shared" si="2"/>
        <v>1600000000</v>
      </c>
      <c r="O22" s="219" t="s">
        <v>2508</v>
      </c>
    </row>
    <row r="23" spans="1:15" ht="17" thickTop="1" thickBot="1">
      <c r="A23" s="295">
        <f t="shared" si="0"/>
        <v>20</v>
      </c>
      <c r="B23" s="295">
        <v>7154068</v>
      </c>
      <c r="C23" s="295" t="s">
        <v>930</v>
      </c>
      <c r="D23" s="295" t="s">
        <v>931</v>
      </c>
      <c r="E23" s="296" t="s">
        <v>932</v>
      </c>
      <c r="F23" s="295"/>
      <c r="G23" s="295">
        <v>2</v>
      </c>
      <c r="H23" s="297">
        <v>16000000</v>
      </c>
      <c r="I23" s="297">
        <v>16000000</v>
      </c>
      <c r="J23" s="297">
        <v>16000000</v>
      </c>
      <c r="K23" s="295">
        <v>2</v>
      </c>
      <c r="L23" s="298">
        <v>100</v>
      </c>
      <c r="M23" s="298">
        <f t="shared" si="1"/>
        <v>100</v>
      </c>
      <c r="N23" s="221">
        <f t="shared" si="2"/>
        <v>1600000000</v>
      </c>
      <c r="O23" s="219" t="s">
        <v>2508</v>
      </c>
    </row>
    <row r="24" spans="1:15" ht="17" thickTop="1" thickBot="1">
      <c r="A24" s="295">
        <f t="shared" si="0"/>
        <v>21</v>
      </c>
      <c r="B24" s="295">
        <v>6739810</v>
      </c>
      <c r="C24" s="295" t="s">
        <v>933</v>
      </c>
      <c r="D24" s="295" t="s">
        <v>934</v>
      </c>
      <c r="E24" s="296" t="s">
        <v>935</v>
      </c>
      <c r="F24" s="295"/>
      <c r="G24" s="295">
        <v>2</v>
      </c>
      <c r="H24" s="297">
        <v>16000000</v>
      </c>
      <c r="I24" s="297">
        <v>16000000</v>
      </c>
      <c r="J24" s="297">
        <v>16000000</v>
      </c>
      <c r="K24" s="295">
        <v>2</v>
      </c>
      <c r="L24" s="298">
        <v>100</v>
      </c>
      <c r="M24" s="298">
        <f t="shared" si="1"/>
        <v>100</v>
      </c>
      <c r="N24" s="221">
        <f t="shared" si="2"/>
        <v>1600000000</v>
      </c>
      <c r="O24" s="219" t="s">
        <v>2508</v>
      </c>
    </row>
    <row r="25" spans="1:15" ht="17" thickTop="1" thickBot="1">
      <c r="A25" s="302">
        <f t="shared" si="0"/>
        <v>22</v>
      </c>
      <c r="B25" s="302">
        <v>7154058</v>
      </c>
      <c r="C25" s="302" t="s">
        <v>936</v>
      </c>
      <c r="D25" s="302" t="s">
        <v>937</v>
      </c>
      <c r="E25" s="303" t="s">
        <v>938</v>
      </c>
      <c r="F25" s="302"/>
      <c r="G25" s="302">
        <v>1</v>
      </c>
      <c r="H25" s="304">
        <v>7000000</v>
      </c>
      <c r="I25" s="304">
        <v>7000000</v>
      </c>
      <c r="J25" s="304">
        <v>7000000</v>
      </c>
      <c r="K25" s="302">
        <v>1</v>
      </c>
      <c r="L25" s="305">
        <v>100</v>
      </c>
      <c r="M25" s="305">
        <f t="shared" si="1"/>
        <v>100</v>
      </c>
      <c r="N25" s="221">
        <f t="shared" si="2"/>
        <v>700000000</v>
      </c>
      <c r="O25" s="219" t="s">
        <v>2508</v>
      </c>
    </row>
    <row r="26" spans="1:15" ht="17" thickTop="1" thickBot="1">
      <c r="A26" s="302">
        <f t="shared" si="0"/>
        <v>23</v>
      </c>
      <c r="B26" s="302">
        <v>7154056</v>
      </c>
      <c r="C26" s="302" t="s">
        <v>939</v>
      </c>
      <c r="D26" s="302" t="s">
        <v>940</v>
      </c>
      <c r="E26" s="303" t="s">
        <v>941</v>
      </c>
      <c r="F26" s="302"/>
      <c r="G26" s="302">
        <v>1</v>
      </c>
      <c r="H26" s="304">
        <v>7000000</v>
      </c>
      <c r="I26" s="304">
        <v>7000000</v>
      </c>
      <c r="J26" s="304">
        <v>7000000</v>
      </c>
      <c r="K26" s="302">
        <v>1</v>
      </c>
      <c r="L26" s="305">
        <v>100</v>
      </c>
      <c r="M26" s="305">
        <f t="shared" si="1"/>
        <v>100</v>
      </c>
      <c r="N26" s="221">
        <f t="shared" si="2"/>
        <v>700000000</v>
      </c>
      <c r="O26" s="219" t="s">
        <v>2508</v>
      </c>
    </row>
    <row r="27" spans="1:15" ht="17" thickTop="1" thickBot="1">
      <c r="A27" s="295">
        <f t="shared" si="0"/>
        <v>24</v>
      </c>
      <c r="B27" s="295">
        <v>6739813</v>
      </c>
      <c r="C27" s="296" t="s">
        <v>942</v>
      </c>
      <c r="D27" s="301" t="s">
        <v>943</v>
      </c>
      <c r="E27" s="296" t="s">
        <v>944</v>
      </c>
      <c r="F27" s="301"/>
      <c r="G27" s="306">
        <v>1</v>
      </c>
      <c r="H27" s="300">
        <v>250000</v>
      </c>
      <c r="I27" s="297">
        <v>250000</v>
      </c>
      <c r="J27" s="297">
        <v>250000</v>
      </c>
      <c r="K27" s="295">
        <v>1</v>
      </c>
      <c r="L27" s="298">
        <v>100</v>
      </c>
      <c r="M27" s="298">
        <f t="shared" si="1"/>
        <v>100</v>
      </c>
      <c r="N27" s="221">
        <f t="shared" si="2"/>
        <v>25000000</v>
      </c>
      <c r="O27" s="219" t="s">
        <v>2508</v>
      </c>
    </row>
    <row r="28" spans="1:15" ht="17" thickTop="1" thickBot="1">
      <c r="A28" s="295">
        <f t="shared" si="0"/>
        <v>25</v>
      </c>
      <c r="B28" s="296">
        <v>7154064</v>
      </c>
      <c r="C28" s="295" t="s">
        <v>945</v>
      </c>
      <c r="D28" s="295" t="s">
        <v>946</v>
      </c>
      <c r="E28" s="296" t="s">
        <v>947</v>
      </c>
      <c r="F28" s="295"/>
      <c r="G28" s="295">
        <v>1</v>
      </c>
      <c r="H28" s="297">
        <v>250000</v>
      </c>
      <c r="I28" s="297">
        <v>250000</v>
      </c>
      <c r="J28" s="297">
        <v>250000</v>
      </c>
      <c r="K28" s="295">
        <v>1</v>
      </c>
      <c r="L28" s="298">
        <v>100</v>
      </c>
      <c r="M28" s="298">
        <f t="shared" si="1"/>
        <v>100</v>
      </c>
      <c r="N28" s="221">
        <f t="shared" si="2"/>
        <v>25000000</v>
      </c>
      <c r="O28" s="219" t="s">
        <v>2508</v>
      </c>
    </row>
    <row r="29" spans="1:15" ht="17" thickTop="1" thickBot="1">
      <c r="A29" s="295">
        <f t="shared" si="0"/>
        <v>26</v>
      </c>
      <c r="B29" s="295">
        <v>7154066</v>
      </c>
      <c r="C29" s="295" t="s">
        <v>948</v>
      </c>
      <c r="D29" s="295" t="s">
        <v>949</v>
      </c>
      <c r="E29" s="296" t="s">
        <v>950</v>
      </c>
      <c r="F29" s="295"/>
      <c r="G29" s="295">
        <v>60</v>
      </c>
      <c r="H29" s="297">
        <v>1800000</v>
      </c>
      <c r="I29" s="297">
        <v>1800000</v>
      </c>
      <c r="J29" s="297">
        <v>1800000</v>
      </c>
      <c r="K29" s="295">
        <v>60</v>
      </c>
      <c r="L29" s="298">
        <v>100</v>
      </c>
      <c r="M29" s="298">
        <f t="shared" si="1"/>
        <v>100</v>
      </c>
      <c r="N29" s="221">
        <f t="shared" si="2"/>
        <v>180000000</v>
      </c>
      <c r="O29" s="219" t="s">
        <v>2508</v>
      </c>
    </row>
    <row r="30" spans="1:15" ht="17" thickTop="1" thickBot="1">
      <c r="A30" s="295">
        <f t="shared" si="0"/>
        <v>27</v>
      </c>
      <c r="B30" s="295">
        <v>7154075</v>
      </c>
      <c r="C30" s="295" t="s">
        <v>951</v>
      </c>
      <c r="D30" s="295" t="s">
        <v>952</v>
      </c>
      <c r="E30" s="296" t="s">
        <v>953</v>
      </c>
      <c r="F30" s="295"/>
      <c r="G30" s="295">
        <v>60</v>
      </c>
      <c r="H30" s="297">
        <v>1800000</v>
      </c>
      <c r="I30" s="297">
        <v>1800000</v>
      </c>
      <c r="J30" s="297">
        <v>1800000</v>
      </c>
      <c r="K30" s="295">
        <v>60</v>
      </c>
      <c r="L30" s="298">
        <v>100</v>
      </c>
      <c r="M30" s="298">
        <f t="shared" si="1"/>
        <v>100</v>
      </c>
      <c r="N30" s="221">
        <f t="shared" si="2"/>
        <v>180000000</v>
      </c>
      <c r="O30" s="219" t="s">
        <v>2508</v>
      </c>
    </row>
    <row r="31" spans="1:15" ht="17" thickTop="1" thickBot="1">
      <c r="A31" s="295">
        <f t="shared" si="0"/>
        <v>28</v>
      </c>
      <c r="B31" s="295">
        <v>6860745</v>
      </c>
      <c r="C31" s="295" t="s">
        <v>954</v>
      </c>
      <c r="D31" s="295" t="s">
        <v>955</v>
      </c>
      <c r="E31" s="296" t="s">
        <v>956</v>
      </c>
      <c r="F31" s="295"/>
      <c r="G31" s="295">
        <v>2</v>
      </c>
      <c r="H31" s="297">
        <v>16000000</v>
      </c>
      <c r="I31" s="297">
        <v>16000000</v>
      </c>
      <c r="J31" s="297">
        <v>16000000</v>
      </c>
      <c r="K31" s="295">
        <v>2</v>
      </c>
      <c r="L31" s="298">
        <v>100</v>
      </c>
      <c r="M31" s="298">
        <f t="shared" si="1"/>
        <v>100</v>
      </c>
      <c r="N31" s="221">
        <f t="shared" si="2"/>
        <v>1600000000</v>
      </c>
      <c r="O31" s="219" t="s">
        <v>2508</v>
      </c>
    </row>
    <row r="32" spans="1:15" ht="17" thickTop="1" thickBot="1">
      <c r="A32" s="295">
        <f t="shared" si="0"/>
        <v>29</v>
      </c>
      <c r="B32" s="295">
        <v>7179349</v>
      </c>
      <c r="C32" s="296" t="s">
        <v>957</v>
      </c>
      <c r="D32" s="307" t="s">
        <v>958</v>
      </c>
      <c r="E32" s="296" t="s">
        <v>959</v>
      </c>
      <c r="F32" s="296"/>
      <c r="G32" s="296">
        <v>1</v>
      </c>
      <c r="H32" s="300">
        <v>8500000</v>
      </c>
      <c r="I32" s="297">
        <v>8500000</v>
      </c>
      <c r="J32" s="297">
        <v>8500000</v>
      </c>
      <c r="K32" s="295">
        <v>1</v>
      </c>
      <c r="L32" s="298">
        <v>100</v>
      </c>
      <c r="M32" s="298">
        <f t="shared" si="1"/>
        <v>100</v>
      </c>
      <c r="N32" s="221">
        <f t="shared" si="2"/>
        <v>850000000</v>
      </c>
      <c r="O32" s="219" t="s">
        <v>2508</v>
      </c>
    </row>
    <row r="33" spans="1:15" ht="17" thickTop="1" thickBot="1">
      <c r="A33" s="295">
        <f t="shared" si="0"/>
        <v>30</v>
      </c>
      <c r="B33" s="296">
        <v>6860749</v>
      </c>
      <c r="C33" s="295" t="s">
        <v>960</v>
      </c>
      <c r="D33" s="295" t="s">
        <v>961</v>
      </c>
      <c r="E33" s="296" t="s">
        <v>962</v>
      </c>
      <c r="F33" s="295"/>
      <c r="G33" s="295">
        <v>1</v>
      </c>
      <c r="H33" s="297">
        <v>250000</v>
      </c>
      <c r="I33" s="297">
        <v>250000</v>
      </c>
      <c r="J33" s="297">
        <v>250000</v>
      </c>
      <c r="K33" s="295">
        <v>1</v>
      </c>
      <c r="L33" s="298">
        <v>100</v>
      </c>
      <c r="M33" s="298">
        <f t="shared" si="1"/>
        <v>100</v>
      </c>
      <c r="N33" s="221">
        <f t="shared" si="2"/>
        <v>25000000</v>
      </c>
      <c r="O33" s="219" t="s">
        <v>2508</v>
      </c>
    </row>
    <row r="34" spans="1:15" ht="17" thickTop="1" thickBot="1">
      <c r="A34" s="295">
        <f t="shared" si="0"/>
        <v>31</v>
      </c>
      <c r="B34" s="295">
        <v>7179339</v>
      </c>
      <c r="C34" s="295" t="s">
        <v>963</v>
      </c>
      <c r="D34" s="295" t="s">
        <v>964</v>
      </c>
      <c r="E34" s="296" t="s">
        <v>965</v>
      </c>
      <c r="F34" s="295"/>
      <c r="G34" s="295">
        <v>1</v>
      </c>
      <c r="H34" s="297">
        <v>2500000</v>
      </c>
      <c r="I34" s="297">
        <v>2500000</v>
      </c>
      <c r="J34" s="297">
        <v>2500000</v>
      </c>
      <c r="K34" s="295">
        <v>1</v>
      </c>
      <c r="L34" s="298">
        <v>100</v>
      </c>
      <c r="M34" s="298">
        <f t="shared" si="1"/>
        <v>100</v>
      </c>
      <c r="N34" s="221">
        <f t="shared" si="2"/>
        <v>250000000</v>
      </c>
      <c r="O34" s="219" t="s">
        <v>2508</v>
      </c>
    </row>
    <row r="35" spans="1:15" ht="17" thickTop="1" thickBot="1">
      <c r="A35" s="295">
        <f t="shared" si="0"/>
        <v>32</v>
      </c>
      <c r="B35" s="296">
        <v>6860727</v>
      </c>
      <c r="C35" s="295" t="s">
        <v>966</v>
      </c>
      <c r="D35" s="295" t="s">
        <v>967</v>
      </c>
      <c r="E35" s="296" t="s">
        <v>968</v>
      </c>
      <c r="F35" s="295"/>
      <c r="G35" s="295">
        <v>60</v>
      </c>
      <c r="H35" s="297">
        <v>1800000</v>
      </c>
      <c r="I35" s="297">
        <v>1800000</v>
      </c>
      <c r="J35" s="297">
        <v>1800000</v>
      </c>
      <c r="K35" s="295">
        <v>60</v>
      </c>
      <c r="L35" s="298">
        <v>100</v>
      </c>
      <c r="M35" s="298">
        <f t="shared" si="1"/>
        <v>100</v>
      </c>
      <c r="N35" s="221">
        <f t="shared" si="2"/>
        <v>180000000</v>
      </c>
      <c r="O35" s="219" t="s">
        <v>2508</v>
      </c>
    </row>
    <row r="36" spans="1:15" ht="17" thickTop="1" thickBot="1">
      <c r="A36" s="295">
        <f t="shared" si="0"/>
        <v>33</v>
      </c>
      <c r="B36" s="295">
        <v>6860739</v>
      </c>
      <c r="C36" s="295" t="s">
        <v>969</v>
      </c>
      <c r="D36" s="295" t="s">
        <v>970</v>
      </c>
      <c r="E36" s="296" t="s">
        <v>971</v>
      </c>
      <c r="F36" s="295"/>
      <c r="G36" s="295">
        <v>30</v>
      </c>
      <c r="H36" s="297">
        <v>900000</v>
      </c>
      <c r="I36" s="297">
        <v>900000</v>
      </c>
      <c r="J36" s="297">
        <v>900000</v>
      </c>
      <c r="K36" s="295">
        <v>30</v>
      </c>
      <c r="L36" s="298">
        <v>100</v>
      </c>
      <c r="M36" s="298">
        <f t="shared" si="1"/>
        <v>100</v>
      </c>
      <c r="N36" s="221">
        <f t="shared" si="2"/>
        <v>90000000</v>
      </c>
      <c r="O36" s="219" t="s">
        <v>2508</v>
      </c>
    </row>
    <row r="37" spans="1:15" ht="17" thickTop="1" thickBot="1">
      <c r="A37" s="295">
        <f t="shared" si="0"/>
        <v>34</v>
      </c>
      <c r="B37" s="295">
        <v>6860741</v>
      </c>
      <c r="C37" s="295" t="s">
        <v>972</v>
      </c>
      <c r="D37" s="295" t="s">
        <v>973</v>
      </c>
      <c r="E37" s="296" t="s">
        <v>974</v>
      </c>
      <c r="F37" s="295"/>
      <c r="G37" s="295">
        <v>30</v>
      </c>
      <c r="H37" s="297">
        <v>900000</v>
      </c>
      <c r="I37" s="297">
        <v>900000</v>
      </c>
      <c r="J37" s="297">
        <v>900000</v>
      </c>
      <c r="K37" s="295">
        <v>30</v>
      </c>
      <c r="L37" s="298">
        <v>100</v>
      </c>
      <c r="M37" s="298">
        <f t="shared" si="1"/>
        <v>100</v>
      </c>
      <c r="N37" s="221">
        <f t="shared" si="2"/>
        <v>90000000</v>
      </c>
      <c r="O37" s="219" t="s">
        <v>2508</v>
      </c>
    </row>
    <row r="38" spans="1:15" ht="17" thickTop="1" thickBot="1">
      <c r="A38" s="295">
        <f t="shared" si="0"/>
        <v>35</v>
      </c>
      <c r="B38" s="295">
        <v>6860737</v>
      </c>
      <c r="C38" s="295" t="s">
        <v>975</v>
      </c>
      <c r="D38" s="295" t="s">
        <v>976</v>
      </c>
      <c r="E38" s="296" t="s">
        <v>977</v>
      </c>
      <c r="F38" s="295"/>
      <c r="G38" s="295">
        <v>30</v>
      </c>
      <c r="H38" s="297">
        <v>900000</v>
      </c>
      <c r="I38" s="297">
        <v>900000</v>
      </c>
      <c r="J38" s="297">
        <v>900000</v>
      </c>
      <c r="K38" s="295">
        <v>30</v>
      </c>
      <c r="L38" s="298">
        <v>100</v>
      </c>
      <c r="M38" s="298">
        <f t="shared" si="1"/>
        <v>100</v>
      </c>
      <c r="N38" s="221">
        <f t="shared" si="2"/>
        <v>90000000</v>
      </c>
      <c r="O38" s="219" t="s">
        <v>2508</v>
      </c>
    </row>
    <row r="39" spans="1:15" ht="17" thickTop="1" thickBot="1">
      <c r="A39" s="295">
        <f t="shared" si="0"/>
        <v>36</v>
      </c>
      <c r="B39" s="295">
        <v>7136366</v>
      </c>
      <c r="C39" s="295" t="s">
        <v>978</v>
      </c>
      <c r="D39" s="295" t="s">
        <v>979</v>
      </c>
      <c r="E39" s="296" t="s">
        <v>980</v>
      </c>
      <c r="F39" s="295"/>
      <c r="G39" s="295">
        <v>1</v>
      </c>
      <c r="H39" s="297">
        <v>25000000</v>
      </c>
      <c r="I39" s="297">
        <v>25000000</v>
      </c>
      <c r="J39" s="297">
        <v>25000000</v>
      </c>
      <c r="K39" s="295">
        <v>1</v>
      </c>
      <c r="L39" s="298">
        <v>100</v>
      </c>
      <c r="M39" s="298">
        <f t="shared" si="1"/>
        <v>100</v>
      </c>
      <c r="N39" s="221">
        <f t="shared" si="2"/>
        <v>2500000000</v>
      </c>
      <c r="O39" s="219" t="s">
        <v>2508</v>
      </c>
    </row>
    <row r="40" spans="1:15" ht="17" thickTop="1" thickBot="1">
      <c r="A40" s="295">
        <f t="shared" si="0"/>
        <v>37</v>
      </c>
      <c r="B40" s="296">
        <v>7179345</v>
      </c>
      <c r="C40" s="295" t="s">
        <v>981</v>
      </c>
      <c r="D40" s="295" t="s">
        <v>982</v>
      </c>
      <c r="E40" s="296" t="s">
        <v>983</v>
      </c>
      <c r="F40" s="295"/>
      <c r="G40" s="295">
        <v>2</v>
      </c>
      <c r="H40" s="297">
        <v>16000000</v>
      </c>
      <c r="I40" s="297">
        <v>16000000</v>
      </c>
      <c r="J40" s="297">
        <v>16000000</v>
      </c>
      <c r="K40" s="295">
        <v>2</v>
      </c>
      <c r="L40" s="298">
        <v>100</v>
      </c>
      <c r="M40" s="298">
        <f t="shared" si="1"/>
        <v>100</v>
      </c>
      <c r="N40" s="221">
        <f t="shared" si="2"/>
        <v>1600000000</v>
      </c>
      <c r="O40" s="219" t="s">
        <v>2508</v>
      </c>
    </row>
    <row r="41" spans="1:15" ht="17" thickTop="1" thickBot="1">
      <c r="A41" s="295">
        <f t="shared" si="0"/>
        <v>38</v>
      </c>
      <c r="B41" s="295">
        <v>7136372</v>
      </c>
      <c r="C41" s="296" t="s">
        <v>984</v>
      </c>
      <c r="D41" s="307" t="s">
        <v>985</v>
      </c>
      <c r="E41" s="296" t="s">
        <v>986</v>
      </c>
      <c r="F41" s="296"/>
      <c r="G41" s="296">
        <v>1</v>
      </c>
      <c r="H41" s="300">
        <v>5000000</v>
      </c>
      <c r="I41" s="297">
        <v>5000000</v>
      </c>
      <c r="J41" s="297">
        <v>5000000</v>
      </c>
      <c r="K41" s="295">
        <v>1</v>
      </c>
      <c r="L41" s="298">
        <v>100</v>
      </c>
      <c r="M41" s="298">
        <f t="shared" si="1"/>
        <v>100</v>
      </c>
      <c r="N41" s="221">
        <f t="shared" si="2"/>
        <v>500000000</v>
      </c>
      <c r="O41" s="219" t="s">
        <v>2508</v>
      </c>
    </row>
    <row r="42" spans="1:15" ht="17" thickTop="1" thickBot="1">
      <c r="A42" s="295">
        <f t="shared" si="0"/>
        <v>39</v>
      </c>
      <c r="B42" s="296">
        <v>7136356</v>
      </c>
      <c r="C42" s="296" t="s">
        <v>987</v>
      </c>
      <c r="D42" s="296" t="s">
        <v>988</v>
      </c>
      <c r="E42" s="296" t="s">
        <v>989</v>
      </c>
      <c r="F42" s="296"/>
      <c r="G42" s="301">
        <v>1</v>
      </c>
      <c r="H42" s="300">
        <v>3500000</v>
      </c>
      <c r="I42" s="297">
        <v>3500000</v>
      </c>
      <c r="J42" s="297">
        <v>3500000</v>
      </c>
      <c r="K42" s="295">
        <v>1</v>
      </c>
      <c r="L42" s="298">
        <v>100</v>
      </c>
      <c r="M42" s="298">
        <f t="shared" si="1"/>
        <v>100</v>
      </c>
      <c r="N42" s="221">
        <f t="shared" si="2"/>
        <v>350000000</v>
      </c>
      <c r="O42" s="219" t="s">
        <v>2508</v>
      </c>
    </row>
    <row r="43" spans="1:15" ht="17" thickTop="1" thickBot="1">
      <c r="A43" s="295">
        <f t="shared" si="0"/>
        <v>40</v>
      </c>
      <c r="B43" s="295">
        <v>7179330</v>
      </c>
      <c r="C43" s="295" t="s">
        <v>990</v>
      </c>
      <c r="D43" s="295" t="s">
        <v>991</v>
      </c>
      <c r="E43" s="296" t="s">
        <v>992</v>
      </c>
      <c r="F43" s="294"/>
      <c r="G43" s="295">
        <v>1</v>
      </c>
      <c r="H43" s="297">
        <v>250000</v>
      </c>
      <c r="I43" s="297">
        <v>250000</v>
      </c>
      <c r="J43" s="297">
        <v>250000</v>
      </c>
      <c r="K43" s="295">
        <v>1</v>
      </c>
      <c r="L43" s="298">
        <v>100</v>
      </c>
      <c r="M43" s="298">
        <f t="shared" si="1"/>
        <v>100</v>
      </c>
      <c r="N43" s="221">
        <f t="shared" si="2"/>
        <v>25000000</v>
      </c>
      <c r="O43" s="219" t="s">
        <v>2508</v>
      </c>
    </row>
    <row r="44" spans="1:15" ht="17" thickTop="1" thickBot="1">
      <c r="A44" s="295">
        <f t="shared" si="0"/>
        <v>41</v>
      </c>
      <c r="B44" s="296">
        <v>7179332</v>
      </c>
      <c r="C44" s="295" t="s">
        <v>993</v>
      </c>
      <c r="D44" s="295" t="s">
        <v>994</v>
      </c>
      <c r="E44" s="296" t="s">
        <v>995</v>
      </c>
      <c r="F44" s="295"/>
      <c r="G44" s="295">
        <v>1</v>
      </c>
      <c r="H44" s="297">
        <v>250000</v>
      </c>
      <c r="I44" s="297">
        <v>250000</v>
      </c>
      <c r="J44" s="297">
        <v>250000</v>
      </c>
      <c r="K44" s="295">
        <v>1</v>
      </c>
      <c r="L44" s="298">
        <v>100</v>
      </c>
      <c r="M44" s="298">
        <f t="shared" si="1"/>
        <v>100</v>
      </c>
      <c r="N44" s="221">
        <f t="shared" si="2"/>
        <v>25000000</v>
      </c>
      <c r="O44" s="219" t="s">
        <v>2508</v>
      </c>
    </row>
    <row r="45" spans="1:15" ht="17" thickTop="1" thickBot="1">
      <c r="A45" s="295">
        <f t="shared" si="0"/>
        <v>42</v>
      </c>
      <c r="B45" s="295">
        <v>7179326</v>
      </c>
      <c r="C45" s="295" t="s">
        <v>996</v>
      </c>
      <c r="D45" s="295" t="s">
        <v>997</v>
      </c>
      <c r="E45" s="296" t="s">
        <v>998</v>
      </c>
      <c r="F45" s="295"/>
      <c r="G45" s="295">
        <v>60</v>
      </c>
      <c r="H45" s="297">
        <v>1800000</v>
      </c>
      <c r="I45" s="297">
        <v>1800000</v>
      </c>
      <c r="J45" s="297">
        <v>1800000</v>
      </c>
      <c r="K45" s="295">
        <v>60</v>
      </c>
      <c r="L45" s="298">
        <v>100</v>
      </c>
      <c r="M45" s="298">
        <f t="shared" si="1"/>
        <v>100</v>
      </c>
      <c r="N45" s="221">
        <f t="shared" si="2"/>
        <v>180000000</v>
      </c>
      <c r="O45" s="219" t="s">
        <v>2508</v>
      </c>
    </row>
    <row r="46" spans="1:15" ht="17" thickTop="1" thickBot="1">
      <c r="A46" s="295">
        <f t="shared" si="0"/>
        <v>43</v>
      </c>
      <c r="B46" s="295">
        <v>7179341</v>
      </c>
      <c r="C46" s="295" t="s">
        <v>999</v>
      </c>
      <c r="D46" s="295" t="s">
        <v>1000</v>
      </c>
      <c r="E46" s="296" t="s">
        <v>1001</v>
      </c>
      <c r="F46" s="295"/>
      <c r="G46" s="295">
        <v>60</v>
      </c>
      <c r="H46" s="297">
        <v>1800000</v>
      </c>
      <c r="I46" s="297">
        <v>1800000</v>
      </c>
      <c r="J46" s="297">
        <v>1800000</v>
      </c>
      <c r="K46" s="295">
        <v>60</v>
      </c>
      <c r="L46" s="298">
        <v>100</v>
      </c>
      <c r="M46" s="298">
        <f t="shared" si="1"/>
        <v>100</v>
      </c>
      <c r="N46" s="221">
        <f t="shared" si="2"/>
        <v>180000000</v>
      </c>
      <c r="O46" s="219" t="s">
        <v>2508</v>
      </c>
    </row>
    <row r="47" spans="1:15" ht="17" thickTop="1" thickBot="1">
      <c r="A47" s="295"/>
      <c r="B47" s="295"/>
      <c r="C47" s="294" t="s">
        <v>1002</v>
      </c>
      <c r="D47" s="294"/>
      <c r="E47" s="294"/>
      <c r="F47" s="294"/>
      <c r="G47" s="294">
        <f>SUM(G4:G46)</f>
        <v>649</v>
      </c>
      <c r="H47" s="308">
        <f>SUM(H4:H46)</f>
        <v>251800000</v>
      </c>
      <c r="I47" s="308">
        <f>SUM(I4:I46)</f>
        <v>251800000</v>
      </c>
      <c r="J47" s="308">
        <f>SUM(J4:J46)</f>
        <v>251800000</v>
      </c>
      <c r="K47" s="294">
        <f>SUM(K4:K46)</f>
        <v>649</v>
      </c>
      <c r="L47" s="309">
        <f>+N47/H47</f>
        <v>100</v>
      </c>
      <c r="M47" s="310">
        <f t="shared" si="1"/>
        <v>100</v>
      </c>
      <c r="N47" s="241">
        <f>SUM(N4:N46)</f>
        <v>25180000000</v>
      </c>
      <c r="O47" s="219" t="s">
        <v>2508</v>
      </c>
    </row>
    <row r="48" spans="1:15" ht="17" thickTop="1" thickBot="1">
      <c r="A48" s="224" t="s">
        <v>530</v>
      </c>
      <c r="B48" s="224"/>
      <c r="C48" s="224" t="s">
        <v>1003</v>
      </c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O48" s="219" t="s">
        <v>2508</v>
      </c>
    </row>
    <row r="49" spans="1:15" ht="17" thickTop="1" thickBot="1">
      <c r="A49" s="112">
        <v>44</v>
      </c>
      <c r="B49" s="112">
        <v>7144251</v>
      </c>
      <c r="C49" s="112" t="s">
        <v>1004</v>
      </c>
      <c r="D49" s="112" t="s">
        <v>1005</v>
      </c>
      <c r="E49" s="225" t="s">
        <v>1006</v>
      </c>
      <c r="F49" s="112"/>
      <c r="G49" s="112">
        <v>1</v>
      </c>
      <c r="H49" s="247">
        <v>20000000</v>
      </c>
      <c r="I49" s="247">
        <v>20000000</v>
      </c>
      <c r="J49" s="247">
        <v>20000000</v>
      </c>
      <c r="K49" s="112">
        <v>1</v>
      </c>
      <c r="L49" s="112">
        <v>100</v>
      </c>
      <c r="M49" s="229">
        <f>+J49/H49*100</f>
        <v>100</v>
      </c>
      <c r="N49" s="221">
        <f>+L49*H49</f>
        <v>2000000000</v>
      </c>
      <c r="O49" s="219" t="s">
        <v>2508</v>
      </c>
    </row>
    <row r="50" spans="1:15" ht="17" thickTop="1" thickBot="1">
      <c r="A50" s="112">
        <v>45</v>
      </c>
      <c r="B50" s="112">
        <v>6587105</v>
      </c>
      <c r="C50" s="112" t="s">
        <v>1007</v>
      </c>
      <c r="D50" s="112" t="s">
        <v>1008</v>
      </c>
      <c r="E50" s="225" t="s">
        <v>1009</v>
      </c>
      <c r="F50" s="112"/>
      <c r="G50" s="112">
        <v>1</v>
      </c>
      <c r="H50" s="247">
        <v>16000000</v>
      </c>
      <c r="I50" s="247">
        <v>16000000</v>
      </c>
      <c r="J50" s="247">
        <v>16000000</v>
      </c>
      <c r="K50" s="112">
        <v>1</v>
      </c>
      <c r="L50" s="112">
        <v>100</v>
      </c>
      <c r="M50" s="229">
        <f>+J50/H50*100</f>
        <v>100</v>
      </c>
      <c r="N50" s="221">
        <f>+L50*H50</f>
        <v>1600000000</v>
      </c>
      <c r="O50" s="219" t="s">
        <v>2508</v>
      </c>
    </row>
    <row r="51" spans="1:15" ht="17" thickTop="1" thickBot="1">
      <c r="A51" s="224"/>
      <c r="B51" s="224"/>
      <c r="C51" s="224" t="s">
        <v>1010</v>
      </c>
      <c r="D51" s="224"/>
      <c r="E51" s="224"/>
      <c r="F51" s="224"/>
      <c r="G51" s="224">
        <f>SUM(G49:G50)</f>
        <v>2</v>
      </c>
      <c r="H51" s="311">
        <f>SUM(H49:H50)</f>
        <v>36000000</v>
      </c>
      <c r="I51" s="311">
        <f>SUM(I49:I50)</f>
        <v>36000000</v>
      </c>
      <c r="J51" s="311">
        <f>SUM(J49:J50)</f>
        <v>36000000</v>
      </c>
      <c r="K51" s="311">
        <f>SUM(K49:K50)</f>
        <v>2</v>
      </c>
      <c r="L51" s="224">
        <f>+N51/H51</f>
        <v>100</v>
      </c>
      <c r="M51" s="246">
        <f>+J51/H51*100</f>
        <v>100</v>
      </c>
      <c r="N51" s="241">
        <f>SUM(N49:N50)</f>
        <v>3600000000</v>
      </c>
      <c r="O51" s="219" t="s">
        <v>2508</v>
      </c>
    </row>
    <row r="52" spans="1:15" ht="17" thickTop="1" thickBot="1">
      <c r="A52" s="224" t="s">
        <v>251</v>
      </c>
      <c r="B52" s="224"/>
      <c r="C52" s="224" t="s">
        <v>1011</v>
      </c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34"/>
      <c r="O52" s="219" t="s">
        <v>2508</v>
      </c>
    </row>
    <row r="53" spans="1:15" ht="17" thickTop="1" thickBot="1">
      <c r="A53" s="225">
        <v>46</v>
      </c>
      <c r="B53" s="225">
        <v>6495216</v>
      </c>
      <c r="C53" s="225" t="s">
        <v>1012</v>
      </c>
      <c r="D53" s="228" t="s">
        <v>1013</v>
      </c>
      <c r="E53" s="225" t="s">
        <v>1014</v>
      </c>
      <c r="F53" s="225"/>
      <c r="G53" s="226">
        <v>1</v>
      </c>
      <c r="H53" s="226">
        <v>6000000</v>
      </c>
      <c r="I53" s="226">
        <v>6000000</v>
      </c>
      <c r="J53" s="226">
        <v>6000000</v>
      </c>
      <c r="K53" s="112">
        <v>1</v>
      </c>
      <c r="L53" s="229">
        <v>100</v>
      </c>
      <c r="M53" s="229">
        <f>+J53/H53*100</f>
        <v>100</v>
      </c>
      <c r="N53" s="221">
        <f>+L53*H53</f>
        <v>600000000</v>
      </c>
      <c r="O53" s="219" t="s">
        <v>2508</v>
      </c>
    </row>
    <row r="54" spans="1:15" ht="17" thickTop="1" thickBot="1">
      <c r="A54" s="225">
        <v>47</v>
      </c>
      <c r="B54" s="225">
        <v>6495211</v>
      </c>
      <c r="C54" s="225" t="s">
        <v>1015</v>
      </c>
      <c r="D54" s="243" t="s">
        <v>1016</v>
      </c>
      <c r="E54" s="225" t="s">
        <v>1017</v>
      </c>
      <c r="F54" s="243"/>
      <c r="G54" s="251">
        <v>1</v>
      </c>
      <c r="H54" s="226">
        <v>4000000</v>
      </c>
      <c r="I54" s="226">
        <v>4000000</v>
      </c>
      <c r="J54" s="226">
        <v>4000000</v>
      </c>
      <c r="K54" s="112"/>
      <c r="L54" s="229">
        <v>100</v>
      </c>
      <c r="M54" s="229">
        <f>+J54/H54*100</f>
        <v>100</v>
      </c>
      <c r="N54" s="221">
        <f>+L54*H54</f>
        <v>400000000</v>
      </c>
      <c r="O54" s="219" t="s">
        <v>2508</v>
      </c>
    </row>
    <row r="55" spans="1:15" ht="17" thickTop="1" thickBot="1">
      <c r="A55" s="230"/>
      <c r="B55" s="230"/>
      <c r="C55" s="230" t="s">
        <v>1018</v>
      </c>
      <c r="D55" s="230"/>
      <c r="E55" s="230"/>
      <c r="F55" s="230"/>
      <c r="G55" s="240">
        <f>SUM(G53:G54)</f>
        <v>2</v>
      </c>
      <c r="H55" s="240">
        <f>SUM(H53:H54)</f>
        <v>10000000</v>
      </c>
      <c r="I55" s="240">
        <f>SUM(I53:I54)</f>
        <v>10000000</v>
      </c>
      <c r="J55" s="240">
        <f>SUM(J53:J54)</f>
        <v>10000000</v>
      </c>
      <c r="K55" s="240">
        <f>SUM(K53:K54)</f>
        <v>1</v>
      </c>
      <c r="L55" s="237">
        <f>+N55/H55</f>
        <v>100</v>
      </c>
      <c r="M55" s="246">
        <f>+J55/H55*100</f>
        <v>100</v>
      </c>
      <c r="N55" s="241">
        <f>SUM(N53:N54)</f>
        <v>1000000000</v>
      </c>
      <c r="O55" s="219" t="s">
        <v>2508</v>
      </c>
    </row>
    <row r="56" spans="1:15" ht="17" thickTop="1" thickBot="1">
      <c r="A56" s="294" t="s">
        <v>220</v>
      </c>
      <c r="B56" s="294"/>
      <c r="C56" s="294" t="s">
        <v>1019</v>
      </c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O56" s="219" t="s">
        <v>2508</v>
      </c>
    </row>
    <row r="57" spans="1:15" ht="17" thickTop="1" thickBot="1">
      <c r="A57" s="295">
        <v>48</v>
      </c>
      <c r="B57" s="295">
        <v>6323323</v>
      </c>
      <c r="C57" s="295" t="s">
        <v>1020</v>
      </c>
      <c r="D57" s="295" t="s">
        <v>1021</v>
      </c>
      <c r="E57" s="296" t="s">
        <v>1022</v>
      </c>
      <c r="F57" s="295"/>
      <c r="G57" s="295">
        <v>1</v>
      </c>
      <c r="H57" s="297">
        <v>2500000</v>
      </c>
      <c r="I57" s="297">
        <v>2500000</v>
      </c>
      <c r="J57" s="297">
        <v>2500000</v>
      </c>
      <c r="K57" s="295">
        <v>1</v>
      </c>
      <c r="L57" s="295">
        <v>100</v>
      </c>
      <c r="M57" s="298">
        <f>+J57/H57*100</f>
        <v>100</v>
      </c>
      <c r="N57" s="221">
        <f>+L57*H57</f>
        <v>250000000</v>
      </c>
      <c r="O57" s="219" t="s">
        <v>2508</v>
      </c>
    </row>
    <row r="58" spans="1:15" ht="17" thickTop="1" thickBot="1">
      <c r="A58" s="295">
        <v>49</v>
      </c>
      <c r="B58" s="295">
        <v>7127760</v>
      </c>
      <c r="C58" s="295" t="s">
        <v>1023</v>
      </c>
      <c r="D58" s="295" t="s">
        <v>1024</v>
      </c>
      <c r="E58" s="296" t="s">
        <v>1025</v>
      </c>
      <c r="F58" s="295"/>
      <c r="G58" s="295">
        <v>1</v>
      </c>
      <c r="H58" s="297">
        <v>9000000</v>
      </c>
      <c r="I58" s="297">
        <v>9000000</v>
      </c>
      <c r="J58" s="297">
        <v>9000000</v>
      </c>
      <c r="K58" s="295">
        <v>1</v>
      </c>
      <c r="L58" s="295">
        <v>100</v>
      </c>
      <c r="M58" s="298">
        <f t="shared" ref="M58:M100" si="3">+J58/H58*100</f>
        <v>100</v>
      </c>
      <c r="N58" s="221">
        <f t="shared" ref="N58:N99" si="4">+L58*H58</f>
        <v>900000000</v>
      </c>
      <c r="O58" s="219" t="s">
        <v>2508</v>
      </c>
    </row>
    <row r="59" spans="1:15" ht="17" thickTop="1" thickBot="1">
      <c r="A59" s="295">
        <v>50</v>
      </c>
      <c r="B59" s="295">
        <v>6582448</v>
      </c>
      <c r="C59" s="295" t="s">
        <v>1026</v>
      </c>
      <c r="D59" s="295" t="s">
        <v>1027</v>
      </c>
      <c r="E59" s="296" t="s">
        <v>1028</v>
      </c>
      <c r="F59" s="295"/>
      <c r="G59" s="295">
        <v>1</v>
      </c>
      <c r="H59" s="297">
        <v>25000000</v>
      </c>
      <c r="I59" s="297">
        <v>25000000</v>
      </c>
      <c r="J59" s="297">
        <v>25000000</v>
      </c>
      <c r="K59" s="296">
        <v>1</v>
      </c>
      <c r="L59" s="296">
        <v>100</v>
      </c>
      <c r="M59" s="298">
        <f t="shared" si="3"/>
        <v>100</v>
      </c>
      <c r="N59" s="221">
        <f t="shared" si="4"/>
        <v>2500000000</v>
      </c>
      <c r="O59" s="219" t="s">
        <v>2508</v>
      </c>
    </row>
    <row r="60" spans="1:15" ht="17" thickTop="1" thickBot="1">
      <c r="A60" s="295">
        <f t="shared" ref="A60:A99" si="5">+A59+1</f>
        <v>51</v>
      </c>
      <c r="B60" s="295">
        <v>7072589</v>
      </c>
      <c r="C60" s="295" t="s">
        <v>1029</v>
      </c>
      <c r="D60" s="295" t="s">
        <v>1030</v>
      </c>
      <c r="E60" s="296" t="s">
        <v>1031</v>
      </c>
      <c r="F60" s="295"/>
      <c r="G60" s="295">
        <v>2</v>
      </c>
      <c r="H60" s="297">
        <v>18000000</v>
      </c>
      <c r="I60" s="297">
        <v>18000000</v>
      </c>
      <c r="J60" s="297">
        <v>18000000</v>
      </c>
      <c r="K60" s="296">
        <v>2</v>
      </c>
      <c r="L60" s="296">
        <v>100</v>
      </c>
      <c r="M60" s="298">
        <f t="shared" si="3"/>
        <v>100</v>
      </c>
      <c r="N60" s="221">
        <f t="shared" si="4"/>
        <v>1800000000</v>
      </c>
      <c r="O60" s="219" t="s">
        <v>2508</v>
      </c>
    </row>
    <row r="61" spans="1:15" ht="17" thickTop="1" thickBot="1">
      <c r="A61" s="295">
        <f t="shared" si="5"/>
        <v>52</v>
      </c>
      <c r="B61" s="295">
        <v>6735520</v>
      </c>
      <c r="C61" s="295" t="s">
        <v>1032</v>
      </c>
      <c r="D61" s="295" t="s">
        <v>1033</v>
      </c>
      <c r="E61" s="296" t="s">
        <v>1034</v>
      </c>
      <c r="F61" s="295"/>
      <c r="G61" s="295">
        <v>2</v>
      </c>
      <c r="H61" s="297">
        <v>18000000</v>
      </c>
      <c r="I61" s="297">
        <v>18000000</v>
      </c>
      <c r="J61" s="297">
        <v>18000000</v>
      </c>
      <c r="K61" s="295">
        <v>2</v>
      </c>
      <c r="L61" s="295">
        <v>100</v>
      </c>
      <c r="M61" s="298">
        <f t="shared" si="3"/>
        <v>100</v>
      </c>
      <c r="N61" s="221">
        <f t="shared" si="4"/>
        <v>1800000000</v>
      </c>
      <c r="O61" s="219" t="s">
        <v>2508</v>
      </c>
    </row>
    <row r="62" spans="1:15" ht="17" thickTop="1" thickBot="1">
      <c r="A62" s="295">
        <f t="shared" si="5"/>
        <v>53</v>
      </c>
      <c r="B62" s="296">
        <v>7049589</v>
      </c>
      <c r="C62" s="296" t="s">
        <v>1035</v>
      </c>
      <c r="D62" s="299" t="s">
        <v>1036</v>
      </c>
      <c r="E62" s="296" t="s">
        <v>1037</v>
      </c>
      <c r="F62" s="296"/>
      <c r="G62" s="300">
        <v>1</v>
      </c>
      <c r="H62" s="300">
        <v>4000000</v>
      </c>
      <c r="I62" s="297">
        <v>4000000</v>
      </c>
      <c r="J62" s="297">
        <v>4000000</v>
      </c>
      <c r="K62" s="295">
        <v>1</v>
      </c>
      <c r="L62" s="295">
        <v>100</v>
      </c>
      <c r="M62" s="298">
        <f t="shared" si="3"/>
        <v>100</v>
      </c>
      <c r="N62" s="221">
        <f t="shared" si="4"/>
        <v>400000000</v>
      </c>
      <c r="O62" s="219" t="s">
        <v>2508</v>
      </c>
    </row>
    <row r="63" spans="1:15" ht="17" thickTop="1" thickBot="1">
      <c r="A63" s="295">
        <f t="shared" si="5"/>
        <v>54</v>
      </c>
      <c r="B63" s="296">
        <v>7103161</v>
      </c>
      <c r="C63" s="296" t="s">
        <v>1038</v>
      </c>
      <c r="D63" s="299" t="s">
        <v>1039</v>
      </c>
      <c r="E63" s="296" t="s">
        <v>1040</v>
      </c>
      <c r="F63" s="296"/>
      <c r="G63" s="300">
        <v>1</v>
      </c>
      <c r="H63" s="300">
        <v>350000</v>
      </c>
      <c r="I63" s="297">
        <v>350000</v>
      </c>
      <c r="J63" s="297">
        <v>350000</v>
      </c>
      <c r="K63" s="295">
        <v>1</v>
      </c>
      <c r="L63" s="295">
        <v>100</v>
      </c>
      <c r="M63" s="298">
        <f t="shared" si="3"/>
        <v>100</v>
      </c>
      <c r="N63" s="221">
        <f t="shared" si="4"/>
        <v>35000000</v>
      </c>
      <c r="O63" s="219" t="s">
        <v>2508</v>
      </c>
    </row>
    <row r="64" spans="1:15" ht="17" thickTop="1" thickBot="1">
      <c r="A64" s="295">
        <f t="shared" si="5"/>
        <v>55</v>
      </c>
      <c r="B64" s="296">
        <v>7131138</v>
      </c>
      <c r="C64" s="295" t="s">
        <v>1041</v>
      </c>
      <c r="D64" s="295" t="s">
        <v>1042</v>
      </c>
      <c r="E64" s="296" t="s">
        <v>1043</v>
      </c>
      <c r="F64" s="295"/>
      <c r="G64" s="295">
        <v>1</v>
      </c>
      <c r="H64" s="297">
        <v>7500000</v>
      </c>
      <c r="I64" s="297">
        <v>7500000</v>
      </c>
      <c r="J64" s="297">
        <v>7500000</v>
      </c>
      <c r="K64" s="295">
        <v>1</v>
      </c>
      <c r="L64" s="295">
        <v>100</v>
      </c>
      <c r="M64" s="298">
        <f t="shared" si="3"/>
        <v>100</v>
      </c>
      <c r="N64" s="221">
        <f t="shared" si="4"/>
        <v>750000000</v>
      </c>
      <c r="O64" s="219" t="s">
        <v>2508</v>
      </c>
    </row>
    <row r="65" spans="1:15" ht="17" thickTop="1" thickBot="1">
      <c r="A65" s="295">
        <f t="shared" si="5"/>
        <v>56</v>
      </c>
      <c r="B65" s="295">
        <v>6880016</v>
      </c>
      <c r="C65" s="295" t="s">
        <v>1044</v>
      </c>
      <c r="D65" s="295" t="s">
        <v>1045</v>
      </c>
      <c r="E65" s="296" t="s">
        <v>1046</v>
      </c>
      <c r="F65" s="296"/>
      <c r="G65" s="295">
        <v>1</v>
      </c>
      <c r="H65" s="297">
        <v>7500000</v>
      </c>
      <c r="I65" s="297">
        <v>7500000</v>
      </c>
      <c r="J65" s="297">
        <v>7500000</v>
      </c>
      <c r="K65" s="296">
        <v>1</v>
      </c>
      <c r="L65" s="296">
        <v>100</v>
      </c>
      <c r="M65" s="298">
        <f t="shared" si="3"/>
        <v>100</v>
      </c>
      <c r="N65" s="221">
        <f t="shared" si="4"/>
        <v>750000000</v>
      </c>
      <c r="O65" s="219" t="s">
        <v>2508</v>
      </c>
    </row>
    <row r="66" spans="1:15" ht="17" thickTop="1" thickBot="1">
      <c r="A66" s="295">
        <f t="shared" si="5"/>
        <v>57</v>
      </c>
      <c r="B66" s="295">
        <v>7049576</v>
      </c>
      <c r="C66" s="296" t="s">
        <v>1047</v>
      </c>
      <c r="D66" s="299" t="s">
        <v>1048</v>
      </c>
      <c r="E66" s="296" t="s">
        <v>1049</v>
      </c>
      <c r="F66" s="296" t="s">
        <v>875</v>
      </c>
      <c r="G66" s="300">
        <v>1</v>
      </c>
      <c r="H66" s="300">
        <v>1500000</v>
      </c>
      <c r="I66" s="297">
        <v>1500000</v>
      </c>
      <c r="J66" s="297">
        <v>1500000</v>
      </c>
      <c r="K66" s="296">
        <v>1</v>
      </c>
      <c r="L66" s="296">
        <v>100</v>
      </c>
      <c r="M66" s="298">
        <f t="shared" si="3"/>
        <v>100</v>
      </c>
      <c r="N66" s="221">
        <f t="shared" si="4"/>
        <v>150000000</v>
      </c>
      <c r="O66" s="219" t="s">
        <v>2508</v>
      </c>
    </row>
    <row r="67" spans="1:15" ht="17" thickTop="1" thickBot="1">
      <c r="A67" s="295">
        <f t="shared" si="5"/>
        <v>58</v>
      </c>
      <c r="B67" s="296">
        <v>7072545</v>
      </c>
      <c r="C67" s="296" t="s">
        <v>1050</v>
      </c>
      <c r="D67" s="299" t="s">
        <v>1051</v>
      </c>
      <c r="E67" s="296" t="s">
        <v>1052</v>
      </c>
      <c r="F67" s="296" t="s">
        <v>875</v>
      </c>
      <c r="G67" s="300">
        <v>60</v>
      </c>
      <c r="H67" s="300">
        <v>1800000</v>
      </c>
      <c r="I67" s="297">
        <v>1800000</v>
      </c>
      <c r="J67" s="297">
        <v>1800000</v>
      </c>
      <c r="K67" s="295">
        <v>60</v>
      </c>
      <c r="L67" s="295">
        <v>100</v>
      </c>
      <c r="M67" s="298">
        <f t="shared" si="3"/>
        <v>100</v>
      </c>
      <c r="N67" s="221">
        <f t="shared" si="4"/>
        <v>180000000</v>
      </c>
      <c r="O67" s="219" t="s">
        <v>2508</v>
      </c>
    </row>
    <row r="68" spans="1:15" ht="17" thickTop="1" thickBot="1">
      <c r="A68" s="295">
        <f t="shared" si="5"/>
        <v>59</v>
      </c>
      <c r="B68" s="296">
        <v>7144451</v>
      </c>
      <c r="C68" s="296" t="s">
        <v>1053</v>
      </c>
      <c r="D68" s="299" t="s">
        <v>1054</v>
      </c>
      <c r="E68" s="296" t="s">
        <v>1055</v>
      </c>
      <c r="F68" s="296"/>
      <c r="G68" s="300">
        <v>60</v>
      </c>
      <c r="H68" s="300">
        <v>1800000</v>
      </c>
      <c r="I68" s="297">
        <v>1800000</v>
      </c>
      <c r="J68" s="297">
        <v>1800000</v>
      </c>
      <c r="K68" s="296">
        <v>60</v>
      </c>
      <c r="L68" s="296">
        <v>100</v>
      </c>
      <c r="M68" s="298">
        <f t="shared" si="3"/>
        <v>100</v>
      </c>
      <c r="N68" s="221">
        <f t="shared" si="4"/>
        <v>180000000</v>
      </c>
      <c r="O68" s="219" t="s">
        <v>2508</v>
      </c>
    </row>
    <row r="69" spans="1:15" ht="17" thickTop="1" thickBot="1">
      <c r="A69" s="295">
        <f t="shared" si="5"/>
        <v>60</v>
      </c>
      <c r="B69" s="296">
        <v>7103159</v>
      </c>
      <c r="C69" s="296" t="s">
        <v>1056</v>
      </c>
      <c r="D69" s="299" t="s">
        <v>1057</v>
      </c>
      <c r="E69" s="296" t="s">
        <v>1058</v>
      </c>
      <c r="F69" s="296" t="s">
        <v>1059</v>
      </c>
      <c r="G69" s="300">
        <v>60</v>
      </c>
      <c r="H69" s="300">
        <v>1800000</v>
      </c>
      <c r="I69" s="297">
        <v>1800000</v>
      </c>
      <c r="J69" s="297">
        <v>1800000</v>
      </c>
      <c r="K69" s="296">
        <v>60</v>
      </c>
      <c r="L69" s="296">
        <v>100</v>
      </c>
      <c r="M69" s="298">
        <f t="shared" si="3"/>
        <v>100</v>
      </c>
      <c r="N69" s="221">
        <f t="shared" si="4"/>
        <v>180000000</v>
      </c>
      <c r="O69" s="219" t="s">
        <v>2508</v>
      </c>
    </row>
    <row r="70" spans="1:15" ht="17" thickTop="1" thickBot="1">
      <c r="A70" s="295">
        <f t="shared" si="5"/>
        <v>61</v>
      </c>
      <c r="B70" s="295">
        <v>6736514</v>
      </c>
      <c r="C70" s="295" t="s">
        <v>1060</v>
      </c>
      <c r="D70" s="295" t="s">
        <v>1061</v>
      </c>
      <c r="E70" s="296" t="s">
        <v>1062</v>
      </c>
      <c r="F70" s="296" t="s">
        <v>875</v>
      </c>
      <c r="G70" s="295">
        <v>60</v>
      </c>
      <c r="H70" s="297">
        <v>1800000</v>
      </c>
      <c r="I70" s="297">
        <v>1800000</v>
      </c>
      <c r="J70" s="297">
        <v>1800000</v>
      </c>
      <c r="K70" s="295">
        <v>60</v>
      </c>
      <c r="L70" s="295">
        <v>100</v>
      </c>
      <c r="M70" s="298">
        <f t="shared" si="3"/>
        <v>100</v>
      </c>
      <c r="N70" s="221">
        <f t="shared" si="4"/>
        <v>180000000</v>
      </c>
      <c r="O70" s="219" t="s">
        <v>2508</v>
      </c>
    </row>
    <row r="71" spans="1:15" ht="17" thickTop="1" thickBot="1">
      <c r="A71" s="295">
        <f t="shared" si="5"/>
        <v>62</v>
      </c>
      <c r="B71" s="296">
        <v>7072543</v>
      </c>
      <c r="C71" s="296" t="s">
        <v>1063</v>
      </c>
      <c r="D71" s="299" t="s">
        <v>1064</v>
      </c>
      <c r="E71" s="296" t="s">
        <v>1065</v>
      </c>
      <c r="F71" s="296"/>
      <c r="G71" s="300">
        <v>1</v>
      </c>
      <c r="H71" s="300">
        <v>1500000</v>
      </c>
      <c r="I71" s="297">
        <v>1500000</v>
      </c>
      <c r="J71" s="297">
        <v>1500000</v>
      </c>
      <c r="K71" s="295">
        <v>1</v>
      </c>
      <c r="L71" s="295">
        <v>100</v>
      </c>
      <c r="M71" s="298">
        <f t="shared" si="3"/>
        <v>100</v>
      </c>
      <c r="N71" s="221">
        <f t="shared" si="4"/>
        <v>150000000</v>
      </c>
      <c r="O71" s="219" t="s">
        <v>2508</v>
      </c>
    </row>
    <row r="72" spans="1:15" ht="17" thickTop="1" thickBot="1">
      <c r="A72" s="295">
        <f t="shared" si="5"/>
        <v>63</v>
      </c>
      <c r="B72" s="296">
        <v>6504310</v>
      </c>
      <c r="C72" s="296" t="s">
        <v>1066</v>
      </c>
      <c r="D72" s="299" t="s">
        <v>1067</v>
      </c>
      <c r="E72" s="296" t="s">
        <v>1068</v>
      </c>
      <c r="F72" s="296" t="s">
        <v>875</v>
      </c>
      <c r="G72" s="300">
        <v>1</v>
      </c>
      <c r="H72" s="300">
        <v>2000000</v>
      </c>
      <c r="I72" s="297">
        <v>2000000</v>
      </c>
      <c r="J72" s="297">
        <v>2000000</v>
      </c>
      <c r="K72" s="295">
        <v>1</v>
      </c>
      <c r="L72" s="295">
        <v>100</v>
      </c>
      <c r="M72" s="298">
        <f t="shared" si="3"/>
        <v>100</v>
      </c>
      <c r="N72" s="221">
        <f t="shared" si="4"/>
        <v>200000000</v>
      </c>
      <c r="O72" s="219" t="s">
        <v>2508</v>
      </c>
    </row>
    <row r="73" spans="1:15" ht="17" thickTop="1" thickBot="1">
      <c r="A73" s="295">
        <f t="shared" si="5"/>
        <v>64</v>
      </c>
      <c r="B73" s="296">
        <v>7072539</v>
      </c>
      <c r="C73" s="296" t="s">
        <v>1069</v>
      </c>
      <c r="D73" s="299" t="s">
        <v>1070</v>
      </c>
      <c r="E73" s="296" t="s">
        <v>1071</v>
      </c>
      <c r="F73" s="296" t="s">
        <v>875</v>
      </c>
      <c r="G73" s="300">
        <v>1</v>
      </c>
      <c r="H73" s="300">
        <v>2000000</v>
      </c>
      <c r="I73" s="297">
        <v>2000000</v>
      </c>
      <c r="J73" s="297">
        <v>2000000</v>
      </c>
      <c r="K73" s="295">
        <v>1</v>
      </c>
      <c r="L73" s="295">
        <v>100</v>
      </c>
      <c r="M73" s="298">
        <f t="shared" si="3"/>
        <v>100</v>
      </c>
      <c r="N73" s="221">
        <f t="shared" si="4"/>
        <v>200000000</v>
      </c>
      <c r="O73" s="219" t="s">
        <v>2508</v>
      </c>
    </row>
    <row r="74" spans="1:15" ht="17" thickTop="1" thickBot="1">
      <c r="A74" s="295">
        <f t="shared" si="5"/>
        <v>65</v>
      </c>
      <c r="B74" s="296">
        <v>6898670</v>
      </c>
      <c r="C74" s="296" t="s">
        <v>1072</v>
      </c>
      <c r="D74" s="299" t="s">
        <v>1073</v>
      </c>
      <c r="E74" s="296" t="s">
        <v>1074</v>
      </c>
      <c r="F74" s="296" t="s">
        <v>875</v>
      </c>
      <c r="G74" s="300">
        <v>1</v>
      </c>
      <c r="H74" s="300">
        <v>1500000</v>
      </c>
      <c r="I74" s="297">
        <v>1500000</v>
      </c>
      <c r="J74" s="297">
        <v>1500000</v>
      </c>
      <c r="K74" s="295">
        <v>1</v>
      </c>
      <c r="L74" s="295">
        <v>100</v>
      </c>
      <c r="M74" s="298">
        <f t="shared" si="3"/>
        <v>100</v>
      </c>
      <c r="N74" s="221">
        <f t="shared" si="4"/>
        <v>150000000</v>
      </c>
      <c r="O74" s="219" t="s">
        <v>2508</v>
      </c>
    </row>
    <row r="75" spans="1:15" ht="17" thickTop="1" thickBot="1">
      <c r="A75" s="295">
        <f t="shared" si="5"/>
        <v>66</v>
      </c>
      <c r="B75" s="296">
        <v>5662294</v>
      </c>
      <c r="C75" s="296" t="s">
        <v>1075</v>
      </c>
      <c r="D75" s="299" t="s">
        <v>1076</v>
      </c>
      <c r="E75" s="296" t="s">
        <v>1077</v>
      </c>
      <c r="F75" s="296" t="s">
        <v>875</v>
      </c>
      <c r="G75" s="300">
        <v>1</v>
      </c>
      <c r="H75" s="300">
        <v>2000000</v>
      </c>
      <c r="I75" s="297">
        <v>2000000</v>
      </c>
      <c r="J75" s="297">
        <v>2000000</v>
      </c>
      <c r="K75" s="295">
        <v>1</v>
      </c>
      <c r="L75" s="295">
        <v>100</v>
      </c>
      <c r="M75" s="298">
        <f t="shared" si="3"/>
        <v>100</v>
      </c>
      <c r="N75" s="221">
        <f t="shared" si="4"/>
        <v>200000000</v>
      </c>
      <c r="O75" s="219" t="s">
        <v>2508</v>
      </c>
    </row>
    <row r="76" spans="1:15" ht="17" thickTop="1" thickBot="1">
      <c r="A76" s="295">
        <f t="shared" si="5"/>
        <v>67</v>
      </c>
      <c r="B76" s="296">
        <v>7072541</v>
      </c>
      <c r="C76" s="296" t="s">
        <v>1078</v>
      </c>
      <c r="D76" s="299" t="s">
        <v>1079</v>
      </c>
      <c r="E76" s="296" t="s">
        <v>1080</v>
      </c>
      <c r="F76" s="296" t="s">
        <v>1081</v>
      </c>
      <c r="G76" s="300">
        <v>1</v>
      </c>
      <c r="H76" s="300">
        <v>2000000</v>
      </c>
      <c r="I76" s="297">
        <v>2000000</v>
      </c>
      <c r="J76" s="297">
        <v>2000000</v>
      </c>
      <c r="K76" s="295">
        <v>1</v>
      </c>
      <c r="L76" s="295">
        <v>100</v>
      </c>
      <c r="M76" s="298">
        <f t="shared" si="3"/>
        <v>100</v>
      </c>
      <c r="N76" s="221">
        <f t="shared" si="4"/>
        <v>200000000</v>
      </c>
      <c r="O76" s="219" t="s">
        <v>2508</v>
      </c>
    </row>
    <row r="77" spans="1:15" ht="17" thickTop="1" thickBot="1">
      <c r="A77" s="295">
        <f t="shared" si="5"/>
        <v>68</v>
      </c>
      <c r="B77" s="296">
        <v>6504312</v>
      </c>
      <c r="C77" s="296" t="s">
        <v>1082</v>
      </c>
      <c r="D77" s="299" t="s">
        <v>1083</v>
      </c>
      <c r="E77" s="296" t="s">
        <v>1084</v>
      </c>
      <c r="F77" s="296" t="s">
        <v>875</v>
      </c>
      <c r="G77" s="300">
        <v>1</v>
      </c>
      <c r="H77" s="300">
        <v>1500000</v>
      </c>
      <c r="I77" s="297">
        <v>1500000</v>
      </c>
      <c r="J77" s="297">
        <v>1500000</v>
      </c>
      <c r="K77" s="295">
        <v>1</v>
      </c>
      <c r="L77" s="295">
        <v>100</v>
      </c>
      <c r="M77" s="298">
        <f t="shared" si="3"/>
        <v>100</v>
      </c>
      <c r="N77" s="221">
        <f t="shared" si="4"/>
        <v>150000000</v>
      </c>
      <c r="O77" s="219" t="s">
        <v>2508</v>
      </c>
    </row>
    <row r="78" spans="1:15" ht="17" thickTop="1" thickBot="1">
      <c r="A78" s="295">
        <f t="shared" si="5"/>
        <v>69</v>
      </c>
      <c r="B78" s="295">
        <v>6478448</v>
      </c>
      <c r="C78" s="295" t="s">
        <v>1085</v>
      </c>
      <c r="D78" s="295" t="s">
        <v>1086</v>
      </c>
      <c r="E78" s="296" t="s">
        <v>1087</v>
      </c>
      <c r="F78" s="296"/>
      <c r="G78" s="295">
        <v>1</v>
      </c>
      <c r="H78" s="297">
        <v>18000000</v>
      </c>
      <c r="I78" s="297">
        <v>18000000</v>
      </c>
      <c r="J78" s="297">
        <v>18000000</v>
      </c>
      <c r="K78" s="295">
        <v>1</v>
      </c>
      <c r="L78" s="295">
        <v>100</v>
      </c>
      <c r="M78" s="298">
        <f t="shared" si="3"/>
        <v>100</v>
      </c>
      <c r="N78" s="221">
        <f t="shared" si="4"/>
        <v>1800000000</v>
      </c>
      <c r="O78" s="219" t="s">
        <v>2508</v>
      </c>
    </row>
    <row r="79" spans="1:15" ht="17" thickTop="1" thickBot="1">
      <c r="A79" s="295">
        <f t="shared" si="5"/>
        <v>70</v>
      </c>
      <c r="B79" s="295">
        <v>6735569</v>
      </c>
      <c r="C79" s="295" t="s">
        <v>1088</v>
      </c>
      <c r="D79" s="295" t="s">
        <v>1089</v>
      </c>
      <c r="E79" s="296" t="s">
        <v>1090</v>
      </c>
      <c r="F79" s="296" t="s">
        <v>875</v>
      </c>
      <c r="G79" s="295">
        <v>1</v>
      </c>
      <c r="H79" s="297">
        <v>1800000</v>
      </c>
      <c r="I79" s="297">
        <v>1800000</v>
      </c>
      <c r="J79" s="297">
        <v>1800000</v>
      </c>
      <c r="K79" s="296">
        <v>1</v>
      </c>
      <c r="L79" s="296">
        <v>100</v>
      </c>
      <c r="M79" s="298">
        <f t="shared" si="3"/>
        <v>100</v>
      </c>
      <c r="N79" s="221">
        <f t="shared" si="4"/>
        <v>180000000</v>
      </c>
      <c r="O79" s="219" t="s">
        <v>2508</v>
      </c>
    </row>
    <row r="80" spans="1:15" ht="17" thickTop="1" thickBot="1">
      <c r="A80" s="295">
        <f t="shared" si="5"/>
        <v>71</v>
      </c>
      <c r="B80" s="295">
        <v>7138451</v>
      </c>
      <c r="C80" s="296" t="s">
        <v>1091</v>
      </c>
      <c r="D80" s="301" t="s">
        <v>1092</v>
      </c>
      <c r="E80" s="296" t="s">
        <v>1093</v>
      </c>
      <c r="F80" s="296" t="s">
        <v>875</v>
      </c>
      <c r="G80" s="301">
        <v>60</v>
      </c>
      <c r="H80" s="300">
        <v>1800000</v>
      </c>
      <c r="I80" s="297">
        <v>1800000</v>
      </c>
      <c r="J80" s="297">
        <v>1800000</v>
      </c>
      <c r="K80" s="296">
        <v>60</v>
      </c>
      <c r="L80" s="296">
        <v>100</v>
      </c>
      <c r="M80" s="298">
        <f t="shared" si="3"/>
        <v>100</v>
      </c>
      <c r="N80" s="221">
        <f t="shared" si="4"/>
        <v>180000000</v>
      </c>
      <c r="O80" s="219" t="s">
        <v>2508</v>
      </c>
    </row>
    <row r="81" spans="1:15" ht="17" thickTop="1" thickBot="1">
      <c r="A81" s="295">
        <f t="shared" si="5"/>
        <v>72</v>
      </c>
      <c r="B81" s="295">
        <v>7103161</v>
      </c>
      <c r="C81" s="295" t="s">
        <v>1094</v>
      </c>
      <c r="D81" s="295" t="s">
        <v>1095</v>
      </c>
      <c r="E81" s="296" t="s">
        <v>1096</v>
      </c>
      <c r="F81" s="296" t="s">
        <v>1059</v>
      </c>
      <c r="G81" s="295">
        <v>1</v>
      </c>
      <c r="H81" s="297">
        <v>350000</v>
      </c>
      <c r="I81" s="297">
        <v>350000</v>
      </c>
      <c r="J81" s="297">
        <v>350000</v>
      </c>
      <c r="K81" s="295">
        <v>1</v>
      </c>
      <c r="L81" s="295">
        <v>100</v>
      </c>
      <c r="M81" s="298">
        <f t="shared" si="3"/>
        <v>100</v>
      </c>
      <c r="N81" s="221">
        <f t="shared" si="4"/>
        <v>35000000</v>
      </c>
      <c r="O81" s="219" t="s">
        <v>2508</v>
      </c>
    </row>
    <row r="82" spans="1:15" ht="17" thickTop="1" thickBot="1">
      <c r="A82" s="295">
        <f t="shared" si="5"/>
        <v>73</v>
      </c>
      <c r="B82" s="295">
        <v>7138451</v>
      </c>
      <c r="C82" s="296" t="s">
        <v>1097</v>
      </c>
      <c r="D82" s="296" t="s">
        <v>1098</v>
      </c>
      <c r="E82" s="296" t="s">
        <v>1099</v>
      </c>
      <c r="F82" s="296" t="s">
        <v>875</v>
      </c>
      <c r="G82" s="296">
        <v>1</v>
      </c>
      <c r="H82" s="300">
        <v>1800000</v>
      </c>
      <c r="I82" s="297">
        <v>1800000</v>
      </c>
      <c r="J82" s="297">
        <v>1800000</v>
      </c>
      <c r="K82" s="295">
        <v>1</v>
      </c>
      <c r="L82" s="295">
        <v>100</v>
      </c>
      <c r="M82" s="298">
        <f t="shared" si="3"/>
        <v>100</v>
      </c>
      <c r="N82" s="221">
        <f t="shared" si="4"/>
        <v>180000000</v>
      </c>
      <c r="O82" s="219" t="s">
        <v>2508</v>
      </c>
    </row>
    <row r="83" spans="1:15" ht="17" thickTop="1" thickBot="1">
      <c r="A83" s="295">
        <f t="shared" si="5"/>
        <v>74</v>
      </c>
      <c r="B83" s="295">
        <v>6575894</v>
      </c>
      <c r="C83" s="296" t="s">
        <v>1100</v>
      </c>
      <c r="D83" s="301" t="s">
        <v>1101</v>
      </c>
      <c r="E83" s="296" t="s">
        <v>1102</v>
      </c>
      <c r="F83" s="296" t="s">
        <v>875</v>
      </c>
      <c r="G83" s="306">
        <v>1</v>
      </c>
      <c r="H83" s="300">
        <v>2500000</v>
      </c>
      <c r="I83" s="297">
        <v>2500000</v>
      </c>
      <c r="J83" s="297">
        <v>2500000</v>
      </c>
      <c r="K83" s="295">
        <v>1</v>
      </c>
      <c r="L83" s="295">
        <v>100</v>
      </c>
      <c r="M83" s="298">
        <f t="shared" si="3"/>
        <v>100</v>
      </c>
      <c r="N83" s="221">
        <f t="shared" si="4"/>
        <v>250000000</v>
      </c>
      <c r="O83" s="219" t="s">
        <v>2508</v>
      </c>
    </row>
    <row r="84" spans="1:15" ht="17" thickTop="1" thickBot="1">
      <c r="A84" s="295">
        <f t="shared" si="5"/>
        <v>75</v>
      </c>
      <c r="B84" s="295">
        <v>7086351</v>
      </c>
      <c r="C84" s="295" t="s">
        <v>1103</v>
      </c>
      <c r="D84" s="295" t="s">
        <v>1104</v>
      </c>
      <c r="E84" s="296" t="s">
        <v>1105</v>
      </c>
      <c r="F84" s="296" t="s">
        <v>875</v>
      </c>
      <c r="G84" s="295">
        <v>1</v>
      </c>
      <c r="H84" s="297">
        <v>2000000</v>
      </c>
      <c r="I84" s="297">
        <v>2000000</v>
      </c>
      <c r="J84" s="297">
        <v>2000000</v>
      </c>
      <c r="K84" s="295">
        <v>1</v>
      </c>
      <c r="L84" s="295">
        <v>100</v>
      </c>
      <c r="M84" s="298">
        <f t="shared" si="3"/>
        <v>100</v>
      </c>
      <c r="N84" s="221">
        <f t="shared" si="4"/>
        <v>200000000</v>
      </c>
      <c r="O84" s="219" t="s">
        <v>2508</v>
      </c>
    </row>
    <row r="85" spans="1:15" ht="17" thickTop="1" thickBot="1">
      <c r="A85" s="295">
        <f t="shared" si="5"/>
        <v>76</v>
      </c>
      <c r="B85" s="295">
        <v>7013497</v>
      </c>
      <c r="C85" s="295" t="s">
        <v>1106</v>
      </c>
      <c r="D85" s="295" t="s">
        <v>1107</v>
      </c>
      <c r="E85" s="296" t="s">
        <v>1108</v>
      </c>
      <c r="F85" s="296" t="s">
        <v>875</v>
      </c>
      <c r="G85" s="295">
        <v>1</v>
      </c>
      <c r="H85" s="297">
        <v>3000000</v>
      </c>
      <c r="I85" s="297">
        <v>3000000</v>
      </c>
      <c r="J85" s="297">
        <v>3000000</v>
      </c>
      <c r="K85" s="295">
        <v>1</v>
      </c>
      <c r="L85" s="295">
        <v>100</v>
      </c>
      <c r="M85" s="298">
        <f t="shared" si="3"/>
        <v>100</v>
      </c>
      <c r="N85" s="221">
        <f t="shared" si="4"/>
        <v>300000000</v>
      </c>
      <c r="O85" s="219" t="s">
        <v>2508</v>
      </c>
    </row>
    <row r="86" spans="1:15" ht="17" thickTop="1" thickBot="1">
      <c r="A86" s="295">
        <f t="shared" si="5"/>
        <v>77</v>
      </c>
      <c r="B86" s="295">
        <v>7013495</v>
      </c>
      <c r="C86" s="295" t="s">
        <v>1109</v>
      </c>
      <c r="D86" s="295" t="s">
        <v>1110</v>
      </c>
      <c r="E86" s="296" t="s">
        <v>1111</v>
      </c>
      <c r="F86" s="296" t="s">
        <v>1112</v>
      </c>
      <c r="G86" s="295">
        <v>1</v>
      </c>
      <c r="H86" s="297">
        <v>2000000</v>
      </c>
      <c r="I86" s="297">
        <v>2000000</v>
      </c>
      <c r="J86" s="297">
        <v>2000000</v>
      </c>
      <c r="K86" s="296">
        <v>1</v>
      </c>
      <c r="L86" s="295">
        <v>100</v>
      </c>
      <c r="M86" s="298">
        <f t="shared" si="3"/>
        <v>100</v>
      </c>
      <c r="N86" s="221">
        <f t="shared" si="4"/>
        <v>200000000</v>
      </c>
      <c r="O86" s="219" t="s">
        <v>2508</v>
      </c>
    </row>
    <row r="87" spans="1:15" ht="17" thickTop="1" thickBot="1">
      <c r="A87" s="295">
        <f t="shared" si="5"/>
        <v>78</v>
      </c>
      <c r="B87" s="295">
        <v>7086251</v>
      </c>
      <c r="C87" s="295" t="s">
        <v>1113</v>
      </c>
      <c r="D87" s="295" t="s">
        <v>1114</v>
      </c>
      <c r="E87" s="296" t="s">
        <v>1115</v>
      </c>
      <c r="F87" s="296" t="s">
        <v>1116</v>
      </c>
      <c r="G87" s="295">
        <v>1</v>
      </c>
      <c r="H87" s="297">
        <v>4400000</v>
      </c>
      <c r="I87" s="297">
        <v>4400000</v>
      </c>
      <c r="J87" s="297">
        <v>4400000</v>
      </c>
      <c r="K87" s="295">
        <v>1</v>
      </c>
      <c r="L87" s="295">
        <v>100</v>
      </c>
      <c r="M87" s="298">
        <f t="shared" si="3"/>
        <v>100</v>
      </c>
      <c r="N87" s="221">
        <f t="shared" si="4"/>
        <v>440000000</v>
      </c>
      <c r="O87" s="219" t="s">
        <v>2508</v>
      </c>
    </row>
    <row r="88" spans="1:15" ht="17" thickTop="1" thickBot="1">
      <c r="A88" s="295">
        <f t="shared" si="5"/>
        <v>79</v>
      </c>
      <c r="B88" s="295">
        <v>5833501</v>
      </c>
      <c r="C88" s="295" t="s">
        <v>1117</v>
      </c>
      <c r="D88" s="295" t="s">
        <v>1118</v>
      </c>
      <c r="E88" s="296" t="s">
        <v>1119</v>
      </c>
      <c r="F88" s="296"/>
      <c r="G88" s="295">
        <v>2</v>
      </c>
      <c r="H88" s="297">
        <v>18000000</v>
      </c>
      <c r="I88" s="297">
        <v>18000000</v>
      </c>
      <c r="J88" s="297">
        <v>18000000</v>
      </c>
      <c r="K88" s="296">
        <v>2</v>
      </c>
      <c r="L88" s="296">
        <v>100</v>
      </c>
      <c r="M88" s="298">
        <f t="shared" si="3"/>
        <v>100</v>
      </c>
      <c r="N88" s="221">
        <f t="shared" si="4"/>
        <v>1800000000</v>
      </c>
      <c r="O88" s="219" t="s">
        <v>2508</v>
      </c>
    </row>
    <row r="89" spans="1:15" ht="17" thickTop="1" thickBot="1">
      <c r="A89" s="295">
        <f t="shared" si="5"/>
        <v>80</v>
      </c>
      <c r="B89" s="295">
        <v>5864403</v>
      </c>
      <c r="C89" s="295" t="s">
        <v>1120</v>
      </c>
      <c r="D89" s="295" t="s">
        <v>1121</v>
      </c>
      <c r="E89" s="296" t="s">
        <v>1122</v>
      </c>
      <c r="F89" s="296"/>
      <c r="G89" s="295">
        <v>2</v>
      </c>
      <c r="H89" s="297">
        <v>18000000</v>
      </c>
      <c r="I89" s="297">
        <v>18000000</v>
      </c>
      <c r="J89" s="297">
        <v>18000000</v>
      </c>
      <c r="K89" s="295">
        <v>2</v>
      </c>
      <c r="L89" s="295">
        <v>100</v>
      </c>
      <c r="M89" s="298">
        <f t="shared" si="3"/>
        <v>100</v>
      </c>
      <c r="N89" s="221">
        <f t="shared" si="4"/>
        <v>1800000000</v>
      </c>
      <c r="O89" s="219" t="s">
        <v>2508</v>
      </c>
    </row>
    <row r="90" spans="1:15" ht="17" thickTop="1" thickBot="1">
      <c r="A90" s="295">
        <f t="shared" si="5"/>
        <v>81</v>
      </c>
      <c r="B90" s="295">
        <v>5853201</v>
      </c>
      <c r="C90" s="295" t="s">
        <v>1123</v>
      </c>
      <c r="D90" s="295" t="s">
        <v>1124</v>
      </c>
      <c r="E90" s="296" t="s">
        <v>1125</v>
      </c>
      <c r="F90" s="296"/>
      <c r="G90" s="295">
        <v>2</v>
      </c>
      <c r="H90" s="297">
        <v>18000000</v>
      </c>
      <c r="I90" s="297">
        <v>18000000</v>
      </c>
      <c r="J90" s="297">
        <v>18000000</v>
      </c>
      <c r="K90" s="296">
        <v>2</v>
      </c>
      <c r="L90" s="296">
        <v>100</v>
      </c>
      <c r="M90" s="298">
        <f t="shared" si="3"/>
        <v>100</v>
      </c>
      <c r="N90" s="221">
        <f t="shared" si="4"/>
        <v>1800000000</v>
      </c>
      <c r="O90" s="219" t="s">
        <v>2508</v>
      </c>
    </row>
    <row r="91" spans="1:15" ht="17" thickTop="1" thickBot="1">
      <c r="A91" s="295">
        <f t="shared" si="5"/>
        <v>82</v>
      </c>
      <c r="B91" s="295">
        <v>5969228</v>
      </c>
      <c r="C91" s="296" t="s">
        <v>1126</v>
      </c>
      <c r="D91" s="296" t="s">
        <v>1127</v>
      </c>
      <c r="E91" s="296" t="s">
        <v>1128</v>
      </c>
      <c r="F91" s="296"/>
      <c r="G91" s="300">
        <v>2</v>
      </c>
      <c r="H91" s="300">
        <v>18000000</v>
      </c>
      <c r="I91" s="297">
        <v>18000000</v>
      </c>
      <c r="J91" s="297">
        <v>18000000</v>
      </c>
      <c r="K91" s="296">
        <v>2</v>
      </c>
      <c r="L91" s="296">
        <v>100</v>
      </c>
      <c r="M91" s="298">
        <f t="shared" si="3"/>
        <v>100</v>
      </c>
      <c r="N91" s="221">
        <f t="shared" si="4"/>
        <v>1800000000</v>
      </c>
      <c r="O91" s="219" t="s">
        <v>2508</v>
      </c>
    </row>
    <row r="92" spans="1:15" ht="17" thickTop="1" thickBot="1">
      <c r="A92" s="295">
        <f t="shared" si="5"/>
        <v>83</v>
      </c>
      <c r="B92" s="295">
        <v>7470708</v>
      </c>
      <c r="C92" s="296" t="s">
        <v>1129</v>
      </c>
      <c r="D92" s="301" t="s">
        <v>1130</v>
      </c>
      <c r="E92" s="296" t="s">
        <v>1131</v>
      </c>
      <c r="F92" s="296"/>
      <c r="G92" s="306">
        <v>2</v>
      </c>
      <c r="H92" s="300">
        <v>18000000</v>
      </c>
      <c r="I92" s="297">
        <v>18000000</v>
      </c>
      <c r="J92" s="297">
        <v>7349730</v>
      </c>
      <c r="K92" s="294"/>
      <c r="L92" s="295">
        <v>38</v>
      </c>
      <c r="M92" s="298">
        <f t="shared" si="3"/>
        <v>40.831833333333336</v>
      </c>
      <c r="N92" s="221">
        <f t="shared" si="4"/>
        <v>684000000</v>
      </c>
      <c r="O92" s="219" t="s">
        <v>2508</v>
      </c>
    </row>
    <row r="93" spans="1:15" ht="17" thickTop="1" thickBot="1">
      <c r="A93" s="295">
        <f t="shared" si="5"/>
        <v>84</v>
      </c>
      <c r="B93" s="295">
        <v>5713953</v>
      </c>
      <c r="C93" s="295" t="s">
        <v>1132</v>
      </c>
      <c r="D93" s="295" t="s">
        <v>1133</v>
      </c>
      <c r="E93" s="296" t="s">
        <v>1134</v>
      </c>
      <c r="F93" s="296"/>
      <c r="G93" s="295">
        <v>2</v>
      </c>
      <c r="H93" s="297">
        <v>18000000</v>
      </c>
      <c r="I93" s="297">
        <v>18000000</v>
      </c>
      <c r="J93" s="297">
        <v>18000000</v>
      </c>
      <c r="K93" s="296">
        <v>2</v>
      </c>
      <c r="L93" s="296">
        <v>100</v>
      </c>
      <c r="M93" s="298">
        <f t="shared" si="3"/>
        <v>100</v>
      </c>
      <c r="N93" s="221">
        <f t="shared" si="4"/>
        <v>1800000000</v>
      </c>
      <c r="O93" s="219" t="s">
        <v>2508</v>
      </c>
    </row>
    <row r="94" spans="1:15" ht="17" thickTop="1" thickBot="1">
      <c r="A94" s="295">
        <f t="shared" si="5"/>
        <v>85</v>
      </c>
      <c r="B94" s="295">
        <v>5833501</v>
      </c>
      <c r="C94" s="295" t="s">
        <v>1135</v>
      </c>
      <c r="D94" s="295" t="s">
        <v>1136</v>
      </c>
      <c r="E94" s="296" t="s">
        <v>1137</v>
      </c>
      <c r="F94" s="296" t="s">
        <v>1138</v>
      </c>
      <c r="G94" s="295">
        <v>60</v>
      </c>
      <c r="H94" s="297">
        <v>2000000</v>
      </c>
      <c r="I94" s="297">
        <v>2000000</v>
      </c>
      <c r="J94" s="297">
        <v>2000000</v>
      </c>
      <c r="K94" s="296">
        <v>60</v>
      </c>
      <c r="L94" s="296">
        <v>100</v>
      </c>
      <c r="M94" s="298">
        <f t="shared" si="3"/>
        <v>100</v>
      </c>
      <c r="N94" s="221">
        <f t="shared" si="4"/>
        <v>200000000</v>
      </c>
      <c r="O94" s="219" t="s">
        <v>2508</v>
      </c>
    </row>
    <row r="95" spans="1:15" ht="17" thickTop="1" thickBot="1">
      <c r="A95" s="295">
        <f t="shared" si="5"/>
        <v>86</v>
      </c>
      <c r="B95" s="295">
        <v>5864401</v>
      </c>
      <c r="C95" s="295" t="s">
        <v>1139</v>
      </c>
      <c r="D95" s="295" t="s">
        <v>1140</v>
      </c>
      <c r="E95" s="296" t="s">
        <v>1141</v>
      </c>
      <c r="F95" s="296"/>
      <c r="G95" s="295">
        <v>60</v>
      </c>
      <c r="H95" s="297">
        <v>2000000</v>
      </c>
      <c r="I95" s="297">
        <v>2000000</v>
      </c>
      <c r="J95" s="297">
        <v>2000000</v>
      </c>
      <c r="K95" s="296">
        <v>60</v>
      </c>
      <c r="L95" s="296">
        <v>100</v>
      </c>
      <c r="M95" s="298">
        <f t="shared" si="3"/>
        <v>100</v>
      </c>
      <c r="N95" s="221">
        <f t="shared" si="4"/>
        <v>200000000</v>
      </c>
      <c r="O95" s="219" t="s">
        <v>2508</v>
      </c>
    </row>
    <row r="96" spans="1:15" ht="17" thickTop="1" thickBot="1">
      <c r="A96" s="295">
        <f t="shared" si="5"/>
        <v>87</v>
      </c>
      <c r="B96" s="295">
        <v>7881604</v>
      </c>
      <c r="C96" s="295" t="s">
        <v>1142</v>
      </c>
      <c r="D96" s="295" t="s">
        <v>1143</v>
      </c>
      <c r="E96" s="296" t="s">
        <v>1144</v>
      </c>
      <c r="F96" s="296"/>
      <c r="G96" s="295">
        <v>1</v>
      </c>
      <c r="H96" s="297">
        <v>7500000</v>
      </c>
      <c r="I96" s="297">
        <v>7500000</v>
      </c>
      <c r="J96" s="297">
        <v>7500000</v>
      </c>
      <c r="K96" s="296">
        <v>100</v>
      </c>
      <c r="L96" s="296">
        <v>100</v>
      </c>
      <c r="M96" s="298">
        <f t="shared" si="3"/>
        <v>100</v>
      </c>
      <c r="N96" s="221">
        <f t="shared" si="4"/>
        <v>750000000</v>
      </c>
      <c r="O96" s="219" t="s">
        <v>2508</v>
      </c>
    </row>
    <row r="97" spans="1:15" ht="17" thickTop="1" thickBot="1">
      <c r="A97" s="295">
        <f t="shared" si="5"/>
        <v>88</v>
      </c>
      <c r="B97" s="296">
        <v>5969226</v>
      </c>
      <c r="C97" s="296" t="s">
        <v>1145</v>
      </c>
      <c r="D97" s="296" t="s">
        <v>1146</v>
      </c>
      <c r="E97" s="296" t="s">
        <v>1147</v>
      </c>
      <c r="F97" s="296" t="s">
        <v>875</v>
      </c>
      <c r="G97" s="300">
        <v>60</v>
      </c>
      <c r="H97" s="300">
        <v>2000000</v>
      </c>
      <c r="I97" s="297">
        <v>2000000</v>
      </c>
      <c r="J97" s="297">
        <v>2000000</v>
      </c>
      <c r="K97" s="296">
        <v>60</v>
      </c>
      <c r="L97" s="296">
        <v>100</v>
      </c>
      <c r="M97" s="298">
        <f t="shared" si="3"/>
        <v>100</v>
      </c>
      <c r="N97" s="221">
        <f t="shared" si="4"/>
        <v>200000000</v>
      </c>
      <c r="O97" s="219" t="s">
        <v>2508</v>
      </c>
    </row>
    <row r="98" spans="1:15" ht="17" thickTop="1" thickBot="1">
      <c r="A98" s="295">
        <f t="shared" si="5"/>
        <v>89</v>
      </c>
      <c r="B98" s="296">
        <v>5819101</v>
      </c>
      <c r="C98" s="296" t="s">
        <v>1148</v>
      </c>
      <c r="D98" s="301" t="s">
        <v>1149</v>
      </c>
      <c r="E98" s="296" t="s">
        <v>1150</v>
      </c>
      <c r="F98" s="296" t="s">
        <v>1151</v>
      </c>
      <c r="G98" s="301">
        <v>60</v>
      </c>
      <c r="H98" s="300">
        <v>2000000</v>
      </c>
      <c r="I98" s="297">
        <v>2000000</v>
      </c>
      <c r="J98" s="297">
        <v>2000000</v>
      </c>
      <c r="K98" s="296">
        <v>60</v>
      </c>
      <c r="L98" s="296">
        <v>100</v>
      </c>
      <c r="M98" s="298">
        <f t="shared" si="3"/>
        <v>100</v>
      </c>
      <c r="N98" s="221">
        <f t="shared" si="4"/>
        <v>200000000</v>
      </c>
      <c r="O98" s="219" t="s">
        <v>2508</v>
      </c>
    </row>
    <row r="99" spans="1:15" ht="17" thickTop="1" thickBot="1">
      <c r="A99" s="295">
        <f t="shared" si="5"/>
        <v>90</v>
      </c>
      <c r="B99" s="295">
        <v>5713951</v>
      </c>
      <c r="C99" s="295" t="s">
        <v>1152</v>
      </c>
      <c r="D99" s="295" t="s">
        <v>1153</v>
      </c>
      <c r="E99" s="296" t="s">
        <v>1154</v>
      </c>
      <c r="F99" s="295" t="s">
        <v>875</v>
      </c>
      <c r="G99" s="295">
        <v>60</v>
      </c>
      <c r="H99" s="297">
        <v>2000000</v>
      </c>
      <c r="I99" s="297">
        <v>2000000</v>
      </c>
      <c r="J99" s="297">
        <v>2000000</v>
      </c>
      <c r="K99" s="296">
        <v>60</v>
      </c>
      <c r="L99" s="296">
        <v>100</v>
      </c>
      <c r="M99" s="298">
        <f t="shared" si="3"/>
        <v>100</v>
      </c>
      <c r="N99" s="221">
        <f t="shared" si="4"/>
        <v>200000000</v>
      </c>
      <c r="O99" s="219" t="s">
        <v>2508</v>
      </c>
    </row>
    <row r="100" spans="1:15" ht="17" thickTop="1" thickBot="1">
      <c r="A100" s="312"/>
      <c r="B100" s="312"/>
      <c r="C100" s="312" t="s">
        <v>1155</v>
      </c>
      <c r="D100" s="312"/>
      <c r="E100" s="312"/>
      <c r="F100" s="312"/>
      <c r="G100" s="313">
        <f>SUM(G57:G99)</f>
        <v>641</v>
      </c>
      <c r="H100" s="313">
        <f>SUM(H57:H99)</f>
        <v>276200000</v>
      </c>
      <c r="I100" s="313">
        <f>SUM(I57:I99)</f>
        <v>276200000</v>
      </c>
      <c r="J100" s="313">
        <f>SUM(J57:J99)</f>
        <v>265549730</v>
      </c>
      <c r="K100" s="313">
        <f>SUM(K57:K99)</f>
        <v>738</v>
      </c>
      <c r="L100" s="309">
        <f>+N100/H100</f>
        <v>95.95944967414917</v>
      </c>
      <c r="M100" s="310">
        <f t="shared" si="3"/>
        <v>96.144000724112971</v>
      </c>
      <c r="N100" s="263">
        <f>SUM(N57:N99)</f>
        <v>26504000000</v>
      </c>
      <c r="O100" s="219" t="s">
        <v>2508</v>
      </c>
    </row>
    <row r="101" spans="1:15" ht="17" thickTop="1" thickBot="1">
      <c r="A101" s="224" t="s">
        <v>1156</v>
      </c>
      <c r="B101" s="224"/>
      <c r="C101" s="224" t="s">
        <v>1157</v>
      </c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N101" s="263"/>
      <c r="O101" s="219" t="s">
        <v>2508</v>
      </c>
    </row>
    <row r="102" spans="1:15" ht="17" thickTop="1" thickBot="1">
      <c r="A102" s="112">
        <v>92</v>
      </c>
      <c r="B102" s="112">
        <v>6226149</v>
      </c>
      <c r="C102" s="112" t="s">
        <v>1158</v>
      </c>
      <c r="D102" s="247">
        <v>264516252271</v>
      </c>
      <c r="E102" s="225" t="s">
        <v>1159</v>
      </c>
      <c r="F102" s="112" t="s">
        <v>875</v>
      </c>
      <c r="G102" s="112">
        <v>1</v>
      </c>
      <c r="H102" s="247">
        <v>4020000</v>
      </c>
      <c r="I102" s="247">
        <v>4020000</v>
      </c>
      <c r="J102" s="247">
        <v>4020000</v>
      </c>
      <c r="K102" s="225">
        <v>1</v>
      </c>
      <c r="L102" s="225">
        <v>100</v>
      </c>
      <c r="M102" s="229">
        <f>+J102/H102*100</f>
        <v>100</v>
      </c>
      <c r="N102" s="263">
        <f>+L102*H102</f>
        <v>402000000</v>
      </c>
      <c r="O102" s="219" t="s">
        <v>2508</v>
      </c>
    </row>
    <row r="103" spans="1:15" ht="17" thickTop="1" thickBot="1">
      <c r="A103" s="112"/>
      <c r="B103" s="112"/>
      <c r="C103" s="224" t="s">
        <v>1160</v>
      </c>
      <c r="D103" s="224"/>
      <c r="E103" s="224"/>
      <c r="F103" s="224"/>
      <c r="G103" s="112">
        <f>SUM(G102:G102)</f>
        <v>1</v>
      </c>
      <c r="H103" s="311">
        <f>SUM(H102:H102)</f>
        <v>4020000</v>
      </c>
      <c r="I103" s="311">
        <f>SUM(I102:I102)</f>
        <v>4020000</v>
      </c>
      <c r="J103" s="311">
        <f>SUM(J102:J102)</f>
        <v>4020000</v>
      </c>
      <c r="K103" s="311">
        <f>SUM(K102:K102)</f>
        <v>1</v>
      </c>
      <c r="L103" s="230">
        <f>+N103/H103</f>
        <v>100</v>
      </c>
      <c r="M103" s="246">
        <f>+J103/H103*100</f>
        <v>100</v>
      </c>
      <c r="N103" s="271">
        <f>SUM(N102:N102)</f>
        <v>402000000</v>
      </c>
      <c r="O103" s="219" t="s">
        <v>2508</v>
      </c>
    </row>
    <row r="104" spans="1:15" ht="17" thickTop="1" thickBot="1">
      <c r="A104" s="224" t="s">
        <v>1161</v>
      </c>
      <c r="B104" s="224"/>
      <c r="C104" s="224" t="s">
        <v>1162</v>
      </c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N104" s="263"/>
      <c r="O104" s="219" t="s">
        <v>2508</v>
      </c>
    </row>
    <row r="105" spans="1:15" ht="17" thickTop="1" thickBot="1">
      <c r="A105" s="112">
        <v>93</v>
      </c>
      <c r="B105" s="112">
        <v>6880029</v>
      </c>
      <c r="C105" s="112" t="s">
        <v>1163</v>
      </c>
      <c r="D105" s="247">
        <v>304516252842</v>
      </c>
      <c r="E105" s="112" t="s">
        <v>1164</v>
      </c>
      <c r="F105" s="112"/>
      <c r="G105" s="112">
        <v>1</v>
      </c>
      <c r="H105" s="247">
        <v>1000000</v>
      </c>
      <c r="I105" s="247">
        <v>1000000</v>
      </c>
      <c r="J105" s="247">
        <v>1000000</v>
      </c>
      <c r="K105" s="112">
        <v>1</v>
      </c>
      <c r="L105" s="112">
        <v>100</v>
      </c>
      <c r="M105" s="229">
        <f>+J105/H105*100</f>
        <v>100</v>
      </c>
      <c r="N105" s="263">
        <f>+L105*H105</f>
        <v>100000000</v>
      </c>
      <c r="O105" s="219" t="s">
        <v>2508</v>
      </c>
    </row>
    <row r="106" spans="1:15" ht="17" thickTop="1" thickBot="1">
      <c r="A106" s="112">
        <v>94</v>
      </c>
      <c r="B106" s="112">
        <v>7144350</v>
      </c>
      <c r="C106" s="112" t="s">
        <v>1165</v>
      </c>
      <c r="D106" s="112" t="s">
        <v>1166</v>
      </c>
      <c r="E106" s="112" t="s">
        <v>1167</v>
      </c>
      <c r="F106" s="112"/>
      <c r="G106" s="112">
        <v>1</v>
      </c>
      <c r="H106" s="247">
        <v>1000000</v>
      </c>
      <c r="I106" s="247">
        <v>1000000</v>
      </c>
      <c r="J106" s="247">
        <v>1000000</v>
      </c>
      <c r="K106" s="225">
        <v>1</v>
      </c>
      <c r="L106" s="225">
        <v>100</v>
      </c>
      <c r="M106" s="229">
        <f t="shared" ref="M106:M115" si="6">+J106/H106*100</f>
        <v>100</v>
      </c>
      <c r="N106" s="263">
        <f t="shared" ref="N106:N114" si="7">+L106*H106</f>
        <v>100000000</v>
      </c>
      <c r="O106" s="219" t="s">
        <v>2508</v>
      </c>
    </row>
    <row r="107" spans="1:15" ht="17" thickTop="1" thickBot="1">
      <c r="A107" s="112">
        <v>95</v>
      </c>
      <c r="B107" s="112">
        <v>6880026</v>
      </c>
      <c r="C107" s="112" t="s">
        <v>1168</v>
      </c>
      <c r="D107" s="112" t="s">
        <v>1169</v>
      </c>
      <c r="E107" s="112" t="s">
        <v>1170</v>
      </c>
      <c r="F107" s="112"/>
      <c r="G107" s="112">
        <v>1</v>
      </c>
      <c r="H107" s="247">
        <v>1000000</v>
      </c>
      <c r="I107" s="247">
        <v>1000000</v>
      </c>
      <c r="J107" s="247">
        <v>1000000</v>
      </c>
      <c r="K107" s="225">
        <v>1</v>
      </c>
      <c r="L107" s="225">
        <v>100</v>
      </c>
      <c r="M107" s="229">
        <f t="shared" si="6"/>
        <v>100</v>
      </c>
      <c r="N107" s="263">
        <f t="shared" si="7"/>
        <v>100000000</v>
      </c>
      <c r="O107" s="219" t="s">
        <v>2508</v>
      </c>
    </row>
    <row r="108" spans="1:15" ht="17" thickTop="1" thickBot="1">
      <c r="A108" s="112">
        <v>96</v>
      </c>
      <c r="B108" s="112">
        <v>6880027</v>
      </c>
      <c r="C108" s="112" t="s">
        <v>1171</v>
      </c>
      <c r="D108" s="112" t="s">
        <v>1172</v>
      </c>
      <c r="E108" s="112" t="s">
        <v>1173</v>
      </c>
      <c r="F108" s="112"/>
      <c r="G108" s="112">
        <v>1</v>
      </c>
      <c r="H108" s="247">
        <v>1000000</v>
      </c>
      <c r="I108" s="247">
        <v>1000000</v>
      </c>
      <c r="J108" s="247">
        <v>1000000</v>
      </c>
      <c r="K108" s="112">
        <v>1</v>
      </c>
      <c r="L108" s="112">
        <v>100</v>
      </c>
      <c r="M108" s="229">
        <f t="shared" si="6"/>
        <v>100</v>
      </c>
      <c r="N108" s="263">
        <f t="shared" si="7"/>
        <v>100000000</v>
      </c>
      <c r="O108" s="219" t="s">
        <v>2508</v>
      </c>
    </row>
    <row r="109" spans="1:15" ht="17" thickTop="1" thickBot="1">
      <c r="A109" s="112">
        <v>97</v>
      </c>
      <c r="B109" s="112">
        <v>6880042</v>
      </c>
      <c r="C109" s="112" t="s">
        <v>1174</v>
      </c>
      <c r="D109" s="112" t="s">
        <v>1175</v>
      </c>
      <c r="E109" s="112" t="s">
        <v>1176</v>
      </c>
      <c r="F109" s="112"/>
      <c r="G109" s="112">
        <v>1</v>
      </c>
      <c r="H109" s="247">
        <v>1000000</v>
      </c>
      <c r="I109" s="247">
        <v>1000000</v>
      </c>
      <c r="J109" s="247">
        <v>1000000</v>
      </c>
      <c r="K109" s="225">
        <v>1</v>
      </c>
      <c r="L109" s="225">
        <v>100</v>
      </c>
      <c r="M109" s="229">
        <f t="shared" si="6"/>
        <v>100</v>
      </c>
      <c r="N109" s="263">
        <f t="shared" si="7"/>
        <v>100000000</v>
      </c>
      <c r="O109" s="219" t="s">
        <v>2508</v>
      </c>
    </row>
    <row r="110" spans="1:15" ht="17" thickTop="1" thickBot="1">
      <c r="A110" s="112">
        <f>+A109+1</f>
        <v>98</v>
      </c>
      <c r="B110" s="112">
        <v>7144349</v>
      </c>
      <c r="C110" s="112" t="s">
        <v>1177</v>
      </c>
      <c r="D110" s="112" t="s">
        <v>1175</v>
      </c>
      <c r="E110" s="112" t="s">
        <v>1178</v>
      </c>
      <c r="F110" s="112"/>
      <c r="G110" s="112">
        <v>1</v>
      </c>
      <c r="H110" s="247">
        <v>1000000</v>
      </c>
      <c r="I110" s="247">
        <v>1000000</v>
      </c>
      <c r="J110" s="247">
        <v>1000000</v>
      </c>
      <c r="K110" s="225">
        <v>1</v>
      </c>
      <c r="L110" s="225">
        <v>100</v>
      </c>
      <c r="M110" s="229">
        <f t="shared" si="6"/>
        <v>100</v>
      </c>
      <c r="N110" s="263">
        <f t="shared" si="7"/>
        <v>100000000</v>
      </c>
      <c r="O110" s="219" t="s">
        <v>2508</v>
      </c>
    </row>
    <row r="111" spans="1:15" ht="17" thickTop="1" thickBot="1">
      <c r="A111" s="112">
        <f>+A110+1</f>
        <v>99</v>
      </c>
      <c r="B111" s="112">
        <v>6880030</v>
      </c>
      <c r="C111" s="112" t="s">
        <v>1179</v>
      </c>
      <c r="D111" s="112" t="s">
        <v>1180</v>
      </c>
      <c r="E111" s="112" t="s">
        <v>1181</v>
      </c>
      <c r="F111" s="112"/>
      <c r="G111" s="112">
        <v>1</v>
      </c>
      <c r="H111" s="247">
        <v>1000000</v>
      </c>
      <c r="I111" s="247">
        <v>1000000</v>
      </c>
      <c r="J111" s="247">
        <v>1000000</v>
      </c>
      <c r="K111" s="112">
        <v>1</v>
      </c>
      <c r="L111" s="112">
        <v>100</v>
      </c>
      <c r="M111" s="229">
        <f t="shared" si="6"/>
        <v>100</v>
      </c>
      <c r="N111" s="263">
        <f t="shared" si="7"/>
        <v>100000000</v>
      </c>
      <c r="O111" s="219" t="s">
        <v>2508</v>
      </c>
    </row>
    <row r="112" spans="1:15" ht="17" thickTop="1" thickBot="1">
      <c r="A112" s="112">
        <f>+A111+1</f>
        <v>100</v>
      </c>
      <c r="B112" s="112">
        <v>6880031</v>
      </c>
      <c r="C112" s="112" t="s">
        <v>1182</v>
      </c>
      <c r="D112" s="112" t="s">
        <v>1183</v>
      </c>
      <c r="E112" s="112" t="s">
        <v>1184</v>
      </c>
      <c r="F112" s="112"/>
      <c r="G112" s="112">
        <v>1</v>
      </c>
      <c r="H112" s="247">
        <v>1000000</v>
      </c>
      <c r="I112" s="247">
        <v>1000000</v>
      </c>
      <c r="J112" s="247">
        <v>1000000</v>
      </c>
      <c r="K112" s="112">
        <v>1</v>
      </c>
      <c r="L112" s="112">
        <v>100</v>
      </c>
      <c r="M112" s="229">
        <f t="shared" si="6"/>
        <v>100</v>
      </c>
      <c r="N112" s="263">
        <f t="shared" si="7"/>
        <v>100000000</v>
      </c>
      <c r="O112" s="219" t="s">
        <v>2508</v>
      </c>
    </row>
    <row r="113" spans="1:15" ht="17" thickTop="1" thickBot="1">
      <c r="A113" s="112">
        <f>+A112+1</f>
        <v>101</v>
      </c>
      <c r="B113" s="112">
        <v>6880028</v>
      </c>
      <c r="C113" s="112" t="s">
        <v>1185</v>
      </c>
      <c r="D113" s="112" t="s">
        <v>1186</v>
      </c>
      <c r="E113" s="112" t="s">
        <v>1187</v>
      </c>
      <c r="F113" s="112"/>
      <c r="G113" s="112">
        <v>1</v>
      </c>
      <c r="H113" s="247">
        <v>1000000</v>
      </c>
      <c r="I113" s="247">
        <v>1000000</v>
      </c>
      <c r="J113" s="247">
        <v>1000000</v>
      </c>
      <c r="K113" s="112">
        <v>1</v>
      </c>
      <c r="L113" s="112">
        <v>100</v>
      </c>
      <c r="M113" s="229">
        <f t="shared" si="6"/>
        <v>100</v>
      </c>
      <c r="N113" s="263">
        <f t="shared" si="7"/>
        <v>100000000</v>
      </c>
      <c r="O113" s="219" t="s">
        <v>2508</v>
      </c>
    </row>
    <row r="114" spans="1:15" ht="17" thickTop="1" thickBot="1">
      <c r="A114" s="112">
        <f>+A113+1</f>
        <v>102</v>
      </c>
      <c r="B114" s="225">
        <v>6810687</v>
      </c>
      <c r="C114" s="112" t="s">
        <v>1188</v>
      </c>
      <c r="D114" s="112" t="s">
        <v>1189</v>
      </c>
      <c r="E114" s="225" t="s">
        <v>1190</v>
      </c>
      <c r="F114" s="112"/>
      <c r="G114" s="112">
        <v>1</v>
      </c>
      <c r="H114" s="247">
        <v>10000000</v>
      </c>
      <c r="I114" s="247">
        <v>10000000</v>
      </c>
      <c r="J114" s="247">
        <v>10000000</v>
      </c>
      <c r="K114" s="112">
        <v>1</v>
      </c>
      <c r="L114" s="112">
        <v>100</v>
      </c>
      <c r="M114" s="229">
        <f t="shared" si="6"/>
        <v>100</v>
      </c>
      <c r="N114" s="263">
        <f t="shared" si="7"/>
        <v>1000000000</v>
      </c>
      <c r="O114" s="219" t="s">
        <v>2508</v>
      </c>
    </row>
    <row r="115" spans="1:15" ht="17" thickTop="1" thickBot="1">
      <c r="A115" s="230"/>
      <c r="B115" s="230"/>
      <c r="C115" s="224" t="s">
        <v>1191</v>
      </c>
      <c r="D115" s="224"/>
      <c r="E115" s="224"/>
      <c r="F115" s="224"/>
      <c r="G115" s="224">
        <f>SUM(G105:G114)</f>
        <v>10</v>
      </c>
      <c r="H115" s="311">
        <f>SUM(H105:H114)</f>
        <v>19000000</v>
      </c>
      <c r="I115" s="311">
        <f>SUM(I105:I114)</f>
        <v>19000000</v>
      </c>
      <c r="J115" s="311">
        <f>SUM(J105:J114)</f>
        <v>19000000</v>
      </c>
      <c r="K115" s="311">
        <f>SUM(K105:K114)</f>
        <v>10</v>
      </c>
      <c r="L115" s="224">
        <f>+N115/H115</f>
        <v>100</v>
      </c>
      <c r="M115" s="246">
        <f t="shared" si="6"/>
        <v>100</v>
      </c>
      <c r="N115" s="271">
        <f>SUM(N105:N114)</f>
        <v>1900000000</v>
      </c>
      <c r="O115" s="219" t="s">
        <v>2508</v>
      </c>
    </row>
    <row r="116" spans="1:15" ht="17" thickTop="1" thickBot="1">
      <c r="A116" s="224" t="s">
        <v>1192</v>
      </c>
      <c r="B116" s="224"/>
      <c r="C116" s="224" t="s">
        <v>1193</v>
      </c>
      <c r="D116" s="224"/>
      <c r="E116" s="224"/>
      <c r="F116" s="224"/>
      <c r="G116" s="224"/>
      <c r="H116" s="224"/>
      <c r="I116" s="224"/>
      <c r="J116" s="224"/>
      <c r="K116" s="224"/>
      <c r="L116" s="224"/>
      <c r="M116" s="224"/>
      <c r="N116" s="263"/>
      <c r="O116" s="219" t="s">
        <v>2508</v>
      </c>
    </row>
    <row r="117" spans="1:15" ht="17" thickTop="1" thickBot="1">
      <c r="A117" s="112">
        <v>103</v>
      </c>
      <c r="B117" s="112">
        <v>7154071</v>
      </c>
      <c r="C117" s="112" t="s">
        <v>1194</v>
      </c>
      <c r="D117" s="247" t="s">
        <v>1195</v>
      </c>
      <c r="E117" s="112" t="s">
        <v>1196</v>
      </c>
      <c r="F117" s="112" t="s">
        <v>1197</v>
      </c>
      <c r="G117" s="112">
        <v>1</v>
      </c>
      <c r="H117" s="247">
        <v>30000000</v>
      </c>
      <c r="I117" s="112">
        <v>30000000</v>
      </c>
      <c r="J117" s="112">
        <v>30000000</v>
      </c>
      <c r="K117" s="112">
        <v>1</v>
      </c>
      <c r="L117" s="112">
        <v>100</v>
      </c>
      <c r="M117" s="229">
        <f>+J117/H117*100</f>
        <v>100</v>
      </c>
      <c r="N117" s="263">
        <f>+L117*H117</f>
        <v>3000000000</v>
      </c>
      <c r="O117" s="219" t="s">
        <v>2508</v>
      </c>
    </row>
    <row r="118" spans="1:15" ht="17" thickTop="1" thickBot="1">
      <c r="A118" s="224"/>
      <c r="B118" s="224"/>
      <c r="C118" s="224" t="s">
        <v>1198</v>
      </c>
      <c r="D118" s="224"/>
      <c r="E118" s="224"/>
      <c r="F118" s="224"/>
      <c r="G118" s="224">
        <f>SUM(G117)</f>
        <v>1</v>
      </c>
      <c r="H118" s="311">
        <f>SUM(H117)</f>
        <v>30000000</v>
      </c>
      <c r="I118" s="311">
        <f>SUM(I117)</f>
        <v>30000000</v>
      </c>
      <c r="J118" s="311">
        <f>SUM(J117)</f>
        <v>30000000</v>
      </c>
      <c r="K118" s="311">
        <f>SUM(K117)</f>
        <v>1</v>
      </c>
      <c r="L118" s="224">
        <f>+N118/H118</f>
        <v>100</v>
      </c>
      <c r="M118" s="246">
        <f>+J118/H118*100</f>
        <v>100</v>
      </c>
      <c r="N118" s="271">
        <f>SUM(N117)</f>
        <v>3000000000</v>
      </c>
      <c r="O118" s="219" t="s">
        <v>2508</v>
      </c>
    </row>
    <row r="119" spans="1:15" ht="17" thickTop="1" thickBot="1">
      <c r="A119" s="224" t="s">
        <v>1199</v>
      </c>
      <c r="B119" s="224"/>
      <c r="C119" s="224" t="s">
        <v>1200</v>
      </c>
      <c r="D119" s="224"/>
      <c r="E119" s="224"/>
      <c r="F119" s="224"/>
      <c r="G119" s="224"/>
      <c r="H119" s="224"/>
      <c r="I119" s="224"/>
      <c r="J119" s="224"/>
      <c r="K119" s="224"/>
      <c r="L119" s="224"/>
      <c r="M119" s="224"/>
      <c r="N119" s="263"/>
      <c r="O119" s="219" t="s">
        <v>2508</v>
      </c>
    </row>
    <row r="120" spans="1:15" ht="17" thickTop="1" thickBot="1">
      <c r="A120" s="112">
        <v>104</v>
      </c>
      <c r="B120" s="225">
        <v>7077188</v>
      </c>
      <c r="C120" s="112" t="s">
        <v>1201</v>
      </c>
      <c r="D120" s="243" t="s">
        <v>1202</v>
      </c>
      <c r="E120" s="225" t="s">
        <v>1203</v>
      </c>
      <c r="F120" s="225" t="s">
        <v>1204</v>
      </c>
      <c r="G120" s="251">
        <v>1</v>
      </c>
      <c r="H120" s="226">
        <v>20000000</v>
      </c>
      <c r="I120" s="226">
        <v>20000000</v>
      </c>
      <c r="J120" s="226">
        <v>20000000</v>
      </c>
      <c r="K120" s="112">
        <v>1</v>
      </c>
      <c r="L120" s="112">
        <v>100</v>
      </c>
      <c r="M120" s="229">
        <f>+J120/H120*100</f>
        <v>100</v>
      </c>
      <c r="N120" s="263">
        <f>+L120*H120</f>
        <v>2000000000</v>
      </c>
      <c r="O120" s="219" t="s">
        <v>2508</v>
      </c>
    </row>
    <row r="121" spans="1:15" ht="17" thickTop="1" thickBot="1">
      <c r="A121" s="225">
        <v>105</v>
      </c>
      <c r="B121" s="225">
        <v>7077195</v>
      </c>
      <c r="C121" s="225" t="s">
        <v>1205</v>
      </c>
      <c r="D121" s="225" t="s">
        <v>1206</v>
      </c>
      <c r="E121" s="225" t="s">
        <v>1207</v>
      </c>
      <c r="F121" s="225" t="s">
        <v>1208</v>
      </c>
      <c r="G121" s="225">
        <v>1</v>
      </c>
      <c r="H121" s="314">
        <v>30000000</v>
      </c>
      <c r="I121" s="226">
        <v>30000000</v>
      </c>
      <c r="J121" s="226">
        <v>30000000</v>
      </c>
      <c r="K121" s="112">
        <v>1</v>
      </c>
      <c r="L121" s="112">
        <v>100</v>
      </c>
      <c r="M121" s="229">
        <f>+J121/H121*100</f>
        <v>100</v>
      </c>
      <c r="N121" s="263">
        <f>+L121*H121</f>
        <v>3000000000</v>
      </c>
      <c r="O121" s="219" t="s">
        <v>2508</v>
      </c>
    </row>
    <row r="122" spans="1:15" ht="17" thickTop="1" thickBot="1">
      <c r="A122" s="225">
        <v>106</v>
      </c>
      <c r="B122" s="225">
        <v>7077179</v>
      </c>
      <c r="C122" s="225" t="s">
        <v>1209</v>
      </c>
      <c r="D122" s="225" t="s">
        <v>1210</v>
      </c>
      <c r="E122" s="225" t="s">
        <v>1211</v>
      </c>
      <c r="F122" s="225" t="s">
        <v>1212</v>
      </c>
      <c r="G122" s="225">
        <v>1</v>
      </c>
      <c r="H122" s="228">
        <v>2500000</v>
      </c>
      <c r="I122" s="226">
        <v>2500000</v>
      </c>
      <c r="J122" s="226">
        <v>2500000</v>
      </c>
      <c r="K122" s="112">
        <v>1</v>
      </c>
      <c r="L122" s="112">
        <v>100</v>
      </c>
      <c r="M122" s="229">
        <f>+J122/H122*100</f>
        <v>100</v>
      </c>
      <c r="N122" s="263">
        <f>+L122*H122</f>
        <v>250000000</v>
      </c>
      <c r="O122" s="219" t="s">
        <v>2508</v>
      </c>
    </row>
    <row r="123" spans="1:15" ht="17" thickTop="1" thickBot="1">
      <c r="A123" s="230"/>
      <c r="B123" s="230"/>
      <c r="C123" s="230" t="s">
        <v>1213</v>
      </c>
      <c r="D123" s="230"/>
      <c r="E123" s="230"/>
      <c r="F123" s="230"/>
      <c r="G123" s="240">
        <f>SUM(G120:G122)</f>
        <v>3</v>
      </c>
      <c r="H123" s="258">
        <f>SUM(H120:H122)</f>
        <v>52500000</v>
      </c>
      <c r="I123" s="258">
        <f>SUM(I120:I122)</f>
        <v>52500000</v>
      </c>
      <c r="J123" s="258">
        <f>SUM(J120:J122)</f>
        <v>52500000</v>
      </c>
      <c r="K123" s="258">
        <f>SUM(K120:K122)</f>
        <v>3</v>
      </c>
      <c r="L123" s="237">
        <f>+N123/H123</f>
        <v>100</v>
      </c>
      <c r="M123" s="246">
        <f>+J123/H123*100</f>
        <v>100</v>
      </c>
      <c r="N123" s="315">
        <f>SUM(N120:N122)</f>
        <v>5250000000</v>
      </c>
      <c r="O123" s="219" t="s">
        <v>2508</v>
      </c>
    </row>
    <row r="124" spans="1:15" ht="17" thickTop="1" thickBot="1">
      <c r="A124" s="294" t="s">
        <v>1214</v>
      </c>
      <c r="B124" s="294"/>
      <c r="C124" s="294" t="s">
        <v>1215</v>
      </c>
      <c r="D124" s="294"/>
      <c r="E124" s="294"/>
      <c r="F124" s="294"/>
      <c r="G124" s="294"/>
      <c r="H124" s="294"/>
      <c r="I124" s="294"/>
      <c r="J124" s="294"/>
      <c r="K124" s="294"/>
      <c r="L124" s="294"/>
      <c r="M124" s="294"/>
      <c r="O124" s="219" t="s">
        <v>2508</v>
      </c>
    </row>
    <row r="125" spans="1:15" ht="17" thickTop="1" thickBot="1">
      <c r="A125" s="295">
        <v>107</v>
      </c>
      <c r="B125" s="295">
        <v>7058520</v>
      </c>
      <c r="C125" s="295" t="s">
        <v>1216</v>
      </c>
      <c r="D125" s="295" t="s">
        <v>1217</v>
      </c>
      <c r="E125" s="296" t="s">
        <v>1218</v>
      </c>
      <c r="F125" s="296" t="s">
        <v>1219</v>
      </c>
      <c r="G125" s="295">
        <v>1</v>
      </c>
      <c r="H125" s="297">
        <v>8500000</v>
      </c>
      <c r="I125" s="297">
        <v>8500000</v>
      </c>
      <c r="J125" s="297">
        <v>8500000</v>
      </c>
      <c r="K125" s="295">
        <v>1</v>
      </c>
      <c r="L125" s="295">
        <v>100</v>
      </c>
      <c r="M125" s="298">
        <f>+J125/H125*100</f>
        <v>100</v>
      </c>
      <c r="N125" s="263">
        <f t="shared" ref="N125:N130" si="8">+L125*H125</f>
        <v>850000000</v>
      </c>
      <c r="O125" s="219" t="s">
        <v>2508</v>
      </c>
    </row>
    <row r="126" spans="1:15" ht="17" thickTop="1" thickBot="1">
      <c r="A126" s="296">
        <v>108</v>
      </c>
      <c r="B126" s="296">
        <v>7175826</v>
      </c>
      <c r="C126" s="295" t="s">
        <v>1220</v>
      </c>
      <c r="D126" s="295" t="s">
        <v>1221</v>
      </c>
      <c r="E126" s="296" t="s">
        <v>1222</v>
      </c>
      <c r="F126" s="296" t="s">
        <v>1223</v>
      </c>
      <c r="G126" s="295">
        <v>1</v>
      </c>
      <c r="H126" s="297">
        <v>50000000</v>
      </c>
      <c r="I126" s="297">
        <v>50000000</v>
      </c>
      <c r="J126" s="297">
        <v>50000000</v>
      </c>
      <c r="K126" s="295">
        <v>1</v>
      </c>
      <c r="L126" s="295">
        <v>100</v>
      </c>
      <c r="M126" s="298">
        <f t="shared" ref="M126:M131" si="9">+J126/H126*100</f>
        <v>100</v>
      </c>
      <c r="N126" s="263">
        <f t="shared" si="8"/>
        <v>5000000000</v>
      </c>
      <c r="O126" s="219" t="s">
        <v>2508</v>
      </c>
    </row>
    <row r="127" spans="1:15" ht="17" thickTop="1" thickBot="1">
      <c r="A127" s="296">
        <v>109</v>
      </c>
      <c r="B127" s="295">
        <v>7045045</v>
      </c>
      <c r="C127" s="295" t="s">
        <v>1224</v>
      </c>
      <c r="D127" s="295" t="s">
        <v>1225</v>
      </c>
      <c r="E127" s="296" t="s">
        <v>1226</v>
      </c>
      <c r="F127" s="296" t="s">
        <v>1227</v>
      </c>
      <c r="G127" s="295">
        <v>1</v>
      </c>
      <c r="H127" s="297">
        <v>20000000</v>
      </c>
      <c r="I127" s="297">
        <v>20000000</v>
      </c>
      <c r="J127" s="297">
        <v>20000000</v>
      </c>
      <c r="K127" s="295">
        <v>1</v>
      </c>
      <c r="L127" s="295">
        <v>100</v>
      </c>
      <c r="M127" s="298">
        <f t="shared" si="9"/>
        <v>100</v>
      </c>
      <c r="N127" s="263">
        <f t="shared" si="8"/>
        <v>2000000000</v>
      </c>
      <c r="O127" s="219" t="s">
        <v>2508</v>
      </c>
    </row>
    <row r="128" spans="1:15" ht="17" thickTop="1" thickBot="1">
      <c r="A128" s="296">
        <v>110</v>
      </c>
      <c r="B128" s="295">
        <v>7175830</v>
      </c>
      <c r="C128" s="295" t="s">
        <v>1228</v>
      </c>
      <c r="D128" s="295" t="s">
        <v>1229</v>
      </c>
      <c r="E128" s="296" t="s">
        <v>1230</v>
      </c>
      <c r="F128" s="296" t="s">
        <v>1231</v>
      </c>
      <c r="G128" s="295">
        <v>1</v>
      </c>
      <c r="H128" s="297">
        <v>8500000</v>
      </c>
      <c r="I128" s="297">
        <v>8500000</v>
      </c>
      <c r="J128" s="297">
        <v>8500000</v>
      </c>
      <c r="K128" s="296">
        <v>1</v>
      </c>
      <c r="L128" s="296">
        <v>100</v>
      </c>
      <c r="M128" s="298">
        <f t="shared" si="9"/>
        <v>100</v>
      </c>
      <c r="N128" s="263">
        <f t="shared" si="8"/>
        <v>850000000</v>
      </c>
      <c r="O128" s="219" t="s">
        <v>2508</v>
      </c>
    </row>
    <row r="129" spans="1:15" ht="17" thickTop="1" thickBot="1">
      <c r="A129" s="296">
        <f>+A128+1</f>
        <v>111</v>
      </c>
      <c r="B129" s="295">
        <v>7045040</v>
      </c>
      <c r="C129" s="295" t="s">
        <v>1232</v>
      </c>
      <c r="D129" s="295" t="s">
        <v>1233</v>
      </c>
      <c r="E129" s="296" t="s">
        <v>1234</v>
      </c>
      <c r="F129" s="296" t="s">
        <v>1223</v>
      </c>
      <c r="G129" s="295">
        <v>1</v>
      </c>
      <c r="H129" s="297">
        <v>10000000</v>
      </c>
      <c r="I129" s="297">
        <v>10000000</v>
      </c>
      <c r="J129" s="297">
        <v>10000000</v>
      </c>
      <c r="K129" s="296">
        <v>1</v>
      </c>
      <c r="L129" s="296">
        <v>100</v>
      </c>
      <c r="M129" s="298">
        <f t="shared" si="9"/>
        <v>100</v>
      </c>
      <c r="N129" s="263">
        <f t="shared" si="8"/>
        <v>1000000000</v>
      </c>
      <c r="O129" s="219" t="s">
        <v>2508</v>
      </c>
    </row>
    <row r="130" spans="1:15" ht="17" thickTop="1" thickBot="1">
      <c r="A130" s="296">
        <f>+A129+1</f>
        <v>112</v>
      </c>
      <c r="B130" s="295">
        <v>5864376</v>
      </c>
      <c r="C130" s="296" t="s">
        <v>1235</v>
      </c>
      <c r="D130" s="296" t="s">
        <v>1236</v>
      </c>
      <c r="E130" s="296" t="s">
        <v>1237</v>
      </c>
      <c r="F130" s="296" t="s">
        <v>1238</v>
      </c>
      <c r="G130" s="296">
        <v>1</v>
      </c>
      <c r="H130" s="300">
        <v>50000000</v>
      </c>
      <c r="I130" s="297">
        <v>50000000</v>
      </c>
      <c r="J130" s="297">
        <v>50000000</v>
      </c>
      <c r="K130" s="295">
        <v>1</v>
      </c>
      <c r="L130" s="295">
        <v>100</v>
      </c>
      <c r="M130" s="298">
        <f t="shared" si="9"/>
        <v>100</v>
      </c>
      <c r="N130" s="263">
        <f t="shared" si="8"/>
        <v>5000000000</v>
      </c>
      <c r="O130" s="219" t="s">
        <v>2508</v>
      </c>
    </row>
    <row r="131" spans="1:15" ht="17" thickTop="1" thickBot="1">
      <c r="A131" s="294"/>
      <c r="B131" s="294"/>
      <c r="C131" s="294" t="s">
        <v>1239</v>
      </c>
      <c r="D131" s="294"/>
      <c r="E131" s="294"/>
      <c r="F131" s="294"/>
      <c r="G131" s="294">
        <f>SUM(G125:G130)</f>
        <v>6</v>
      </c>
      <c r="H131" s="308">
        <f>SUM(H125:H130)</f>
        <v>147000000</v>
      </c>
      <c r="I131" s="308">
        <f>SUM(I125:I130)</f>
        <v>147000000</v>
      </c>
      <c r="J131" s="308">
        <f>SUM(J125:J130)</f>
        <v>147000000</v>
      </c>
      <c r="K131" s="308">
        <f>SUM(K125:K130)</f>
        <v>6</v>
      </c>
      <c r="L131" s="310">
        <f>+N131/H131</f>
        <v>100</v>
      </c>
      <c r="M131" s="310">
        <f t="shared" si="9"/>
        <v>100</v>
      </c>
      <c r="N131" s="271">
        <f>SUM(N125:N130)</f>
        <v>14700000000</v>
      </c>
      <c r="O131" s="219" t="s">
        <v>2508</v>
      </c>
    </row>
    <row r="132" spans="1:15" ht="17" thickTop="1" thickBot="1">
      <c r="A132" s="224" t="s">
        <v>1240</v>
      </c>
      <c r="B132" s="224"/>
      <c r="C132" s="224" t="s">
        <v>1240</v>
      </c>
      <c r="D132" s="224"/>
      <c r="E132" s="224"/>
      <c r="F132" s="224"/>
      <c r="G132" s="224"/>
      <c r="H132" s="224"/>
      <c r="I132" s="224"/>
      <c r="J132" s="224"/>
      <c r="K132" s="224"/>
      <c r="L132" s="224"/>
      <c r="M132" s="224"/>
      <c r="N132" s="263"/>
      <c r="O132" s="219" t="s">
        <v>2508</v>
      </c>
    </row>
    <row r="133" spans="1:15" ht="17" thickTop="1" thickBot="1">
      <c r="A133" s="225">
        <v>113</v>
      </c>
      <c r="B133" s="225">
        <v>6875818</v>
      </c>
      <c r="C133" s="225" t="s">
        <v>1241</v>
      </c>
      <c r="D133" s="225" t="s">
        <v>1242</v>
      </c>
      <c r="E133" s="225" t="s">
        <v>1243</v>
      </c>
      <c r="F133" s="225" t="s">
        <v>1244</v>
      </c>
      <c r="G133" s="225">
        <v>1</v>
      </c>
      <c r="H133" s="228">
        <v>10000000</v>
      </c>
      <c r="I133" s="228">
        <v>10000000</v>
      </c>
      <c r="J133" s="228">
        <v>10000000</v>
      </c>
      <c r="K133" s="225">
        <v>1</v>
      </c>
      <c r="L133" s="225">
        <v>100</v>
      </c>
      <c r="M133" s="229">
        <f>+J133/H133*100</f>
        <v>100</v>
      </c>
      <c r="N133" s="263">
        <f t="shared" ref="N133:N138" si="10">+L133*H133</f>
        <v>1000000000</v>
      </c>
      <c r="O133" s="219" t="s">
        <v>2508</v>
      </c>
    </row>
    <row r="134" spans="1:15" ht="17" thickTop="1" thickBot="1">
      <c r="A134" s="112">
        <v>114</v>
      </c>
      <c r="B134" s="112">
        <v>7154041</v>
      </c>
      <c r="C134" s="112" t="s">
        <v>1245</v>
      </c>
      <c r="D134" s="112" t="s">
        <v>1246</v>
      </c>
      <c r="E134" s="225" t="s">
        <v>1247</v>
      </c>
      <c r="F134" s="225" t="s">
        <v>1248</v>
      </c>
      <c r="G134" s="112">
        <v>1</v>
      </c>
      <c r="H134" s="247">
        <v>350000</v>
      </c>
      <c r="I134" s="228">
        <v>350000</v>
      </c>
      <c r="J134" s="228">
        <v>350000</v>
      </c>
      <c r="K134" s="225">
        <v>1</v>
      </c>
      <c r="L134" s="225">
        <v>100</v>
      </c>
      <c r="M134" s="229">
        <f t="shared" ref="M134:M139" si="11">+J134/H134*100</f>
        <v>100</v>
      </c>
      <c r="N134" s="263">
        <f t="shared" si="10"/>
        <v>35000000</v>
      </c>
      <c r="O134" s="219" t="s">
        <v>2508</v>
      </c>
    </row>
    <row r="135" spans="1:15" ht="17" thickTop="1" thickBot="1">
      <c r="A135" s="112">
        <v>115</v>
      </c>
      <c r="B135" s="112">
        <v>7154053</v>
      </c>
      <c r="C135" s="112" t="s">
        <v>1249</v>
      </c>
      <c r="D135" s="112" t="s">
        <v>1250</v>
      </c>
      <c r="E135" s="225" t="s">
        <v>1251</v>
      </c>
      <c r="F135" s="225" t="s">
        <v>1252</v>
      </c>
      <c r="G135" s="112">
        <v>1</v>
      </c>
      <c r="H135" s="247">
        <v>2400000</v>
      </c>
      <c r="I135" s="228">
        <v>2400000</v>
      </c>
      <c r="J135" s="228">
        <v>2400000</v>
      </c>
      <c r="K135" s="225">
        <v>1</v>
      </c>
      <c r="L135" s="225">
        <v>100</v>
      </c>
      <c r="M135" s="229">
        <f t="shared" si="11"/>
        <v>100</v>
      </c>
      <c r="N135" s="263">
        <f t="shared" si="10"/>
        <v>240000000</v>
      </c>
      <c r="O135" s="219" t="s">
        <v>2508</v>
      </c>
    </row>
    <row r="136" spans="1:15" ht="17" thickTop="1" thickBot="1">
      <c r="A136" s="112">
        <v>116</v>
      </c>
      <c r="B136" s="225">
        <v>6870735</v>
      </c>
      <c r="C136" s="112" t="s">
        <v>1253</v>
      </c>
      <c r="D136" s="112" t="s">
        <v>1254</v>
      </c>
      <c r="E136" s="225" t="s">
        <v>1255</v>
      </c>
      <c r="F136" s="225" t="s">
        <v>1256</v>
      </c>
      <c r="G136" s="112">
        <v>1</v>
      </c>
      <c r="H136" s="247">
        <v>350000</v>
      </c>
      <c r="I136" s="228">
        <v>350000</v>
      </c>
      <c r="J136" s="228">
        <v>350000</v>
      </c>
      <c r="K136" s="225">
        <v>1</v>
      </c>
      <c r="L136" s="225">
        <v>100</v>
      </c>
      <c r="M136" s="229">
        <f t="shared" si="11"/>
        <v>100</v>
      </c>
      <c r="N136" s="263">
        <f t="shared" si="10"/>
        <v>35000000</v>
      </c>
      <c r="O136" s="219" t="s">
        <v>2508</v>
      </c>
    </row>
    <row r="137" spans="1:15" ht="17" thickTop="1" thickBot="1">
      <c r="A137" s="112">
        <v>117</v>
      </c>
      <c r="B137" s="112">
        <v>7179334</v>
      </c>
      <c r="C137" s="112" t="s">
        <v>1257</v>
      </c>
      <c r="D137" s="112" t="s">
        <v>1258</v>
      </c>
      <c r="E137" s="225" t="s">
        <v>1259</v>
      </c>
      <c r="F137" s="225" t="s">
        <v>1260</v>
      </c>
      <c r="G137" s="112">
        <v>1</v>
      </c>
      <c r="H137" s="247">
        <v>350000</v>
      </c>
      <c r="I137" s="228">
        <v>350000</v>
      </c>
      <c r="J137" s="228">
        <v>350000</v>
      </c>
      <c r="K137" s="225">
        <v>1</v>
      </c>
      <c r="L137" s="225">
        <v>100</v>
      </c>
      <c r="M137" s="229">
        <f t="shared" si="11"/>
        <v>100</v>
      </c>
      <c r="N137" s="263">
        <f t="shared" si="10"/>
        <v>35000000</v>
      </c>
      <c r="O137" s="219" t="s">
        <v>2508</v>
      </c>
    </row>
    <row r="138" spans="1:15" ht="17" thickTop="1" thickBot="1">
      <c r="A138" s="225">
        <v>119</v>
      </c>
      <c r="B138" s="225">
        <v>6826134</v>
      </c>
      <c r="C138" s="112" t="s">
        <v>1261</v>
      </c>
      <c r="D138" s="112" t="s">
        <v>1262</v>
      </c>
      <c r="E138" s="225" t="s">
        <v>1263</v>
      </c>
      <c r="F138" s="225" t="s">
        <v>1264</v>
      </c>
      <c r="G138" s="112">
        <v>1</v>
      </c>
      <c r="H138" s="247">
        <v>9000000</v>
      </c>
      <c r="I138" s="228">
        <v>9000000</v>
      </c>
      <c r="J138" s="228">
        <v>9000000</v>
      </c>
      <c r="K138" s="225">
        <v>1</v>
      </c>
      <c r="L138" s="225">
        <v>100</v>
      </c>
      <c r="M138" s="229">
        <f t="shared" si="11"/>
        <v>100</v>
      </c>
      <c r="N138" s="263">
        <f t="shared" si="10"/>
        <v>900000000</v>
      </c>
      <c r="O138" s="219" t="s">
        <v>2508</v>
      </c>
    </row>
    <row r="139" spans="1:15" ht="17" thickTop="1" thickBot="1">
      <c r="A139" s="225"/>
      <c r="B139" s="225"/>
      <c r="C139" s="224" t="s">
        <v>1265</v>
      </c>
      <c r="D139" s="224"/>
      <c r="E139" s="224"/>
      <c r="F139" s="224"/>
      <c r="G139" s="224">
        <f>SUM(G133:G138)</f>
        <v>6</v>
      </c>
      <c r="H139" s="311">
        <f>SUM(H133:H138)</f>
        <v>22450000</v>
      </c>
      <c r="I139" s="311">
        <f>SUM(I133:I138)</f>
        <v>22450000</v>
      </c>
      <c r="J139" s="311">
        <f>SUM(J133:J138)</f>
        <v>22450000</v>
      </c>
      <c r="K139" s="311">
        <f>SUM(K133:K138)</f>
        <v>6</v>
      </c>
      <c r="L139" s="230">
        <f>+N139/H139</f>
        <v>100</v>
      </c>
      <c r="M139" s="246">
        <f t="shared" si="11"/>
        <v>100</v>
      </c>
      <c r="N139" s="271">
        <f>SUM(N133:N138)</f>
        <v>2245000000</v>
      </c>
      <c r="O139" s="219" t="s">
        <v>2508</v>
      </c>
    </row>
    <row r="140" spans="1:15" ht="17" thickTop="1" thickBot="1">
      <c r="A140" s="224" t="s">
        <v>1266</v>
      </c>
      <c r="B140" s="224"/>
      <c r="C140" s="224" t="s">
        <v>1267</v>
      </c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63"/>
      <c r="O140" s="219" t="s">
        <v>2508</v>
      </c>
    </row>
    <row r="141" spans="1:15" ht="17" thickTop="1" thickBot="1">
      <c r="A141" s="225">
        <v>119</v>
      </c>
      <c r="B141" s="225">
        <v>6939278</v>
      </c>
      <c r="C141" s="225" t="s">
        <v>1268</v>
      </c>
      <c r="D141" s="225" t="s">
        <v>1269</v>
      </c>
      <c r="E141" s="225" t="s">
        <v>1270</v>
      </c>
      <c r="F141" s="225" t="s">
        <v>1271</v>
      </c>
      <c r="G141" s="225">
        <v>1</v>
      </c>
      <c r="H141" s="228">
        <v>3500000</v>
      </c>
      <c r="I141" s="228">
        <v>3500000</v>
      </c>
      <c r="J141" s="228">
        <v>3500000</v>
      </c>
      <c r="K141" s="225">
        <v>1</v>
      </c>
      <c r="L141" s="225">
        <v>100</v>
      </c>
      <c r="M141" s="229">
        <f>+J141/H141*100</f>
        <v>100</v>
      </c>
      <c r="N141" s="263">
        <f>+L141*H141</f>
        <v>350000000</v>
      </c>
      <c r="O141" s="219" t="s">
        <v>2508</v>
      </c>
    </row>
    <row r="142" spans="1:15" ht="17" thickTop="1" thickBot="1">
      <c r="A142" s="225">
        <v>120</v>
      </c>
      <c r="B142" s="225">
        <v>6939280</v>
      </c>
      <c r="C142" s="225" t="s">
        <v>1272</v>
      </c>
      <c r="D142" s="225" t="s">
        <v>1273</v>
      </c>
      <c r="E142" s="225" t="s">
        <v>1274</v>
      </c>
      <c r="F142" s="225" t="s">
        <v>875</v>
      </c>
      <c r="G142" s="225">
        <v>1</v>
      </c>
      <c r="H142" s="228">
        <v>4500000</v>
      </c>
      <c r="I142" s="228">
        <v>4500000</v>
      </c>
      <c r="J142" s="228">
        <v>4500000</v>
      </c>
      <c r="K142" s="225">
        <v>1</v>
      </c>
      <c r="L142" s="225">
        <v>100</v>
      </c>
      <c r="M142" s="229">
        <f>+J142/H142*100</f>
        <v>100</v>
      </c>
      <c r="N142" s="263">
        <f>+L142*H142</f>
        <v>450000000</v>
      </c>
      <c r="O142" s="219" t="s">
        <v>2508</v>
      </c>
    </row>
    <row r="143" spans="1:15" ht="17" thickTop="1" thickBot="1">
      <c r="A143" s="230"/>
      <c r="B143" s="230"/>
      <c r="C143" s="230" t="s">
        <v>1275</v>
      </c>
      <c r="D143" s="230"/>
      <c r="E143" s="230"/>
      <c r="F143" s="230"/>
      <c r="G143" s="230">
        <f>SUM(G141:G142)</f>
        <v>2</v>
      </c>
      <c r="H143" s="258">
        <f>SUM(H141:H142)</f>
        <v>8000000</v>
      </c>
      <c r="I143" s="258">
        <f>SUM(I141:I142)</f>
        <v>8000000</v>
      </c>
      <c r="J143" s="258">
        <f>SUM(J141:J142)</f>
        <v>8000000</v>
      </c>
      <c r="K143" s="258">
        <f>SUM(K141:K142)</f>
        <v>2</v>
      </c>
      <c r="L143" s="230">
        <f>+N143/H143</f>
        <v>100</v>
      </c>
      <c r="M143" s="246">
        <f>+J143/H143*100</f>
        <v>100</v>
      </c>
      <c r="N143" s="271">
        <f>SUM(N141:N142)</f>
        <v>800000000</v>
      </c>
      <c r="O143" s="219" t="s">
        <v>2508</v>
      </c>
    </row>
    <row r="144" spans="1:15" ht="17" thickTop="1" thickBot="1">
      <c r="A144" s="225"/>
      <c r="B144" s="225"/>
      <c r="C144" s="225"/>
      <c r="D144" s="225"/>
      <c r="E144" s="230" t="s">
        <v>1276</v>
      </c>
      <c r="F144" s="225"/>
      <c r="G144" s="240">
        <f>+G47+G51+G55+G100+G103+G115+G123+G131+G139+G143</f>
        <v>1322</v>
      </c>
      <c r="H144" s="240">
        <f>+H47+H51+H55+H100+H103+H115+H118+H123+H131+H139+H143</f>
        <v>856970000</v>
      </c>
      <c r="I144" s="240">
        <f>+I47+I51+I55+I100+I103+I115+I118+I123+I131+I139+I143</f>
        <v>856970000</v>
      </c>
      <c r="J144" s="240">
        <f>+J47+J51+J55+J100+J103+J115+J118+J123+J131+J139+J143</f>
        <v>846319730</v>
      </c>
      <c r="K144" s="240">
        <f>+K47+K51+K55+K100+K103+K115+K118+K123+K131+K139+K143</f>
        <v>1419</v>
      </c>
      <c r="L144" s="246">
        <f>+N144/H144</f>
        <v>98.697737377037697</v>
      </c>
      <c r="M144" s="246">
        <f>+J144/H144*100</f>
        <v>98.757217872270914</v>
      </c>
      <c r="N144" s="271">
        <f>+N47+N51+N55+N100+N103+N115+N118+N123+N131+N139+N143</f>
        <v>84581000000</v>
      </c>
      <c r="O144" s="219" t="s">
        <v>2508</v>
      </c>
    </row>
    <row r="145" spans="1:15" ht="17" hidden="1" thickTop="1" thickBot="1">
      <c r="N145" s="263"/>
      <c r="O145" s="219" t="s">
        <v>2508</v>
      </c>
    </row>
    <row r="146" spans="1:15" ht="17" hidden="1" thickTop="1" thickBot="1">
      <c r="N146" s="263"/>
      <c r="O146" s="219" t="s">
        <v>2508</v>
      </c>
    </row>
    <row r="147" spans="1:15" ht="17" hidden="1" thickTop="1" thickBot="1">
      <c r="N147" s="263"/>
      <c r="O147" s="219" t="s">
        <v>2508</v>
      </c>
    </row>
    <row r="148" spans="1:15" ht="17" hidden="1" thickTop="1" thickBot="1">
      <c r="N148" s="263"/>
      <c r="O148" s="219" t="s">
        <v>2508</v>
      </c>
    </row>
    <row r="149" spans="1:15" ht="17" hidden="1" thickTop="1" thickBot="1">
      <c r="N149" s="263"/>
      <c r="O149" s="219" t="s">
        <v>2508</v>
      </c>
    </row>
    <row r="150" spans="1:15" ht="17" hidden="1" thickTop="1" thickBot="1">
      <c r="N150" s="263"/>
      <c r="O150" s="219" t="s">
        <v>2508</v>
      </c>
    </row>
    <row r="151" spans="1:15" ht="17" hidden="1" thickTop="1" thickBot="1">
      <c r="N151" s="263"/>
      <c r="O151" s="219" t="s">
        <v>2508</v>
      </c>
    </row>
    <row r="152" spans="1:15" ht="26" hidden="1" thickTop="1" thickBot="1">
      <c r="A152" s="316" t="s">
        <v>1277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263"/>
      <c r="O152" s="219" t="s">
        <v>2508</v>
      </c>
    </row>
    <row r="153" spans="1:15" ht="17" hidden="1" thickTop="1" thickBot="1">
      <c r="A153" s="104" t="s">
        <v>410</v>
      </c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263"/>
      <c r="O153" s="219" t="s">
        <v>2508</v>
      </c>
    </row>
    <row r="154" spans="1:15" ht="17" hidden="1" thickTop="1" thickBot="1">
      <c r="A154" s="317" t="s">
        <v>408</v>
      </c>
      <c r="B154" s="318" t="s">
        <v>407</v>
      </c>
      <c r="C154" s="317" t="s">
        <v>406</v>
      </c>
      <c r="D154" s="317" t="s">
        <v>405</v>
      </c>
      <c r="E154" s="317" t="s">
        <v>404</v>
      </c>
      <c r="F154" s="317" t="s">
        <v>403</v>
      </c>
      <c r="G154" s="317" t="s">
        <v>402</v>
      </c>
      <c r="H154" s="317" t="s">
        <v>401</v>
      </c>
      <c r="I154" s="317" t="s">
        <v>400</v>
      </c>
      <c r="J154" s="317" t="s">
        <v>399</v>
      </c>
      <c r="K154" s="317" t="s">
        <v>398</v>
      </c>
      <c r="L154" s="317" t="s">
        <v>397</v>
      </c>
      <c r="M154" s="317" t="s">
        <v>396</v>
      </c>
      <c r="N154" s="263"/>
      <c r="O154" s="219" t="s">
        <v>2508</v>
      </c>
    </row>
    <row r="155" spans="1:15" ht="17" hidden="1" thickTop="1" thickBot="1">
      <c r="A155" s="319" t="s">
        <v>1278</v>
      </c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263"/>
      <c r="O155" s="219" t="s">
        <v>2508</v>
      </c>
    </row>
    <row r="156" spans="1:15" ht="17" hidden="1" thickTop="1" thickBot="1">
      <c r="A156" s="320">
        <v>1</v>
      </c>
      <c r="B156" s="321">
        <v>6746219</v>
      </c>
      <c r="C156" s="322" t="s">
        <v>1279</v>
      </c>
      <c r="D156" s="320" t="s">
        <v>1280</v>
      </c>
      <c r="E156" s="323" t="s">
        <v>1281</v>
      </c>
      <c r="F156" s="324"/>
      <c r="G156" s="324">
        <v>1</v>
      </c>
      <c r="H156" s="325">
        <v>3336000</v>
      </c>
      <c r="I156" s="325">
        <v>3336000</v>
      </c>
      <c r="J156" s="325">
        <v>3336000</v>
      </c>
      <c r="K156" s="326">
        <v>1</v>
      </c>
      <c r="L156" s="326">
        <v>100</v>
      </c>
      <c r="M156" s="327">
        <f>+J156/H156*100</f>
        <v>100</v>
      </c>
      <c r="N156" s="263">
        <f>+L156*H156</f>
        <v>333600000</v>
      </c>
      <c r="O156" s="219" t="s">
        <v>2508</v>
      </c>
    </row>
    <row r="157" spans="1:15" ht="17" hidden="1" thickTop="1" thickBot="1">
      <c r="A157" s="324"/>
      <c r="B157" s="326"/>
      <c r="C157" s="324"/>
      <c r="D157" s="328"/>
      <c r="E157" s="107" t="s">
        <v>415</v>
      </c>
      <c r="F157" s="324"/>
      <c r="G157" s="107">
        <f>SUM(G156)</f>
        <v>1</v>
      </c>
      <c r="H157" s="329">
        <f>SUM(H156)</f>
        <v>3336000</v>
      </c>
      <c r="I157" s="329">
        <f>SUM(I156)</f>
        <v>3336000</v>
      </c>
      <c r="J157" s="329">
        <f>SUM(J156)</f>
        <v>3336000</v>
      </c>
      <c r="K157" s="329">
        <f>SUM(K156)</f>
        <v>1</v>
      </c>
      <c r="L157" s="329">
        <f>+N157/H157</f>
        <v>100</v>
      </c>
      <c r="M157" s="330">
        <f>+J157/H157*100</f>
        <v>100</v>
      </c>
      <c r="N157" s="271">
        <f>SUM(N156)</f>
        <v>333600000</v>
      </c>
      <c r="O157" s="219" t="s">
        <v>2508</v>
      </c>
    </row>
    <row r="158" spans="1:15" ht="17" hidden="1" thickTop="1" thickBot="1">
      <c r="A158" s="319" t="s">
        <v>1282</v>
      </c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263"/>
      <c r="O158" s="219" t="s">
        <v>2508</v>
      </c>
    </row>
    <row r="159" spans="1:15" ht="17" hidden="1" thickTop="1" thickBot="1">
      <c r="A159" s="320">
        <v>2</v>
      </c>
      <c r="B159" s="321">
        <v>7074135</v>
      </c>
      <c r="C159" s="322" t="s">
        <v>1283</v>
      </c>
      <c r="D159" s="320" t="s">
        <v>1284</v>
      </c>
      <c r="E159" s="323" t="s">
        <v>1285</v>
      </c>
      <c r="F159" s="331"/>
      <c r="G159" s="106">
        <v>1</v>
      </c>
      <c r="H159" s="332">
        <v>80000000</v>
      </c>
      <c r="I159" s="332">
        <v>80000000</v>
      </c>
      <c r="J159" s="332">
        <v>64719504</v>
      </c>
      <c r="K159" s="106"/>
      <c r="L159" s="106">
        <v>90</v>
      </c>
      <c r="M159" s="333">
        <f>+J159/H159*100</f>
        <v>80.899379999999994</v>
      </c>
      <c r="N159" s="263">
        <f>+L159*H159</f>
        <v>7200000000</v>
      </c>
      <c r="O159" s="219" t="s">
        <v>2508</v>
      </c>
    </row>
    <row r="160" spans="1:15" ht="17" hidden="1" thickTop="1" thickBot="1">
      <c r="A160" s="324"/>
      <c r="B160" s="326"/>
      <c r="C160" s="324"/>
      <c r="D160" s="324"/>
      <c r="E160" s="107" t="s">
        <v>420</v>
      </c>
      <c r="F160" s="324"/>
      <c r="G160" s="107">
        <f>SUM(G159)</f>
        <v>1</v>
      </c>
      <c r="H160" s="329">
        <f>SUM(H159)</f>
        <v>80000000</v>
      </c>
      <c r="I160" s="329">
        <f>SUM(I159)</f>
        <v>80000000</v>
      </c>
      <c r="J160" s="329">
        <f>SUM(J159)</f>
        <v>64719504</v>
      </c>
      <c r="K160" s="107">
        <f>SUM(K159)</f>
        <v>0</v>
      </c>
      <c r="L160" s="334">
        <f>+N160/H160</f>
        <v>90</v>
      </c>
      <c r="M160" s="335">
        <f>+J160/H160*100</f>
        <v>80.899379999999994</v>
      </c>
      <c r="N160" s="271">
        <f>SUM(N159)</f>
        <v>7200000000</v>
      </c>
      <c r="O160" s="219" t="s">
        <v>2508</v>
      </c>
    </row>
    <row r="161" spans="1:15" ht="17" hidden="1" thickTop="1" thickBot="1">
      <c r="A161" s="319" t="s">
        <v>421</v>
      </c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263"/>
      <c r="O161" s="219" t="s">
        <v>2508</v>
      </c>
    </row>
    <row r="162" spans="1:15" ht="17" hidden="1" thickTop="1" thickBot="1">
      <c r="A162" s="320">
        <v>3</v>
      </c>
      <c r="B162" s="321">
        <v>7108657</v>
      </c>
      <c r="C162" s="322" t="s">
        <v>1286</v>
      </c>
      <c r="D162" s="320" t="s">
        <v>1287</v>
      </c>
      <c r="E162" s="323" t="s">
        <v>1288</v>
      </c>
      <c r="F162" s="106"/>
      <c r="G162" s="324">
        <v>1</v>
      </c>
      <c r="H162" s="325">
        <v>1000000</v>
      </c>
      <c r="I162" s="325">
        <v>1000000</v>
      </c>
      <c r="J162" s="325">
        <v>1000000</v>
      </c>
      <c r="K162" s="324">
        <v>1</v>
      </c>
      <c r="L162" s="326">
        <v>100</v>
      </c>
      <c r="M162" s="336">
        <f>+J162/H162*100</f>
        <v>100</v>
      </c>
      <c r="N162" s="263">
        <f>+L162*H162</f>
        <v>100000000</v>
      </c>
      <c r="O162" s="219" t="s">
        <v>2508</v>
      </c>
    </row>
    <row r="163" spans="1:15" ht="17" hidden="1" thickTop="1" thickBot="1">
      <c r="A163" s="320">
        <v>4</v>
      </c>
      <c r="B163" s="321">
        <v>7108653</v>
      </c>
      <c r="C163" s="322" t="s">
        <v>1289</v>
      </c>
      <c r="D163" s="320" t="s">
        <v>1290</v>
      </c>
      <c r="E163" s="323" t="s">
        <v>1291</v>
      </c>
      <c r="F163" s="106"/>
      <c r="G163" s="324">
        <v>1</v>
      </c>
      <c r="H163" s="325">
        <v>1000000</v>
      </c>
      <c r="I163" s="325">
        <v>1000000</v>
      </c>
      <c r="J163" s="325">
        <v>1000000</v>
      </c>
      <c r="K163" s="324">
        <v>1</v>
      </c>
      <c r="L163" s="326">
        <v>100</v>
      </c>
      <c r="M163" s="336">
        <f t="shared" ref="M163:M199" si="12">+J163/H163*100</f>
        <v>100</v>
      </c>
      <c r="N163" s="263">
        <f t="shared" ref="N163:N198" si="13">+L163*H163</f>
        <v>100000000</v>
      </c>
      <c r="O163" s="219" t="s">
        <v>2508</v>
      </c>
    </row>
    <row r="164" spans="1:15" ht="17" hidden="1" thickTop="1" thickBot="1">
      <c r="A164" s="320">
        <v>5</v>
      </c>
      <c r="B164" s="321">
        <v>7819066</v>
      </c>
      <c r="C164" s="322" t="s">
        <v>1292</v>
      </c>
      <c r="D164" s="320" t="s">
        <v>1293</v>
      </c>
      <c r="E164" s="323" t="s">
        <v>1294</v>
      </c>
      <c r="F164" s="107"/>
      <c r="G164" s="324">
        <v>1</v>
      </c>
      <c r="H164" s="325">
        <v>25000000</v>
      </c>
      <c r="I164" s="325">
        <v>25000000</v>
      </c>
      <c r="J164" s="325">
        <v>25000000</v>
      </c>
      <c r="K164" s="324">
        <v>1</v>
      </c>
      <c r="L164" s="326">
        <v>100</v>
      </c>
      <c r="M164" s="336">
        <f t="shared" si="12"/>
        <v>100</v>
      </c>
      <c r="N164" s="263">
        <f t="shared" si="13"/>
        <v>2500000000</v>
      </c>
      <c r="O164" s="219" t="s">
        <v>2508</v>
      </c>
    </row>
    <row r="165" spans="1:15" ht="17" hidden="1" thickTop="1" thickBot="1">
      <c r="A165" s="320">
        <v>6</v>
      </c>
      <c r="B165" s="321">
        <v>5807728</v>
      </c>
      <c r="C165" s="322" t="s">
        <v>1295</v>
      </c>
      <c r="D165" s="320" t="s">
        <v>1296</v>
      </c>
      <c r="E165" s="323" t="s">
        <v>1297</v>
      </c>
      <c r="F165" s="107"/>
      <c r="G165" s="324">
        <v>1</v>
      </c>
      <c r="H165" s="325">
        <v>16000000</v>
      </c>
      <c r="I165" s="325">
        <v>16000000</v>
      </c>
      <c r="J165" s="325">
        <v>16000000</v>
      </c>
      <c r="K165" s="324">
        <v>1</v>
      </c>
      <c r="L165" s="326">
        <v>100</v>
      </c>
      <c r="M165" s="336">
        <f t="shared" si="12"/>
        <v>100</v>
      </c>
      <c r="N165" s="263">
        <f t="shared" si="13"/>
        <v>1600000000</v>
      </c>
      <c r="O165" s="219" t="s">
        <v>2508</v>
      </c>
    </row>
    <row r="166" spans="1:15" ht="17" hidden="1" thickTop="1" thickBot="1">
      <c r="A166" s="320">
        <v>7</v>
      </c>
      <c r="B166" s="321">
        <v>5807731</v>
      </c>
      <c r="C166" s="322" t="s">
        <v>1298</v>
      </c>
      <c r="D166" s="320" t="s">
        <v>1299</v>
      </c>
      <c r="E166" s="323" t="s">
        <v>1300</v>
      </c>
      <c r="F166" s="324"/>
      <c r="G166" s="324">
        <v>1</v>
      </c>
      <c r="H166" s="325">
        <v>8500000</v>
      </c>
      <c r="I166" s="325">
        <v>8500000</v>
      </c>
      <c r="J166" s="325">
        <v>8500000</v>
      </c>
      <c r="K166" s="324">
        <v>1</v>
      </c>
      <c r="L166" s="326">
        <v>100</v>
      </c>
      <c r="M166" s="336">
        <f t="shared" si="12"/>
        <v>100</v>
      </c>
      <c r="N166" s="263">
        <f t="shared" si="13"/>
        <v>850000000</v>
      </c>
      <c r="O166" s="219" t="s">
        <v>2508</v>
      </c>
    </row>
    <row r="167" spans="1:15" ht="17" hidden="1" thickTop="1" thickBot="1">
      <c r="A167" s="320">
        <v>8</v>
      </c>
      <c r="B167" s="321">
        <v>7027455</v>
      </c>
      <c r="C167" s="322" t="s">
        <v>1301</v>
      </c>
      <c r="D167" s="320" t="s">
        <v>1302</v>
      </c>
      <c r="E167" s="323" t="s">
        <v>1303</v>
      </c>
      <c r="F167" s="324"/>
      <c r="G167" s="324">
        <v>1</v>
      </c>
      <c r="H167" s="325">
        <v>250000</v>
      </c>
      <c r="I167" s="325">
        <v>250000</v>
      </c>
      <c r="J167" s="325">
        <v>250000</v>
      </c>
      <c r="K167" s="324">
        <v>1</v>
      </c>
      <c r="L167" s="326">
        <v>100</v>
      </c>
      <c r="M167" s="336">
        <f t="shared" si="12"/>
        <v>100</v>
      </c>
      <c r="N167" s="263">
        <f t="shared" si="13"/>
        <v>25000000</v>
      </c>
      <c r="O167" s="219" t="s">
        <v>2508</v>
      </c>
    </row>
    <row r="168" spans="1:15" ht="17" hidden="1" thickTop="1" thickBot="1">
      <c r="A168" s="320">
        <v>9</v>
      </c>
      <c r="B168" s="321">
        <v>7819059</v>
      </c>
      <c r="C168" s="322" t="s">
        <v>1304</v>
      </c>
      <c r="D168" s="320" t="s">
        <v>1305</v>
      </c>
      <c r="E168" s="323" t="s">
        <v>1306</v>
      </c>
      <c r="F168" s="324"/>
      <c r="G168" s="324">
        <v>166</v>
      </c>
      <c r="H168" s="325">
        <v>2500000</v>
      </c>
      <c r="I168" s="325">
        <v>2500000</v>
      </c>
      <c r="J168" s="325">
        <v>2500000</v>
      </c>
      <c r="K168" s="324">
        <v>166</v>
      </c>
      <c r="L168" s="326">
        <v>100</v>
      </c>
      <c r="M168" s="336">
        <f t="shared" si="12"/>
        <v>100</v>
      </c>
      <c r="N168" s="263">
        <f t="shared" si="13"/>
        <v>250000000</v>
      </c>
      <c r="O168" s="219" t="s">
        <v>2508</v>
      </c>
    </row>
    <row r="169" spans="1:15" ht="17" hidden="1" thickTop="1" thickBot="1">
      <c r="A169" s="320">
        <v>10</v>
      </c>
      <c r="B169" s="321">
        <v>7027457</v>
      </c>
      <c r="C169" s="322" t="s">
        <v>1307</v>
      </c>
      <c r="D169" s="320" t="s">
        <v>1308</v>
      </c>
      <c r="E169" s="323" t="s">
        <v>1309</v>
      </c>
      <c r="F169" s="324"/>
      <c r="G169" s="324">
        <v>60</v>
      </c>
      <c r="H169" s="325">
        <v>1800000</v>
      </c>
      <c r="I169" s="325">
        <v>1800000</v>
      </c>
      <c r="J169" s="325">
        <v>1800000</v>
      </c>
      <c r="K169" s="324">
        <v>60</v>
      </c>
      <c r="L169" s="326">
        <v>100</v>
      </c>
      <c r="M169" s="336">
        <f t="shared" si="12"/>
        <v>100</v>
      </c>
      <c r="N169" s="263">
        <f t="shared" si="13"/>
        <v>180000000</v>
      </c>
      <c r="O169" s="219" t="s">
        <v>2508</v>
      </c>
    </row>
    <row r="170" spans="1:15" ht="17" hidden="1" thickTop="1" thickBot="1">
      <c r="A170" s="320">
        <v>11</v>
      </c>
      <c r="B170" s="321">
        <v>7027456</v>
      </c>
      <c r="C170" s="322" t="s">
        <v>1310</v>
      </c>
      <c r="D170" s="320" t="s">
        <v>1311</v>
      </c>
      <c r="E170" s="323" t="s">
        <v>1312</v>
      </c>
      <c r="F170" s="324"/>
      <c r="G170" s="324">
        <v>30</v>
      </c>
      <c r="H170" s="325">
        <v>900000</v>
      </c>
      <c r="I170" s="325">
        <v>900000</v>
      </c>
      <c r="J170" s="325">
        <v>900000</v>
      </c>
      <c r="K170" s="324">
        <v>30</v>
      </c>
      <c r="L170" s="326">
        <v>100</v>
      </c>
      <c r="M170" s="336">
        <f t="shared" si="12"/>
        <v>100</v>
      </c>
      <c r="N170" s="263">
        <f t="shared" si="13"/>
        <v>90000000</v>
      </c>
      <c r="O170" s="219" t="s">
        <v>2508</v>
      </c>
    </row>
    <row r="171" spans="1:15" ht="17" hidden="1" thickTop="1" thickBot="1">
      <c r="A171" s="320">
        <v>12</v>
      </c>
      <c r="B171" s="321">
        <v>7120646</v>
      </c>
      <c r="C171" s="322" t="s">
        <v>1313</v>
      </c>
      <c r="D171" s="320" t="s">
        <v>1314</v>
      </c>
      <c r="E171" s="323" t="s">
        <v>1315</v>
      </c>
      <c r="F171" s="324"/>
      <c r="G171" s="324">
        <v>2</v>
      </c>
      <c r="H171" s="325">
        <v>16000000</v>
      </c>
      <c r="I171" s="325">
        <v>16000000</v>
      </c>
      <c r="J171" s="325">
        <v>16000000</v>
      </c>
      <c r="K171" s="324">
        <v>2</v>
      </c>
      <c r="L171" s="326">
        <v>100</v>
      </c>
      <c r="M171" s="336">
        <f t="shared" si="12"/>
        <v>100</v>
      </c>
      <c r="N171" s="263">
        <f t="shared" si="13"/>
        <v>1600000000</v>
      </c>
      <c r="O171" s="219" t="s">
        <v>2508</v>
      </c>
    </row>
    <row r="172" spans="1:15" ht="17" hidden="1" thickTop="1" thickBot="1">
      <c r="A172" s="320">
        <v>13</v>
      </c>
      <c r="B172" s="321">
        <v>7120631</v>
      </c>
      <c r="C172" s="322" t="s">
        <v>1316</v>
      </c>
      <c r="D172" s="320" t="s">
        <v>1317</v>
      </c>
      <c r="E172" s="323" t="s">
        <v>1318</v>
      </c>
      <c r="F172" s="324"/>
      <c r="G172" s="324">
        <v>30</v>
      </c>
      <c r="H172" s="325">
        <v>900000</v>
      </c>
      <c r="I172" s="325">
        <v>900000</v>
      </c>
      <c r="J172" s="325">
        <v>900000</v>
      </c>
      <c r="K172" s="324">
        <v>30</v>
      </c>
      <c r="L172" s="326">
        <v>100</v>
      </c>
      <c r="M172" s="336">
        <f t="shared" si="12"/>
        <v>100</v>
      </c>
      <c r="N172" s="263">
        <f t="shared" si="13"/>
        <v>90000000</v>
      </c>
      <c r="O172" s="219" t="s">
        <v>2508</v>
      </c>
    </row>
    <row r="173" spans="1:15" ht="17" hidden="1" thickTop="1" thickBot="1">
      <c r="A173" s="320">
        <v>14</v>
      </c>
      <c r="B173" s="321">
        <v>7120627</v>
      </c>
      <c r="C173" s="322" t="s">
        <v>1319</v>
      </c>
      <c r="D173" s="320" t="s">
        <v>1320</v>
      </c>
      <c r="E173" s="323" t="s">
        <v>1321</v>
      </c>
      <c r="F173" s="324"/>
      <c r="G173" s="324">
        <v>1</v>
      </c>
      <c r="H173" s="325">
        <v>250000</v>
      </c>
      <c r="I173" s="325">
        <v>250000</v>
      </c>
      <c r="J173" s="325">
        <v>250000</v>
      </c>
      <c r="K173" s="324">
        <v>1</v>
      </c>
      <c r="L173" s="326">
        <v>100</v>
      </c>
      <c r="M173" s="336">
        <f t="shared" si="12"/>
        <v>100</v>
      </c>
      <c r="N173" s="263">
        <f t="shared" si="13"/>
        <v>25000000</v>
      </c>
      <c r="O173" s="219" t="s">
        <v>2508</v>
      </c>
    </row>
    <row r="174" spans="1:15" ht="17" hidden="1" thickTop="1" thickBot="1">
      <c r="A174" s="320">
        <v>15</v>
      </c>
      <c r="B174" s="321">
        <v>7120629</v>
      </c>
      <c r="C174" s="322" t="s">
        <v>1322</v>
      </c>
      <c r="D174" s="320" t="s">
        <v>1323</v>
      </c>
      <c r="E174" s="323" t="s">
        <v>1324</v>
      </c>
      <c r="F174" s="324"/>
      <c r="G174" s="324">
        <v>60</v>
      </c>
      <c r="H174" s="325">
        <v>1800000</v>
      </c>
      <c r="I174" s="325">
        <v>1800000</v>
      </c>
      <c r="J174" s="325">
        <v>1800000</v>
      </c>
      <c r="K174" s="324">
        <v>60</v>
      </c>
      <c r="L174" s="326">
        <v>100</v>
      </c>
      <c r="M174" s="336">
        <f t="shared" si="12"/>
        <v>100</v>
      </c>
      <c r="N174" s="263">
        <f t="shared" si="13"/>
        <v>180000000</v>
      </c>
      <c r="O174" s="219" t="s">
        <v>2508</v>
      </c>
    </row>
    <row r="175" spans="1:15" ht="17" hidden="1" thickTop="1" thickBot="1">
      <c r="A175" s="320">
        <v>16</v>
      </c>
      <c r="B175" s="321">
        <v>6969010</v>
      </c>
      <c r="C175" s="322" t="s">
        <v>1325</v>
      </c>
      <c r="D175" s="320" t="s">
        <v>1326</v>
      </c>
      <c r="E175" s="323" t="s">
        <v>1327</v>
      </c>
      <c r="F175" s="324"/>
      <c r="G175" s="324">
        <v>2</v>
      </c>
      <c r="H175" s="325">
        <v>16000000</v>
      </c>
      <c r="I175" s="325">
        <v>16000000</v>
      </c>
      <c r="J175" s="325">
        <v>16000000</v>
      </c>
      <c r="K175" s="324">
        <v>2</v>
      </c>
      <c r="L175" s="326">
        <v>100</v>
      </c>
      <c r="M175" s="336">
        <f t="shared" si="12"/>
        <v>100</v>
      </c>
      <c r="N175" s="263">
        <f t="shared" si="13"/>
        <v>1600000000</v>
      </c>
      <c r="O175" s="219" t="s">
        <v>2508</v>
      </c>
    </row>
    <row r="176" spans="1:15" ht="17" hidden="1" thickTop="1" thickBot="1">
      <c r="A176" s="320">
        <v>17</v>
      </c>
      <c r="B176" s="321">
        <v>6969002</v>
      </c>
      <c r="C176" s="322" t="s">
        <v>1328</v>
      </c>
      <c r="D176" s="320" t="s">
        <v>1329</v>
      </c>
      <c r="E176" s="323" t="s">
        <v>1330</v>
      </c>
      <c r="F176" s="324"/>
      <c r="G176" s="324">
        <v>1</v>
      </c>
      <c r="H176" s="325">
        <v>5000000</v>
      </c>
      <c r="I176" s="325">
        <v>4942509</v>
      </c>
      <c r="J176" s="325">
        <v>4942509</v>
      </c>
      <c r="K176" s="324">
        <v>1</v>
      </c>
      <c r="L176" s="326">
        <v>100</v>
      </c>
      <c r="M176" s="336">
        <f t="shared" si="12"/>
        <v>98.850179999999995</v>
      </c>
      <c r="N176" s="263">
        <f t="shared" si="13"/>
        <v>500000000</v>
      </c>
      <c r="O176" s="219" t="s">
        <v>2508</v>
      </c>
    </row>
    <row r="177" spans="1:15" ht="17" hidden="1" thickTop="1" thickBot="1">
      <c r="A177" s="320">
        <v>18</v>
      </c>
      <c r="B177" s="321">
        <v>6969004</v>
      </c>
      <c r="C177" s="322" t="s">
        <v>1331</v>
      </c>
      <c r="D177" s="320" t="s">
        <v>1332</v>
      </c>
      <c r="E177" s="323" t="s">
        <v>1333</v>
      </c>
      <c r="F177" s="324"/>
      <c r="G177" s="324">
        <v>1</v>
      </c>
      <c r="H177" s="325">
        <v>3500000</v>
      </c>
      <c r="I177" s="325">
        <v>3500000</v>
      </c>
      <c r="J177" s="325">
        <v>3500000</v>
      </c>
      <c r="K177" s="324">
        <v>1</v>
      </c>
      <c r="L177" s="326">
        <v>100</v>
      </c>
      <c r="M177" s="336">
        <f t="shared" si="12"/>
        <v>100</v>
      </c>
      <c r="N177" s="263">
        <f t="shared" si="13"/>
        <v>350000000</v>
      </c>
      <c r="O177" s="219" t="s">
        <v>2508</v>
      </c>
    </row>
    <row r="178" spans="1:15" ht="17" hidden="1" thickTop="1" thickBot="1">
      <c r="A178" s="320">
        <v>19</v>
      </c>
      <c r="B178" s="321">
        <v>6969012</v>
      </c>
      <c r="C178" s="322" t="s">
        <v>1334</v>
      </c>
      <c r="D178" s="320" t="s">
        <v>1335</v>
      </c>
      <c r="E178" s="323" t="s">
        <v>1336</v>
      </c>
      <c r="F178" s="324"/>
      <c r="G178" s="324">
        <v>1</v>
      </c>
      <c r="H178" s="325">
        <v>250000</v>
      </c>
      <c r="I178" s="325">
        <v>250000</v>
      </c>
      <c r="J178" s="325">
        <v>250000</v>
      </c>
      <c r="K178" s="324">
        <v>1</v>
      </c>
      <c r="L178" s="326">
        <v>100</v>
      </c>
      <c r="M178" s="336">
        <f t="shared" si="12"/>
        <v>100</v>
      </c>
      <c r="N178" s="263">
        <f t="shared" si="13"/>
        <v>25000000</v>
      </c>
      <c r="O178" s="219" t="s">
        <v>2508</v>
      </c>
    </row>
    <row r="179" spans="1:15" ht="17" hidden="1" thickTop="1" thickBot="1">
      <c r="A179" s="320">
        <v>20</v>
      </c>
      <c r="B179" s="321">
        <v>6969007</v>
      </c>
      <c r="C179" s="322" t="s">
        <v>1337</v>
      </c>
      <c r="D179" s="320" t="s">
        <v>1338</v>
      </c>
      <c r="E179" s="323" t="s">
        <v>1339</v>
      </c>
      <c r="F179" s="324"/>
      <c r="G179" s="324">
        <v>60</v>
      </c>
      <c r="H179" s="325">
        <v>1800000</v>
      </c>
      <c r="I179" s="325">
        <v>1800000</v>
      </c>
      <c r="J179" s="325">
        <v>1800000</v>
      </c>
      <c r="K179" s="324">
        <v>60</v>
      </c>
      <c r="L179" s="326">
        <v>100</v>
      </c>
      <c r="M179" s="336">
        <f t="shared" si="12"/>
        <v>100</v>
      </c>
      <c r="N179" s="263">
        <f t="shared" si="13"/>
        <v>180000000</v>
      </c>
      <c r="O179" s="219" t="s">
        <v>2508</v>
      </c>
    </row>
    <row r="180" spans="1:15" ht="17" hidden="1" thickTop="1" thickBot="1">
      <c r="A180" s="320">
        <v>21</v>
      </c>
      <c r="B180" s="321">
        <v>710228</v>
      </c>
      <c r="C180" s="322" t="s">
        <v>1340</v>
      </c>
      <c r="D180" s="320" t="s">
        <v>1341</v>
      </c>
      <c r="E180" s="323" t="s">
        <v>1342</v>
      </c>
      <c r="F180" s="324"/>
      <c r="G180" s="324">
        <v>2</v>
      </c>
      <c r="H180" s="325">
        <v>16000000</v>
      </c>
      <c r="I180" s="325">
        <v>16000000</v>
      </c>
      <c r="J180" s="325">
        <v>10000000</v>
      </c>
      <c r="K180" s="324">
        <v>2</v>
      </c>
      <c r="L180" s="326">
        <v>100</v>
      </c>
      <c r="M180" s="336">
        <f t="shared" si="12"/>
        <v>62.5</v>
      </c>
      <c r="N180" s="263">
        <f t="shared" si="13"/>
        <v>1600000000</v>
      </c>
      <c r="O180" s="219" t="s">
        <v>2508</v>
      </c>
    </row>
    <row r="181" spans="1:15" ht="17" hidden="1" thickTop="1" thickBot="1">
      <c r="A181" s="320">
        <v>22</v>
      </c>
      <c r="B181" s="321"/>
      <c r="C181" s="322" t="s">
        <v>1343</v>
      </c>
      <c r="D181" s="320" t="s">
        <v>1344</v>
      </c>
      <c r="E181" s="323" t="s">
        <v>1345</v>
      </c>
      <c r="F181" s="324"/>
      <c r="G181" s="324">
        <v>2</v>
      </c>
      <c r="H181" s="325">
        <v>16000000</v>
      </c>
      <c r="I181" s="325">
        <v>16000000</v>
      </c>
      <c r="J181" s="325">
        <v>16000000</v>
      </c>
      <c r="K181" s="324">
        <v>2</v>
      </c>
      <c r="L181" s="326">
        <v>100</v>
      </c>
      <c r="M181" s="336">
        <f t="shared" si="12"/>
        <v>100</v>
      </c>
      <c r="N181" s="263">
        <f t="shared" si="13"/>
        <v>1600000000</v>
      </c>
      <c r="O181" s="219" t="s">
        <v>2508</v>
      </c>
    </row>
    <row r="182" spans="1:15" ht="17" hidden="1" thickTop="1" thickBot="1">
      <c r="A182" s="320">
        <v>23</v>
      </c>
      <c r="B182" s="321">
        <v>7033160</v>
      </c>
      <c r="C182" s="322" t="s">
        <v>1346</v>
      </c>
      <c r="D182" s="320" t="s">
        <v>1347</v>
      </c>
      <c r="E182" s="337" t="s">
        <v>1348</v>
      </c>
      <c r="F182" s="324"/>
      <c r="G182" s="324">
        <v>1</v>
      </c>
      <c r="H182" s="325">
        <v>250000</v>
      </c>
      <c r="I182" s="325">
        <v>250000</v>
      </c>
      <c r="J182" s="325">
        <v>250000</v>
      </c>
      <c r="K182" s="324">
        <v>1</v>
      </c>
      <c r="L182" s="326">
        <v>100</v>
      </c>
      <c r="M182" s="336">
        <f t="shared" si="12"/>
        <v>100</v>
      </c>
      <c r="N182" s="263">
        <f t="shared" si="13"/>
        <v>25000000</v>
      </c>
      <c r="O182" s="219" t="s">
        <v>2508</v>
      </c>
    </row>
    <row r="183" spans="1:15" ht="17" hidden="1" thickTop="1" thickBot="1">
      <c r="A183" s="320">
        <v>24</v>
      </c>
      <c r="B183" s="321">
        <v>7033156</v>
      </c>
      <c r="C183" s="322" t="s">
        <v>1349</v>
      </c>
      <c r="D183" s="320" t="s">
        <v>1350</v>
      </c>
      <c r="E183" s="323" t="s">
        <v>1351</v>
      </c>
      <c r="F183" s="324"/>
      <c r="G183" s="324">
        <v>1</v>
      </c>
      <c r="H183" s="325">
        <v>250000</v>
      </c>
      <c r="I183" s="325">
        <v>250000</v>
      </c>
      <c r="J183" s="325">
        <v>250000</v>
      </c>
      <c r="K183" s="324">
        <v>1</v>
      </c>
      <c r="L183" s="326">
        <v>100</v>
      </c>
      <c r="M183" s="336">
        <f t="shared" si="12"/>
        <v>100</v>
      </c>
      <c r="N183" s="263">
        <f t="shared" si="13"/>
        <v>25000000</v>
      </c>
      <c r="O183" s="219" t="s">
        <v>2508</v>
      </c>
    </row>
    <row r="184" spans="1:15" ht="17" hidden="1" thickTop="1" thickBot="1">
      <c r="A184" s="320">
        <v>25</v>
      </c>
      <c r="B184" s="321">
        <v>7033158</v>
      </c>
      <c r="C184" s="322" t="s">
        <v>1352</v>
      </c>
      <c r="D184" s="320" t="s">
        <v>1353</v>
      </c>
      <c r="E184" s="323" t="s">
        <v>1354</v>
      </c>
      <c r="F184" s="324"/>
      <c r="G184" s="324">
        <v>60</v>
      </c>
      <c r="H184" s="325">
        <v>1800000</v>
      </c>
      <c r="I184" s="325">
        <v>1800000</v>
      </c>
      <c r="J184" s="325">
        <v>1800000</v>
      </c>
      <c r="K184" s="324">
        <v>60</v>
      </c>
      <c r="L184" s="326">
        <v>100</v>
      </c>
      <c r="M184" s="336">
        <f t="shared" si="12"/>
        <v>100</v>
      </c>
      <c r="N184" s="263">
        <f t="shared" si="13"/>
        <v>180000000</v>
      </c>
      <c r="O184" s="219" t="s">
        <v>2508</v>
      </c>
    </row>
    <row r="185" spans="1:15" ht="17" hidden="1" thickTop="1" thickBot="1">
      <c r="A185" s="320">
        <v>26</v>
      </c>
      <c r="B185" s="321">
        <v>7033154</v>
      </c>
      <c r="C185" s="322" t="s">
        <v>1355</v>
      </c>
      <c r="D185" s="320" t="s">
        <v>1356</v>
      </c>
      <c r="E185" s="323" t="s">
        <v>1357</v>
      </c>
      <c r="F185" s="324"/>
      <c r="G185" s="324">
        <v>60</v>
      </c>
      <c r="H185" s="325">
        <v>1800000</v>
      </c>
      <c r="I185" s="325">
        <v>1800000</v>
      </c>
      <c r="J185" s="325">
        <v>1800000</v>
      </c>
      <c r="K185" s="324">
        <v>60</v>
      </c>
      <c r="L185" s="326">
        <v>100</v>
      </c>
      <c r="M185" s="336">
        <f t="shared" si="12"/>
        <v>100</v>
      </c>
      <c r="N185" s="263">
        <f t="shared" si="13"/>
        <v>180000000</v>
      </c>
      <c r="O185" s="219" t="s">
        <v>2508</v>
      </c>
    </row>
    <row r="186" spans="1:15" ht="17" hidden="1" thickTop="1" thickBot="1">
      <c r="A186" s="320">
        <v>27</v>
      </c>
      <c r="B186" s="321">
        <v>6860710</v>
      </c>
      <c r="C186" s="322" t="s">
        <v>1358</v>
      </c>
      <c r="D186" s="320" t="s">
        <v>1359</v>
      </c>
      <c r="E186" s="323" t="s">
        <v>1360</v>
      </c>
      <c r="F186" s="324"/>
      <c r="G186" s="324">
        <v>2</v>
      </c>
      <c r="H186" s="325">
        <v>16000000</v>
      </c>
      <c r="I186" s="325">
        <v>16000000</v>
      </c>
      <c r="J186" s="325">
        <v>16000000</v>
      </c>
      <c r="K186" s="324">
        <v>2</v>
      </c>
      <c r="L186" s="326">
        <v>100</v>
      </c>
      <c r="M186" s="336">
        <f t="shared" si="12"/>
        <v>100</v>
      </c>
      <c r="N186" s="263">
        <f t="shared" si="13"/>
        <v>1600000000</v>
      </c>
      <c r="O186" s="219" t="s">
        <v>2508</v>
      </c>
    </row>
    <row r="187" spans="1:15" ht="17" hidden="1" thickTop="1" thickBot="1">
      <c r="A187" s="320">
        <v>28</v>
      </c>
      <c r="B187" s="321">
        <v>6860707</v>
      </c>
      <c r="C187" s="322" t="s">
        <v>1361</v>
      </c>
      <c r="D187" s="320" t="s">
        <v>1362</v>
      </c>
      <c r="E187" s="323" t="s">
        <v>1363</v>
      </c>
      <c r="F187" s="324"/>
      <c r="G187" s="324">
        <v>2</v>
      </c>
      <c r="H187" s="325">
        <v>16000000</v>
      </c>
      <c r="I187" s="325">
        <v>16000000</v>
      </c>
      <c r="J187" s="325">
        <v>16000000</v>
      </c>
      <c r="K187" s="324">
        <v>2</v>
      </c>
      <c r="L187" s="326">
        <v>100</v>
      </c>
      <c r="M187" s="336">
        <f t="shared" si="12"/>
        <v>100</v>
      </c>
      <c r="N187" s="263">
        <f t="shared" si="13"/>
        <v>1600000000</v>
      </c>
      <c r="O187" s="219" t="s">
        <v>2508</v>
      </c>
    </row>
    <row r="188" spans="1:15" ht="17" hidden="1" thickTop="1" thickBot="1">
      <c r="A188" s="320">
        <v>29</v>
      </c>
      <c r="B188" s="321">
        <v>5899731</v>
      </c>
      <c r="C188" s="322" t="s">
        <v>1364</v>
      </c>
      <c r="D188" s="320" t="s">
        <v>1365</v>
      </c>
      <c r="E188" s="323" t="s">
        <v>1366</v>
      </c>
      <c r="F188" s="324"/>
      <c r="G188" s="324">
        <v>1</v>
      </c>
      <c r="H188" s="325">
        <v>3500000</v>
      </c>
      <c r="I188" s="325">
        <v>3500000</v>
      </c>
      <c r="J188" s="325">
        <v>3500000</v>
      </c>
      <c r="K188" s="324">
        <v>1</v>
      </c>
      <c r="L188" s="326">
        <v>100</v>
      </c>
      <c r="M188" s="336">
        <f t="shared" si="12"/>
        <v>100</v>
      </c>
      <c r="N188" s="263">
        <f t="shared" si="13"/>
        <v>350000000</v>
      </c>
      <c r="O188" s="219" t="s">
        <v>2508</v>
      </c>
    </row>
    <row r="189" spans="1:15" ht="17" hidden="1" thickTop="1" thickBot="1">
      <c r="A189" s="320">
        <v>30</v>
      </c>
      <c r="B189" s="321">
        <v>5899729</v>
      </c>
      <c r="C189" s="322" t="s">
        <v>1367</v>
      </c>
      <c r="D189" s="320" t="s">
        <v>1368</v>
      </c>
      <c r="E189" s="323" t="s">
        <v>1369</v>
      </c>
      <c r="F189" s="324"/>
      <c r="G189" s="324">
        <v>1</v>
      </c>
      <c r="H189" s="325">
        <v>3500000</v>
      </c>
      <c r="I189" s="325">
        <v>3500000</v>
      </c>
      <c r="J189" s="325">
        <v>3500000</v>
      </c>
      <c r="K189" s="324">
        <v>1</v>
      </c>
      <c r="L189" s="326">
        <v>100</v>
      </c>
      <c r="M189" s="336">
        <f t="shared" si="12"/>
        <v>100</v>
      </c>
      <c r="N189" s="263">
        <f t="shared" si="13"/>
        <v>350000000</v>
      </c>
      <c r="O189" s="219" t="s">
        <v>2508</v>
      </c>
    </row>
    <row r="190" spans="1:15" ht="17" hidden="1" thickTop="1" thickBot="1">
      <c r="A190" s="320">
        <v>31</v>
      </c>
      <c r="B190" s="321">
        <v>5899727</v>
      </c>
      <c r="C190" s="322" t="s">
        <v>1370</v>
      </c>
      <c r="D190" s="320" t="s">
        <v>1371</v>
      </c>
      <c r="E190" s="323" t="s">
        <v>1372</v>
      </c>
      <c r="F190" s="324"/>
      <c r="G190" s="324">
        <v>1</v>
      </c>
      <c r="H190" s="325">
        <v>3500000</v>
      </c>
      <c r="I190" s="325">
        <v>3500000</v>
      </c>
      <c r="J190" s="325">
        <v>3500000</v>
      </c>
      <c r="K190" s="324">
        <v>1</v>
      </c>
      <c r="L190" s="326">
        <v>100</v>
      </c>
      <c r="M190" s="336">
        <f t="shared" si="12"/>
        <v>100</v>
      </c>
      <c r="N190" s="263">
        <f t="shared" si="13"/>
        <v>350000000</v>
      </c>
      <c r="O190" s="219" t="s">
        <v>2508</v>
      </c>
    </row>
    <row r="191" spans="1:15" ht="17" hidden="1" thickTop="1" thickBot="1">
      <c r="A191" s="320">
        <v>32</v>
      </c>
      <c r="B191" s="321">
        <v>6860714</v>
      </c>
      <c r="C191" s="322" t="s">
        <v>1373</v>
      </c>
      <c r="D191" s="320" t="s">
        <v>1374</v>
      </c>
      <c r="E191" s="323" t="s">
        <v>1375</v>
      </c>
      <c r="F191" s="324"/>
      <c r="G191" s="324">
        <v>1</v>
      </c>
      <c r="H191" s="325">
        <v>250000</v>
      </c>
      <c r="I191" s="325">
        <v>250000</v>
      </c>
      <c r="J191" s="325">
        <v>250000</v>
      </c>
      <c r="K191" s="324">
        <v>1</v>
      </c>
      <c r="L191" s="326">
        <v>100</v>
      </c>
      <c r="M191" s="336">
        <f t="shared" si="12"/>
        <v>100</v>
      </c>
      <c r="N191" s="263">
        <f t="shared" si="13"/>
        <v>25000000</v>
      </c>
      <c r="O191" s="219" t="s">
        <v>2508</v>
      </c>
    </row>
    <row r="192" spans="1:15" ht="17" hidden="1" thickTop="1" thickBot="1">
      <c r="A192" s="320">
        <v>33</v>
      </c>
      <c r="B192" s="321">
        <v>7120551</v>
      </c>
      <c r="C192" s="322" t="s">
        <v>1376</v>
      </c>
      <c r="D192" s="320" t="s">
        <v>1377</v>
      </c>
      <c r="E192" s="323" t="s">
        <v>1378</v>
      </c>
      <c r="F192" s="324"/>
      <c r="G192" s="324">
        <v>2</v>
      </c>
      <c r="H192" s="325">
        <v>16000000</v>
      </c>
      <c r="I192" s="325">
        <v>16000000</v>
      </c>
      <c r="J192" s="325">
        <v>16000000</v>
      </c>
      <c r="K192" s="324">
        <v>2</v>
      </c>
      <c r="L192" s="326">
        <v>100</v>
      </c>
      <c r="M192" s="336">
        <f t="shared" si="12"/>
        <v>100</v>
      </c>
      <c r="N192" s="263">
        <f t="shared" si="13"/>
        <v>1600000000</v>
      </c>
      <c r="O192" s="219" t="s">
        <v>2508</v>
      </c>
    </row>
    <row r="193" spans="1:15" ht="17" hidden="1" thickTop="1" thickBot="1">
      <c r="A193" s="320">
        <v>34</v>
      </c>
      <c r="B193" s="321">
        <v>7120560</v>
      </c>
      <c r="C193" s="322" t="s">
        <v>1379</v>
      </c>
      <c r="D193" s="320" t="s">
        <v>1380</v>
      </c>
      <c r="E193" s="323" t="s">
        <v>1381</v>
      </c>
      <c r="F193" s="324"/>
      <c r="G193" s="324">
        <v>1</v>
      </c>
      <c r="H193" s="325">
        <v>250000</v>
      </c>
      <c r="I193" s="325">
        <v>250000</v>
      </c>
      <c r="J193" s="325">
        <v>250000</v>
      </c>
      <c r="K193" s="324">
        <v>1</v>
      </c>
      <c r="L193" s="326">
        <v>100</v>
      </c>
      <c r="M193" s="336">
        <f t="shared" si="12"/>
        <v>100</v>
      </c>
      <c r="N193" s="263">
        <f t="shared" si="13"/>
        <v>25000000</v>
      </c>
      <c r="O193" s="219" t="s">
        <v>2508</v>
      </c>
    </row>
    <row r="194" spans="1:15" ht="17" hidden="1" thickTop="1" thickBot="1">
      <c r="A194" s="320">
        <v>35</v>
      </c>
      <c r="B194" s="321">
        <v>7120558</v>
      </c>
      <c r="C194" s="322" t="s">
        <v>1382</v>
      </c>
      <c r="D194" s="320" t="s">
        <v>1383</v>
      </c>
      <c r="E194" s="323" t="s">
        <v>1384</v>
      </c>
      <c r="F194" s="324"/>
      <c r="G194" s="324">
        <v>30</v>
      </c>
      <c r="H194" s="325">
        <v>900000</v>
      </c>
      <c r="I194" s="325">
        <v>900000</v>
      </c>
      <c r="J194" s="325">
        <v>900000</v>
      </c>
      <c r="K194" s="324">
        <v>30</v>
      </c>
      <c r="L194" s="326">
        <v>100</v>
      </c>
      <c r="M194" s="336">
        <f t="shared" si="12"/>
        <v>100</v>
      </c>
      <c r="N194" s="263">
        <f t="shared" si="13"/>
        <v>90000000</v>
      </c>
      <c r="O194" s="219" t="s">
        <v>2508</v>
      </c>
    </row>
    <row r="195" spans="1:15" ht="17" hidden="1" thickTop="1" thickBot="1">
      <c r="A195" s="320">
        <v>36</v>
      </c>
      <c r="B195" s="321">
        <v>7120556</v>
      </c>
      <c r="C195" s="322" t="s">
        <v>1385</v>
      </c>
      <c r="D195" s="320" t="s">
        <v>1386</v>
      </c>
      <c r="E195" s="323" t="s">
        <v>1387</v>
      </c>
      <c r="F195" s="322"/>
      <c r="G195" s="324">
        <v>60</v>
      </c>
      <c r="H195" s="325">
        <v>1800000</v>
      </c>
      <c r="I195" s="325">
        <v>1800000</v>
      </c>
      <c r="J195" s="325">
        <v>1800000</v>
      </c>
      <c r="K195" s="324">
        <v>60</v>
      </c>
      <c r="L195" s="326">
        <v>100</v>
      </c>
      <c r="M195" s="336">
        <f t="shared" si="12"/>
        <v>100</v>
      </c>
      <c r="N195" s="263">
        <f t="shared" si="13"/>
        <v>180000000</v>
      </c>
      <c r="O195" s="219" t="s">
        <v>2508</v>
      </c>
    </row>
    <row r="196" spans="1:15" ht="17" hidden="1" thickTop="1" thickBot="1">
      <c r="A196" s="320">
        <v>37</v>
      </c>
      <c r="B196" s="321">
        <v>6860703</v>
      </c>
      <c r="C196" s="322" t="s">
        <v>1388</v>
      </c>
      <c r="D196" s="320" t="s">
        <v>1389</v>
      </c>
      <c r="E196" s="323" t="s">
        <v>1390</v>
      </c>
      <c r="F196" s="324"/>
      <c r="G196" s="324">
        <v>1</v>
      </c>
      <c r="H196" s="325">
        <v>250000</v>
      </c>
      <c r="I196" s="325">
        <v>2500020</v>
      </c>
      <c r="J196" s="325">
        <v>250000</v>
      </c>
      <c r="K196" s="324">
        <v>1</v>
      </c>
      <c r="L196" s="326">
        <v>100</v>
      </c>
      <c r="M196" s="336">
        <f t="shared" si="12"/>
        <v>100</v>
      </c>
      <c r="N196" s="263">
        <f t="shared" si="13"/>
        <v>25000000</v>
      </c>
      <c r="O196" s="219" t="s">
        <v>2508</v>
      </c>
    </row>
    <row r="197" spans="1:15" ht="17" hidden="1" thickTop="1" thickBot="1">
      <c r="A197" s="320">
        <v>38</v>
      </c>
      <c r="B197" s="321">
        <v>6860716</v>
      </c>
      <c r="C197" s="322" t="s">
        <v>1391</v>
      </c>
      <c r="D197" s="320" t="s">
        <v>1392</v>
      </c>
      <c r="E197" s="323" t="s">
        <v>1393</v>
      </c>
      <c r="F197" s="324"/>
      <c r="G197" s="324">
        <v>60</v>
      </c>
      <c r="H197" s="325">
        <v>1800000</v>
      </c>
      <c r="I197" s="325">
        <v>1800000</v>
      </c>
      <c r="J197" s="325">
        <v>1800000</v>
      </c>
      <c r="K197" s="324">
        <v>60</v>
      </c>
      <c r="L197" s="326">
        <v>100</v>
      </c>
      <c r="M197" s="336">
        <f t="shared" si="12"/>
        <v>100</v>
      </c>
      <c r="N197" s="263">
        <f t="shared" si="13"/>
        <v>180000000</v>
      </c>
      <c r="O197" s="219" t="s">
        <v>2508</v>
      </c>
    </row>
    <row r="198" spans="1:15" ht="17" hidden="1" thickTop="1" thickBot="1">
      <c r="A198" s="320">
        <v>39</v>
      </c>
      <c r="B198" s="321">
        <v>6860705</v>
      </c>
      <c r="C198" s="322" t="s">
        <v>1394</v>
      </c>
      <c r="D198" s="320" t="s">
        <v>1395</v>
      </c>
      <c r="E198" s="323" t="s">
        <v>1396</v>
      </c>
      <c r="F198" s="324"/>
      <c r="G198" s="324">
        <v>60</v>
      </c>
      <c r="H198" s="325">
        <v>1800000</v>
      </c>
      <c r="I198" s="325">
        <v>1800000</v>
      </c>
      <c r="J198" s="325">
        <v>1800000</v>
      </c>
      <c r="K198" s="324">
        <v>60</v>
      </c>
      <c r="L198" s="326">
        <v>100</v>
      </c>
      <c r="M198" s="336">
        <f t="shared" si="12"/>
        <v>100</v>
      </c>
      <c r="N198" s="263">
        <f t="shared" si="13"/>
        <v>180000000</v>
      </c>
      <c r="O198" s="219" t="s">
        <v>2508</v>
      </c>
    </row>
    <row r="199" spans="1:15" ht="17" hidden="1" thickTop="1" thickBot="1">
      <c r="A199" s="107"/>
      <c r="B199" s="338"/>
      <c r="C199" s="324"/>
      <c r="D199" s="324"/>
      <c r="E199" s="107" t="s">
        <v>524</v>
      </c>
      <c r="F199" s="324"/>
      <c r="G199" s="107">
        <f>SUM(G162:G198)</f>
        <v>768</v>
      </c>
      <c r="H199" s="329">
        <f>SUM(H162:H198)</f>
        <v>204100000</v>
      </c>
      <c r="I199" s="329">
        <f>SUM(I162:I198)</f>
        <v>206292529</v>
      </c>
      <c r="J199" s="329">
        <f>SUM(J162:J198)</f>
        <v>198042509</v>
      </c>
      <c r="K199" s="107">
        <f>SUM(K162:K198)</f>
        <v>768</v>
      </c>
      <c r="L199" s="339">
        <f>+N199/H199</f>
        <v>100</v>
      </c>
      <c r="M199" s="340">
        <f t="shared" si="12"/>
        <v>97.032096521313079</v>
      </c>
      <c r="N199" s="271">
        <f>SUM(N162:N198)</f>
        <v>20410000000</v>
      </c>
      <c r="O199" s="219" t="s">
        <v>2508</v>
      </c>
    </row>
    <row r="200" spans="1:15" ht="17" hidden="1" thickTop="1" thickBot="1">
      <c r="A200" s="319" t="s">
        <v>1397</v>
      </c>
      <c r="B200" s="319"/>
      <c r="C200" s="319"/>
      <c r="D200" s="319"/>
      <c r="E200" s="319"/>
      <c r="F200" s="319"/>
      <c r="G200" s="319"/>
      <c r="H200" s="319"/>
      <c r="I200" s="319"/>
      <c r="J200" s="319"/>
      <c r="K200" s="319"/>
      <c r="L200" s="319"/>
      <c r="M200" s="319"/>
      <c r="O200" s="219" t="s">
        <v>2508</v>
      </c>
    </row>
    <row r="201" spans="1:15" ht="17" hidden="1" thickTop="1" thickBot="1">
      <c r="A201" s="320">
        <v>40</v>
      </c>
      <c r="B201" s="326">
        <v>7070157</v>
      </c>
      <c r="C201" s="322" t="s">
        <v>1398</v>
      </c>
      <c r="D201" s="320" t="s">
        <v>1399</v>
      </c>
      <c r="E201" s="337" t="s">
        <v>1400</v>
      </c>
      <c r="F201" s="106"/>
      <c r="G201" s="324">
        <v>1</v>
      </c>
      <c r="H201" s="325">
        <v>35000000</v>
      </c>
      <c r="I201" s="325">
        <v>25000000</v>
      </c>
      <c r="J201" s="325">
        <v>35000000</v>
      </c>
      <c r="K201" s="324">
        <v>1</v>
      </c>
      <c r="L201" s="324">
        <v>100</v>
      </c>
      <c r="M201" s="336">
        <f>+J201/H201*100</f>
        <v>100</v>
      </c>
      <c r="N201" s="263">
        <f>+L201*H201</f>
        <v>3500000000</v>
      </c>
      <c r="O201" s="219" t="s">
        <v>2508</v>
      </c>
    </row>
    <row r="202" spans="1:15" ht="17" hidden="1" thickTop="1" thickBot="1">
      <c r="A202" s="107"/>
      <c r="B202" s="338"/>
      <c r="C202" s="324"/>
      <c r="D202" s="324"/>
      <c r="E202" s="107" t="s">
        <v>534</v>
      </c>
      <c r="F202" s="324"/>
      <c r="G202" s="107">
        <f>SUM(G201)</f>
        <v>1</v>
      </c>
      <c r="H202" s="329">
        <f>SUM(H201)</f>
        <v>35000000</v>
      </c>
      <c r="I202" s="329">
        <f>SUM(I201)</f>
        <v>25000000</v>
      </c>
      <c r="J202" s="329">
        <f>SUM(J201)</f>
        <v>35000000</v>
      </c>
      <c r="K202" s="329">
        <f>SUM(K201)</f>
        <v>1</v>
      </c>
      <c r="L202" s="339">
        <f>+N202/H202</f>
        <v>100</v>
      </c>
      <c r="M202" s="339">
        <f>+J202/H202*100</f>
        <v>100</v>
      </c>
      <c r="N202" s="271">
        <f>SUM(N201)</f>
        <v>3500000000</v>
      </c>
      <c r="O202" s="219" t="s">
        <v>2508</v>
      </c>
    </row>
    <row r="203" spans="1:15" ht="17" hidden="1" thickTop="1" thickBot="1">
      <c r="A203" s="319" t="s">
        <v>251</v>
      </c>
      <c r="B203" s="319"/>
      <c r="C203" s="319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263"/>
      <c r="O203" s="219" t="s">
        <v>2508</v>
      </c>
    </row>
    <row r="204" spans="1:15" ht="17" hidden="1" thickTop="1" thickBot="1">
      <c r="A204" s="320">
        <v>41</v>
      </c>
      <c r="B204" s="326">
        <v>6637671</v>
      </c>
      <c r="C204" s="322" t="s">
        <v>1401</v>
      </c>
      <c r="D204" s="320" t="s">
        <v>1402</v>
      </c>
      <c r="E204" s="323" t="s">
        <v>1403</v>
      </c>
      <c r="F204" s="106"/>
      <c r="G204" s="324">
        <v>1</v>
      </c>
      <c r="H204" s="325">
        <v>6000000</v>
      </c>
      <c r="I204" s="325">
        <v>6000000</v>
      </c>
      <c r="J204" s="325">
        <v>6000000</v>
      </c>
      <c r="K204" s="324"/>
      <c r="L204" s="324">
        <v>100</v>
      </c>
      <c r="M204" s="336">
        <f>+J204/H204*100</f>
        <v>100</v>
      </c>
      <c r="N204" s="263">
        <f>+L204*H204</f>
        <v>600000000</v>
      </c>
      <c r="O204" s="219" t="s">
        <v>2508</v>
      </c>
    </row>
    <row r="205" spans="1:15" ht="17" hidden="1" thickTop="1" thickBot="1">
      <c r="A205" s="320">
        <v>42</v>
      </c>
      <c r="B205" s="326">
        <v>6880977</v>
      </c>
      <c r="C205" s="322" t="s">
        <v>1404</v>
      </c>
      <c r="D205" s="320" t="s">
        <v>1405</v>
      </c>
      <c r="E205" s="323" t="s">
        <v>1406</v>
      </c>
      <c r="F205" s="106"/>
      <c r="G205" s="324">
        <v>1</v>
      </c>
      <c r="H205" s="325">
        <v>55000000</v>
      </c>
      <c r="I205" s="325">
        <v>54137431</v>
      </c>
      <c r="J205" s="325">
        <v>54137431</v>
      </c>
      <c r="K205" s="324">
        <v>1</v>
      </c>
      <c r="L205" s="341">
        <v>100</v>
      </c>
      <c r="M205" s="336">
        <f>+J205/H205*100</f>
        <v>98.431692727272718</v>
      </c>
      <c r="N205" s="263">
        <f>+L205*H205</f>
        <v>5500000000</v>
      </c>
      <c r="O205" s="219" t="s">
        <v>2508</v>
      </c>
    </row>
    <row r="206" spans="1:15" ht="17" hidden="1" thickTop="1" thickBot="1">
      <c r="A206" s="107"/>
      <c r="B206" s="338"/>
      <c r="C206" s="324"/>
      <c r="D206" s="324"/>
      <c r="E206" s="107" t="s">
        <v>538</v>
      </c>
      <c r="F206" s="324"/>
      <c r="G206" s="324">
        <f>SUM(G204:G205)</f>
        <v>2</v>
      </c>
      <c r="H206" s="329">
        <f>SUM(H204:H205)</f>
        <v>61000000</v>
      </c>
      <c r="I206" s="329">
        <f>SUM(I204:I205)</f>
        <v>60137431</v>
      </c>
      <c r="J206" s="329">
        <f>SUM(J204:J205)</f>
        <v>60137431</v>
      </c>
      <c r="K206" s="329">
        <f>SUM(K204:K205)</f>
        <v>1</v>
      </c>
      <c r="L206" s="339">
        <f>+N206/H206</f>
        <v>100</v>
      </c>
      <c r="M206" s="339">
        <f>+J206/H206*100</f>
        <v>98.585952459016397</v>
      </c>
      <c r="N206" s="271">
        <f>SUM(N204:N205)</f>
        <v>6100000000</v>
      </c>
      <c r="O206" s="219" t="s">
        <v>2508</v>
      </c>
    </row>
    <row r="207" spans="1:15" ht="17" hidden="1" thickTop="1" thickBot="1">
      <c r="A207" s="319" t="s">
        <v>539</v>
      </c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263"/>
      <c r="O207" s="219" t="s">
        <v>2508</v>
      </c>
    </row>
    <row r="208" spans="1:15" ht="17" hidden="1" thickTop="1" thickBot="1">
      <c r="A208" s="320">
        <v>43</v>
      </c>
      <c r="B208" s="326">
        <v>7074151</v>
      </c>
      <c r="C208" s="322" t="s">
        <v>1407</v>
      </c>
      <c r="D208" s="320" t="s">
        <v>1408</v>
      </c>
      <c r="E208" s="323" t="s">
        <v>1409</v>
      </c>
      <c r="F208" s="106"/>
      <c r="G208" s="324">
        <v>1</v>
      </c>
      <c r="H208" s="325">
        <v>50000000</v>
      </c>
      <c r="I208" s="325">
        <v>48898463</v>
      </c>
      <c r="J208" s="325">
        <v>48898463</v>
      </c>
      <c r="K208" s="342">
        <v>1</v>
      </c>
      <c r="L208" s="342">
        <v>100</v>
      </c>
      <c r="M208" s="327">
        <f>+J208/H208*100</f>
        <v>97.796925999999999</v>
      </c>
      <c r="N208" s="263">
        <f>+L208*H208</f>
        <v>5000000000</v>
      </c>
      <c r="O208" s="219" t="s">
        <v>2508</v>
      </c>
    </row>
    <row r="209" spans="1:15" ht="17" hidden="1" thickTop="1" thickBot="1">
      <c r="A209" s="320">
        <v>44</v>
      </c>
      <c r="B209" s="326">
        <v>6587011</v>
      </c>
      <c r="C209" s="322" t="s">
        <v>1410</v>
      </c>
      <c r="D209" s="320" t="s">
        <v>1411</v>
      </c>
      <c r="E209" s="323" t="s">
        <v>1412</v>
      </c>
      <c r="F209" s="106"/>
      <c r="G209" s="324">
        <v>1</v>
      </c>
      <c r="H209" s="325">
        <v>350000</v>
      </c>
      <c r="I209" s="325">
        <v>350000</v>
      </c>
      <c r="J209" s="325">
        <v>350000</v>
      </c>
      <c r="K209" s="342">
        <v>1</v>
      </c>
      <c r="L209" s="342">
        <v>100</v>
      </c>
      <c r="M209" s="327">
        <f t="shared" ref="M209:M244" si="14">+J209/H209*100</f>
        <v>100</v>
      </c>
      <c r="N209" s="263">
        <f t="shared" ref="N209:N243" si="15">+L209*H209</f>
        <v>35000000</v>
      </c>
      <c r="O209" s="219" t="s">
        <v>2508</v>
      </c>
    </row>
    <row r="210" spans="1:15" ht="17" hidden="1" thickTop="1" thickBot="1">
      <c r="A210" s="320">
        <v>45</v>
      </c>
      <c r="B210" s="326">
        <v>6587009</v>
      </c>
      <c r="C210" s="322" t="s">
        <v>1413</v>
      </c>
      <c r="D210" s="320" t="s">
        <v>1414</v>
      </c>
      <c r="E210" s="323" t="s">
        <v>1415</v>
      </c>
      <c r="F210" s="106"/>
      <c r="G210" s="324">
        <v>1</v>
      </c>
      <c r="H210" s="325">
        <v>2500000</v>
      </c>
      <c r="I210" s="325">
        <v>2500000</v>
      </c>
      <c r="J210" s="325">
        <v>2500000</v>
      </c>
      <c r="K210" s="342">
        <v>1</v>
      </c>
      <c r="L210" s="342">
        <v>100</v>
      </c>
      <c r="M210" s="327">
        <f t="shared" si="14"/>
        <v>100</v>
      </c>
      <c r="N210" s="263">
        <f t="shared" si="15"/>
        <v>250000000</v>
      </c>
      <c r="O210" s="219" t="s">
        <v>2508</v>
      </c>
    </row>
    <row r="211" spans="1:15" ht="17" hidden="1" thickTop="1" thickBot="1">
      <c r="A211" s="320">
        <v>46</v>
      </c>
      <c r="B211" s="326">
        <v>6587005</v>
      </c>
      <c r="C211" s="322" t="s">
        <v>1416</v>
      </c>
      <c r="D211" s="320" t="s">
        <v>1417</v>
      </c>
      <c r="E211" s="323" t="s">
        <v>1418</v>
      </c>
      <c r="F211" s="106"/>
      <c r="G211" s="106">
        <v>1</v>
      </c>
      <c r="H211" s="325">
        <v>2500000</v>
      </c>
      <c r="I211" s="325">
        <v>2500000</v>
      </c>
      <c r="J211" s="325">
        <v>2500000</v>
      </c>
      <c r="K211" s="342">
        <v>1</v>
      </c>
      <c r="L211" s="342">
        <v>100</v>
      </c>
      <c r="M211" s="327">
        <f t="shared" si="14"/>
        <v>100</v>
      </c>
      <c r="N211" s="263">
        <f t="shared" si="15"/>
        <v>250000000</v>
      </c>
      <c r="O211" s="219" t="s">
        <v>2508</v>
      </c>
    </row>
    <row r="212" spans="1:15" ht="17" hidden="1" thickTop="1" thickBot="1">
      <c r="A212" s="320">
        <v>47</v>
      </c>
      <c r="B212" s="326">
        <v>6746161</v>
      </c>
      <c r="C212" s="322" t="s">
        <v>1419</v>
      </c>
      <c r="D212" s="320" t="s">
        <v>1420</v>
      </c>
      <c r="E212" s="323" t="s">
        <v>1421</v>
      </c>
      <c r="F212" s="106"/>
      <c r="G212" s="324">
        <v>1</v>
      </c>
      <c r="H212" s="325">
        <v>7500000</v>
      </c>
      <c r="I212" s="325">
        <v>7300000</v>
      </c>
      <c r="J212" s="325">
        <v>7300000</v>
      </c>
      <c r="K212" s="342">
        <v>1</v>
      </c>
      <c r="L212" s="342">
        <v>100</v>
      </c>
      <c r="M212" s="327">
        <f t="shared" si="14"/>
        <v>97.333333333333343</v>
      </c>
      <c r="N212" s="263">
        <f t="shared" si="15"/>
        <v>750000000</v>
      </c>
      <c r="O212" s="219" t="s">
        <v>2508</v>
      </c>
    </row>
    <row r="213" spans="1:15" ht="17" hidden="1" thickTop="1" thickBot="1">
      <c r="A213" s="320">
        <v>48</v>
      </c>
      <c r="B213" s="326">
        <v>6587019</v>
      </c>
      <c r="C213" s="322" t="s">
        <v>1422</v>
      </c>
      <c r="D213" s="320" t="s">
        <v>1423</v>
      </c>
      <c r="E213" s="323" t="s">
        <v>1424</v>
      </c>
      <c r="F213" s="106"/>
      <c r="G213" s="324">
        <v>1</v>
      </c>
      <c r="H213" s="325">
        <v>7500000</v>
      </c>
      <c r="I213" s="325">
        <v>7481153</v>
      </c>
      <c r="J213" s="325">
        <v>7481153</v>
      </c>
      <c r="K213" s="342">
        <v>1</v>
      </c>
      <c r="L213" s="342">
        <v>100</v>
      </c>
      <c r="M213" s="327">
        <f t="shared" si="14"/>
        <v>99.748706666666664</v>
      </c>
      <c r="N213" s="263">
        <f t="shared" si="15"/>
        <v>750000000</v>
      </c>
      <c r="O213" s="219" t="s">
        <v>2508</v>
      </c>
    </row>
    <row r="214" spans="1:15" ht="17" hidden="1" thickTop="1" thickBot="1">
      <c r="A214" s="320">
        <v>49</v>
      </c>
      <c r="B214" s="326">
        <v>6587007</v>
      </c>
      <c r="C214" s="322" t="s">
        <v>1425</v>
      </c>
      <c r="D214" s="320" t="s">
        <v>1426</v>
      </c>
      <c r="E214" s="323" t="s">
        <v>1427</v>
      </c>
      <c r="F214" s="106"/>
      <c r="G214" s="324">
        <v>60</v>
      </c>
      <c r="H214" s="325">
        <v>1800000</v>
      </c>
      <c r="I214" s="325">
        <v>1800000</v>
      </c>
      <c r="J214" s="325">
        <v>1800000</v>
      </c>
      <c r="K214" s="342">
        <v>60</v>
      </c>
      <c r="L214" s="342">
        <v>100</v>
      </c>
      <c r="M214" s="327">
        <f t="shared" si="14"/>
        <v>100</v>
      </c>
      <c r="N214" s="263">
        <f t="shared" si="15"/>
        <v>180000000</v>
      </c>
      <c r="O214" s="219" t="s">
        <v>2508</v>
      </c>
    </row>
    <row r="215" spans="1:15" ht="17" hidden="1" thickTop="1" thickBot="1">
      <c r="A215" s="320">
        <v>50</v>
      </c>
      <c r="B215" s="326">
        <v>7027376</v>
      </c>
      <c r="C215" s="322" t="s">
        <v>1428</v>
      </c>
      <c r="D215" s="320" t="s">
        <v>1429</v>
      </c>
      <c r="E215" s="323" t="s">
        <v>1430</v>
      </c>
      <c r="F215" s="106"/>
      <c r="G215" s="324">
        <v>60</v>
      </c>
      <c r="H215" s="325">
        <v>1800000</v>
      </c>
      <c r="I215" s="325">
        <v>1800000</v>
      </c>
      <c r="J215" s="325">
        <v>1800000</v>
      </c>
      <c r="K215" s="342">
        <v>60</v>
      </c>
      <c r="L215" s="342">
        <v>100</v>
      </c>
      <c r="M215" s="327">
        <f t="shared" si="14"/>
        <v>100</v>
      </c>
      <c r="N215" s="263">
        <f t="shared" si="15"/>
        <v>180000000</v>
      </c>
      <c r="O215" s="219" t="s">
        <v>2508</v>
      </c>
    </row>
    <row r="216" spans="1:15" ht="17" hidden="1" thickTop="1" thickBot="1">
      <c r="A216" s="320">
        <v>51</v>
      </c>
      <c r="B216" s="326">
        <v>7014396</v>
      </c>
      <c r="C216" s="322" t="s">
        <v>813</v>
      </c>
      <c r="D216" s="320" t="s">
        <v>1431</v>
      </c>
      <c r="E216" s="323" t="s">
        <v>1432</v>
      </c>
      <c r="F216" s="106"/>
      <c r="G216" s="324">
        <v>1</v>
      </c>
      <c r="H216" s="325">
        <v>350000</v>
      </c>
      <c r="I216" s="325">
        <v>350000</v>
      </c>
      <c r="J216" s="325">
        <v>350000</v>
      </c>
      <c r="K216" s="342">
        <v>1</v>
      </c>
      <c r="L216" s="342">
        <v>100</v>
      </c>
      <c r="M216" s="327">
        <f t="shared" si="14"/>
        <v>100</v>
      </c>
      <c r="N216" s="263">
        <f t="shared" si="15"/>
        <v>35000000</v>
      </c>
      <c r="O216" s="219" t="s">
        <v>2508</v>
      </c>
    </row>
    <row r="217" spans="1:15" ht="17" hidden="1" thickTop="1" thickBot="1">
      <c r="A217" s="320">
        <v>52</v>
      </c>
      <c r="B217" s="326">
        <v>7014390</v>
      </c>
      <c r="C217" s="322" t="s">
        <v>1433</v>
      </c>
      <c r="D217" s="320" t="s">
        <v>1434</v>
      </c>
      <c r="E217" s="323" t="s">
        <v>1435</v>
      </c>
      <c r="F217" s="106"/>
      <c r="G217" s="324">
        <v>1</v>
      </c>
      <c r="H217" s="325">
        <v>2500000</v>
      </c>
      <c r="I217" s="325">
        <v>2500000</v>
      </c>
      <c r="J217" s="325">
        <v>2500000</v>
      </c>
      <c r="K217" s="342">
        <v>1</v>
      </c>
      <c r="L217" s="342">
        <v>100</v>
      </c>
      <c r="M217" s="327">
        <f t="shared" si="14"/>
        <v>100</v>
      </c>
      <c r="N217" s="263">
        <f t="shared" si="15"/>
        <v>250000000</v>
      </c>
      <c r="O217" s="219" t="s">
        <v>2508</v>
      </c>
    </row>
    <row r="218" spans="1:15" ht="17" hidden="1" thickTop="1" thickBot="1">
      <c r="A218" s="320">
        <v>53</v>
      </c>
      <c r="B218" s="326">
        <v>7014392</v>
      </c>
      <c r="C218" s="322" t="s">
        <v>1436</v>
      </c>
      <c r="D218" s="320" t="s">
        <v>1437</v>
      </c>
      <c r="E218" s="323" t="s">
        <v>1438</v>
      </c>
      <c r="F218" s="106"/>
      <c r="G218" s="324">
        <v>60</v>
      </c>
      <c r="H218" s="325">
        <v>1800000</v>
      </c>
      <c r="I218" s="325">
        <v>1800000</v>
      </c>
      <c r="J218" s="325">
        <v>1800000</v>
      </c>
      <c r="K218" s="342">
        <v>1</v>
      </c>
      <c r="L218" s="342">
        <v>100</v>
      </c>
      <c r="M218" s="327">
        <f t="shared" si="14"/>
        <v>100</v>
      </c>
      <c r="N218" s="263">
        <f t="shared" si="15"/>
        <v>180000000</v>
      </c>
      <c r="O218" s="219" t="s">
        <v>2508</v>
      </c>
    </row>
    <row r="219" spans="1:15" ht="17" hidden="1" thickTop="1" thickBot="1">
      <c r="A219" s="320">
        <v>54</v>
      </c>
      <c r="B219" s="326">
        <v>7014385</v>
      </c>
      <c r="C219" s="322" t="s">
        <v>1439</v>
      </c>
      <c r="D219" s="320" t="s">
        <v>1440</v>
      </c>
      <c r="E219" s="323" t="s">
        <v>1441</v>
      </c>
      <c r="F219" s="324"/>
      <c r="G219" s="324">
        <v>1</v>
      </c>
      <c r="H219" s="325">
        <v>2000000</v>
      </c>
      <c r="I219" s="325">
        <v>2000000</v>
      </c>
      <c r="J219" s="325">
        <v>2000000</v>
      </c>
      <c r="K219" s="342">
        <v>1</v>
      </c>
      <c r="L219" s="342">
        <v>100</v>
      </c>
      <c r="M219" s="327">
        <f t="shared" si="14"/>
        <v>100</v>
      </c>
      <c r="N219" s="263">
        <f t="shared" si="15"/>
        <v>200000000</v>
      </c>
      <c r="O219" s="219" t="s">
        <v>2508</v>
      </c>
    </row>
    <row r="220" spans="1:15" ht="17" hidden="1" thickTop="1" thickBot="1">
      <c r="A220" s="320">
        <v>55</v>
      </c>
      <c r="B220" s="326">
        <v>7014394</v>
      </c>
      <c r="C220" s="322" t="s">
        <v>1442</v>
      </c>
      <c r="D220" s="320" t="s">
        <v>1443</v>
      </c>
      <c r="E220" s="323" t="s">
        <v>1444</v>
      </c>
      <c r="F220" s="324"/>
      <c r="G220" s="324">
        <v>1</v>
      </c>
      <c r="H220" s="325">
        <v>4900000</v>
      </c>
      <c r="I220" s="325">
        <v>4900000</v>
      </c>
      <c r="J220" s="325">
        <v>4900000</v>
      </c>
      <c r="K220" s="342">
        <v>1</v>
      </c>
      <c r="L220" s="342">
        <v>100</v>
      </c>
      <c r="M220" s="327">
        <f t="shared" si="14"/>
        <v>100</v>
      </c>
      <c r="N220" s="263">
        <f t="shared" si="15"/>
        <v>490000000</v>
      </c>
      <c r="O220" s="219" t="s">
        <v>2508</v>
      </c>
    </row>
    <row r="221" spans="1:15" ht="17" hidden="1" thickTop="1" thickBot="1">
      <c r="A221" s="320">
        <v>57</v>
      </c>
      <c r="B221" s="326">
        <v>5883329</v>
      </c>
      <c r="C221" s="322" t="s">
        <v>1445</v>
      </c>
      <c r="D221" s="320" t="s">
        <v>1446</v>
      </c>
      <c r="E221" s="323" t="s">
        <v>1447</v>
      </c>
      <c r="F221" s="324"/>
      <c r="G221" s="324">
        <v>1</v>
      </c>
      <c r="H221" s="325">
        <v>200000000</v>
      </c>
      <c r="I221" s="325">
        <v>200000000</v>
      </c>
      <c r="J221" s="325">
        <v>130710068</v>
      </c>
      <c r="K221" s="342"/>
      <c r="L221" s="342">
        <v>95</v>
      </c>
      <c r="M221" s="327">
        <f t="shared" si="14"/>
        <v>65.355034000000003</v>
      </c>
      <c r="N221" s="263">
        <f t="shared" si="15"/>
        <v>19000000000</v>
      </c>
      <c r="O221" s="219" t="s">
        <v>2508</v>
      </c>
    </row>
    <row r="222" spans="1:15" ht="17" hidden="1" thickTop="1" thickBot="1">
      <c r="A222" s="320">
        <v>58</v>
      </c>
      <c r="B222" s="326">
        <v>5697356</v>
      </c>
      <c r="C222" s="322" t="s">
        <v>1448</v>
      </c>
      <c r="D222" s="320" t="s">
        <v>1449</v>
      </c>
      <c r="E222" s="323" t="s">
        <v>1450</v>
      </c>
      <c r="F222" s="324"/>
      <c r="G222" s="324">
        <v>2</v>
      </c>
      <c r="H222" s="325">
        <v>18000000</v>
      </c>
      <c r="I222" s="325">
        <v>17833544</v>
      </c>
      <c r="J222" s="325">
        <v>17833544</v>
      </c>
      <c r="K222" s="342">
        <v>2</v>
      </c>
      <c r="L222" s="342">
        <v>100</v>
      </c>
      <c r="M222" s="327">
        <f t="shared" si="14"/>
        <v>99.075244444444451</v>
      </c>
      <c r="N222" s="263">
        <f t="shared" si="15"/>
        <v>1800000000</v>
      </c>
      <c r="O222" s="219" t="s">
        <v>2508</v>
      </c>
    </row>
    <row r="223" spans="1:15" ht="17" hidden="1" thickTop="1" thickBot="1">
      <c r="A223" s="320">
        <v>59</v>
      </c>
      <c r="B223" s="326">
        <v>5899678</v>
      </c>
      <c r="C223" s="322" t="s">
        <v>1451</v>
      </c>
      <c r="D223" s="320" t="s">
        <v>1452</v>
      </c>
      <c r="E223" s="323" t="s">
        <v>1453</v>
      </c>
      <c r="F223" s="324"/>
      <c r="G223" s="324">
        <v>2</v>
      </c>
      <c r="H223" s="325">
        <v>18000000</v>
      </c>
      <c r="I223" s="325">
        <v>17700000</v>
      </c>
      <c r="J223" s="325">
        <v>17700000</v>
      </c>
      <c r="K223" s="342">
        <v>2</v>
      </c>
      <c r="L223" s="342">
        <v>100</v>
      </c>
      <c r="M223" s="327">
        <f t="shared" si="14"/>
        <v>98.333333333333329</v>
      </c>
      <c r="N223" s="263">
        <f t="shared" si="15"/>
        <v>1800000000</v>
      </c>
      <c r="O223" s="219" t="s">
        <v>2508</v>
      </c>
    </row>
    <row r="224" spans="1:15" ht="17" hidden="1" thickTop="1" thickBot="1">
      <c r="A224" s="320">
        <v>60</v>
      </c>
      <c r="B224" s="326">
        <v>5815176</v>
      </c>
      <c r="C224" s="322" t="s">
        <v>1454</v>
      </c>
      <c r="D224" s="320" t="s">
        <v>1455</v>
      </c>
      <c r="E224" s="323" t="s">
        <v>1456</v>
      </c>
      <c r="F224" s="324"/>
      <c r="G224" s="324">
        <v>2</v>
      </c>
      <c r="H224" s="325">
        <v>18000000</v>
      </c>
      <c r="I224" s="325">
        <v>17800005</v>
      </c>
      <c r="J224" s="325">
        <v>17800005</v>
      </c>
      <c r="K224" s="342">
        <v>2</v>
      </c>
      <c r="L224" s="342">
        <v>100</v>
      </c>
      <c r="M224" s="327">
        <f t="shared" si="14"/>
        <v>98.888916666666674</v>
      </c>
      <c r="N224" s="263">
        <f t="shared" si="15"/>
        <v>1800000000</v>
      </c>
      <c r="O224" s="219" t="s">
        <v>2508</v>
      </c>
    </row>
    <row r="225" spans="1:15" ht="17" hidden="1" thickTop="1" thickBot="1">
      <c r="A225" s="320">
        <v>61</v>
      </c>
      <c r="B225" s="343">
        <v>5697351</v>
      </c>
      <c r="C225" s="322" t="s">
        <v>1457</v>
      </c>
      <c r="D225" s="320" t="s">
        <v>1458</v>
      </c>
      <c r="E225" s="323" t="s">
        <v>1459</v>
      </c>
      <c r="F225" s="106"/>
      <c r="G225" s="106">
        <v>60</v>
      </c>
      <c r="H225" s="325">
        <v>2000000</v>
      </c>
      <c r="I225" s="325">
        <v>2000000</v>
      </c>
      <c r="J225" s="325">
        <v>2000000</v>
      </c>
      <c r="K225" s="344">
        <v>60</v>
      </c>
      <c r="L225" s="344">
        <v>100</v>
      </c>
      <c r="M225" s="327">
        <f t="shared" si="14"/>
        <v>100</v>
      </c>
      <c r="N225" s="263">
        <f t="shared" si="15"/>
        <v>200000000</v>
      </c>
      <c r="O225" s="219" t="s">
        <v>2508</v>
      </c>
    </row>
    <row r="226" spans="1:15" ht="17" hidden="1" thickTop="1" thickBot="1">
      <c r="A226" s="320">
        <v>62</v>
      </c>
      <c r="B226" s="326">
        <v>5899676</v>
      </c>
      <c r="C226" s="322" t="s">
        <v>1460</v>
      </c>
      <c r="D226" s="320" t="s">
        <v>1461</v>
      </c>
      <c r="E226" s="323" t="s">
        <v>1462</v>
      </c>
      <c r="F226" s="106"/>
      <c r="G226" s="324">
        <v>60</v>
      </c>
      <c r="H226" s="325">
        <v>2000000</v>
      </c>
      <c r="I226" s="325">
        <v>2000000</v>
      </c>
      <c r="J226" s="325">
        <v>2000000</v>
      </c>
      <c r="K226" s="326">
        <v>64</v>
      </c>
      <c r="L226" s="326">
        <v>100</v>
      </c>
      <c r="M226" s="327">
        <f t="shared" si="14"/>
        <v>100</v>
      </c>
      <c r="N226" s="263">
        <f t="shared" si="15"/>
        <v>200000000</v>
      </c>
      <c r="O226" s="219" t="s">
        <v>2508</v>
      </c>
    </row>
    <row r="227" spans="1:15" ht="17" hidden="1" thickTop="1" thickBot="1">
      <c r="A227" s="320">
        <v>63</v>
      </c>
      <c r="B227" s="326">
        <v>7108601</v>
      </c>
      <c r="C227" s="322" t="s">
        <v>1463</v>
      </c>
      <c r="D227" s="320" t="s">
        <v>1464</v>
      </c>
      <c r="E227" s="323" t="s">
        <v>1465</v>
      </c>
      <c r="F227" s="106"/>
      <c r="G227" s="106">
        <v>60</v>
      </c>
      <c r="H227" s="325">
        <v>2000000</v>
      </c>
      <c r="I227" s="325">
        <v>2000000</v>
      </c>
      <c r="J227" s="325">
        <v>2000000</v>
      </c>
      <c r="K227" s="344">
        <v>64</v>
      </c>
      <c r="L227" s="344">
        <v>100</v>
      </c>
      <c r="M227" s="327">
        <f t="shared" si="14"/>
        <v>100</v>
      </c>
      <c r="N227" s="263">
        <f t="shared" si="15"/>
        <v>200000000</v>
      </c>
      <c r="O227" s="219" t="s">
        <v>2508</v>
      </c>
    </row>
    <row r="228" spans="1:15" ht="17" hidden="1" thickTop="1" thickBot="1">
      <c r="A228" s="320">
        <v>64</v>
      </c>
      <c r="B228" s="326">
        <v>6602182</v>
      </c>
      <c r="C228" s="322" t="s">
        <v>1466</v>
      </c>
      <c r="D228" s="320" t="s">
        <v>1467</v>
      </c>
      <c r="E228" s="323" t="s">
        <v>1468</v>
      </c>
      <c r="F228" s="324"/>
      <c r="G228" s="324">
        <v>1</v>
      </c>
      <c r="H228" s="325">
        <v>350000</v>
      </c>
      <c r="I228" s="325">
        <v>350000</v>
      </c>
      <c r="J228" s="325">
        <v>350000</v>
      </c>
      <c r="K228" s="344">
        <v>1</v>
      </c>
      <c r="L228" s="344">
        <v>100</v>
      </c>
      <c r="M228" s="327">
        <f t="shared" si="14"/>
        <v>100</v>
      </c>
      <c r="N228" s="263">
        <f t="shared" si="15"/>
        <v>35000000</v>
      </c>
      <c r="O228" s="219" t="s">
        <v>2508</v>
      </c>
    </row>
    <row r="229" spans="1:15" ht="17" hidden="1" thickTop="1" thickBot="1">
      <c r="A229" s="320">
        <v>65</v>
      </c>
      <c r="B229" s="326">
        <v>6602184</v>
      </c>
      <c r="C229" s="322" t="s">
        <v>1469</v>
      </c>
      <c r="D229" s="320" t="s">
        <v>1470</v>
      </c>
      <c r="E229" s="323" t="s">
        <v>1471</v>
      </c>
      <c r="F229" s="324"/>
      <c r="G229" s="324">
        <v>60</v>
      </c>
      <c r="H229" s="325">
        <v>1800000</v>
      </c>
      <c r="I229" s="325">
        <v>1800000</v>
      </c>
      <c r="J229" s="325">
        <v>1800000</v>
      </c>
      <c r="K229" s="344">
        <v>60</v>
      </c>
      <c r="L229" s="344">
        <v>100</v>
      </c>
      <c r="M229" s="327">
        <f t="shared" si="14"/>
        <v>100</v>
      </c>
      <c r="N229" s="263">
        <f t="shared" si="15"/>
        <v>180000000</v>
      </c>
      <c r="O229" s="219" t="s">
        <v>2508</v>
      </c>
    </row>
    <row r="230" spans="1:15" ht="17" hidden="1" thickTop="1" thickBot="1">
      <c r="A230" s="320">
        <v>66</v>
      </c>
      <c r="B230" s="326">
        <v>6602180</v>
      </c>
      <c r="C230" s="322" t="s">
        <v>1472</v>
      </c>
      <c r="D230" s="320" t="s">
        <v>1473</v>
      </c>
      <c r="E230" s="323" t="s">
        <v>1474</v>
      </c>
      <c r="F230" s="324"/>
      <c r="G230" s="324">
        <v>1</v>
      </c>
      <c r="H230" s="325">
        <v>2000000</v>
      </c>
      <c r="I230" s="325">
        <v>2000000</v>
      </c>
      <c r="J230" s="325">
        <v>2000000</v>
      </c>
      <c r="K230" s="344">
        <v>1</v>
      </c>
      <c r="L230" s="344">
        <v>100</v>
      </c>
      <c r="M230" s="327">
        <f t="shared" si="14"/>
        <v>100</v>
      </c>
      <c r="N230" s="263">
        <f t="shared" si="15"/>
        <v>200000000</v>
      </c>
      <c r="O230" s="219" t="s">
        <v>2508</v>
      </c>
    </row>
    <row r="231" spans="1:15" ht="17" hidden="1" thickTop="1" thickBot="1">
      <c r="A231" s="320">
        <v>67</v>
      </c>
      <c r="B231" s="326">
        <v>6625966</v>
      </c>
      <c r="C231" s="322" t="s">
        <v>1475</v>
      </c>
      <c r="D231" s="320" t="s">
        <v>1476</v>
      </c>
      <c r="E231" s="323" t="s">
        <v>1477</v>
      </c>
      <c r="F231" s="324"/>
      <c r="G231" s="324">
        <v>1</v>
      </c>
      <c r="H231" s="325">
        <v>2000000</v>
      </c>
      <c r="I231" s="325">
        <v>2000000</v>
      </c>
      <c r="J231" s="325">
        <v>2000000</v>
      </c>
      <c r="K231" s="344">
        <v>1</v>
      </c>
      <c r="L231" s="344">
        <v>100</v>
      </c>
      <c r="M231" s="327">
        <f t="shared" si="14"/>
        <v>100</v>
      </c>
      <c r="N231" s="263">
        <f t="shared" si="15"/>
        <v>200000000</v>
      </c>
      <c r="O231" s="219" t="s">
        <v>2508</v>
      </c>
    </row>
    <row r="232" spans="1:15" ht="17" hidden="1" thickTop="1" thickBot="1">
      <c r="A232" s="320">
        <v>68</v>
      </c>
      <c r="B232" s="326">
        <v>6748082</v>
      </c>
      <c r="C232" s="322" t="s">
        <v>1478</v>
      </c>
      <c r="D232" s="320" t="s">
        <v>1479</v>
      </c>
      <c r="E232" s="323" t="s">
        <v>1480</v>
      </c>
      <c r="F232" s="324"/>
      <c r="G232" s="324">
        <v>1</v>
      </c>
      <c r="H232" s="325">
        <v>350000</v>
      </c>
      <c r="I232" s="325">
        <v>350000</v>
      </c>
      <c r="J232" s="325">
        <v>350000</v>
      </c>
      <c r="K232" s="344">
        <v>1</v>
      </c>
      <c r="L232" s="344">
        <v>100</v>
      </c>
      <c r="M232" s="327">
        <f t="shared" si="14"/>
        <v>100</v>
      </c>
      <c r="N232" s="263">
        <f t="shared" si="15"/>
        <v>35000000</v>
      </c>
      <c r="O232" s="219" t="s">
        <v>2508</v>
      </c>
    </row>
    <row r="233" spans="1:15" ht="17" hidden="1" thickTop="1" thickBot="1">
      <c r="A233" s="320">
        <v>69</v>
      </c>
      <c r="B233" s="326">
        <v>7014283</v>
      </c>
      <c r="C233" s="322" t="s">
        <v>1481</v>
      </c>
      <c r="D233" s="320" t="s">
        <v>1482</v>
      </c>
      <c r="E233" s="323" t="s">
        <v>1483</v>
      </c>
      <c r="F233" s="324"/>
      <c r="G233" s="324">
        <v>1</v>
      </c>
      <c r="H233" s="325">
        <v>2500000</v>
      </c>
      <c r="I233" s="325">
        <v>2500000</v>
      </c>
      <c r="J233" s="325">
        <v>2500000</v>
      </c>
      <c r="K233" s="344">
        <v>1</v>
      </c>
      <c r="L233" s="344">
        <v>100</v>
      </c>
      <c r="M233" s="327">
        <f t="shared" si="14"/>
        <v>100</v>
      </c>
      <c r="N233" s="263">
        <f t="shared" si="15"/>
        <v>250000000</v>
      </c>
      <c r="O233" s="219" t="s">
        <v>2508</v>
      </c>
    </row>
    <row r="234" spans="1:15" ht="17" hidden="1" thickTop="1" thickBot="1">
      <c r="A234" s="320">
        <v>70</v>
      </c>
      <c r="B234" s="326">
        <v>6746064</v>
      </c>
      <c r="C234" s="322" t="s">
        <v>1484</v>
      </c>
      <c r="D234" s="320" t="s">
        <v>1485</v>
      </c>
      <c r="E234" s="323" t="s">
        <v>1486</v>
      </c>
      <c r="F234" s="324"/>
      <c r="G234" s="324">
        <v>60</v>
      </c>
      <c r="H234" s="325">
        <v>1800000</v>
      </c>
      <c r="I234" s="325">
        <v>1800000</v>
      </c>
      <c r="J234" s="325">
        <v>1800000</v>
      </c>
      <c r="K234" s="344">
        <v>60</v>
      </c>
      <c r="L234" s="344">
        <v>100</v>
      </c>
      <c r="M234" s="327">
        <f t="shared" si="14"/>
        <v>100</v>
      </c>
      <c r="N234" s="263">
        <f t="shared" si="15"/>
        <v>180000000</v>
      </c>
      <c r="O234" s="219" t="s">
        <v>2508</v>
      </c>
    </row>
    <row r="235" spans="1:15" ht="17" hidden="1" thickTop="1" thickBot="1">
      <c r="A235" s="320">
        <v>71</v>
      </c>
      <c r="B235" s="326">
        <v>6587022</v>
      </c>
      <c r="C235" s="322" t="s">
        <v>1487</v>
      </c>
      <c r="D235" s="320" t="s">
        <v>1488</v>
      </c>
      <c r="E235" s="323" t="s">
        <v>1489</v>
      </c>
      <c r="F235" s="324"/>
      <c r="G235" s="324">
        <v>1</v>
      </c>
      <c r="H235" s="325">
        <v>2000000</v>
      </c>
      <c r="I235" s="325">
        <v>2000000</v>
      </c>
      <c r="J235" s="325">
        <v>2000000</v>
      </c>
      <c r="K235" s="344">
        <v>1</v>
      </c>
      <c r="L235" s="344">
        <v>100</v>
      </c>
      <c r="M235" s="327">
        <f t="shared" si="14"/>
        <v>100</v>
      </c>
      <c r="N235" s="263">
        <f t="shared" si="15"/>
        <v>200000000</v>
      </c>
      <c r="O235" s="219" t="s">
        <v>2508</v>
      </c>
    </row>
    <row r="236" spans="1:15" ht="17" hidden="1" thickTop="1" thickBot="1">
      <c r="A236" s="320">
        <v>72</v>
      </c>
      <c r="B236" s="326">
        <v>6587013</v>
      </c>
      <c r="C236" s="322" t="s">
        <v>1490</v>
      </c>
      <c r="D236" s="320" t="s">
        <v>1491</v>
      </c>
      <c r="E236" s="323" t="s">
        <v>1492</v>
      </c>
      <c r="F236" s="324"/>
      <c r="G236" s="324">
        <v>1</v>
      </c>
      <c r="H236" s="325">
        <v>2000000</v>
      </c>
      <c r="I236" s="325">
        <v>2000000</v>
      </c>
      <c r="J236" s="325">
        <v>2000000</v>
      </c>
      <c r="K236" s="344">
        <v>1</v>
      </c>
      <c r="L236" s="344">
        <v>100</v>
      </c>
      <c r="M236" s="327">
        <f t="shared" si="14"/>
        <v>100</v>
      </c>
      <c r="N236" s="263">
        <f t="shared" si="15"/>
        <v>200000000</v>
      </c>
      <c r="O236" s="219" t="s">
        <v>2508</v>
      </c>
    </row>
    <row r="237" spans="1:15" ht="17" hidden="1" thickTop="1" thickBot="1">
      <c r="A237" s="320">
        <v>73</v>
      </c>
      <c r="B237" s="326">
        <v>6887632</v>
      </c>
      <c r="C237" s="322" t="s">
        <v>1493</v>
      </c>
      <c r="D237" s="320" t="s">
        <v>1494</v>
      </c>
      <c r="E237" s="323" t="s">
        <v>1495</v>
      </c>
      <c r="F237" s="324"/>
      <c r="G237" s="324">
        <v>1</v>
      </c>
      <c r="H237" s="325">
        <v>2500000</v>
      </c>
      <c r="I237" s="325">
        <v>2500000</v>
      </c>
      <c r="J237" s="325">
        <v>2500000</v>
      </c>
      <c r="K237" s="344">
        <v>1</v>
      </c>
      <c r="L237" s="344">
        <v>100</v>
      </c>
      <c r="M237" s="327">
        <f t="shared" si="14"/>
        <v>100</v>
      </c>
      <c r="N237" s="263">
        <f t="shared" si="15"/>
        <v>250000000</v>
      </c>
      <c r="O237" s="219" t="s">
        <v>2508</v>
      </c>
    </row>
    <row r="238" spans="1:15" ht="17" hidden="1" thickTop="1" thickBot="1">
      <c r="A238" s="320">
        <v>74</v>
      </c>
      <c r="B238" s="326">
        <v>6954709</v>
      </c>
      <c r="C238" s="322" t="s">
        <v>1496</v>
      </c>
      <c r="D238" s="320" t="s">
        <v>1497</v>
      </c>
      <c r="E238" s="323" t="s">
        <v>1498</v>
      </c>
      <c r="F238" s="324"/>
      <c r="G238" s="324">
        <v>2</v>
      </c>
      <c r="H238" s="325">
        <v>18000000</v>
      </c>
      <c r="I238" s="325">
        <v>18000000</v>
      </c>
      <c r="J238" s="325">
        <v>18000000</v>
      </c>
      <c r="K238" s="344">
        <v>2</v>
      </c>
      <c r="L238" s="344">
        <v>100</v>
      </c>
      <c r="M238" s="327">
        <f t="shared" si="14"/>
        <v>100</v>
      </c>
      <c r="N238" s="263">
        <f t="shared" si="15"/>
        <v>1800000000</v>
      </c>
      <c r="O238" s="219" t="s">
        <v>2508</v>
      </c>
    </row>
    <row r="239" spans="1:15" ht="17" hidden="1" thickTop="1" thickBot="1">
      <c r="A239" s="320">
        <v>75</v>
      </c>
      <c r="B239" s="326">
        <v>5899706</v>
      </c>
      <c r="C239" s="322" t="s">
        <v>1499</v>
      </c>
      <c r="D239" s="320" t="s">
        <v>1500</v>
      </c>
      <c r="E239" s="323" t="s">
        <v>1501</v>
      </c>
      <c r="F239" s="324"/>
      <c r="G239" s="324">
        <v>2</v>
      </c>
      <c r="H239" s="325">
        <v>18000000</v>
      </c>
      <c r="I239" s="325">
        <v>17902260</v>
      </c>
      <c r="J239" s="325">
        <v>17902260</v>
      </c>
      <c r="K239" s="344">
        <v>2</v>
      </c>
      <c r="L239" s="344">
        <v>100</v>
      </c>
      <c r="M239" s="327">
        <f t="shared" si="14"/>
        <v>99.456999999999994</v>
      </c>
      <c r="N239" s="263">
        <f t="shared" si="15"/>
        <v>1800000000</v>
      </c>
      <c r="O239" s="219" t="s">
        <v>2508</v>
      </c>
    </row>
    <row r="240" spans="1:15" ht="17" hidden="1" thickTop="1" thickBot="1">
      <c r="A240" s="320">
        <v>76</v>
      </c>
      <c r="B240" s="326">
        <v>5899701</v>
      </c>
      <c r="C240" s="322" t="s">
        <v>1502</v>
      </c>
      <c r="D240" s="320" t="s">
        <v>1503</v>
      </c>
      <c r="E240" s="323" t="s">
        <v>1504</v>
      </c>
      <c r="F240" s="324"/>
      <c r="G240" s="324">
        <v>60</v>
      </c>
      <c r="H240" s="325">
        <v>2000000</v>
      </c>
      <c r="I240" s="325">
        <v>2000000</v>
      </c>
      <c r="J240" s="325">
        <v>2000000</v>
      </c>
      <c r="K240" s="344">
        <v>60</v>
      </c>
      <c r="L240" s="344">
        <v>100</v>
      </c>
      <c r="M240" s="327">
        <f t="shared" si="14"/>
        <v>100</v>
      </c>
      <c r="N240" s="263">
        <f t="shared" si="15"/>
        <v>200000000</v>
      </c>
      <c r="O240" s="219" t="s">
        <v>2508</v>
      </c>
    </row>
    <row r="241" spans="1:15" ht="17" hidden="1" thickTop="1" thickBot="1">
      <c r="A241" s="320">
        <v>77</v>
      </c>
      <c r="B241" s="326">
        <v>6903834</v>
      </c>
      <c r="C241" s="322" t="s">
        <v>1505</v>
      </c>
      <c r="D241" s="320" t="s">
        <v>1506</v>
      </c>
      <c r="E241" s="323" t="s">
        <v>1507</v>
      </c>
      <c r="F241" s="324"/>
      <c r="G241" s="324">
        <v>60</v>
      </c>
      <c r="H241" s="325">
        <v>1800000</v>
      </c>
      <c r="I241" s="325">
        <v>1800000</v>
      </c>
      <c r="J241" s="325">
        <v>1800000</v>
      </c>
      <c r="K241" s="344">
        <v>60</v>
      </c>
      <c r="L241" s="344">
        <v>100</v>
      </c>
      <c r="M241" s="327">
        <f t="shared" si="14"/>
        <v>100</v>
      </c>
      <c r="N241" s="263">
        <f t="shared" si="15"/>
        <v>180000000</v>
      </c>
      <c r="O241" s="219" t="s">
        <v>2508</v>
      </c>
    </row>
    <row r="242" spans="1:15" ht="17" hidden="1" thickTop="1" thickBot="1">
      <c r="A242" s="320">
        <v>78</v>
      </c>
      <c r="B242" s="326">
        <v>5815203</v>
      </c>
      <c r="C242" s="322" t="s">
        <v>1508</v>
      </c>
      <c r="D242" s="320" t="s">
        <v>1509</v>
      </c>
      <c r="E242" s="323" t="s">
        <v>1510</v>
      </c>
      <c r="F242" s="324"/>
      <c r="G242" s="324">
        <v>2</v>
      </c>
      <c r="H242" s="325">
        <v>18000000</v>
      </c>
      <c r="I242" s="325">
        <v>16912949</v>
      </c>
      <c r="J242" s="325">
        <v>16912949</v>
      </c>
      <c r="K242" s="344">
        <v>2</v>
      </c>
      <c r="L242" s="344">
        <v>100</v>
      </c>
      <c r="M242" s="327">
        <f t="shared" si="14"/>
        <v>93.96082777777778</v>
      </c>
      <c r="N242" s="263">
        <f t="shared" si="15"/>
        <v>1800000000</v>
      </c>
      <c r="O242" s="219" t="s">
        <v>2508</v>
      </c>
    </row>
    <row r="243" spans="1:15" ht="17" hidden="1" thickTop="1" thickBot="1">
      <c r="A243" s="320">
        <v>79</v>
      </c>
      <c r="B243" s="326">
        <v>5815201</v>
      </c>
      <c r="C243" s="322" t="s">
        <v>1511</v>
      </c>
      <c r="D243" s="320" t="s">
        <v>1512</v>
      </c>
      <c r="E243" s="323" t="s">
        <v>1513</v>
      </c>
      <c r="F243" s="324"/>
      <c r="G243" s="324">
        <v>64</v>
      </c>
      <c r="H243" s="325">
        <v>2000000</v>
      </c>
      <c r="I243" s="325">
        <v>2000000</v>
      </c>
      <c r="J243" s="325">
        <v>2000000</v>
      </c>
      <c r="K243" s="344">
        <v>64</v>
      </c>
      <c r="L243" s="344">
        <v>100</v>
      </c>
      <c r="M243" s="327">
        <f t="shared" si="14"/>
        <v>100</v>
      </c>
      <c r="N243" s="263">
        <f t="shared" si="15"/>
        <v>200000000</v>
      </c>
      <c r="O243" s="219" t="s">
        <v>2508</v>
      </c>
    </row>
    <row r="244" spans="1:15" ht="17" hidden="1" thickTop="1" thickBot="1">
      <c r="A244" s="324"/>
      <c r="B244" s="326"/>
      <c r="C244" s="324"/>
      <c r="D244" s="324"/>
      <c r="E244" s="107" t="s">
        <v>641</v>
      </c>
      <c r="F244" s="324"/>
      <c r="G244" s="107">
        <f>SUM(G208:G243)</f>
        <v>695</v>
      </c>
      <c r="H244" s="329">
        <f>SUM(H208:H243)</f>
        <v>422600000</v>
      </c>
      <c r="I244" s="329">
        <f>SUM(I208:I243)</f>
        <v>419428374</v>
      </c>
      <c r="J244" s="329">
        <f>SUM(J208:J243)</f>
        <v>350138442</v>
      </c>
      <c r="K244" s="107">
        <f>SUM(K208:K243)</f>
        <v>643</v>
      </c>
      <c r="L244" s="345">
        <f>+N244/H244</f>
        <v>97.633696166587796</v>
      </c>
      <c r="M244" s="346">
        <f t="shared" si="14"/>
        <v>82.853393752957885</v>
      </c>
      <c r="N244" s="271">
        <f>SUM(N208:N243)</f>
        <v>41260000000</v>
      </c>
      <c r="O244" s="219" t="s">
        <v>2508</v>
      </c>
    </row>
    <row r="245" spans="1:15" ht="17" hidden="1" thickTop="1" thickBot="1">
      <c r="A245" s="319" t="s">
        <v>1156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263"/>
      <c r="O245" s="219" t="s">
        <v>2508</v>
      </c>
    </row>
    <row r="246" spans="1:15" ht="17" hidden="1" thickTop="1" thickBot="1">
      <c r="A246" s="320">
        <v>80</v>
      </c>
      <c r="B246" s="326">
        <v>6648640</v>
      </c>
      <c r="C246" s="322" t="s">
        <v>1514</v>
      </c>
      <c r="D246" s="320" t="s">
        <v>1515</v>
      </c>
      <c r="E246" s="323" t="s">
        <v>1516</v>
      </c>
      <c r="F246" s="324"/>
      <c r="G246" s="324">
        <v>1</v>
      </c>
      <c r="H246" s="325">
        <v>2000000</v>
      </c>
      <c r="I246" s="347">
        <v>2000000</v>
      </c>
      <c r="J246" s="347">
        <v>2000000</v>
      </c>
      <c r="K246" s="326">
        <v>1</v>
      </c>
      <c r="L246" s="348">
        <v>100</v>
      </c>
      <c r="M246" s="327">
        <f>+J246/H246*100</f>
        <v>100</v>
      </c>
      <c r="N246" s="263">
        <f>+L246*H246</f>
        <v>200000000</v>
      </c>
      <c r="O246" s="219" t="s">
        <v>2508</v>
      </c>
    </row>
    <row r="247" spans="1:15" ht="17" hidden="1" thickTop="1" thickBot="1">
      <c r="A247" s="324"/>
      <c r="B247" s="326"/>
      <c r="C247" s="324"/>
      <c r="D247" s="324"/>
      <c r="E247" s="107" t="s">
        <v>646</v>
      </c>
      <c r="F247" s="324"/>
      <c r="G247" s="107">
        <f>SUM(G246)</f>
        <v>1</v>
      </c>
      <c r="H247" s="329">
        <f>SUM(H246)</f>
        <v>2000000</v>
      </c>
      <c r="I247" s="329">
        <f>SUM(I246)</f>
        <v>2000000</v>
      </c>
      <c r="J247" s="329">
        <f>SUM(J246)</f>
        <v>2000000</v>
      </c>
      <c r="K247" s="329">
        <f>SUM(K246)</f>
        <v>1</v>
      </c>
      <c r="L247" s="329">
        <f>+N247/H247</f>
        <v>100</v>
      </c>
      <c r="M247" s="339">
        <f>+J247/H247*100</f>
        <v>100</v>
      </c>
      <c r="N247" s="271">
        <f>SUM(N246)</f>
        <v>200000000</v>
      </c>
      <c r="O247" s="219" t="s">
        <v>2508</v>
      </c>
    </row>
    <row r="248" spans="1:15" ht="17" hidden="1" thickTop="1" thickBot="1">
      <c r="A248" s="319" t="s">
        <v>1517</v>
      </c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263"/>
      <c r="O248" s="219" t="s">
        <v>2508</v>
      </c>
    </row>
    <row r="249" spans="1:15" ht="17" hidden="1" thickTop="1" thickBot="1">
      <c r="A249" s="320">
        <v>81</v>
      </c>
      <c r="B249" s="326">
        <v>6745392</v>
      </c>
      <c r="C249" s="322" t="s">
        <v>1518</v>
      </c>
      <c r="D249" s="320" t="s">
        <v>1519</v>
      </c>
      <c r="E249" s="323" t="s">
        <v>1520</v>
      </c>
      <c r="F249" s="324"/>
      <c r="G249" s="324">
        <v>1</v>
      </c>
      <c r="H249" s="325">
        <v>1000000</v>
      </c>
      <c r="I249" s="325">
        <v>1000000</v>
      </c>
      <c r="J249" s="325">
        <v>1000000</v>
      </c>
      <c r="K249" s="326">
        <v>1</v>
      </c>
      <c r="L249" s="327">
        <v>100</v>
      </c>
      <c r="M249" s="327">
        <f>+J249/H249*100</f>
        <v>100</v>
      </c>
      <c r="N249" s="263">
        <f>+L249*H249</f>
        <v>100000000</v>
      </c>
      <c r="O249" s="219" t="s">
        <v>2508</v>
      </c>
    </row>
    <row r="250" spans="1:15" ht="17" hidden="1" thickTop="1" thickBot="1">
      <c r="A250" s="320">
        <v>82</v>
      </c>
      <c r="B250" s="326">
        <v>6745390</v>
      </c>
      <c r="C250" s="322" t="s">
        <v>1521</v>
      </c>
      <c r="D250" s="320" t="s">
        <v>1522</v>
      </c>
      <c r="E250" s="323" t="s">
        <v>1523</v>
      </c>
      <c r="F250" s="324"/>
      <c r="G250" s="324">
        <v>1</v>
      </c>
      <c r="H250" s="325">
        <v>1000000</v>
      </c>
      <c r="I250" s="325">
        <v>1000000</v>
      </c>
      <c r="J250" s="325">
        <v>1000000</v>
      </c>
      <c r="K250" s="326">
        <v>1</v>
      </c>
      <c r="L250" s="327">
        <v>100</v>
      </c>
      <c r="M250" s="327">
        <f t="shared" ref="M250:M260" si="16">+J250/H250*100</f>
        <v>100</v>
      </c>
      <c r="N250" s="263">
        <f t="shared" ref="N250:N259" si="17">+L250*H250</f>
        <v>100000000</v>
      </c>
      <c r="O250" s="219" t="s">
        <v>2508</v>
      </c>
    </row>
    <row r="251" spans="1:15" ht="17" hidden="1" thickTop="1" thickBot="1">
      <c r="A251" s="320">
        <v>83</v>
      </c>
      <c r="B251" s="326">
        <v>6745393</v>
      </c>
      <c r="C251" s="322" t="s">
        <v>1524</v>
      </c>
      <c r="D251" s="320" t="s">
        <v>1525</v>
      </c>
      <c r="E251" s="323" t="s">
        <v>1526</v>
      </c>
      <c r="F251" s="324"/>
      <c r="G251" s="324">
        <v>1</v>
      </c>
      <c r="H251" s="325">
        <v>1000000</v>
      </c>
      <c r="I251" s="325">
        <v>1000000</v>
      </c>
      <c r="J251" s="325">
        <v>1000000</v>
      </c>
      <c r="K251" s="326">
        <v>1</v>
      </c>
      <c r="L251" s="348">
        <v>100</v>
      </c>
      <c r="M251" s="327">
        <f t="shared" si="16"/>
        <v>100</v>
      </c>
      <c r="N251" s="263">
        <f t="shared" si="17"/>
        <v>100000000</v>
      </c>
      <c r="O251" s="219" t="s">
        <v>2508</v>
      </c>
    </row>
    <row r="252" spans="1:15" ht="17" hidden="1" thickTop="1" thickBot="1">
      <c r="A252" s="320">
        <v>84</v>
      </c>
      <c r="B252" s="326">
        <v>6745394</v>
      </c>
      <c r="C252" s="322" t="s">
        <v>1527</v>
      </c>
      <c r="D252" s="320" t="s">
        <v>1528</v>
      </c>
      <c r="E252" s="323" t="s">
        <v>1529</v>
      </c>
      <c r="F252" s="324"/>
      <c r="G252" s="324">
        <v>1</v>
      </c>
      <c r="H252" s="325">
        <v>1000000</v>
      </c>
      <c r="I252" s="325">
        <v>1000000</v>
      </c>
      <c r="J252" s="325">
        <v>1000000</v>
      </c>
      <c r="K252" s="326">
        <v>1</v>
      </c>
      <c r="L252" s="348">
        <v>100</v>
      </c>
      <c r="M252" s="327">
        <f t="shared" si="16"/>
        <v>100</v>
      </c>
      <c r="N252" s="263">
        <f t="shared" si="17"/>
        <v>100000000</v>
      </c>
      <c r="O252" s="219" t="s">
        <v>2508</v>
      </c>
    </row>
    <row r="253" spans="1:15" ht="17" hidden="1" thickTop="1" thickBot="1">
      <c r="A253" s="320">
        <v>85</v>
      </c>
      <c r="B253" s="326">
        <v>6745397</v>
      </c>
      <c r="C253" s="322" t="s">
        <v>1530</v>
      </c>
      <c r="D253" s="320" t="s">
        <v>1531</v>
      </c>
      <c r="E253" s="323" t="s">
        <v>1532</v>
      </c>
      <c r="F253" s="324"/>
      <c r="G253" s="324">
        <v>1</v>
      </c>
      <c r="H253" s="325">
        <v>1000000</v>
      </c>
      <c r="I253" s="325">
        <v>1000000</v>
      </c>
      <c r="J253" s="325">
        <v>1000000</v>
      </c>
      <c r="K253" s="326">
        <v>1</v>
      </c>
      <c r="L253" s="348">
        <v>100</v>
      </c>
      <c r="M253" s="327">
        <f t="shared" si="16"/>
        <v>100</v>
      </c>
      <c r="N253" s="263">
        <f t="shared" si="17"/>
        <v>100000000</v>
      </c>
      <c r="O253" s="219" t="s">
        <v>2508</v>
      </c>
    </row>
    <row r="254" spans="1:15" ht="17" hidden="1" thickTop="1" thickBot="1">
      <c r="A254" s="320">
        <v>86</v>
      </c>
      <c r="B254" s="326">
        <v>6745391</v>
      </c>
      <c r="C254" s="322" t="s">
        <v>1533</v>
      </c>
      <c r="D254" s="320" t="s">
        <v>1534</v>
      </c>
      <c r="E254" s="323" t="s">
        <v>1535</v>
      </c>
      <c r="F254" s="324"/>
      <c r="G254" s="324">
        <v>1</v>
      </c>
      <c r="H254" s="325">
        <v>1000000</v>
      </c>
      <c r="I254" s="325">
        <v>1000000</v>
      </c>
      <c r="J254" s="325">
        <v>1000000</v>
      </c>
      <c r="K254" s="326">
        <v>1</v>
      </c>
      <c r="L254" s="326">
        <v>100</v>
      </c>
      <c r="M254" s="327">
        <f t="shared" si="16"/>
        <v>100</v>
      </c>
      <c r="N254" s="263">
        <f t="shared" si="17"/>
        <v>100000000</v>
      </c>
      <c r="O254" s="219" t="s">
        <v>2508</v>
      </c>
    </row>
    <row r="255" spans="1:15" ht="17" hidden="1" thickTop="1" thickBot="1">
      <c r="A255" s="320">
        <v>87</v>
      </c>
      <c r="B255" s="326">
        <v>6745395</v>
      </c>
      <c r="C255" s="322" t="s">
        <v>1536</v>
      </c>
      <c r="D255" s="320" t="s">
        <v>1537</v>
      </c>
      <c r="E255" s="323" t="s">
        <v>1538</v>
      </c>
      <c r="F255" s="324"/>
      <c r="G255" s="324">
        <v>1</v>
      </c>
      <c r="H255" s="325">
        <v>1000000</v>
      </c>
      <c r="I255" s="325">
        <v>1000000</v>
      </c>
      <c r="J255" s="325">
        <v>1000000</v>
      </c>
      <c r="K255" s="326">
        <v>1</v>
      </c>
      <c r="L255" s="326">
        <v>100</v>
      </c>
      <c r="M255" s="327">
        <f t="shared" si="16"/>
        <v>100</v>
      </c>
      <c r="N255" s="263">
        <f t="shared" si="17"/>
        <v>100000000</v>
      </c>
      <c r="O255" s="219" t="s">
        <v>2508</v>
      </c>
    </row>
    <row r="256" spans="1:15" ht="17" hidden="1" thickTop="1" thickBot="1">
      <c r="A256" s="320">
        <v>88</v>
      </c>
      <c r="B256" s="326">
        <v>6745396</v>
      </c>
      <c r="C256" s="322" t="s">
        <v>1539</v>
      </c>
      <c r="D256" s="320" t="s">
        <v>1540</v>
      </c>
      <c r="E256" s="323" t="s">
        <v>1541</v>
      </c>
      <c r="F256" s="324"/>
      <c r="G256" s="324">
        <v>1</v>
      </c>
      <c r="H256" s="325">
        <v>1000000</v>
      </c>
      <c r="I256" s="325">
        <v>1000000</v>
      </c>
      <c r="J256" s="325">
        <v>1000000</v>
      </c>
      <c r="K256" s="326">
        <v>1</v>
      </c>
      <c r="L256" s="348">
        <v>100</v>
      </c>
      <c r="M256" s="327">
        <f t="shared" si="16"/>
        <v>100</v>
      </c>
      <c r="N256" s="263">
        <f t="shared" si="17"/>
        <v>100000000</v>
      </c>
      <c r="O256" s="219" t="s">
        <v>2508</v>
      </c>
    </row>
    <row r="257" spans="1:15" ht="17" hidden="1" thickTop="1" thickBot="1">
      <c r="A257" s="320">
        <v>89</v>
      </c>
      <c r="B257" s="326">
        <v>6969016</v>
      </c>
      <c r="C257" s="322" t="s">
        <v>1542</v>
      </c>
      <c r="D257" s="320" t="s">
        <v>1543</v>
      </c>
      <c r="E257" s="323" t="s">
        <v>1544</v>
      </c>
      <c r="F257" s="324"/>
      <c r="G257" s="324">
        <v>1</v>
      </c>
      <c r="H257" s="325">
        <v>15000000</v>
      </c>
      <c r="I257" s="325">
        <v>15000000</v>
      </c>
      <c r="J257" s="325">
        <v>15000000</v>
      </c>
      <c r="K257" s="326">
        <v>1</v>
      </c>
      <c r="L257" s="348">
        <v>100</v>
      </c>
      <c r="M257" s="327">
        <f t="shared" si="16"/>
        <v>100</v>
      </c>
      <c r="N257" s="263">
        <f t="shared" si="17"/>
        <v>1500000000</v>
      </c>
      <c r="O257" s="219" t="s">
        <v>2508</v>
      </c>
    </row>
    <row r="258" spans="1:15" ht="17" hidden="1" thickTop="1" thickBot="1">
      <c r="A258" s="320">
        <v>90</v>
      </c>
      <c r="B258" s="326">
        <v>7819063</v>
      </c>
      <c r="C258" s="322" t="s">
        <v>1545</v>
      </c>
      <c r="D258" s="320" t="s">
        <v>1546</v>
      </c>
      <c r="E258" s="323" t="s">
        <v>1547</v>
      </c>
      <c r="F258" s="324"/>
      <c r="G258" s="324">
        <v>1</v>
      </c>
      <c r="H258" s="325">
        <v>15000000</v>
      </c>
      <c r="I258" s="325">
        <v>15000000</v>
      </c>
      <c r="J258" s="325">
        <v>15000000</v>
      </c>
      <c r="K258" s="326">
        <v>1</v>
      </c>
      <c r="L258" s="348">
        <v>100</v>
      </c>
      <c r="M258" s="327">
        <f t="shared" si="16"/>
        <v>100</v>
      </c>
      <c r="N258" s="263">
        <f t="shared" si="17"/>
        <v>1500000000</v>
      </c>
      <c r="O258" s="219" t="s">
        <v>2508</v>
      </c>
    </row>
    <row r="259" spans="1:15" ht="17" hidden="1" thickTop="1" thickBot="1">
      <c r="A259" s="320">
        <v>92</v>
      </c>
      <c r="B259" s="326"/>
      <c r="C259" s="322" t="s">
        <v>1548</v>
      </c>
      <c r="D259" s="320" t="s">
        <v>1549</v>
      </c>
      <c r="E259" s="323" t="s">
        <v>1550</v>
      </c>
      <c r="F259" s="324"/>
      <c r="G259" s="324">
        <v>1</v>
      </c>
      <c r="H259" s="325">
        <v>15000000</v>
      </c>
      <c r="I259" s="325">
        <v>15000000</v>
      </c>
      <c r="J259" s="325">
        <v>15000000</v>
      </c>
      <c r="K259" s="326">
        <v>1</v>
      </c>
      <c r="L259" s="348">
        <v>100</v>
      </c>
      <c r="M259" s="327">
        <f t="shared" si="16"/>
        <v>100</v>
      </c>
      <c r="N259" s="263">
        <f t="shared" si="17"/>
        <v>1500000000</v>
      </c>
      <c r="O259" s="219" t="s">
        <v>2508</v>
      </c>
    </row>
    <row r="260" spans="1:15" ht="17" hidden="1" thickTop="1" thickBot="1">
      <c r="A260" s="107"/>
      <c r="B260" s="326"/>
      <c r="C260" s="324"/>
      <c r="D260" s="328"/>
      <c r="E260" s="107" t="s">
        <v>675</v>
      </c>
      <c r="F260" s="324"/>
      <c r="G260" s="107">
        <f>SUM(G249:G259)</f>
        <v>11</v>
      </c>
      <c r="H260" s="329">
        <f>SUM(H249:H259)</f>
        <v>53000000</v>
      </c>
      <c r="I260" s="329">
        <f>SUM(I249:I259)</f>
        <v>53000000</v>
      </c>
      <c r="J260" s="329">
        <f>SUM(J249:J259)</f>
        <v>53000000</v>
      </c>
      <c r="K260" s="329">
        <f>SUM(K249:K259)</f>
        <v>11</v>
      </c>
      <c r="L260" s="349">
        <f>+N260/H260</f>
        <v>100</v>
      </c>
      <c r="M260" s="339">
        <f t="shared" si="16"/>
        <v>100</v>
      </c>
      <c r="N260" s="271">
        <f>SUM(N249:N259)</f>
        <v>5300000000</v>
      </c>
      <c r="O260" s="219" t="s">
        <v>2508</v>
      </c>
    </row>
    <row r="261" spans="1:15" ht="17" hidden="1" thickTop="1" thickBot="1">
      <c r="A261" s="319" t="s">
        <v>1551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263"/>
      <c r="O261" s="219" t="s">
        <v>2508</v>
      </c>
    </row>
    <row r="262" spans="1:15" ht="17" hidden="1" thickTop="1" thickBot="1">
      <c r="A262" s="320">
        <v>93</v>
      </c>
      <c r="B262" s="326">
        <v>6872660</v>
      </c>
      <c r="C262" s="322" t="s">
        <v>1552</v>
      </c>
      <c r="D262" s="320" t="s">
        <v>1408</v>
      </c>
      <c r="E262" s="323" t="s">
        <v>1553</v>
      </c>
      <c r="F262" s="324"/>
      <c r="G262" s="324">
        <v>1</v>
      </c>
      <c r="H262" s="325">
        <v>3000000</v>
      </c>
      <c r="I262" s="325">
        <v>3000000</v>
      </c>
      <c r="J262" s="325">
        <v>3000000</v>
      </c>
      <c r="K262" s="342">
        <v>1</v>
      </c>
      <c r="L262" s="348">
        <v>100</v>
      </c>
      <c r="M262" s="327">
        <f>+J262/H262*100</f>
        <v>100</v>
      </c>
      <c r="N262" s="263">
        <f>+L262*H262</f>
        <v>300000000</v>
      </c>
      <c r="O262" s="219" t="s">
        <v>2508</v>
      </c>
    </row>
    <row r="263" spans="1:15" ht="17" hidden="1" thickTop="1" thickBot="1">
      <c r="A263" s="320">
        <v>94</v>
      </c>
      <c r="B263" s="326">
        <v>7074026</v>
      </c>
      <c r="C263" s="322" t="s">
        <v>1554</v>
      </c>
      <c r="D263" s="320" t="s">
        <v>1555</v>
      </c>
      <c r="E263" s="323" t="s">
        <v>1556</v>
      </c>
      <c r="F263" s="320"/>
      <c r="G263" s="324">
        <v>1</v>
      </c>
      <c r="H263" s="325">
        <v>23000000</v>
      </c>
      <c r="I263" s="325">
        <v>22507188</v>
      </c>
      <c r="J263" s="325">
        <v>22507188</v>
      </c>
      <c r="K263" s="342">
        <v>1</v>
      </c>
      <c r="L263" s="348">
        <v>100</v>
      </c>
      <c r="M263" s="327">
        <f>+J263/H263*100</f>
        <v>97.857339130434781</v>
      </c>
      <c r="N263" s="263">
        <f>+L263*H263</f>
        <v>2300000000</v>
      </c>
      <c r="O263" s="219" t="s">
        <v>2508</v>
      </c>
    </row>
    <row r="264" spans="1:15" ht="17" hidden="1" thickTop="1" thickBot="1">
      <c r="A264" s="320">
        <v>95</v>
      </c>
      <c r="B264" s="326">
        <v>6872662</v>
      </c>
      <c r="C264" s="322" t="s">
        <v>1557</v>
      </c>
      <c r="D264" s="320" t="s">
        <v>1290</v>
      </c>
      <c r="E264" s="323" t="s">
        <v>1558</v>
      </c>
      <c r="F264" s="324"/>
      <c r="G264" s="324">
        <v>1</v>
      </c>
      <c r="H264" s="325">
        <v>2500000</v>
      </c>
      <c r="I264" s="325">
        <v>2500000</v>
      </c>
      <c r="J264" s="325">
        <v>2500000</v>
      </c>
      <c r="K264" s="342">
        <v>1</v>
      </c>
      <c r="L264" s="348">
        <v>100</v>
      </c>
      <c r="M264" s="327">
        <f>+J264/H264*100</f>
        <v>100</v>
      </c>
      <c r="N264" s="263">
        <f>+L264*H264</f>
        <v>250000000</v>
      </c>
      <c r="O264" s="219" t="s">
        <v>2508</v>
      </c>
    </row>
    <row r="265" spans="1:15" ht="17" hidden="1" thickTop="1" thickBot="1">
      <c r="A265" s="320">
        <v>96</v>
      </c>
      <c r="B265" s="326">
        <v>6872672</v>
      </c>
      <c r="C265" s="322" t="s">
        <v>1559</v>
      </c>
      <c r="D265" s="108" t="s">
        <v>1560</v>
      </c>
      <c r="E265" s="323" t="s">
        <v>1561</v>
      </c>
      <c r="F265" s="108"/>
      <c r="G265" s="108">
        <v>1</v>
      </c>
      <c r="H265" s="350">
        <v>56000000</v>
      </c>
      <c r="I265" s="325">
        <v>55995151</v>
      </c>
      <c r="J265" s="325">
        <v>55995151</v>
      </c>
      <c r="K265" s="342">
        <v>1</v>
      </c>
      <c r="L265" s="348">
        <v>100</v>
      </c>
      <c r="M265" s="327">
        <f>+J265/H265*100</f>
        <v>99.991341071428579</v>
      </c>
      <c r="N265" s="263">
        <f>+L265*H265</f>
        <v>5600000000</v>
      </c>
      <c r="O265" s="219" t="s">
        <v>2508</v>
      </c>
    </row>
    <row r="266" spans="1:15" ht="17" hidden="1" thickTop="1" thickBot="1">
      <c r="A266" s="107"/>
      <c r="B266" s="326"/>
      <c r="C266" s="324"/>
      <c r="D266" s="328"/>
      <c r="E266" s="107" t="s">
        <v>683</v>
      </c>
      <c r="F266" s="324"/>
      <c r="G266" s="107">
        <f>SUM(G262:G265)</f>
        <v>4</v>
      </c>
      <c r="H266" s="349">
        <f>SUM(H262:H265)</f>
        <v>84500000</v>
      </c>
      <c r="I266" s="349">
        <f>SUM(I262:I265)</f>
        <v>84002339</v>
      </c>
      <c r="J266" s="349">
        <f>SUM(J262:J265)</f>
        <v>84002339</v>
      </c>
      <c r="K266" s="338">
        <f>SUM(K262:K265)</f>
        <v>4</v>
      </c>
      <c r="L266" s="338">
        <f>+N266/H266</f>
        <v>100</v>
      </c>
      <c r="M266" s="330">
        <f>+J266/H266*100</f>
        <v>99.411052071005912</v>
      </c>
      <c r="N266" s="271">
        <f>SUM(N262:N265)</f>
        <v>8450000000</v>
      </c>
      <c r="O266" s="219" t="s">
        <v>2508</v>
      </c>
    </row>
    <row r="267" spans="1:15" ht="17" hidden="1" thickTop="1" thickBot="1">
      <c r="A267" s="319" t="s">
        <v>1562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263"/>
      <c r="O267" s="219" t="s">
        <v>2508</v>
      </c>
    </row>
    <row r="268" spans="1:15" ht="17" hidden="1" thickTop="1" thickBot="1">
      <c r="A268" s="320">
        <v>97</v>
      </c>
      <c r="B268" s="326">
        <v>7027453</v>
      </c>
      <c r="C268" s="322" t="s">
        <v>1563</v>
      </c>
      <c r="D268" s="320" t="s">
        <v>1564</v>
      </c>
      <c r="E268" s="323" t="s">
        <v>1565</v>
      </c>
      <c r="F268" s="324"/>
      <c r="G268" s="324">
        <v>1</v>
      </c>
      <c r="H268" s="325">
        <v>753000</v>
      </c>
      <c r="I268" s="325">
        <v>753000</v>
      </c>
      <c r="J268" s="325">
        <v>753000</v>
      </c>
      <c r="K268" s="326">
        <v>1</v>
      </c>
      <c r="L268" s="326">
        <v>100</v>
      </c>
      <c r="M268" s="327">
        <f>+J268/H268*100</f>
        <v>100</v>
      </c>
      <c r="N268" s="263">
        <f>+L268*H268</f>
        <v>75300000</v>
      </c>
      <c r="O268" s="219" t="s">
        <v>2508</v>
      </c>
    </row>
    <row r="269" spans="1:15" ht="17" hidden="1" thickTop="1" thickBot="1">
      <c r="A269" s="107"/>
      <c r="B269" s="326"/>
      <c r="C269" s="324"/>
      <c r="D269" s="328"/>
      <c r="E269" s="107" t="s">
        <v>692</v>
      </c>
      <c r="F269" s="324"/>
      <c r="G269" s="107">
        <f>SUM(G268)</f>
        <v>1</v>
      </c>
      <c r="H269" s="349">
        <f>SUM(H268)</f>
        <v>753000</v>
      </c>
      <c r="I269" s="349">
        <f>SUM(I268)</f>
        <v>753000</v>
      </c>
      <c r="J269" s="349">
        <f>SUM(J268)</f>
        <v>753000</v>
      </c>
      <c r="K269" s="338">
        <f>SUM(K268)</f>
        <v>1</v>
      </c>
      <c r="L269" s="338">
        <f>+N269/H269</f>
        <v>100</v>
      </c>
      <c r="M269" s="330">
        <f>+J269/H269*100</f>
        <v>100</v>
      </c>
      <c r="N269" s="271">
        <f>SUM(N268)</f>
        <v>75300000</v>
      </c>
      <c r="O269" s="219" t="s">
        <v>2508</v>
      </c>
    </row>
    <row r="270" spans="1:15" ht="17" hidden="1" thickTop="1" thickBot="1">
      <c r="A270" s="319" t="s">
        <v>1566</v>
      </c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O270" s="219" t="s">
        <v>2508</v>
      </c>
    </row>
    <row r="271" spans="1:15" ht="17" hidden="1" thickTop="1" thickBot="1">
      <c r="A271" s="320">
        <v>98</v>
      </c>
      <c r="B271" s="326">
        <v>7057516</v>
      </c>
      <c r="C271" s="322" t="s">
        <v>1567</v>
      </c>
      <c r="D271" s="320" t="s">
        <v>1568</v>
      </c>
      <c r="E271" s="323" t="s">
        <v>1569</v>
      </c>
      <c r="F271" s="324"/>
      <c r="G271" s="324">
        <v>1</v>
      </c>
      <c r="H271" s="325">
        <v>20000000</v>
      </c>
      <c r="I271" s="342">
        <v>19260850</v>
      </c>
      <c r="J271" s="342">
        <v>19260850</v>
      </c>
      <c r="K271" s="342">
        <v>1</v>
      </c>
      <c r="L271" s="348">
        <v>100</v>
      </c>
      <c r="M271" s="327">
        <f>+J271/H271*100</f>
        <v>96.304249999999996</v>
      </c>
      <c r="N271" s="263">
        <f>+L271*H271</f>
        <v>2000000000</v>
      </c>
      <c r="O271" s="219" t="s">
        <v>2508</v>
      </c>
    </row>
    <row r="272" spans="1:15" ht="17" hidden="1" thickTop="1" thickBot="1">
      <c r="A272" s="320">
        <v>99</v>
      </c>
      <c r="B272" s="326">
        <v>7057519</v>
      </c>
      <c r="C272" s="322" t="s">
        <v>1570</v>
      </c>
      <c r="D272" s="320" t="s">
        <v>1571</v>
      </c>
      <c r="E272" s="323" t="s">
        <v>1572</v>
      </c>
      <c r="F272" s="324"/>
      <c r="G272" s="324">
        <v>1</v>
      </c>
      <c r="H272" s="325">
        <v>30000000</v>
      </c>
      <c r="I272" s="342">
        <v>29290558</v>
      </c>
      <c r="J272" s="342"/>
      <c r="K272" s="342"/>
      <c r="L272" s="348">
        <v>70</v>
      </c>
      <c r="M272" s="327">
        <f>+J272/H272*100</f>
        <v>0</v>
      </c>
      <c r="N272" s="263">
        <f>+L272*H272</f>
        <v>2100000000</v>
      </c>
      <c r="O272" s="219" t="s">
        <v>2508</v>
      </c>
    </row>
    <row r="273" spans="1:256" ht="17" hidden="1" thickTop="1" thickBot="1">
      <c r="A273" s="320"/>
      <c r="B273" s="338"/>
      <c r="C273" s="324"/>
      <c r="D273" s="328"/>
      <c r="E273" s="107" t="s">
        <v>696</v>
      </c>
      <c r="F273" s="324"/>
      <c r="G273" s="107">
        <f>SUM(G271:G272)</f>
        <v>2</v>
      </c>
      <c r="H273" s="349">
        <f>SUM(H271:H272)</f>
        <v>50000000</v>
      </c>
      <c r="I273" s="349">
        <f>SUM(I271:I272)</f>
        <v>48551408</v>
      </c>
      <c r="J273" s="349">
        <f>SUM(J271:J272)</f>
        <v>19260850</v>
      </c>
      <c r="K273" s="349">
        <f>SUM(K271:K272)</f>
        <v>1</v>
      </c>
      <c r="L273" s="349">
        <f>+N273/H273</f>
        <v>82</v>
      </c>
      <c r="M273" s="339">
        <f>+J273/H273*100</f>
        <v>38.521699999999996</v>
      </c>
      <c r="N273" s="271">
        <f>SUM(N271:N272)</f>
        <v>4100000000</v>
      </c>
      <c r="O273" s="219" t="s">
        <v>2508</v>
      </c>
    </row>
    <row r="274" spans="1:256" ht="17" hidden="1" thickTop="1" thickBot="1">
      <c r="A274" s="319" t="s">
        <v>1573</v>
      </c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263"/>
      <c r="O274" s="219" t="s">
        <v>2508</v>
      </c>
    </row>
    <row r="275" spans="1:256" ht="17" hidden="1" thickTop="1" thickBot="1">
      <c r="A275" s="320">
        <v>100</v>
      </c>
      <c r="B275" s="326">
        <v>6615848</v>
      </c>
      <c r="C275" s="351" t="s">
        <v>1574</v>
      </c>
      <c r="D275" s="320" t="s">
        <v>1575</v>
      </c>
      <c r="E275" s="323" t="s">
        <v>1576</v>
      </c>
      <c r="F275" s="324"/>
      <c r="G275" s="324">
        <v>1</v>
      </c>
      <c r="H275" s="325">
        <v>25000000</v>
      </c>
      <c r="I275" s="325">
        <v>25000000</v>
      </c>
      <c r="J275" s="325">
        <v>25000000</v>
      </c>
      <c r="K275" s="326">
        <v>1</v>
      </c>
      <c r="L275" s="326">
        <v>100</v>
      </c>
      <c r="M275" s="327">
        <f>+J275/H275*100</f>
        <v>100</v>
      </c>
      <c r="N275" s="263">
        <f>+L275*H275</f>
        <v>2500000000</v>
      </c>
      <c r="O275" s="219" t="s">
        <v>2508</v>
      </c>
    </row>
    <row r="276" spans="1:256" ht="17" hidden="1" thickTop="1" thickBot="1">
      <c r="A276" s="320">
        <v>101</v>
      </c>
      <c r="B276" s="326">
        <v>7819061</v>
      </c>
      <c r="C276" s="322" t="s">
        <v>1577</v>
      </c>
      <c r="D276" s="320" t="s">
        <v>1578</v>
      </c>
      <c r="E276" s="323" t="s">
        <v>1579</v>
      </c>
      <c r="F276" s="324"/>
      <c r="G276" s="324">
        <v>1</v>
      </c>
      <c r="H276" s="325">
        <v>600000</v>
      </c>
      <c r="I276" s="325">
        <v>600000</v>
      </c>
      <c r="J276" s="325">
        <v>600000</v>
      </c>
      <c r="K276" s="326">
        <v>1</v>
      </c>
      <c r="L276" s="326">
        <v>100</v>
      </c>
      <c r="M276" s="327">
        <f>+J276/H276*100</f>
        <v>100</v>
      </c>
      <c r="N276" s="263">
        <f>+L276*H276</f>
        <v>60000000</v>
      </c>
      <c r="O276" s="219" t="s">
        <v>2508</v>
      </c>
    </row>
    <row r="277" spans="1:256" ht="17" hidden="1" thickTop="1" thickBot="1">
      <c r="A277" s="320">
        <v>102</v>
      </c>
      <c r="B277" s="326"/>
      <c r="C277" s="322" t="s">
        <v>1580</v>
      </c>
      <c r="D277" s="320" t="s">
        <v>1581</v>
      </c>
      <c r="E277" s="323" t="s">
        <v>1582</v>
      </c>
      <c r="F277" s="324"/>
      <c r="G277" s="324">
        <v>1</v>
      </c>
      <c r="H277" s="325">
        <v>350000</v>
      </c>
      <c r="I277" s="325">
        <v>350000</v>
      </c>
      <c r="J277" s="325">
        <v>350000</v>
      </c>
      <c r="K277" s="326">
        <v>1</v>
      </c>
      <c r="L277" s="326">
        <v>100</v>
      </c>
      <c r="M277" s="327">
        <f>+J277/H277*100</f>
        <v>100</v>
      </c>
      <c r="N277" s="263">
        <f>+L277*H277</f>
        <v>35000000</v>
      </c>
      <c r="O277" s="219" t="s">
        <v>2508</v>
      </c>
    </row>
    <row r="278" spans="1:256" ht="17" hidden="1" thickTop="1" thickBot="1">
      <c r="A278" s="320"/>
      <c r="B278" s="326"/>
      <c r="C278" s="320"/>
      <c r="D278" s="320"/>
      <c r="E278" s="107" t="s">
        <v>1583</v>
      </c>
      <c r="F278" s="324"/>
      <c r="G278" s="107">
        <f>SUM(G275:G277)</f>
        <v>3</v>
      </c>
      <c r="H278" s="349">
        <f>SUM(H275:H277)</f>
        <v>25950000</v>
      </c>
      <c r="I278" s="349">
        <f>SUM(I275:I277)</f>
        <v>25950000</v>
      </c>
      <c r="J278" s="349">
        <f>SUM(J275:J277)</f>
        <v>25950000</v>
      </c>
      <c r="K278" s="338">
        <f>SUM(K275:K277)</f>
        <v>3</v>
      </c>
      <c r="L278" s="338">
        <f>+N278/H278</f>
        <v>100</v>
      </c>
      <c r="M278" s="330">
        <f>+J278/H278*100</f>
        <v>100</v>
      </c>
      <c r="N278" s="271">
        <f>SUM(N275:N277)</f>
        <v>2595000000</v>
      </c>
      <c r="O278" s="219" t="s">
        <v>2508</v>
      </c>
    </row>
    <row r="279" spans="1:256" ht="17" hidden="1" thickTop="1" thickBot="1">
      <c r="A279" s="319" t="s">
        <v>1584</v>
      </c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O279" s="219" t="s">
        <v>2508</v>
      </c>
    </row>
    <row r="280" spans="1:256" ht="17" hidden="1" thickTop="1" thickBot="1">
      <c r="A280" s="320">
        <v>103</v>
      </c>
      <c r="B280" s="326">
        <v>7058730</v>
      </c>
      <c r="C280" s="322" t="s">
        <v>1585</v>
      </c>
      <c r="D280" s="320" t="s">
        <v>1575</v>
      </c>
      <c r="E280" s="323" t="s">
        <v>1586</v>
      </c>
      <c r="F280" s="324"/>
      <c r="G280" s="324">
        <v>1</v>
      </c>
      <c r="H280" s="325">
        <v>90000000</v>
      </c>
      <c r="I280" s="325">
        <v>88729320</v>
      </c>
      <c r="J280" s="325">
        <v>88729320</v>
      </c>
      <c r="K280" s="107">
        <v>1</v>
      </c>
      <c r="L280" s="342">
        <v>100</v>
      </c>
      <c r="M280" s="339">
        <f>+J280/H280*100</f>
        <v>98.588133333333332</v>
      </c>
      <c r="N280" s="263">
        <f>+L280*H280</f>
        <v>9000000000</v>
      </c>
      <c r="O280" s="219" t="s">
        <v>2508</v>
      </c>
    </row>
    <row r="281" spans="1:256" ht="17" hidden="1" thickTop="1" thickBot="1">
      <c r="A281" s="324"/>
      <c r="B281" s="326"/>
      <c r="C281" s="324"/>
      <c r="D281" s="324"/>
      <c r="E281" s="107"/>
      <c r="F281" s="324"/>
      <c r="G281" s="107">
        <f>SUM(G280)</f>
        <v>1</v>
      </c>
      <c r="H281" s="349">
        <f>SUM(H280)</f>
        <v>90000000</v>
      </c>
      <c r="I281" s="349">
        <f>SUM(I280)</f>
        <v>88729320</v>
      </c>
      <c r="J281" s="349">
        <f>SUM(J280)</f>
        <v>88729320</v>
      </c>
      <c r="K281" s="107">
        <f>SUM(K280)</f>
        <v>1</v>
      </c>
      <c r="L281" s="349">
        <f>+N281/H281</f>
        <v>100</v>
      </c>
      <c r="M281" s="339">
        <f>+J281/H281*100</f>
        <v>98.588133333333332</v>
      </c>
      <c r="N281" s="271">
        <f>SUM(N280)</f>
        <v>9000000000</v>
      </c>
      <c r="O281" s="219" t="s">
        <v>2508</v>
      </c>
    </row>
    <row r="282" spans="1:256" ht="17" hidden="1" thickTop="1" thickBot="1">
      <c r="A282" s="324"/>
      <c r="B282" s="326"/>
      <c r="C282" s="320"/>
      <c r="D282" s="107"/>
      <c r="E282" s="107" t="s">
        <v>1587</v>
      </c>
      <c r="F282" s="107"/>
      <c r="G282" s="352">
        <f>+G157+G160+G199+G202+G206+G244+G247+G260+G266+G269+G273+G278+G281</f>
        <v>1491</v>
      </c>
      <c r="H282" s="353">
        <f>+H157+H160+H199+H202+H206+H244+H247+H260+H266+H269+H273+H278+H281</f>
        <v>1112239000</v>
      </c>
      <c r="I282" s="354">
        <f>+I157+I160+I199+I202+I206+I244+I247+I260+I266+I269+I273+I278+I281</f>
        <v>1097180401</v>
      </c>
      <c r="J282" s="353">
        <f>+J157+J160+J199+J202+J206+J244+J247+J260+J266+J269+J273+J278+J281</f>
        <v>985069395</v>
      </c>
      <c r="K282" s="352">
        <f>+K157+K160+K199+K202+K206+K244+K247+K260+K266+K269+K273+K278+K281</f>
        <v>1436</v>
      </c>
      <c r="L282" s="355">
        <f>+N282/H282</f>
        <v>97.57246419159911</v>
      </c>
      <c r="M282" s="356">
        <f>+J282/H282*100</f>
        <v>88.566341856381598</v>
      </c>
      <c r="N282" s="284">
        <f>+N157+N160+N199+N202+N206+N244+N247+N260+N266+N269+N273+N278+N281</f>
        <v>108523900000</v>
      </c>
      <c r="O282" s="219" t="s">
        <v>2508</v>
      </c>
    </row>
    <row r="283" spans="1:256" s="250" customFormat="1" ht="17" hidden="1" thickTop="1" thickBot="1">
      <c r="N283" s="263"/>
      <c r="O283" s="219" t="s">
        <v>2508</v>
      </c>
      <c r="P283" s="357"/>
      <c r="Q283" s="357"/>
      <c r="R283" s="357"/>
      <c r="S283" s="357"/>
      <c r="T283" s="357"/>
      <c r="U283" s="357"/>
      <c r="V283" s="357"/>
      <c r="W283" s="357"/>
      <c r="X283" s="357"/>
      <c r="Y283" s="357"/>
      <c r="Z283" s="357"/>
      <c r="AA283" s="358"/>
      <c r="AB283" s="358"/>
      <c r="AC283" s="358"/>
      <c r="AD283" s="358"/>
      <c r="AE283" s="358"/>
      <c r="AF283" s="358"/>
      <c r="AG283" s="358"/>
      <c r="AH283" s="358"/>
      <c r="AI283" s="358"/>
      <c r="AJ283" s="358"/>
      <c r="AK283" s="358"/>
      <c r="AL283" s="358"/>
      <c r="AM283" s="358"/>
      <c r="AN283" s="358"/>
      <c r="AO283" s="358"/>
      <c r="AP283" s="358"/>
      <c r="AQ283" s="358"/>
      <c r="AR283" s="358"/>
      <c r="AS283" s="358"/>
      <c r="AT283" s="358"/>
      <c r="AU283" s="358"/>
      <c r="AV283" s="358"/>
      <c r="AW283" s="358"/>
      <c r="AX283" s="358"/>
      <c r="AY283" s="358"/>
      <c r="AZ283" s="358"/>
      <c r="BA283" s="358"/>
      <c r="BB283" s="358"/>
      <c r="BC283" s="358"/>
      <c r="BD283" s="358"/>
      <c r="BE283" s="358"/>
      <c r="BF283" s="358"/>
      <c r="BG283" s="358"/>
      <c r="BH283" s="358"/>
      <c r="BI283" s="358"/>
      <c r="BJ283" s="358"/>
      <c r="BK283" s="358"/>
      <c r="BL283" s="358"/>
      <c r="BM283" s="358"/>
      <c r="BN283" s="358"/>
      <c r="BO283" s="358"/>
      <c r="BP283" s="358"/>
      <c r="BQ283" s="358"/>
      <c r="BR283" s="358"/>
      <c r="BS283" s="358"/>
      <c r="BT283" s="358"/>
      <c r="BU283" s="358"/>
      <c r="BV283" s="358"/>
      <c r="BW283" s="358"/>
      <c r="BX283" s="358"/>
      <c r="BY283" s="358"/>
      <c r="BZ283" s="358"/>
      <c r="CA283" s="358"/>
      <c r="CB283" s="358"/>
      <c r="CC283" s="358"/>
      <c r="CD283" s="358"/>
      <c r="CE283" s="358"/>
      <c r="CF283" s="358"/>
      <c r="CG283" s="358"/>
      <c r="CH283" s="358"/>
      <c r="CI283" s="358"/>
      <c r="CJ283" s="358"/>
      <c r="CK283" s="358"/>
      <c r="CL283" s="358"/>
      <c r="CM283" s="358"/>
      <c r="CN283" s="358"/>
      <c r="CO283" s="358"/>
      <c r="CP283" s="358"/>
      <c r="CQ283" s="358"/>
      <c r="CR283" s="358"/>
      <c r="CS283" s="358"/>
      <c r="CT283" s="358"/>
      <c r="CU283" s="358"/>
      <c r="CV283" s="358"/>
      <c r="CW283" s="358"/>
      <c r="CX283" s="358"/>
      <c r="CY283" s="358"/>
      <c r="CZ283" s="358"/>
      <c r="DA283" s="358"/>
      <c r="DB283" s="358"/>
      <c r="DC283" s="358"/>
      <c r="DD283" s="358"/>
      <c r="DE283" s="358"/>
      <c r="DF283" s="358"/>
      <c r="DG283" s="358"/>
      <c r="DH283" s="358"/>
      <c r="DI283" s="358"/>
      <c r="DJ283" s="358"/>
      <c r="DK283" s="358"/>
      <c r="DL283" s="358"/>
      <c r="DM283" s="358"/>
      <c r="DN283" s="358"/>
      <c r="DO283" s="358"/>
      <c r="DP283" s="358"/>
      <c r="DQ283" s="358"/>
      <c r="DR283" s="358"/>
      <c r="DS283" s="358"/>
      <c r="DT283" s="358"/>
      <c r="DU283" s="358"/>
      <c r="DV283" s="358"/>
      <c r="DW283" s="358"/>
      <c r="DX283" s="358"/>
      <c r="DY283" s="358"/>
      <c r="DZ283" s="358"/>
      <c r="EA283" s="358"/>
      <c r="EB283" s="358"/>
      <c r="EC283" s="358"/>
      <c r="ED283" s="358"/>
      <c r="EE283" s="358"/>
      <c r="EF283" s="358"/>
      <c r="EG283" s="358"/>
      <c r="EH283" s="358"/>
      <c r="EI283" s="358"/>
      <c r="EJ283" s="358"/>
      <c r="EK283" s="358"/>
      <c r="EL283" s="358"/>
      <c r="EM283" s="358"/>
      <c r="EN283" s="358"/>
      <c r="EO283" s="358"/>
      <c r="EP283" s="358"/>
      <c r="EQ283" s="358"/>
      <c r="ER283" s="358"/>
      <c r="ES283" s="358"/>
      <c r="ET283" s="358"/>
      <c r="EU283" s="358"/>
      <c r="EV283" s="358"/>
      <c r="EW283" s="358"/>
      <c r="EX283" s="358"/>
      <c r="EY283" s="358"/>
      <c r="EZ283" s="358"/>
      <c r="FA283" s="358"/>
      <c r="FB283" s="358"/>
      <c r="FC283" s="358"/>
      <c r="FD283" s="358"/>
      <c r="FE283" s="358"/>
      <c r="FF283" s="358"/>
      <c r="FG283" s="358"/>
      <c r="FH283" s="358"/>
      <c r="FI283" s="358"/>
      <c r="FJ283" s="358"/>
      <c r="FK283" s="358"/>
      <c r="FL283" s="358"/>
      <c r="FM283" s="358"/>
      <c r="FN283" s="358"/>
      <c r="FO283" s="358"/>
      <c r="FP283" s="358"/>
      <c r="FQ283" s="358"/>
      <c r="FR283" s="358"/>
      <c r="FS283" s="358"/>
      <c r="FT283" s="358"/>
      <c r="FU283" s="358"/>
      <c r="FV283" s="358"/>
      <c r="FW283" s="358"/>
      <c r="FX283" s="358"/>
      <c r="FY283" s="358"/>
      <c r="FZ283" s="358"/>
      <c r="GA283" s="358"/>
      <c r="GB283" s="358"/>
      <c r="GC283" s="358"/>
      <c r="GD283" s="358"/>
      <c r="GE283" s="358"/>
      <c r="GF283" s="358"/>
      <c r="GG283" s="358"/>
      <c r="GH283" s="358"/>
      <c r="GI283" s="358"/>
      <c r="GJ283" s="358"/>
      <c r="GK283" s="358"/>
      <c r="GL283" s="358"/>
      <c r="GM283" s="358"/>
      <c r="GN283" s="358"/>
      <c r="GO283" s="358"/>
      <c r="GP283" s="358"/>
      <c r="GQ283" s="358"/>
      <c r="GR283" s="358"/>
      <c r="GS283" s="358"/>
      <c r="GT283" s="358"/>
      <c r="GU283" s="358"/>
      <c r="GV283" s="358"/>
      <c r="GW283" s="358"/>
      <c r="GX283" s="358"/>
      <c r="GY283" s="358"/>
      <c r="GZ283" s="358"/>
      <c r="HA283" s="358"/>
      <c r="HB283" s="358"/>
      <c r="HC283" s="358"/>
      <c r="HD283" s="358"/>
      <c r="HE283" s="358"/>
      <c r="HF283" s="358"/>
      <c r="HG283" s="358"/>
      <c r="HH283" s="358"/>
      <c r="HI283" s="358"/>
      <c r="HJ283" s="358"/>
      <c r="HK283" s="358"/>
      <c r="HL283" s="358"/>
      <c r="HM283" s="358"/>
      <c r="HN283" s="358"/>
      <c r="HO283" s="358"/>
      <c r="HP283" s="358"/>
      <c r="HQ283" s="358"/>
      <c r="HR283" s="358"/>
      <c r="HS283" s="358"/>
      <c r="HT283" s="358"/>
      <c r="HU283" s="358"/>
      <c r="HV283" s="358"/>
      <c r="HW283" s="358"/>
      <c r="HX283" s="358"/>
      <c r="HY283" s="358"/>
      <c r="HZ283" s="358"/>
      <c r="IA283" s="358"/>
      <c r="IB283" s="358"/>
      <c r="IC283" s="358"/>
      <c r="ID283" s="358"/>
      <c r="IE283" s="358"/>
      <c r="IF283" s="358"/>
      <c r="IG283" s="358"/>
      <c r="IH283" s="358"/>
      <c r="II283" s="358"/>
      <c r="IJ283" s="358"/>
      <c r="IK283" s="358"/>
      <c r="IL283" s="358"/>
      <c r="IM283" s="358"/>
      <c r="IN283" s="358"/>
      <c r="IO283" s="358"/>
      <c r="IP283" s="358"/>
      <c r="IQ283" s="358"/>
      <c r="IR283" s="358"/>
      <c r="IS283" s="358"/>
      <c r="IT283" s="358"/>
      <c r="IU283" s="358"/>
      <c r="IV283" s="358"/>
    </row>
    <row r="284" spans="1:256" ht="17" hidden="1" thickTop="1" thickBot="1">
      <c r="N284" s="263"/>
      <c r="O284" s="219" t="s">
        <v>2508</v>
      </c>
    </row>
    <row r="285" spans="1:256" ht="17" hidden="1" thickTop="1" thickBot="1">
      <c r="N285" s="263"/>
      <c r="O285" s="219" t="s">
        <v>2508</v>
      </c>
    </row>
    <row r="286" spans="1:256" ht="17" hidden="1" thickTop="1" thickBot="1">
      <c r="N286" s="263"/>
      <c r="O286" s="219" t="s">
        <v>2508</v>
      </c>
    </row>
    <row r="287" spans="1:256" ht="17" hidden="1" thickTop="1" thickBot="1">
      <c r="N287" s="263"/>
      <c r="O287" s="219" t="s">
        <v>2508</v>
      </c>
    </row>
    <row r="288" spans="1:256" ht="26" hidden="1" thickTop="1" thickBot="1">
      <c r="A288" s="316" t="s">
        <v>1588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263"/>
      <c r="O288" s="219" t="s">
        <v>2508</v>
      </c>
    </row>
    <row r="289" spans="1:15" ht="17" hidden="1" thickTop="1" thickBot="1">
      <c r="A289" s="100" t="s">
        <v>410</v>
      </c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263"/>
      <c r="O289" s="219" t="s">
        <v>2508</v>
      </c>
    </row>
    <row r="290" spans="1:15" ht="17" hidden="1" thickTop="1" thickBot="1">
      <c r="A290" s="317" t="s">
        <v>408</v>
      </c>
      <c r="B290" s="318" t="s">
        <v>407</v>
      </c>
      <c r="C290" s="317" t="s">
        <v>406</v>
      </c>
      <c r="D290" s="317" t="s">
        <v>405</v>
      </c>
      <c r="E290" s="317" t="s">
        <v>404</v>
      </c>
      <c r="F290" s="317" t="s">
        <v>403</v>
      </c>
      <c r="G290" s="317" t="s">
        <v>1589</v>
      </c>
      <c r="H290" s="317" t="s">
        <v>401</v>
      </c>
      <c r="I290" s="317" t="s">
        <v>400</v>
      </c>
      <c r="J290" s="317" t="s">
        <v>399</v>
      </c>
      <c r="K290" s="317" t="s">
        <v>398</v>
      </c>
      <c r="L290" s="317" t="s">
        <v>397</v>
      </c>
      <c r="M290" s="317" t="s">
        <v>396</v>
      </c>
      <c r="O290" s="219" t="s">
        <v>2508</v>
      </c>
    </row>
    <row r="291" spans="1:15" ht="17" hidden="1" thickTop="1" thickBot="1">
      <c r="A291" s="319" t="s">
        <v>1278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O291" s="219" t="s">
        <v>2508</v>
      </c>
    </row>
    <row r="292" spans="1:15" ht="17" hidden="1" thickTop="1" thickBot="1">
      <c r="A292" s="320">
        <v>1</v>
      </c>
      <c r="B292" s="320">
        <v>6953278</v>
      </c>
      <c r="C292" s="320" t="s">
        <v>1590</v>
      </c>
      <c r="D292" s="359" t="s">
        <v>1591</v>
      </c>
      <c r="E292" s="323" t="s">
        <v>1592</v>
      </c>
      <c r="F292" s="320"/>
      <c r="G292" s="320">
        <v>1</v>
      </c>
      <c r="H292" s="360">
        <v>3000000</v>
      </c>
      <c r="I292" s="360">
        <v>3000000</v>
      </c>
      <c r="J292" s="360">
        <v>3000000</v>
      </c>
      <c r="K292" s="320">
        <v>1</v>
      </c>
      <c r="L292" s="320">
        <v>100</v>
      </c>
      <c r="M292" s="361">
        <f>+J292/H292*100</f>
        <v>100</v>
      </c>
      <c r="N292" s="263">
        <f>+L292*H292</f>
        <v>300000000</v>
      </c>
      <c r="O292" s="219" t="s">
        <v>2508</v>
      </c>
    </row>
    <row r="293" spans="1:15" ht="17" hidden="1" thickTop="1" thickBot="1">
      <c r="A293" s="320">
        <v>2</v>
      </c>
      <c r="B293" s="320">
        <v>7040501</v>
      </c>
      <c r="C293" s="320" t="s">
        <v>1593</v>
      </c>
      <c r="D293" s="320" t="s">
        <v>1594</v>
      </c>
      <c r="E293" s="323" t="s">
        <v>1595</v>
      </c>
      <c r="F293" s="320"/>
      <c r="G293" s="320">
        <v>1</v>
      </c>
      <c r="H293" s="360">
        <v>4500000</v>
      </c>
      <c r="I293" s="360">
        <v>4500000</v>
      </c>
      <c r="J293" s="360">
        <v>4500000</v>
      </c>
      <c r="K293" s="320">
        <v>1</v>
      </c>
      <c r="L293" s="320">
        <v>100</v>
      </c>
      <c r="M293" s="361">
        <f>+J293/H293*100</f>
        <v>100</v>
      </c>
      <c r="N293" s="263">
        <f>+L293*H293</f>
        <v>450000000</v>
      </c>
      <c r="O293" s="219" t="s">
        <v>2508</v>
      </c>
    </row>
    <row r="294" spans="1:15" ht="17" hidden="1" thickTop="1" thickBot="1">
      <c r="A294" s="320">
        <v>3</v>
      </c>
      <c r="B294" s="320">
        <v>6645782</v>
      </c>
      <c r="C294" s="320" t="s">
        <v>1596</v>
      </c>
      <c r="D294" s="320" t="s">
        <v>1597</v>
      </c>
      <c r="E294" s="323" t="s">
        <v>1598</v>
      </c>
      <c r="F294" s="320"/>
      <c r="G294" s="320">
        <v>1</v>
      </c>
      <c r="H294" s="360">
        <v>3900000</v>
      </c>
      <c r="I294" s="360">
        <v>3900000</v>
      </c>
      <c r="J294" s="360">
        <v>3900000</v>
      </c>
      <c r="K294" s="320">
        <v>1</v>
      </c>
      <c r="L294" s="320">
        <v>100</v>
      </c>
      <c r="M294" s="361">
        <f>+J294/H294*100</f>
        <v>100</v>
      </c>
      <c r="N294" s="263">
        <f>+L294*H294</f>
        <v>390000000</v>
      </c>
      <c r="O294" s="219" t="s">
        <v>2508</v>
      </c>
    </row>
    <row r="295" spans="1:15" ht="17" hidden="1" thickTop="1" thickBot="1">
      <c r="A295" s="320">
        <v>4</v>
      </c>
      <c r="B295" s="320"/>
      <c r="C295" s="320" t="s">
        <v>1599</v>
      </c>
      <c r="D295" s="320" t="s">
        <v>1600</v>
      </c>
      <c r="E295" s="323" t="s">
        <v>1601</v>
      </c>
      <c r="F295" s="320"/>
      <c r="G295" s="320">
        <v>1</v>
      </c>
      <c r="H295" s="360">
        <v>80000000</v>
      </c>
      <c r="I295" s="360" t="s">
        <v>1602</v>
      </c>
      <c r="J295" s="360"/>
      <c r="K295" s="320"/>
      <c r="L295" s="320"/>
      <c r="M295" s="361">
        <f>+J295/H295*100</f>
        <v>0</v>
      </c>
      <c r="N295" s="263">
        <f>+L295*H295</f>
        <v>0</v>
      </c>
      <c r="O295" s="219" t="s">
        <v>2508</v>
      </c>
    </row>
    <row r="296" spans="1:15" ht="17" hidden="1" thickTop="1" thickBot="1">
      <c r="A296" s="320"/>
      <c r="B296" s="320"/>
      <c r="C296" s="320"/>
      <c r="D296" s="320"/>
      <c r="E296" s="320"/>
      <c r="F296" s="362" t="s">
        <v>1603</v>
      </c>
      <c r="G296" s="318">
        <f>SUM(G292:G295)</f>
        <v>4</v>
      </c>
      <c r="H296" s="363">
        <f>SUM(H292:H295)</f>
        <v>91400000</v>
      </c>
      <c r="I296" s="363">
        <f>SUM(I292:I295)</f>
        <v>11400000</v>
      </c>
      <c r="J296" s="363">
        <f>SUM(J292:J295)</f>
        <v>11400000</v>
      </c>
      <c r="K296" s="363">
        <f>SUM(K292:K295)</f>
        <v>3</v>
      </c>
      <c r="L296" s="318">
        <f>+N296/H296</f>
        <v>12.472647702407002</v>
      </c>
      <c r="M296" s="364">
        <f>+J296/H296*100</f>
        <v>12.472647702407002</v>
      </c>
      <c r="N296" s="271">
        <f>SUM(N292:N295)</f>
        <v>1140000000</v>
      </c>
      <c r="O296" s="219" t="s">
        <v>2508</v>
      </c>
    </row>
    <row r="297" spans="1:15" ht="17" hidden="1" thickTop="1" thickBot="1">
      <c r="A297" s="362" t="s">
        <v>1604</v>
      </c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0"/>
      <c r="M297" s="320"/>
      <c r="O297" s="219" t="s">
        <v>2508</v>
      </c>
    </row>
    <row r="298" spans="1:15" ht="17" hidden="1" thickTop="1" thickBot="1">
      <c r="A298" s="320">
        <v>5</v>
      </c>
      <c r="B298" s="320">
        <v>6992265</v>
      </c>
      <c r="C298" s="320" t="s">
        <v>1605</v>
      </c>
      <c r="D298" s="320" t="s">
        <v>1606</v>
      </c>
      <c r="E298" s="323" t="s">
        <v>1607</v>
      </c>
      <c r="F298" s="320"/>
      <c r="G298" s="320">
        <v>1</v>
      </c>
      <c r="H298" s="360">
        <v>10000000</v>
      </c>
      <c r="I298" s="360">
        <v>9975000</v>
      </c>
      <c r="J298" s="360">
        <v>9975000</v>
      </c>
      <c r="K298" s="360">
        <v>1</v>
      </c>
      <c r="L298" s="320">
        <v>100</v>
      </c>
      <c r="M298" s="361">
        <f>+J298/H298*100</f>
        <v>99.75</v>
      </c>
      <c r="N298" s="221">
        <f>+L298*H298</f>
        <v>1000000000</v>
      </c>
      <c r="O298" s="219" t="s">
        <v>2508</v>
      </c>
    </row>
    <row r="299" spans="1:15" ht="17" hidden="1" thickTop="1" thickBot="1">
      <c r="A299" s="320">
        <v>6</v>
      </c>
      <c r="B299" s="320">
        <v>6992257</v>
      </c>
      <c r="C299" s="320" t="s">
        <v>1608</v>
      </c>
      <c r="D299" s="320" t="s">
        <v>1609</v>
      </c>
      <c r="E299" s="323" t="s">
        <v>1610</v>
      </c>
      <c r="F299" s="320"/>
      <c r="G299" s="320">
        <v>1</v>
      </c>
      <c r="H299" s="360">
        <v>4900000</v>
      </c>
      <c r="I299" s="360">
        <v>4900000</v>
      </c>
      <c r="J299" s="360">
        <v>4900000</v>
      </c>
      <c r="K299" s="360">
        <v>1</v>
      </c>
      <c r="L299" s="320">
        <v>100</v>
      </c>
      <c r="M299" s="361">
        <f>+J299/H299*100</f>
        <v>100</v>
      </c>
      <c r="N299" s="221">
        <f>+L299*H299</f>
        <v>490000000</v>
      </c>
      <c r="O299" s="219" t="s">
        <v>2508</v>
      </c>
    </row>
    <row r="300" spans="1:15" ht="17" hidden="1" thickTop="1" thickBot="1">
      <c r="A300" s="320">
        <v>7</v>
      </c>
      <c r="B300" s="320">
        <v>5834735</v>
      </c>
      <c r="C300" s="320" t="s">
        <v>1611</v>
      </c>
      <c r="D300" s="320" t="s">
        <v>1612</v>
      </c>
      <c r="E300" s="320" t="s">
        <v>1613</v>
      </c>
      <c r="F300" s="320"/>
      <c r="G300" s="320">
        <v>1</v>
      </c>
      <c r="H300" s="360">
        <v>20000000</v>
      </c>
      <c r="I300" s="360">
        <v>19998707</v>
      </c>
      <c r="J300" s="360">
        <v>19998707</v>
      </c>
      <c r="K300" s="360">
        <v>1</v>
      </c>
      <c r="L300" s="320">
        <v>100</v>
      </c>
      <c r="M300" s="361">
        <f>+J300/H300*100</f>
        <v>99.993534999999994</v>
      </c>
      <c r="N300" s="221">
        <f>+L300*H300</f>
        <v>2000000000</v>
      </c>
      <c r="O300" s="219" t="s">
        <v>2508</v>
      </c>
    </row>
    <row r="301" spans="1:15" ht="17" hidden="1" thickTop="1" thickBot="1">
      <c r="A301" s="320"/>
      <c r="B301" s="320"/>
      <c r="C301" s="320"/>
      <c r="D301" s="320"/>
      <c r="E301" s="320"/>
      <c r="F301" s="362" t="s">
        <v>348</v>
      </c>
      <c r="G301" s="362">
        <f>SUM(G298:G300)</f>
        <v>3</v>
      </c>
      <c r="H301" s="365">
        <f>SUM(H298:H300)</f>
        <v>34900000</v>
      </c>
      <c r="I301" s="365">
        <f>SUM(I298:I300)</f>
        <v>34873707</v>
      </c>
      <c r="J301" s="365">
        <f>SUM(J298:J300)</f>
        <v>34873707</v>
      </c>
      <c r="K301" s="365">
        <f>SUM(K298:K300)</f>
        <v>3</v>
      </c>
      <c r="L301" s="318">
        <f>+N301/H301</f>
        <v>100</v>
      </c>
      <c r="M301" s="364">
        <f>+J301/H301*100</f>
        <v>99.924661891117481</v>
      </c>
      <c r="N301" s="241">
        <f>SUM(N298:N300)</f>
        <v>3490000000</v>
      </c>
      <c r="O301" s="219" t="s">
        <v>2508</v>
      </c>
    </row>
    <row r="302" spans="1:15" ht="17" hidden="1" thickTop="1" thickBot="1">
      <c r="A302" s="319" t="s">
        <v>1614</v>
      </c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O302" s="219" t="s">
        <v>2508</v>
      </c>
    </row>
    <row r="303" spans="1:15" ht="17" hidden="1" thickTop="1" thickBot="1">
      <c r="A303" s="320">
        <v>8</v>
      </c>
      <c r="B303" s="320">
        <v>7122180</v>
      </c>
      <c r="C303" s="320" t="s">
        <v>1615</v>
      </c>
      <c r="D303" s="320" t="s">
        <v>1616</v>
      </c>
      <c r="E303" s="323" t="s">
        <v>1617</v>
      </c>
      <c r="F303" s="320"/>
      <c r="G303" s="320">
        <v>1</v>
      </c>
      <c r="H303" s="360">
        <v>1000000</v>
      </c>
      <c r="I303" s="360">
        <v>1000000</v>
      </c>
      <c r="J303" s="360">
        <v>1000000</v>
      </c>
      <c r="K303" s="108">
        <v>1</v>
      </c>
      <c r="L303" s="108">
        <v>100</v>
      </c>
      <c r="M303" s="361">
        <f>+J303/H303*100</f>
        <v>100</v>
      </c>
      <c r="N303" s="221">
        <f>+L303*H303</f>
        <v>100000000</v>
      </c>
      <c r="O303" s="219" t="s">
        <v>2508</v>
      </c>
    </row>
    <row r="304" spans="1:15" ht="17" hidden="1" thickTop="1" thickBot="1">
      <c r="A304" s="320">
        <v>9</v>
      </c>
      <c r="B304" s="320">
        <v>7122178</v>
      </c>
      <c r="C304" s="320" t="s">
        <v>1618</v>
      </c>
      <c r="D304" s="320" t="s">
        <v>1619</v>
      </c>
      <c r="E304" s="320" t="s">
        <v>1620</v>
      </c>
      <c r="F304" s="320"/>
      <c r="G304" s="320">
        <v>1</v>
      </c>
      <c r="H304" s="360">
        <v>1000000</v>
      </c>
      <c r="I304" s="360">
        <v>1000000</v>
      </c>
      <c r="J304" s="360">
        <v>1000000</v>
      </c>
      <c r="K304" s="320">
        <v>1</v>
      </c>
      <c r="L304" s="320">
        <v>100</v>
      </c>
      <c r="M304" s="361">
        <f t="shared" ref="M304:M341" si="18">+J304/H304*100</f>
        <v>100</v>
      </c>
      <c r="N304" s="221">
        <f t="shared" ref="N304:N340" si="19">+L304*H304</f>
        <v>100000000</v>
      </c>
      <c r="O304" s="219" t="s">
        <v>2508</v>
      </c>
    </row>
    <row r="305" spans="1:15" ht="17" hidden="1" thickTop="1" thickBot="1">
      <c r="A305" s="320">
        <v>10</v>
      </c>
      <c r="B305" s="320">
        <v>7122176</v>
      </c>
      <c r="C305" s="320" t="s">
        <v>1621</v>
      </c>
      <c r="D305" s="320" t="s">
        <v>1622</v>
      </c>
      <c r="E305" s="320" t="s">
        <v>1623</v>
      </c>
      <c r="F305" s="320"/>
      <c r="G305" s="320">
        <v>1</v>
      </c>
      <c r="H305" s="360">
        <v>2000000</v>
      </c>
      <c r="I305" s="360">
        <v>2000000</v>
      </c>
      <c r="J305" s="360">
        <v>2000000</v>
      </c>
      <c r="K305" s="320">
        <v>1</v>
      </c>
      <c r="L305" s="320">
        <v>100</v>
      </c>
      <c r="M305" s="361">
        <f t="shared" si="18"/>
        <v>100</v>
      </c>
      <c r="N305" s="221">
        <f t="shared" si="19"/>
        <v>200000000</v>
      </c>
      <c r="O305" s="219" t="s">
        <v>2508</v>
      </c>
    </row>
    <row r="306" spans="1:15" ht="17" hidden="1" thickTop="1" thickBot="1">
      <c r="A306" s="320">
        <v>11</v>
      </c>
      <c r="B306" s="320">
        <v>6614067</v>
      </c>
      <c r="C306" s="320" t="s">
        <v>1624</v>
      </c>
      <c r="D306" s="320" t="s">
        <v>1625</v>
      </c>
      <c r="E306" s="320" t="s">
        <v>1626</v>
      </c>
      <c r="F306" s="320"/>
      <c r="G306" s="320">
        <v>40</v>
      </c>
      <c r="H306" s="360">
        <v>1200000</v>
      </c>
      <c r="I306" s="360">
        <v>1199989</v>
      </c>
      <c r="J306" s="360">
        <v>1199989</v>
      </c>
      <c r="K306" s="320">
        <v>40</v>
      </c>
      <c r="L306" s="320">
        <v>100</v>
      </c>
      <c r="M306" s="361">
        <f t="shared" si="18"/>
        <v>99.999083333333346</v>
      </c>
      <c r="N306" s="221">
        <f t="shared" si="19"/>
        <v>120000000</v>
      </c>
      <c r="O306" s="219" t="s">
        <v>2508</v>
      </c>
    </row>
    <row r="307" spans="1:15" ht="17" hidden="1" thickTop="1" thickBot="1">
      <c r="A307" s="320">
        <v>12</v>
      </c>
      <c r="B307" s="320">
        <v>7122228</v>
      </c>
      <c r="C307" s="320" t="s">
        <v>1627</v>
      </c>
      <c r="D307" s="359" t="s">
        <v>1628</v>
      </c>
      <c r="E307" s="323" t="s">
        <v>1629</v>
      </c>
      <c r="F307" s="320"/>
      <c r="G307" s="320">
        <v>2</v>
      </c>
      <c r="H307" s="360">
        <v>16000000</v>
      </c>
      <c r="I307" s="360">
        <v>15574728</v>
      </c>
      <c r="J307" s="360">
        <v>15574728</v>
      </c>
      <c r="K307" s="320">
        <v>2</v>
      </c>
      <c r="L307" s="320">
        <v>100</v>
      </c>
      <c r="M307" s="361">
        <f t="shared" si="18"/>
        <v>97.34205</v>
      </c>
      <c r="N307" s="221">
        <f t="shared" si="19"/>
        <v>1600000000</v>
      </c>
      <c r="O307" s="219" t="s">
        <v>2508</v>
      </c>
    </row>
    <row r="308" spans="1:15" ht="17" hidden="1" thickTop="1" thickBot="1">
      <c r="A308" s="320">
        <v>13</v>
      </c>
      <c r="B308" s="320">
        <v>7122244</v>
      </c>
      <c r="C308" s="320" t="s">
        <v>1630</v>
      </c>
      <c r="D308" s="359" t="s">
        <v>1631</v>
      </c>
      <c r="E308" s="323" t="s">
        <v>1632</v>
      </c>
      <c r="F308" s="320"/>
      <c r="G308" s="320">
        <v>2</v>
      </c>
      <c r="H308" s="360">
        <v>16000000</v>
      </c>
      <c r="I308" s="360">
        <v>15693630</v>
      </c>
      <c r="J308" s="360">
        <v>15693630</v>
      </c>
      <c r="K308" s="320">
        <v>2</v>
      </c>
      <c r="L308" s="320">
        <v>100</v>
      </c>
      <c r="M308" s="361">
        <f t="shared" si="18"/>
        <v>98.085187500000004</v>
      </c>
      <c r="N308" s="221">
        <f t="shared" si="19"/>
        <v>1600000000</v>
      </c>
      <c r="O308" s="219" t="s">
        <v>2508</v>
      </c>
    </row>
    <row r="309" spans="1:15" ht="17" hidden="1" thickTop="1" thickBot="1">
      <c r="A309" s="320">
        <v>14</v>
      </c>
      <c r="B309" s="320">
        <v>7122218</v>
      </c>
      <c r="C309" s="320" t="s">
        <v>1633</v>
      </c>
      <c r="D309" s="359" t="s">
        <v>1634</v>
      </c>
      <c r="E309" s="323" t="s">
        <v>1635</v>
      </c>
      <c r="F309" s="320"/>
      <c r="G309" s="320">
        <v>2</v>
      </c>
      <c r="H309" s="360">
        <v>16000000</v>
      </c>
      <c r="I309" s="360">
        <v>15693630</v>
      </c>
      <c r="J309" s="360">
        <v>15693630</v>
      </c>
      <c r="K309" s="320">
        <v>2</v>
      </c>
      <c r="L309" s="320">
        <v>100</v>
      </c>
      <c r="M309" s="361">
        <f t="shared" si="18"/>
        <v>98.085187500000004</v>
      </c>
      <c r="N309" s="221">
        <f t="shared" si="19"/>
        <v>1600000000</v>
      </c>
      <c r="O309" s="219" t="s">
        <v>2508</v>
      </c>
    </row>
    <row r="310" spans="1:15" ht="17" hidden="1" thickTop="1" thickBot="1">
      <c r="A310" s="320">
        <v>15</v>
      </c>
      <c r="B310" s="320">
        <v>7122231</v>
      </c>
      <c r="C310" s="320" t="s">
        <v>1636</v>
      </c>
      <c r="D310" s="359" t="s">
        <v>1637</v>
      </c>
      <c r="E310" s="323" t="s">
        <v>1638</v>
      </c>
      <c r="F310" s="320"/>
      <c r="G310" s="320">
        <v>2</v>
      </c>
      <c r="H310" s="360">
        <v>16000000</v>
      </c>
      <c r="I310" s="360">
        <v>16000000</v>
      </c>
      <c r="J310" s="360">
        <v>16000000</v>
      </c>
      <c r="K310" s="320">
        <v>2</v>
      </c>
      <c r="L310" s="320">
        <v>100</v>
      </c>
      <c r="M310" s="361">
        <f t="shared" si="18"/>
        <v>100</v>
      </c>
      <c r="N310" s="221">
        <f t="shared" si="19"/>
        <v>1600000000</v>
      </c>
      <c r="O310" s="219" t="s">
        <v>2508</v>
      </c>
    </row>
    <row r="311" spans="1:15" ht="17" hidden="1" thickTop="1" thickBot="1">
      <c r="A311" s="320">
        <v>16</v>
      </c>
      <c r="B311" s="320">
        <v>7122222</v>
      </c>
      <c r="C311" s="320" t="s">
        <v>1639</v>
      </c>
      <c r="D311" s="359" t="s">
        <v>1640</v>
      </c>
      <c r="E311" s="320" t="s">
        <v>1641</v>
      </c>
      <c r="F311" s="320"/>
      <c r="G311" s="320">
        <v>1</v>
      </c>
      <c r="H311" s="360">
        <v>3500000</v>
      </c>
      <c r="I311" s="360">
        <v>3499981</v>
      </c>
      <c r="J311" s="360">
        <v>3499981</v>
      </c>
      <c r="K311" s="320">
        <v>1</v>
      </c>
      <c r="L311" s="320">
        <v>100</v>
      </c>
      <c r="M311" s="361">
        <f t="shared" si="18"/>
        <v>99.999457142857139</v>
      </c>
      <c r="N311" s="221">
        <f t="shared" si="19"/>
        <v>350000000</v>
      </c>
      <c r="O311" s="219" t="s">
        <v>2508</v>
      </c>
    </row>
    <row r="312" spans="1:15" ht="17" hidden="1" thickTop="1" thickBot="1">
      <c r="A312" s="320">
        <v>17</v>
      </c>
      <c r="B312" s="320">
        <v>7122205</v>
      </c>
      <c r="C312" s="320" t="s">
        <v>1642</v>
      </c>
      <c r="D312" s="359" t="s">
        <v>1643</v>
      </c>
      <c r="E312" s="320" t="s">
        <v>1644</v>
      </c>
      <c r="F312" s="320"/>
      <c r="G312" s="320">
        <v>1</v>
      </c>
      <c r="H312" s="360">
        <v>250000</v>
      </c>
      <c r="I312" s="360">
        <v>250000</v>
      </c>
      <c r="J312" s="360">
        <v>250000</v>
      </c>
      <c r="K312" s="320">
        <v>1</v>
      </c>
      <c r="L312" s="320">
        <v>100</v>
      </c>
      <c r="M312" s="361">
        <f t="shared" si="18"/>
        <v>100</v>
      </c>
      <c r="N312" s="221">
        <f t="shared" si="19"/>
        <v>25000000</v>
      </c>
      <c r="O312" s="219" t="s">
        <v>2508</v>
      </c>
    </row>
    <row r="313" spans="1:15" ht="17" hidden="1" thickTop="1" thickBot="1">
      <c r="A313" s="320">
        <v>18</v>
      </c>
      <c r="B313" s="320">
        <v>7122201</v>
      </c>
      <c r="C313" s="320" t="s">
        <v>1645</v>
      </c>
      <c r="D313" s="359" t="s">
        <v>1646</v>
      </c>
      <c r="E313" s="320" t="s">
        <v>1647</v>
      </c>
      <c r="F313" s="320"/>
      <c r="G313" s="320">
        <v>1</v>
      </c>
      <c r="H313" s="360">
        <v>250000</v>
      </c>
      <c r="I313" s="360">
        <v>250000</v>
      </c>
      <c r="J313" s="360">
        <v>250000</v>
      </c>
      <c r="K313" s="320">
        <v>1</v>
      </c>
      <c r="L313" s="320">
        <v>100</v>
      </c>
      <c r="M313" s="361">
        <f t="shared" si="18"/>
        <v>100</v>
      </c>
      <c r="N313" s="221">
        <f t="shared" si="19"/>
        <v>25000000</v>
      </c>
      <c r="O313" s="219" t="s">
        <v>2508</v>
      </c>
    </row>
    <row r="314" spans="1:15" ht="17" hidden="1" thickTop="1" thickBot="1">
      <c r="A314" s="320">
        <v>19</v>
      </c>
      <c r="B314" s="320">
        <v>7122209</v>
      </c>
      <c r="C314" s="320" t="s">
        <v>1648</v>
      </c>
      <c r="D314" s="359" t="s">
        <v>1649</v>
      </c>
      <c r="E314" s="320" t="s">
        <v>1650</v>
      </c>
      <c r="F314" s="320"/>
      <c r="G314" s="320">
        <v>1</v>
      </c>
      <c r="H314" s="360">
        <v>250000</v>
      </c>
      <c r="I314" s="360">
        <v>250000</v>
      </c>
      <c r="J314" s="360">
        <v>250000</v>
      </c>
      <c r="K314" s="320">
        <v>1</v>
      </c>
      <c r="L314" s="320">
        <v>100</v>
      </c>
      <c r="M314" s="361">
        <f t="shared" si="18"/>
        <v>100</v>
      </c>
      <c r="N314" s="221">
        <f t="shared" si="19"/>
        <v>25000000</v>
      </c>
      <c r="O314" s="219" t="s">
        <v>2508</v>
      </c>
    </row>
    <row r="315" spans="1:15" ht="17" hidden="1" thickTop="1" thickBot="1">
      <c r="A315" s="320">
        <v>20</v>
      </c>
      <c r="B315" s="320">
        <v>7122203</v>
      </c>
      <c r="C315" s="320" t="s">
        <v>1651</v>
      </c>
      <c r="D315" s="359" t="s">
        <v>1652</v>
      </c>
      <c r="E315" s="323" t="s">
        <v>1653</v>
      </c>
      <c r="F315" s="320"/>
      <c r="G315" s="320">
        <v>1</v>
      </c>
      <c r="H315" s="360">
        <v>250000</v>
      </c>
      <c r="I315" s="360">
        <v>250000</v>
      </c>
      <c r="J315" s="360">
        <v>250000</v>
      </c>
      <c r="K315" s="320">
        <v>1</v>
      </c>
      <c r="L315" s="320">
        <v>100</v>
      </c>
      <c r="M315" s="361">
        <f t="shared" si="18"/>
        <v>100</v>
      </c>
      <c r="N315" s="221">
        <f t="shared" si="19"/>
        <v>25000000</v>
      </c>
      <c r="O315" s="219" t="s">
        <v>2508</v>
      </c>
    </row>
    <row r="316" spans="1:15" ht="17" hidden="1" thickTop="1" thickBot="1">
      <c r="A316" s="320">
        <v>21</v>
      </c>
      <c r="B316" s="320">
        <v>7122207</v>
      </c>
      <c r="C316" s="320" t="s">
        <v>1654</v>
      </c>
      <c r="D316" s="359" t="s">
        <v>1655</v>
      </c>
      <c r="E316" s="320" t="s">
        <v>1656</v>
      </c>
      <c r="F316" s="320"/>
      <c r="G316" s="320">
        <v>60</v>
      </c>
      <c r="H316" s="360">
        <v>1800000</v>
      </c>
      <c r="I316" s="360">
        <v>1799983</v>
      </c>
      <c r="J316" s="360">
        <v>1799983</v>
      </c>
      <c r="K316" s="320">
        <v>60</v>
      </c>
      <c r="L316" s="320">
        <v>100</v>
      </c>
      <c r="M316" s="361">
        <f t="shared" si="18"/>
        <v>99.999055555555557</v>
      </c>
      <c r="N316" s="221">
        <f t="shared" si="19"/>
        <v>180000000</v>
      </c>
      <c r="O316" s="219" t="s">
        <v>2508</v>
      </c>
    </row>
    <row r="317" spans="1:15" ht="17" hidden="1" thickTop="1" thickBot="1">
      <c r="A317" s="320">
        <v>22</v>
      </c>
      <c r="B317" s="320">
        <v>7122215</v>
      </c>
      <c r="C317" s="320" t="s">
        <v>1657</v>
      </c>
      <c r="D317" s="359" t="s">
        <v>1658</v>
      </c>
      <c r="E317" s="320" t="s">
        <v>1659</v>
      </c>
      <c r="F317" s="320"/>
      <c r="G317" s="320">
        <v>60</v>
      </c>
      <c r="H317" s="360">
        <v>1800000</v>
      </c>
      <c r="I317" s="360">
        <v>1800000</v>
      </c>
      <c r="J317" s="360">
        <v>1800000</v>
      </c>
      <c r="K317" s="320">
        <v>60</v>
      </c>
      <c r="L317" s="320">
        <v>100</v>
      </c>
      <c r="M317" s="361">
        <f t="shared" si="18"/>
        <v>100</v>
      </c>
      <c r="N317" s="221">
        <f t="shared" si="19"/>
        <v>180000000</v>
      </c>
      <c r="O317" s="219" t="s">
        <v>2508</v>
      </c>
    </row>
    <row r="318" spans="1:15" ht="17" hidden="1" thickTop="1" thickBot="1">
      <c r="A318" s="320">
        <v>23</v>
      </c>
      <c r="B318" s="320">
        <v>7122211</v>
      </c>
      <c r="C318" s="320" t="s">
        <v>1660</v>
      </c>
      <c r="D318" s="359" t="s">
        <v>1661</v>
      </c>
      <c r="E318" s="320" t="s">
        <v>1662</v>
      </c>
      <c r="F318" s="320"/>
      <c r="G318" s="320">
        <v>60</v>
      </c>
      <c r="H318" s="360">
        <v>1800000</v>
      </c>
      <c r="I318" s="360">
        <v>1799983</v>
      </c>
      <c r="J318" s="360">
        <v>1799983</v>
      </c>
      <c r="K318" s="320">
        <v>60</v>
      </c>
      <c r="L318" s="320">
        <v>100</v>
      </c>
      <c r="M318" s="361">
        <f t="shared" si="18"/>
        <v>99.999055555555557</v>
      </c>
      <c r="N318" s="221">
        <f t="shared" si="19"/>
        <v>180000000</v>
      </c>
      <c r="O318" s="219" t="s">
        <v>2508</v>
      </c>
    </row>
    <row r="319" spans="1:15" ht="17" hidden="1" thickTop="1" thickBot="1">
      <c r="A319" s="320">
        <v>24</v>
      </c>
      <c r="B319" s="320">
        <v>7122213</v>
      </c>
      <c r="C319" s="320" t="s">
        <v>1663</v>
      </c>
      <c r="D319" s="359" t="s">
        <v>1664</v>
      </c>
      <c r="E319" s="323" t="s">
        <v>1665</v>
      </c>
      <c r="F319" s="320"/>
      <c r="G319" s="320">
        <v>60</v>
      </c>
      <c r="H319" s="360">
        <v>1800000</v>
      </c>
      <c r="I319" s="360">
        <v>1800000</v>
      </c>
      <c r="J319" s="360">
        <v>1800000</v>
      </c>
      <c r="K319" s="320">
        <v>60</v>
      </c>
      <c r="L319" s="320">
        <v>100</v>
      </c>
      <c r="M319" s="361">
        <f t="shared" si="18"/>
        <v>100</v>
      </c>
      <c r="N319" s="221">
        <f t="shared" si="19"/>
        <v>180000000</v>
      </c>
      <c r="O319" s="219" t="s">
        <v>2508</v>
      </c>
    </row>
    <row r="320" spans="1:15" ht="17" hidden="1" thickTop="1" thickBot="1">
      <c r="A320" s="320">
        <v>25</v>
      </c>
      <c r="B320" s="320">
        <v>5697427</v>
      </c>
      <c r="C320" s="320" t="s">
        <v>1666</v>
      </c>
      <c r="D320" s="359" t="s">
        <v>1667</v>
      </c>
      <c r="E320" s="323" t="s">
        <v>1668</v>
      </c>
      <c r="F320" s="320"/>
      <c r="G320" s="320">
        <v>2</v>
      </c>
      <c r="H320" s="360">
        <v>16000000</v>
      </c>
      <c r="I320" s="360">
        <v>16000000</v>
      </c>
      <c r="J320" s="360">
        <v>16000000</v>
      </c>
      <c r="K320" s="320">
        <v>2</v>
      </c>
      <c r="L320" s="320">
        <v>100</v>
      </c>
      <c r="M320" s="361">
        <f t="shared" si="18"/>
        <v>100</v>
      </c>
      <c r="N320" s="221">
        <f t="shared" si="19"/>
        <v>1600000000</v>
      </c>
      <c r="O320" s="219" t="s">
        <v>2508</v>
      </c>
    </row>
    <row r="321" spans="1:15" ht="17" hidden="1" thickTop="1" thickBot="1">
      <c r="A321" s="320">
        <v>26</v>
      </c>
      <c r="B321" s="320">
        <v>5697430</v>
      </c>
      <c r="C321" s="320" t="s">
        <v>1669</v>
      </c>
      <c r="D321" s="359" t="s">
        <v>1670</v>
      </c>
      <c r="E321" s="323" t="s">
        <v>1671</v>
      </c>
      <c r="F321" s="320"/>
      <c r="G321" s="320">
        <v>1</v>
      </c>
      <c r="H321" s="360">
        <v>3500000</v>
      </c>
      <c r="I321" s="360">
        <v>3499999</v>
      </c>
      <c r="J321" s="360">
        <v>3499999</v>
      </c>
      <c r="K321" s="320">
        <v>1</v>
      </c>
      <c r="L321" s="320">
        <v>100</v>
      </c>
      <c r="M321" s="361">
        <f t="shared" si="18"/>
        <v>99.999971428571428</v>
      </c>
      <c r="N321" s="221">
        <f t="shared" si="19"/>
        <v>350000000</v>
      </c>
      <c r="O321" s="219" t="s">
        <v>2508</v>
      </c>
    </row>
    <row r="322" spans="1:15" ht="17" hidden="1" thickTop="1" thickBot="1">
      <c r="A322" s="320">
        <v>27</v>
      </c>
      <c r="B322" s="320">
        <v>7122233</v>
      </c>
      <c r="C322" s="320" t="s">
        <v>1672</v>
      </c>
      <c r="D322" s="359" t="s">
        <v>1673</v>
      </c>
      <c r="E322" s="323" t="s">
        <v>1674</v>
      </c>
      <c r="F322" s="320"/>
      <c r="G322" s="320">
        <v>1</v>
      </c>
      <c r="H322" s="360">
        <v>250000</v>
      </c>
      <c r="I322" s="360">
        <v>250000</v>
      </c>
      <c r="J322" s="360">
        <v>250000</v>
      </c>
      <c r="K322" s="320">
        <v>1</v>
      </c>
      <c r="L322" s="320">
        <v>100</v>
      </c>
      <c r="M322" s="361">
        <f t="shared" si="18"/>
        <v>100</v>
      </c>
      <c r="N322" s="221">
        <f t="shared" si="19"/>
        <v>25000000</v>
      </c>
      <c r="O322" s="219" t="s">
        <v>2508</v>
      </c>
    </row>
    <row r="323" spans="1:15" ht="17" hidden="1" thickTop="1" thickBot="1">
      <c r="A323" s="320">
        <v>28</v>
      </c>
      <c r="B323" s="320">
        <v>7122227</v>
      </c>
      <c r="C323" s="320" t="s">
        <v>1675</v>
      </c>
      <c r="D323" s="359" t="s">
        <v>1676</v>
      </c>
      <c r="E323" s="323" t="s">
        <v>1677</v>
      </c>
      <c r="F323" s="320"/>
      <c r="G323" s="320">
        <v>30</v>
      </c>
      <c r="H323" s="360">
        <v>900000</v>
      </c>
      <c r="I323" s="360">
        <v>900000</v>
      </c>
      <c r="J323" s="360">
        <v>900000</v>
      </c>
      <c r="K323" s="320">
        <v>30</v>
      </c>
      <c r="L323" s="320">
        <v>100</v>
      </c>
      <c r="M323" s="361">
        <f t="shared" si="18"/>
        <v>100</v>
      </c>
      <c r="N323" s="221">
        <f t="shared" si="19"/>
        <v>90000000</v>
      </c>
      <c r="O323" s="219" t="s">
        <v>2508</v>
      </c>
    </row>
    <row r="324" spans="1:15" ht="17" hidden="1" thickTop="1" thickBot="1">
      <c r="A324" s="320">
        <v>29</v>
      </c>
      <c r="B324" s="320">
        <v>712228</v>
      </c>
      <c r="C324" s="320" t="s">
        <v>1678</v>
      </c>
      <c r="D324" s="359" t="s">
        <v>1679</v>
      </c>
      <c r="E324" s="320" t="s">
        <v>1680</v>
      </c>
      <c r="F324" s="320"/>
      <c r="G324" s="320">
        <v>60</v>
      </c>
      <c r="H324" s="360">
        <v>1800000</v>
      </c>
      <c r="I324" s="360">
        <v>1800000</v>
      </c>
      <c r="J324" s="360">
        <v>1800000</v>
      </c>
      <c r="K324" s="320">
        <v>60</v>
      </c>
      <c r="L324" s="320">
        <v>100</v>
      </c>
      <c r="M324" s="361">
        <f t="shared" si="18"/>
        <v>100</v>
      </c>
      <c r="N324" s="221">
        <f t="shared" si="19"/>
        <v>180000000</v>
      </c>
      <c r="O324" s="219" t="s">
        <v>2508</v>
      </c>
    </row>
    <row r="325" spans="1:15" ht="17" hidden="1" thickTop="1" thickBot="1">
      <c r="A325" s="320">
        <v>30</v>
      </c>
      <c r="B325" s="320"/>
      <c r="C325" s="320" t="s">
        <v>1681</v>
      </c>
      <c r="D325" s="359" t="s">
        <v>1682</v>
      </c>
      <c r="E325" s="323" t="s">
        <v>1683</v>
      </c>
      <c r="F325" s="320"/>
      <c r="G325" s="320">
        <v>2</v>
      </c>
      <c r="H325" s="360">
        <v>16000000</v>
      </c>
      <c r="I325" s="360">
        <v>16000000</v>
      </c>
      <c r="J325" s="360">
        <v>16000000</v>
      </c>
      <c r="K325" s="320">
        <v>2</v>
      </c>
      <c r="L325" s="320">
        <v>100</v>
      </c>
      <c r="M325" s="361">
        <f t="shared" si="18"/>
        <v>100</v>
      </c>
      <c r="N325" s="221">
        <f t="shared" si="19"/>
        <v>1600000000</v>
      </c>
      <c r="O325" s="219" t="s">
        <v>2508</v>
      </c>
    </row>
    <row r="326" spans="1:15" ht="17" hidden="1" thickTop="1" thickBot="1">
      <c r="A326" s="320">
        <v>31</v>
      </c>
      <c r="B326" s="320">
        <v>6905182</v>
      </c>
      <c r="C326" s="320" t="s">
        <v>1684</v>
      </c>
      <c r="D326" s="359" t="s">
        <v>1685</v>
      </c>
      <c r="E326" s="323" t="s">
        <v>1686</v>
      </c>
      <c r="F326" s="320"/>
      <c r="G326" s="320">
        <v>1</v>
      </c>
      <c r="H326" s="360">
        <v>250000</v>
      </c>
      <c r="I326" s="360">
        <v>250000</v>
      </c>
      <c r="J326" s="360">
        <v>250000</v>
      </c>
      <c r="K326" s="320">
        <v>1</v>
      </c>
      <c r="L326" s="320">
        <v>100</v>
      </c>
      <c r="M326" s="361">
        <f t="shared" si="18"/>
        <v>100</v>
      </c>
      <c r="N326" s="221">
        <f t="shared" si="19"/>
        <v>25000000</v>
      </c>
      <c r="O326" s="219" t="s">
        <v>2508</v>
      </c>
    </row>
    <row r="327" spans="1:15" ht="17" hidden="1" thickTop="1" thickBot="1">
      <c r="A327" s="320">
        <v>32</v>
      </c>
      <c r="B327" s="320">
        <v>6905180</v>
      </c>
      <c r="C327" s="320" t="s">
        <v>1687</v>
      </c>
      <c r="D327" s="359" t="s">
        <v>1688</v>
      </c>
      <c r="E327" s="323" t="s">
        <v>1689</v>
      </c>
      <c r="F327" s="320"/>
      <c r="G327" s="320">
        <v>60</v>
      </c>
      <c r="H327" s="360">
        <v>1800000</v>
      </c>
      <c r="I327" s="360">
        <v>1800000</v>
      </c>
      <c r="J327" s="360">
        <v>1800000</v>
      </c>
      <c r="K327" s="320">
        <v>60</v>
      </c>
      <c r="L327" s="320">
        <v>100</v>
      </c>
      <c r="M327" s="361">
        <f t="shared" si="18"/>
        <v>100</v>
      </c>
      <c r="N327" s="221">
        <f t="shared" si="19"/>
        <v>180000000</v>
      </c>
      <c r="O327" s="219" t="s">
        <v>2508</v>
      </c>
    </row>
    <row r="328" spans="1:15" ht="17" hidden="1" thickTop="1" thickBot="1">
      <c r="A328" s="320">
        <v>33</v>
      </c>
      <c r="B328" s="320">
        <v>5819154</v>
      </c>
      <c r="C328" s="320" t="s">
        <v>1690</v>
      </c>
      <c r="D328" s="359" t="s">
        <v>1691</v>
      </c>
      <c r="E328" s="323" t="s">
        <v>1692</v>
      </c>
      <c r="F328" s="320"/>
      <c r="G328" s="320">
        <v>2</v>
      </c>
      <c r="H328" s="360">
        <v>16000000</v>
      </c>
      <c r="I328" s="360">
        <v>16000000</v>
      </c>
      <c r="J328" s="360">
        <v>16000000</v>
      </c>
      <c r="K328" s="320">
        <v>2</v>
      </c>
      <c r="L328" s="320">
        <v>100</v>
      </c>
      <c r="M328" s="361">
        <f t="shared" si="18"/>
        <v>100</v>
      </c>
      <c r="N328" s="221">
        <f t="shared" si="19"/>
        <v>1600000000</v>
      </c>
      <c r="O328" s="219" t="s">
        <v>2508</v>
      </c>
    </row>
    <row r="329" spans="1:15" ht="17" hidden="1" thickTop="1" thickBot="1">
      <c r="A329" s="320">
        <v>34</v>
      </c>
      <c r="B329" s="320"/>
      <c r="C329" s="320" t="s">
        <v>1693</v>
      </c>
      <c r="D329" s="359" t="s">
        <v>1694</v>
      </c>
      <c r="E329" s="323" t="s">
        <v>1695</v>
      </c>
      <c r="F329" s="320"/>
      <c r="G329" s="320">
        <v>2</v>
      </c>
      <c r="H329" s="360">
        <v>16000000</v>
      </c>
      <c r="I329" s="360">
        <v>16000000</v>
      </c>
      <c r="J329" s="360">
        <v>16000000</v>
      </c>
      <c r="K329" s="320">
        <v>2</v>
      </c>
      <c r="L329" s="320">
        <v>100</v>
      </c>
      <c r="M329" s="361">
        <f t="shared" si="18"/>
        <v>100</v>
      </c>
      <c r="N329" s="221">
        <f t="shared" si="19"/>
        <v>1600000000</v>
      </c>
      <c r="O329" s="219" t="s">
        <v>2508</v>
      </c>
    </row>
    <row r="330" spans="1:15" ht="17" hidden="1" thickTop="1" thickBot="1">
      <c r="A330" s="320">
        <v>35</v>
      </c>
      <c r="B330" s="320"/>
      <c r="C330" s="320" t="s">
        <v>1696</v>
      </c>
      <c r="D330" s="359" t="s">
        <v>1694</v>
      </c>
      <c r="E330" s="323" t="s">
        <v>1697</v>
      </c>
      <c r="F330" s="320" t="s">
        <v>1698</v>
      </c>
      <c r="G330" s="320">
        <v>1</v>
      </c>
      <c r="H330" s="360">
        <v>250000</v>
      </c>
      <c r="I330" s="360">
        <v>250000</v>
      </c>
      <c r="J330" s="360">
        <v>250000</v>
      </c>
      <c r="K330" s="320">
        <v>1</v>
      </c>
      <c r="L330" s="320">
        <v>100</v>
      </c>
      <c r="M330" s="361">
        <f t="shared" si="18"/>
        <v>100</v>
      </c>
      <c r="N330" s="221">
        <f t="shared" si="19"/>
        <v>25000000</v>
      </c>
      <c r="O330" s="219" t="s">
        <v>2508</v>
      </c>
    </row>
    <row r="331" spans="1:15" ht="17" hidden="1" thickTop="1" thickBot="1">
      <c r="A331" s="320">
        <v>36</v>
      </c>
      <c r="B331" s="320"/>
      <c r="C331" s="320" t="s">
        <v>1699</v>
      </c>
      <c r="D331" s="359" t="s">
        <v>1700</v>
      </c>
      <c r="E331" s="323" t="s">
        <v>1701</v>
      </c>
      <c r="F331" s="320"/>
      <c r="G331" s="320">
        <v>1</v>
      </c>
      <c r="H331" s="360">
        <v>250000</v>
      </c>
      <c r="I331" s="360">
        <v>250000</v>
      </c>
      <c r="J331" s="360">
        <v>250000</v>
      </c>
      <c r="K331" s="320">
        <v>1</v>
      </c>
      <c r="L331" s="320">
        <v>100</v>
      </c>
      <c r="M331" s="361">
        <f t="shared" si="18"/>
        <v>100</v>
      </c>
      <c r="N331" s="221">
        <f t="shared" si="19"/>
        <v>25000000</v>
      </c>
      <c r="O331" s="219" t="s">
        <v>2508</v>
      </c>
    </row>
    <row r="332" spans="1:15" ht="17" hidden="1" thickTop="1" thickBot="1">
      <c r="A332" s="320">
        <v>37</v>
      </c>
      <c r="B332" s="320"/>
      <c r="C332" s="320" t="s">
        <v>1702</v>
      </c>
      <c r="D332" s="359" t="s">
        <v>1703</v>
      </c>
      <c r="E332" s="320" t="s">
        <v>1704</v>
      </c>
      <c r="F332" s="320"/>
      <c r="G332" s="320">
        <v>60</v>
      </c>
      <c r="H332" s="360">
        <v>1800000</v>
      </c>
      <c r="I332" s="360">
        <v>1800000</v>
      </c>
      <c r="J332" s="360">
        <v>1800000</v>
      </c>
      <c r="K332" s="320">
        <v>60</v>
      </c>
      <c r="L332" s="320">
        <v>100</v>
      </c>
      <c r="M332" s="361">
        <f t="shared" si="18"/>
        <v>100</v>
      </c>
      <c r="N332" s="221">
        <f t="shared" si="19"/>
        <v>180000000</v>
      </c>
      <c r="O332" s="219" t="s">
        <v>2508</v>
      </c>
    </row>
    <row r="333" spans="1:15" ht="17" hidden="1" thickTop="1" thickBot="1">
      <c r="A333" s="320">
        <v>38</v>
      </c>
      <c r="B333" s="320"/>
      <c r="C333" s="320" t="s">
        <v>1705</v>
      </c>
      <c r="D333" s="359" t="s">
        <v>1706</v>
      </c>
      <c r="E333" s="323" t="s">
        <v>1707</v>
      </c>
      <c r="F333" s="320"/>
      <c r="G333" s="360">
        <v>2</v>
      </c>
      <c r="H333" s="360">
        <v>16000000</v>
      </c>
      <c r="I333" s="360">
        <v>16000000</v>
      </c>
      <c r="J333" s="360">
        <v>16000000</v>
      </c>
      <c r="K333" s="320">
        <v>2</v>
      </c>
      <c r="L333" s="320">
        <v>100</v>
      </c>
      <c r="M333" s="361">
        <f t="shared" si="18"/>
        <v>100</v>
      </c>
      <c r="N333" s="221">
        <f t="shared" si="19"/>
        <v>1600000000</v>
      </c>
      <c r="O333" s="219" t="s">
        <v>2508</v>
      </c>
    </row>
    <row r="334" spans="1:15" ht="17" hidden="1" thickTop="1" thickBot="1">
      <c r="A334" s="320">
        <v>39</v>
      </c>
      <c r="B334" s="320"/>
      <c r="C334" s="320" t="s">
        <v>1708</v>
      </c>
      <c r="D334" s="359" t="s">
        <v>1709</v>
      </c>
      <c r="E334" s="323" t="s">
        <v>1710</v>
      </c>
      <c r="F334" s="320"/>
      <c r="G334" s="360">
        <v>2</v>
      </c>
      <c r="H334" s="360">
        <v>16000000</v>
      </c>
      <c r="I334" s="360">
        <v>16000000</v>
      </c>
      <c r="J334" s="360">
        <v>16000000</v>
      </c>
      <c r="K334" s="320">
        <v>2</v>
      </c>
      <c r="L334" s="320">
        <v>100</v>
      </c>
      <c r="M334" s="361">
        <f t="shared" si="18"/>
        <v>100</v>
      </c>
      <c r="N334" s="221">
        <f t="shared" si="19"/>
        <v>1600000000</v>
      </c>
      <c r="O334" s="219" t="s">
        <v>2508</v>
      </c>
    </row>
    <row r="335" spans="1:15" ht="17" hidden="1" thickTop="1" thickBot="1">
      <c r="A335" s="320">
        <v>40</v>
      </c>
      <c r="B335" s="320"/>
      <c r="C335" s="320" t="s">
        <v>1711</v>
      </c>
      <c r="D335" s="359" t="s">
        <v>1712</v>
      </c>
      <c r="E335" s="320" t="s">
        <v>1713</v>
      </c>
      <c r="F335" s="320"/>
      <c r="G335" s="360">
        <v>1</v>
      </c>
      <c r="H335" s="360">
        <v>250000</v>
      </c>
      <c r="I335" s="360">
        <v>250000</v>
      </c>
      <c r="J335" s="360">
        <v>250000</v>
      </c>
      <c r="K335" s="320">
        <v>1</v>
      </c>
      <c r="L335" s="320">
        <v>100</v>
      </c>
      <c r="M335" s="361">
        <f t="shared" si="18"/>
        <v>100</v>
      </c>
      <c r="N335" s="221">
        <f t="shared" si="19"/>
        <v>25000000</v>
      </c>
      <c r="O335" s="219" t="s">
        <v>2508</v>
      </c>
    </row>
    <row r="336" spans="1:15" ht="17" hidden="1" thickTop="1" thickBot="1">
      <c r="A336" s="320">
        <v>41</v>
      </c>
      <c r="B336" s="320"/>
      <c r="C336" s="320" t="s">
        <v>1714</v>
      </c>
      <c r="D336" s="359" t="s">
        <v>1715</v>
      </c>
      <c r="E336" s="320" t="s">
        <v>1716</v>
      </c>
      <c r="F336" s="320"/>
      <c r="G336" s="320">
        <v>1</v>
      </c>
      <c r="H336" s="360">
        <v>250000</v>
      </c>
      <c r="I336" s="360">
        <v>250000</v>
      </c>
      <c r="J336" s="360">
        <v>250000</v>
      </c>
      <c r="K336" s="320">
        <v>1</v>
      </c>
      <c r="L336" s="320">
        <v>100</v>
      </c>
      <c r="M336" s="361">
        <f t="shared" si="18"/>
        <v>100</v>
      </c>
      <c r="N336" s="221">
        <f t="shared" si="19"/>
        <v>25000000</v>
      </c>
      <c r="O336" s="219" t="s">
        <v>2508</v>
      </c>
    </row>
    <row r="337" spans="1:15" ht="17" hidden="1" thickTop="1" thickBot="1">
      <c r="A337" s="320">
        <v>42</v>
      </c>
      <c r="B337" s="320"/>
      <c r="C337" s="320" t="s">
        <v>1717</v>
      </c>
      <c r="D337" s="359" t="s">
        <v>1718</v>
      </c>
      <c r="E337" s="320" t="s">
        <v>1719</v>
      </c>
      <c r="F337" s="320"/>
      <c r="G337" s="320">
        <v>30</v>
      </c>
      <c r="H337" s="360">
        <v>900000</v>
      </c>
      <c r="I337" s="360">
        <v>900000</v>
      </c>
      <c r="J337" s="360">
        <v>900000</v>
      </c>
      <c r="K337" s="320">
        <v>30</v>
      </c>
      <c r="L337" s="320">
        <v>100</v>
      </c>
      <c r="M337" s="361">
        <f t="shared" si="18"/>
        <v>100</v>
      </c>
      <c r="N337" s="221">
        <f t="shared" si="19"/>
        <v>90000000</v>
      </c>
      <c r="O337" s="219" t="s">
        <v>2508</v>
      </c>
    </row>
    <row r="338" spans="1:15" ht="17" hidden="1" thickTop="1" thickBot="1">
      <c r="A338" s="320">
        <v>44</v>
      </c>
      <c r="B338" s="320">
        <v>5720285</v>
      </c>
      <c r="C338" s="320" t="s">
        <v>1720</v>
      </c>
      <c r="D338" s="359" t="s">
        <v>1721</v>
      </c>
      <c r="E338" s="320" t="s">
        <v>1722</v>
      </c>
      <c r="F338" s="320"/>
      <c r="G338" s="320">
        <v>60</v>
      </c>
      <c r="H338" s="360">
        <v>1800000</v>
      </c>
      <c r="I338" s="360">
        <v>1800000</v>
      </c>
      <c r="J338" s="360">
        <v>1800000</v>
      </c>
      <c r="K338" s="320">
        <v>60</v>
      </c>
      <c r="L338" s="320">
        <v>100</v>
      </c>
      <c r="M338" s="361">
        <f t="shared" si="18"/>
        <v>100</v>
      </c>
      <c r="N338" s="221">
        <f t="shared" si="19"/>
        <v>180000000</v>
      </c>
      <c r="O338" s="219" t="s">
        <v>2508</v>
      </c>
    </row>
    <row r="339" spans="1:15" ht="17" hidden="1" thickTop="1" thickBot="1">
      <c r="A339" s="320">
        <v>45</v>
      </c>
      <c r="B339" s="320"/>
      <c r="C339" s="320" t="s">
        <v>1723</v>
      </c>
      <c r="D339" s="359" t="s">
        <v>1724</v>
      </c>
      <c r="E339" s="320" t="s">
        <v>1725</v>
      </c>
      <c r="F339" s="320"/>
      <c r="G339" s="320">
        <v>60</v>
      </c>
      <c r="H339" s="360">
        <v>1800000</v>
      </c>
      <c r="I339" s="360">
        <v>1800000</v>
      </c>
      <c r="J339" s="360">
        <v>1800000</v>
      </c>
      <c r="K339" s="320">
        <v>60</v>
      </c>
      <c r="L339" s="320">
        <v>100</v>
      </c>
      <c r="M339" s="361">
        <f t="shared" si="18"/>
        <v>100</v>
      </c>
      <c r="N339" s="221">
        <f t="shared" si="19"/>
        <v>180000000</v>
      </c>
      <c r="O339" s="219" t="s">
        <v>2508</v>
      </c>
    </row>
    <row r="340" spans="1:15" ht="17" hidden="1" thickTop="1" thickBot="1">
      <c r="A340" s="320">
        <v>46</v>
      </c>
      <c r="B340" s="320">
        <v>5720283</v>
      </c>
      <c r="C340" s="320" t="s">
        <v>1726</v>
      </c>
      <c r="D340" s="359" t="s">
        <v>1727</v>
      </c>
      <c r="E340" s="320" t="s">
        <v>1728</v>
      </c>
      <c r="F340" s="320"/>
      <c r="G340" s="320">
        <v>30</v>
      </c>
      <c r="H340" s="360">
        <v>900000</v>
      </c>
      <c r="I340" s="360">
        <v>900000</v>
      </c>
      <c r="J340" s="360">
        <v>900000</v>
      </c>
      <c r="K340" s="320">
        <v>30</v>
      </c>
      <c r="L340" s="320">
        <v>100</v>
      </c>
      <c r="M340" s="361">
        <f t="shared" si="18"/>
        <v>100</v>
      </c>
      <c r="N340" s="221">
        <f t="shared" si="19"/>
        <v>90000000</v>
      </c>
      <c r="O340" s="219" t="s">
        <v>2508</v>
      </c>
    </row>
    <row r="341" spans="1:15" ht="17" hidden="1" thickTop="1" thickBot="1">
      <c r="A341" s="320"/>
      <c r="B341" s="320"/>
      <c r="C341" s="320"/>
      <c r="D341" s="320"/>
      <c r="E341" s="320"/>
      <c r="F341" s="362" t="s">
        <v>324</v>
      </c>
      <c r="G341" s="318">
        <f>SUM(G303:G340)</f>
        <v>705</v>
      </c>
      <c r="H341" s="363">
        <f>SUM(H303:H340)</f>
        <v>193600000</v>
      </c>
      <c r="I341" s="363">
        <f>SUM(I303:I340)</f>
        <v>192561923</v>
      </c>
      <c r="J341" s="363">
        <f>SUM(J303:J340)</f>
        <v>192561923</v>
      </c>
      <c r="K341" s="363">
        <f>SUM(K303:K340)</f>
        <v>705</v>
      </c>
      <c r="L341" s="318">
        <f>+N341/H341</f>
        <v>100</v>
      </c>
      <c r="M341" s="364">
        <f t="shared" si="18"/>
        <v>99.46380320247934</v>
      </c>
      <c r="N341" s="241">
        <f>SUM(N303:N340)</f>
        <v>19360000000</v>
      </c>
      <c r="O341" s="219" t="s">
        <v>2508</v>
      </c>
    </row>
    <row r="342" spans="1:15" ht="17" hidden="1" thickTop="1" thickBot="1">
      <c r="A342" s="319" t="s">
        <v>297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O342" s="219" t="s">
        <v>2508</v>
      </c>
    </row>
    <row r="343" spans="1:15" ht="17" hidden="1" thickTop="1" thickBot="1">
      <c r="A343" s="108">
        <v>47</v>
      </c>
      <c r="B343" s="320">
        <v>7060801</v>
      </c>
      <c r="C343" s="320" t="s">
        <v>1729</v>
      </c>
      <c r="D343" s="320" t="s">
        <v>1730</v>
      </c>
      <c r="E343" s="320" t="s">
        <v>1731</v>
      </c>
      <c r="F343" s="320"/>
      <c r="G343" s="320">
        <v>1</v>
      </c>
      <c r="H343" s="359">
        <v>35000000</v>
      </c>
      <c r="I343" s="359">
        <v>34999876</v>
      </c>
      <c r="J343" s="359">
        <v>34999876</v>
      </c>
      <c r="K343" s="108">
        <v>1</v>
      </c>
      <c r="L343" s="108">
        <v>100</v>
      </c>
      <c r="M343" s="361">
        <f>+J343/H343*100</f>
        <v>99.999645714285705</v>
      </c>
      <c r="N343" s="221">
        <f>+L343*H343</f>
        <v>3500000000</v>
      </c>
      <c r="O343" s="219" t="s">
        <v>2508</v>
      </c>
    </row>
    <row r="344" spans="1:15" ht="17" hidden="1" thickTop="1" thickBot="1">
      <c r="A344" s="108">
        <v>48</v>
      </c>
      <c r="B344" s="320">
        <v>7170551</v>
      </c>
      <c r="C344" s="320" t="s">
        <v>1732</v>
      </c>
      <c r="D344" s="359" t="s">
        <v>1733</v>
      </c>
      <c r="E344" s="323" t="s">
        <v>1734</v>
      </c>
      <c r="F344" s="320"/>
      <c r="G344" s="360">
        <v>1</v>
      </c>
      <c r="H344" s="360">
        <v>15000000</v>
      </c>
      <c r="I344" s="359">
        <v>14252796</v>
      </c>
      <c r="J344" s="359">
        <v>14252796</v>
      </c>
      <c r="K344" s="108">
        <v>1</v>
      </c>
      <c r="L344" s="108">
        <v>100</v>
      </c>
      <c r="M344" s="361">
        <f>+J344/H344*100</f>
        <v>95.018640000000005</v>
      </c>
      <c r="N344" s="221">
        <f>+L344*H344</f>
        <v>1500000000</v>
      </c>
      <c r="O344" s="219" t="s">
        <v>2508</v>
      </c>
    </row>
    <row r="345" spans="1:15" ht="17" hidden="1" thickTop="1" thickBot="1">
      <c r="A345" s="108">
        <v>49</v>
      </c>
      <c r="B345" s="320">
        <v>6953314</v>
      </c>
      <c r="C345" s="320" t="s">
        <v>1735</v>
      </c>
      <c r="D345" s="320" t="s">
        <v>1736</v>
      </c>
      <c r="E345" s="320" t="s">
        <v>1737</v>
      </c>
      <c r="F345" s="320"/>
      <c r="G345" s="320">
        <v>1</v>
      </c>
      <c r="H345" s="359">
        <v>100000000</v>
      </c>
      <c r="I345" s="359">
        <v>100000000</v>
      </c>
      <c r="J345" s="359">
        <v>100000000</v>
      </c>
      <c r="K345" s="108">
        <v>1</v>
      </c>
      <c r="L345" s="108">
        <v>100</v>
      </c>
      <c r="M345" s="361">
        <f>+J345/H345*100</f>
        <v>100</v>
      </c>
      <c r="N345" s="221">
        <f>+L345*H345</f>
        <v>10000000000</v>
      </c>
      <c r="O345" s="219" t="s">
        <v>2508</v>
      </c>
    </row>
    <row r="346" spans="1:15" ht="17" hidden="1" thickTop="1" thickBot="1">
      <c r="A346" s="366"/>
      <c r="B346" s="366"/>
      <c r="C346" s="320"/>
      <c r="D346" s="320"/>
      <c r="E346" s="320"/>
      <c r="F346" s="362" t="s">
        <v>258</v>
      </c>
      <c r="G346" s="362">
        <f>SUM(G343:G345)</f>
        <v>3</v>
      </c>
      <c r="H346" s="367">
        <f>SUM(H343:H345)</f>
        <v>150000000</v>
      </c>
      <c r="I346" s="367">
        <f>SUM(I343:I345)</f>
        <v>149252672</v>
      </c>
      <c r="J346" s="367">
        <f>SUM(J343:J345)</f>
        <v>149252672</v>
      </c>
      <c r="K346" s="367">
        <f>SUM(K343:K345)</f>
        <v>3</v>
      </c>
      <c r="L346" s="366">
        <f>+N346/H346</f>
        <v>100</v>
      </c>
      <c r="M346" s="364">
        <f>+J346/H346*100</f>
        <v>99.501781333333327</v>
      </c>
      <c r="N346" s="241">
        <f>SUM(N343:N345)</f>
        <v>15000000000</v>
      </c>
      <c r="O346" s="219" t="s">
        <v>2508</v>
      </c>
    </row>
    <row r="347" spans="1:15" ht="17" hidden="1" thickTop="1" thickBot="1">
      <c r="A347" s="319" t="s">
        <v>251</v>
      </c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O347" s="219" t="s">
        <v>2508</v>
      </c>
    </row>
    <row r="348" spans="1:15" ht="17" hidden="1" thickTop="1" thickBot="1">
      <c r="A348" s="108">
        <v>50</v>
      </c>
      <c r="B348" s="108">
        <v>7168826</v>
      </c>
      <c r="C348" s="108" t="s">
        <v>1738</v>
      </c>
      <c r="D348" s="108" t="s">
        <v>1739</v>
      </c>
      <c r="E348" s="108" t="s">
        <v>1740</v>
      </c>
      <c r="F348" s="366"/>
      <c r="G348" s="108">
        <v>1</v>
      </c>
      <c r="H348" s="350">
        <v>6000000</v>
      </c>
      <c r="I348" s="350">
        <v>6000000</v>
      </c>
      <c r="J348" s="350">
        <v>6000000</v>
      </c>
      <c r="K348" s="108">
        <v>1</v>
      </c>
      <c r="L348" s="108">
        <v>100</v>
      </c>
      <c r="M348" s="361">
        <f>+J348/H348*100</f>
        <v>100</v>
      </c>
      <c r="N348" s="221">
        <f>+L348*H348</f>
        <v>600000000</v>
      </c>
      <c r="O348" s="219" t="s">
        <v>2508</v>
      </c>
    </row>
    <row r="349" spans="1:15" ht="17" hidden="1" thickTop="1" thickBot="1">
      <c r="A349" s="108">
        <v>51</v>
      </c>
      <c r="B349" s="108">
        <v>7168834</v>
      </c>
      <c r="C349" s="108" t="s">
        <v>1741</v>
      </c>
      <c r="D349" s="108" t="s">
        <v>1742</v>
      </c>
      <c r="E349" s="108" t="s">
        <v>1743</v>
      </c>
      <c r="F349" s="366"/>
      <c r="G349" s="108">
        <v>1</v>
      </c>
      <c r="H349" s="350">
        <v>55000000</v>
      </c>
      <c r="I349" s="350">
        <v>54677419</v>
      </c>
      <c r="J349" s="350">
        <v>54677419</v>
      </c>
      <c r="K349" s="108">
        <v>1</v>
      </c>
      <c r="L349" s="108">
        <v>100</v>
      </c>
      <c r="M349" s="361">
        <f>+J349/H349*100</f>
        <v>99.413489090909096</v>
      </c>
      <c r="N349" s="221">
        <f>+L349*H349</f>
        <v>5500000000</v>
      </c>
      <c r="O349" s="219" t="s">
        <v>2508</v>
      </c>
    </row>
    <row r="350" spans="1:15" ht="17" hidden="1" thickTop="1" thickBot="1">
      <c r="A350" s="320"/>
      <c r="B350" s="320"/>
      <c r="C350" s="320"/>
      <c r="D350" s="320"/>
      <c r="E350" s="320"/>
      <c r="F350" s="362" t="s">
        <v>232</v>
      </c>
      <c r="G350" s="365">
        <f>SUM(G348:G349)</f>
        <v>2</v>
      </c>
      <c r="H350" s="365">
        <f>SUM(H348:H349)</f>
        <v>61000000</v>
      </c>
      <c r="I350" s="365">
        <f>SUM(I348:I349)</f>
        <v>60677419</v>
      </c>
      <c r="J350" s="365">
        <f>SUM(J348:J349)</f>
        <v>60677419</v>
      </c>
      <c r="K350" s="365">
        <f>SUM(K348:K349)</f>
        <v>2</v>
      </c>
      <c r="L350" s="362">
        <f>+N350/H350</f>
        <v>100</v>
      </c>
      <c r="M350" s="364">
        <f>+J350/H350*100</f>
        <v>99.471178688524589</v>
      </c>
      <c r="N350" s="241">
        <f>SUM(N348:N349)</f>
        <v>6100000000</v>
      </c>
      <c r="O350" s="219" t="s">
        <v>2508</v>
      </c>
    </row>
    <row r="351" spans="1:15" ht="17" hidden="1" thickTop="1" thickBot="1">
      <c r="A351" s="319" t="s">
        <v>220</v>
      </c>
      <c r="B351" s="319"/>
      <c r="C351" s="319"/>
      <c r="D351" s="319"/>
      <c r="E351" s="319" t="s">
        <v>1744</v>
      </c>
      <c r="F351" s="319"/>
      <c r="G351" s="319"/>
      <c r="H351" s="319"/>
      <c r="I351" s="319"/>
      <c r="J351" s="319"/>
      <c r="K351" s="319"/>
      <c r="L351" s="319"/>
      <c r="M351" s="319"/>
      <c r="O351" s="219" t="s">
        <v>2508</v>
      </c>
    </row>
    <row r="352" spans="1:15" ht="17" hidden="1" thickTop="1" thickBot="1">
      <c r="A352" s="108">
        <v>52</v>
      </c>
      <c r="B352" s="108">
        <v>7819301</v>
      </c>
      <c r="C352" s="320" t="s">
        <v>1745</v>
      </c>
      <c r="D352" s="320" t="s">
        <v>1746</v>
      </c>
      <c r="E352" s="323" t="s">
        <v>1747</v>
      </c>
      <c r="F352" s="320"/>
      <c r="G352" s="320">
        <v>1</v>
      </c>
      <c r="H352" s="359">
        <v>50000000</v>
      </c>
      <c r="I352" s="359">
        <v>49852595</v>
      </c>
      <c r="J352" s="359">
        <v>49852595</v>
      </c>
      <c r="K352" s="108">
        <v>1</v>
      </c>
      <c r="L352" s="108">
        <v>100</v>
      </c>
      <c r="M352" s="361">
        <f>+J352/H352*100</f>
        <v>99.705190000000002</v>
      </c>
      <c r="N352" s="221">
        <f>+L352*H352</f>
        <v>5000000000</v>
      </c>
      <c r="O352" s="219" t="s">
        <v>2508</v>
      </c>
    </row>
    <row r="353" spans="1:15" ht="17" hidden="1" thickTop="1" thickBot="1">
      <c r="A353" s="320">
        <v>53</v>
      </c>
      <c r="B353" s="108"/>
      <c r="C353" s="320" t="s">
        <v>1748</v>
      </c>
      <c r="D353" s="359" t="s">
        <v>1749</v>
      </c>
      <c r="E353" s="323" t="s">
        <v>1750</v>
      </c>
      <c r="F353" s="320"/>
      <c r="G353" s="360">
        <v>2</v>
      </c>
      <c r="H353" s="360">
        <v>18000000</v>
      </c>
      <c r="I353" s="359">
        <v>18000000</v>
      </c>
      <c r="J353" s="359">
        <v>18000000</v>
      </c>
      <c r="K353" s="320">
        <v>1</v>
      </c>
      <c r="L353" s="320">
        <v>100</v>
      </c>
      <c r="M353" s="361">
        <f t="shared" ref="M353:M382" si="20">+J353/H353*100</f>
        <v>100</v>
      </c>
      <c r="N353" s="221">
        <f t="shared" ref="N353:N381" si="21">+L353*H353</f>
        <v>1800000000</v>
      </c>
      <c r="O353" s="219" t="s">
        <v>2508</v>
      </c>
    </row>
    <row r="354" spans="1:15" ht="17" hidden="1" thickTop="1" thickBot="1">
      <c r="A354" s="320">
        <v>54</v>
      </c>
      <c r="B354" s="320">
        <v>6615792</v>
      </c>
      <c r="C354" s="320" t="s">
        <v>1751</v>
      </c>
      <c r="D354" s="359" t="s">
        <v>1752</v>
      </c>
      <c r="E354" s="320" t="s">
        <v>1753</v>
      </c>
      <c r="F354" s="320"/>
      <c r="G354" s="360">
        <v>1</v>
      </c>
      <c r="H354" s="360">
        <v>350000</v>
      </c>
      <c r="I354" s="359">
        <v>350000</v>
      </c>
      <c r="J354" s="359">
        <v>350000</v>
      </c>
      <c r="K354" s="320">
        <v>1</v>
      </c>
      <c r="L354" s="320">
        <v>100</v>
      </c>
      <c r="M354" s="361">
        <f t="shared" si="20"/>
        <v>100</v>
      </c>
      <c r="N354" s="221">
        <f t="shared" si="21"/>
        <v>35000000</v>
      </c>
      <c r="O354" s="219" t="s">
        <v>2508</v>
      </c>
    </row>
    <row r="355" spans="1:15" ht="17" hidden="1" thickTop="1" thickBot="1">
      <c r="A355" s="320">
        <v>55</v>
      </c>
      <c r="B355" s="320">
        <v>6832101</v>
      </c>
      <c r="C355" s="320" t="s">
        <v>1754</v>
      </c>
      <c r="D355" s="359" t="s">
        <v>1755</v>
      </c>
      <c r="E355" s="320" t="s">
        <v>1753</v>
      </c>
      <c r="F355" s="320"/>
      <c r="G355" s="360">
        <v>1</v>
      </c>
      <c r="H355" s="360">
        <v>350000</v>
      </c>
      <c r="I355" s="359">
        <v>350000</v>
      </c>
      <c r="J355" s="359">
        <v>350000</v>
      </c>
      <c r="K355" s="320">
        <v>1</v>
      </c>
      <c r="L355" s="320">
        <v>100</v>
      </c>
      <c r="M355" s="361">
        <f t="shared" si="20"/>
        <v>100</v>
      </c>
      <c r="N355" s="221">
        <f t="shared" si="21"/>
        <v>35000000</v>
      </c>
      <c r="O355" s="219" t="s">
        <v>2508</v>
      </c>
    </row>
    <row r="356" spans="1:15" ht="17" hidden="1" thickTop="1" thickBot="1">
      <c r="A356" s="320">
        <v>56</v>
      </c>
      <c r="B356" s="320">
        <v>6691387</v>
      </c>
      <c r="C356" s="320" t="s">
        <v>1756</v>
      </c>
      <c r="D356" s="359" t="s">
        <v>1757</v>
      </c>
      <c r="E356" s="320" t="s">
        <v>1758</v>
      </c>
      <c r="F356" s="320"/>
      <c r="G356" s="360">
        <v>1</v>
      </c>
      <c r="H356" s="360">
        <v>7500000</v>
      </c>
      <c r="I356" s="359">
        <v>7479034</v>
      </c>
      <c r="J356" s="359">
        <v>7479034</v>
      </c>
      <c r="K356" s="320">
        <v>1</v>
      </c>
      <c r="L356" s="320">
        <v>100</v>
      </c>
      <c r="M356" s="361">
        <f t="shared" si="20"/>
        <v>99.720453333333339</v>
      </c>
      <c r="N356" s="221">
        <f t="shared" si="21"/>
        <v>750000000</v>
      </c>
      <c r="O356" s="219" t="s">
        <v>2508</v>
      </c>
    </row>
    <row r="357" spans="1:15" ht="17" hidden="1" thickTop="1" thickBot="1">
      <c r="A357" s="320">
        <v>57</v>
      </c>
      <c r="B357" s="320">
        <v>7078183</v>
      </c>
      <c r="C357" s="320" t="s">
        <v>1759</v>
      </c>
      <c r="D357" s="359" t="s">
        <v>1760</v>
      </c>
      <c r="E357" s="320" t="s">
        <v>1761</v>
      </c>
      <c r="F357" s="320"/>
      <c r="G357" s="320">
        <v>1</v>
      </c>
      <c r="H357" s="368">
        <v>13000000</v>
      </c>
      <c r="I357" s="359">
        <v>12810166</v>
      </c>
      <c r="J357" s="359">
        <v>12810166</v>
      </c>
      <c r="K357" s="320">
        <v>1</v>
      </c>
      <c r="L357" s="320">
        <v>100</v>
      </c>
      <c r="M357" s="361">
        <f t="shared" si="20"/>
        <v>98.539738461538462</v>
      </c>
      <c r="N357" s="221">
        <f t="shared" si="21"/>
        <v>1300000000</v>
      </c>
      <c r="O357" s="219" t="s">
        <v>2508</v>
      </c>
    </row>
    <row r="358" spans="1:15" ht="17" hidden="1" thickTop="1" thickBot="1">
      <c r="A358" s="320">
        <v>58</v>
      </c>
      <c r="B358" s="320">
        <v>6832136</v>
      </c>
      <c r="C358" s="320" t="s">
        <v>1762</v>
      </c>
      <c r="D358" s="359" t="s">
        <v>1763</v>
      </c>
      <c r="E358" s="320" t="s">
        <v>1764</v>
      </c>
      <c r="F358" s="320"/>
      <c r="G358" s="320">
        <v>1</v>
      </c>
      <c r="H358" s="368">
        <v>4000000</v>
      </c>
      <c r="I358" s="359">
        <v>4000000</v>
      </c>
      <c r="J358" s="359">
        <v>4000000</v>
      </c>
      <c r="K358" s="320">
        <v>1</v>
      </c>
      <c r="L358" s="320">
        <v>100</v>
      </c>
      <c r="M358" s="361">
        <f t="shared" si="20"/>
        <v>100</v>
      </c>
      <c r="N358" s="221">
        <f t="shared" si="21"/>
        <v>400000000</v>
      </c>
      <c r="O358" s="219" t="s">
        <v>2508</v>
      </c>
    </row>
    <row r="359" spans="1:15" ht="17" hidden="1" thickTop="1" thickBot="1">
      <c r="A359" s="320">
        <v>59</v>
      </c>
      <c r="B359" s="320"/>
      <c r="C359" s="320" t="s">
        <v>1085</v>
      </c>
      <c r="D359" s="320" t="s">
        <v>1765</v>
      </c>
      <c r="E359" s="320" t="s">
        <v>1766</v>
      </c>
      <c r="F359" s="320"/>
      <c r="G359" s="320">
        <v>1</v>
      </c>
      <c r="H359" s="359">
        <v>18000000</v>
      </c>
      <c r="I359" s="359">
        <v>18000000</v>
      </c>
      <c r="J359" s="359">
        <v>18000000</v>
      </c>
      <c r="K359" s="320">
        <v>1</v>
      </c>
      <c r="L359" s="320">
        <v>100</v>
      </c>
      <c r="M359" s="361">
        <f t="shared" si="20"/>
        <v>100</v>
      </c>
      <c r="N359" s="221">
        <f t="shared" si="21"/>
        <v>1800000000</v>
      </c>
      <c r="O359" s="219" t="s">
        <v>2508</v>
      </c>
    </row>
    <row r="360" spans="1:15" ht="17" hidden="1" thickTop="1" thickBot="1">
      <c r="A360" s="320">
        <v>60</v>
      </c>
      <c r="B360" s="320">
        <v>7107777</v>
      </c>
      <c r="C360" s="320" t="s">
        <v>1767</v>
      </c>
      <c r="D360" s="359" t="s">
        <v>1768</v>
      </c>
      <c r="E360" s="320" t="s">
        <v>1769</v>
      </c>
      <c r="F360" s="320"/>
      <c r="G360" s="360">
        <v>1</v>
      </c>
      <c r="H360" s="360">
        <v>4000000</v>
      </c>
      <c r="I360" s="359">
        <v>4000000</v>
      </c>
      <c r="J360" s="359">
        <v>4000000</v>
      </c>
      <c r="K360" s="320">
        <v>1</v>
      </c>
      <c r="L360" s="320">
        <v>100</v>
      </c>
      <c r="M360" s="361">
        <f t="shared" si="20"/>
        <v>100</v>
      </c>
      <c r="N360" s="221">
        <f t="shared" si="21"/>
        <v>400000000</v>
      </c>
      <c r="O360" s="219" t="s">
        <v>2508</v>
      </c>
    </row>
    <row r="361" spans="1:15" ht="17" hidden="1" thickTop="1" thickBot="1">
      <c r="A361" s="320">
        <v>61</v>
      </c>
      <c r="B361" s="320">
        <v>6691386</v>
      </c>
      <c r="C361" s="320" t="s">
        <v>1770</v>
      </c>
      <c r="D361" s="359" t="s">
        <v>1771</v>
      </c>
      <c r="E361" s="323" t="s">
        <v>1772</v>
      </c>
      <c r="F361" s="320"/>
      <c r="G361" s="360">
        <v>60</v>
      </c>
      <c r="H361" s="360">
        <v>1800000</v>
      </c>
      <c r="I361" s="359">
        <v>1799983</v>
      </c>
      <c r="J361" s="359">
        <v>1799983</v>
      </c>
      <c r="K361" s="320">
        <v>60</v>
      </c>
      <c r="L361" s="320">
        <v>100</v>
      </c>
      <c r="M361" s="361">
        <f t="shared" si="20"/>
        <v>99.999055555555557</v>
      </c>
      <c r="N361" s="221">
        <f t="shared" si="21"/>
        <v>180000000</v>
      </c>
      <c r="O361" s="219" t="s">
        <v>2508</v>
      </c>
    </row>
    <row r="362" spans="1:15" ht="17" hidden="1" thickTop="1" thickBot="1">
      <c r="A362" s="320">
        <v>62</v>
      </c>
      <c r="B362" s="320">
        <v>6635454</v>
      </c>
      <c r="C362" s="320" t="s">
        <v>1773</v>
      </c>
      <c r="D362" s="359" t="s">
        <v>1774</v>
      </c>
      <c r="E362" s="320" t="s">
        <v>1769</v>
      </c>
      <c r="F362" s="320"/>
      <c r="G362" s="360">
        <v>1</v>
      </c>
      <c r="H362" s="360">
        <v>4000000</v>
      </c>
      <c r="I362" s="359">
        <v>4000000</v>
      </c>
      <c r="J362" s="359">
        <v>4000000</v>
      </c>
      <c r="K362" s="320">
        <v>1</v>
      </c>
      <c r="L362" s="320">
        <v>100</v>
      </c>
      <c r="M362" s="361">
        <f t="shared" si="20"/>
        <v>100</v>
      </c>
      <c r="N362" s="221">
        <f t="shared" si="21"/>
        <v>400000000</v>
      </c>
      <c r="O362" s="219" t="s">
        <v>2508</v>
      </c>
    </row>
    <row r="363" spans="1:15" ht="17" hidden="1" thickTop="1" thickBot="1">
      <c r="A363" s="320">
        <v>63</v>
      </c>
      <c r="B363" s="320">
        <v>6497647</v>
      </c>
      <c r="C363" s="320" t="s">
        <v>1775</v>
      </c>
      <c r="D363" s="359" t="s">
        <v>1776</v>
      </c>
      <c r="E363" s="323" t="s">
        <v>1777</v>
      </c>
      <c r="F363" s="320"/>
      <c r="G363" s="360">
        <v>60</v>
      </c>
      <c r="H363" s="360">
        <v>1800000</v>
      </c>
      <c r="I363" s="359">
        <v>1799983</v>
      </c>
      <c r="J363" s="359">
        <v>1799983</v>
      </c>
      <c r="K363" s="320">
        <v>60</v>
      </c>
      <c r="L363" s="320">
        <v>100</v>
      </c>
      <c r="M363" s="361">
        <f t="shared" si="20"/>
        <v>99.999055555555557</v>
      </c>
      <c r="N363" s="221">
        <f t="shared" si="21"/>
        <v>180000000</v>
      </c>
      <c r="O363" s="219" t="s">
        <v>2508</v>
      </c>
    </row>
    <row r="364" spans="1:15" ht="17" hidden="1" thickTop="1" thickBot="1">
      <c r="A364" s="320">
        <v>64</v>
      </c>
      <c r="B364" s="320">
        <v>66156812</v>
      </c>
      <c r="C364" s="320" t="s">
        <v>1778</v>
      </c>
      <c r="D364" s="359" t="s">
        <v>1779</v>
      </c>
      <c r="E364" s="323" t="s">
        <v>1780</v>
      </c>
      <c r="F364" s="320"/>
      <c r="G364" s="360">
        <v>1</v>
      </c>
      <c r="H364" s="360">
        <v>1800000</v>
      </c>
      <c r="I364" s="360">
        <v>1800000</v>
      </c>
      <c r="J364" s="320">
        <v>1800000</v>
      </c>
      <c r="K364" s="320">
        <v>1</v>
      </c>
      <c r="L364" s="320">
        <v>100</v>
      </c>
      <c r="M364" s="361">
        <f t="shared" si="20"/>
        <v>100</v>
      </c>
      <c r="N364" s="221">
        <f t="shared" si="21"/>
        <v>180000000</v>
      </c>
      <c r="O364" s="219" t="s">
        <v>2508</v>
      </c>
    </row>
    <row r="365" spans="1:15" ht="17" hidden="1" thickTop="1" thickBot="1">
      <c r="A365" s="320">
        <v>65</v>
      </c>
      <c r="B365" s="320">
        <v>6562456</v>
      </c>
      <c r="C365" s="320" t="s">
        <v>1781</v>
      </c>
      <c r="D365" s="359" t="s">
        <v>1782</v>
      </c>
      <c r="E365" s="323" t="s">
        <v>1783</v>
      </c>
      <c r="F365" s="320"/>
      <c r="G365" s="360">
        <v>60</v>
      </c>
      <c r="H365" s="360">
        <v>1800000</v>
      </c>
      <c r="I365" s="360">
        <v>1799983</v>
      </c>
      <c r="J365" s="360">
        <v>1799983</v>
      </c>
      <c r="K365" s="320">
        <v>1</v>
      </c>
      <c r="L365" s="320">
        <v>100</v>
      </c>
      <c r="M365" s="361">
        <f t="shared" si="20"/>
        <v>99.999055555555557</v>
      </c>
      <c r="N365" s="221">
        <f t="shared" si="21"/>
        <v>180000000</v>
      </c>
      <c r="O365" s="219" t="s">
        <v>2508</v>
      </c>
    </row>
    <row r="366" spans="1:15" ht="17" hidden="1" thickTop="1" thickBot="1">
      <c r="A366" s="320">
        <v>66</v>
      </c>
      <c r="B366" s="320">
        <v>6556549</v>
      </c>
      <c r="C366" s="320" t="s">
        <v>1784</v>
      </c>
      <c r="D366" s="359" t="s">
        <v>1785</v>
      </c>
      <c r="E366" s="323" t="s">
        <v>1786</v>
      </c>
      <c r="F366" s="320"/>
      <c r="G366" s="360">
        <v>1</v>
      </c>
      <c r="H366" s="360">
        <v>1800000</v>
      </c>
      <c r="I366" s="360">
        <v>1799983</v>
      </c>
      <c r="J366" s="360">
        <v>1799983</v>
      </c>
      <c r="K366" s="320">
        <v>1</v>
      </c>
      <c r="L366" s="320">
        <v>100</v>
      </c>
      <c r="M366" s="361">
        <f t="shared" si="20"/>
        <v>99.999055555555557</v>
      </c>
      <c r="N366" s="221">
        <f t="shared" si="21"/>
        <v>180000000</v>
      </c>
      <c r="O366" s="219" t="s">
        <v>2508</v>
      </c>
    </row>
    <row r="367" spans="1:15" ht="17" hidden="1" thickTop="1" thickBot="1">
      <c r="A367" s="320">
        <v>67</v>
      </c>
      <c r="B367" s="320">
        <v>6329862</v>
      </c>
      <c r="C367" s="320" t="s">
        <v>1787</v>
      </c>
      <c r="D367" s="359" t="s">
        <v>1788</v>
      </c>
      <c r="E367" s="323" t="s">
        <v>1789</v>
      </c>
      <c r="F367" s="320"/>
      <c r="G367" s="360">
        <v>60</v>
      </c>
      <c r="H367" s="360">
        <v>1800000</v>
      </c>
      <c r="I367" s="360">
        <v>1800000</v>
      </c>
      <c r="J367" s="360">
        <v>1800000</v>
      </c>
      <c r="K367" s="320">
        <v>60</v>
      </c>
      <c r="L367" s="320">
        <v>100</v>
      </c>
      <c r="M367" s="361">
        <f t="shared" si="20"/>
        <v>100</v>
      </c>
      <c r="N367" s="221">
        <f t="shared" si="21"/>
        <v>180000000</v>
      </c>
      <c r="O367" s="219" t="s">
        <v>2508</v>
      </c>
    </row>
    <row r="368" spans="1:15" ht="17" hidden="1" thickTop="1" thickBot="1">
      <c r="A368" s="320">
        <v>68</v>
      </c>
      <c r="B368" s="320">
        <v>7167728</v>
      </c>
      <c r="C368" s="320" t="s">
        <v>1790</v>
      </c>
      <c r="D368" s="359" t="s">
        <v>1791</v>
      </c>
      <c r="E368" s="323" t="s">
        <v>1792</v>
      </c>
      <c r="F368" s="320"/>
      <c r="G368" s="360">
        <v>1</v>
      </c>
      <c r="H368" s="360">
        <v>2000000</v>
      </c>
      <c r="I368" s="360">
        <v>2000000</v>
      </c>
      <c r="J368" s="360">
        <v>2000000</v>
      </c>
      <c r="K368" s="320">
        <v>1</v>
      </c>
      <c r="L368" s="320">
        <v>100</v>
      </c>
      <c r="M368" s="361">
        <f t="shared" si="20"/>
        <v>100</v>
      </c>
      <c r="N368" s="221">
        <f t="shared" si="21"/>
        <v>200000000</v>
      </c>
      <c r="O368" s="219" t="s">
        <v>2508</v>
      </c>
    </row>
    <row r="369" spans="1:15" ht="17" hidden="1" thickTop="1" thickBot="1">
      <c r="A369" s="320">
        <v>69</v>
      </c>
      <c r="B369" s="320">
        <v>7168983</v>
      </c>
      <c r="C369" s="320" t="s">
        <v>1793</v>
      </c>
      <c r="D369" s="359" t="s">
        <v>1794</v>
      </c>
      <c r="E369" s="323" t="s">
        <v>1795</v>
      </c>
      <c r="F369" s="320"/>
      <c r="G369" s="360">
        <v>60</v>
      </c>
      <c r="H369" s="360">
        <v>1800000</v>
      </c>
      <c r="I369" s="360">
        <v>1800000</v>
      </c>
      <c r="J369" s="360">
        <v>1800000</v>
      </c>
      <c r="K369" s="320">
        <v>60</v>
      </c>
      <c r="L369" s="320">
        <v>100</v>
      </c>
      <c r="M369" s="361">
        <f t="shared" si="20"/>
        <v>100</v>
      </c>
      <c r="N369" s="221">
        <f t="shared" si="21"/>
        <v>180000000</v>
      </c>
      <c r="O369" s="219" t="s">
        <v>2508</v>
      </c>
    </row>
    <row r="370" spans="1:15" ht="17" hidden="1" thickTop="1" thickBot="1">
      <c r="A370" s="320">
        <v>70</v>
      </c>
      <c r="B370" s="320">
        <v>7167509</v>
      </c>
      <c r="C370" s="320" t="s">
        <v>1796</v>
      </c>
      <c r="D370" s="320" t="s">
        <v>1797</v>
      </c>
      <c r="E370" s="320" t="s">
        <v>1798</v>
      </c>
      <c r="F370" s="320"/>
      <c r="G370" s="320">
        <v>1</v>
      </c>
      <c r="H370" s="360">
        <v>2500000</v>
      </c>
      <c r="I370" s="360">
        <v>2500000</v>
      </c>
      <c r="J370" s="360">
        <v>2500000</v>
      </c>
      <c r="K370" s="320">
        <v>1</v>
      </c>
      <c r="L370" s="320">
        <v>100</v>
      </c>
      <c r="M370" s="361">
        <f t="shared" si="20"/>
        <v>100</v>
      </c>
      <c r="N370" s="221">
        <f t="shared" si="21"/>
        <v>250000000</v>
      </c>
      <c r="O370" s="219" t="s">
        <v>2508</v>
      </c>
    </row>
    <row r="371" spans="1:15" ht="17" hidden="1" thickTop="1" thickBot="1">
      <c r="A371" s="320">
        <v>71</v>
      </c>
      <c r="B371" s="320">
        <v>7168757</v>
      </c>
      <c r="C371" s="320" t="s">
        <v>1799</v>
      </c>
      <c r="D371" s="359" t="s">
        <v>1800</v>
      </c>
      <c r="E371" s="320" t="s">
        <v>1626</v>
      </c>
      <c r="F371" s="320"/>
      <c r="G371" s="360">
        <v>60</v>
      </c>
      <c r="H371" s="360">
        <v>1800000</v>
      </c>
      <c r="I371" s="360">
        <v>1799983</v>
      </c>
      <c r="J371" s="360">
        <v>1799983</v>
      </c>
      <c r="K371" s="320">
        <v>60</v>
      </c>
      <c r="L371" s="320">
        <v>100</v>
      </c>
      <c r="M371" s="361">
        <f t="shared" si="20"/>
        <v>99.999055555555557</v>
      </c>
      <c r="N371" s="221">
        <f t="shared" si="21"/>
        <v>180000000</v>
      </c>
      <c r="O371" s="219" t="s">
        <v>2508</v>
      </c>
    </row>
    <row r="372" spans="1:15" ht="17" hidden="1" thickTop="1" thickBot="1">
      <c r="A372" s="320">
        <v>72</v>
      </c>
      <c r="B372" s="320">
        <v>7168771</v>
      </c>
      <c r="C372" s="320" t="s">
        <v>1801</v>
      </c>
      <c r="D372" s="359" t="s">
        <v>1802</v>
      </c>
      <c r="E372" s="320" t="s">
        <v>1803</v>
      </c>
      <c r="F372" s="320"/>
      <c r="G372" s="360">
        <v>1</v>
      </c>
      <c r="H372" s="360">
        <v>4800000</v>
      </c>
      <c r="I372" s="360">
        <v>4800000</v>
      </c>
      <c r="J372" s="360">
        <v>4800000</v>
      </c>
      <c r="K372" s="320">
        <v>1</v>
      </c>
      <c r="L372" s="320">
        <v>100</v>
      </c>
      <c r="M372" s="361">
        <f t="shared" si="20"/>
        <v>100</v>
      </c>
      <c r="N372" s="221">
        <f t="shared" si="21"/>
        <v>480000000</v>
      </c>
      <c r="O372" s="219" t="s">
        <v>2508</v>
      </c>
    </row>
    <row r="373" spans="1:15" ht="17" hidden="1" thickTop="1" thickBot="1">
      <c r="A373" s="320">
        <v>73</v>
      </c>
      <c r="B373" s="320">
        <v>6832138</v>
      </c>
      <c r="C373" s="320" t="s">
        <v>1804</v>
      </c>
      <c r="D373" s="359" t="s">
        <v>1805</v>
      </c>
      <c r="E373" s="323" t="s">
        <v>1806</v>
      </c>
      <c r="F373" s="320"/>
      <c r="G373" s="360">
        <v>1</v>
      </c>
      <c r="H373" s="360">
        <v>4500000</v>
      </c>
      <c r="I373" s="360">
        <v>4500000</v>
      </c>
      <c r="J373" s="360">
        <v>4500000</v>
      </c>
      <c r="K373" s="320">
        <v>1</v>
      </c>
      <c r="L373" s="320">
        <v>100</v>
      </c>
      <c r="M373" s="361">
        <f t="shared" si="20"/>
        <v>100</v>
      </c>
      <c r="N373" s="221">
        <f t="shared" si="21"/>
        <v>450000000</v>
      </c>
      <c r="O373" s="219" t="s">
        <v>2508</v>
      </c>
    </row>
    <row r="374" spans="1:15" ht="17" hidden="1" thickTop="1" thickBot="1">
      <c r="A374" s="320">
        <v>74</v>
      </c>
      <c r="B374" s="320">
        <v>7125281</v>
      </c>
      <c r="C374" s="320" t="s">
        <v>1807</v>
      </c>
      <c r="D374" s="359" t="s">
        <v>1808</v>
      </c>
      <c r="E374" s="320" t="s">
        <v>1809</v>
      </c>
      <c r="F374" s="320"/>
      <c r="G374" s="360">
        <v>2</v>
      </c>
      <c r="H374" s="360">
        <v>18000000</v>
      </c>
      <c r="I374" s="360">
        <v>17806900</v>
      </c>
      <c r="J374" s="360">
        <v>17806900</v>
      </c>
      <c r="K374" s="320">
        <v>1</v>
      </c>
      <c r="L374" s="320">
        <v>100</v>
      </c>
      <c r="M374" s="361">
        <f t="shared" si="20"/>
        <v>98.927222222222227</v>
      </c>
      <c r="N374" s="221">
        <f t="shared" si="21"/>
        <v>1800000000</v>
      </c>
      <c r="O374" s="219" t="s">
        <v>2508</v>
      </c>
    </row>
    <row r="375" spans="1:15" ht="17" hidden="1" thickTop="1" thickBot="1">
      <c r="A375" s="320">
        <v>75</v>
      </c>
      <c r="B375" s="320">
        <v>5720428</v>
      </c>
      <c r="C375" s="320" t="s">
        <v>1810</v>
      </c>
      <c r="D375" s="359" t="s">
        <v>1811</v>
      </c>
      <c r="E375" s="323" t="s">
        <v>1812</v>
      </c>
      <c r="F375" s="320"/>
      <c r="G375" s="360">
        <v>2</v>
      </c>
      <c r="H375" s="360">
        <v>18000000</v>
      </c>
      <c r="I375" s="360">
        <v>17459891</v>
      </c>
      <c r="J375" s="360">
        <v>17459891</v>
      </c>
      <c r="K375" s="320">
        <v>1</v>
      </c>
      <c r="L375" s="320">
        <v>100</v>
      </c>
      <c r="M375" s="361">
        <f t="shared" si="20"/>
        <v>96.999394444444448</v>
      </c>
      <c r="N375" s="221">
        <f t="shared" si="21"/>
        <v>1800000000</v>
      </c>
      <c r="O375" s="219" t="s">
        <v>2508</v>
      </c>
    </row>
    <row r="376" spans="1:15" ht="17" hidden="1" thickTop="1" thickBot="1">
      <c r="A376" s="320">
        <v>76</v>
      </c>
      <c r="B376" s="320">
        <v>5684754</v>
      </c>
      <c r="C376" s="320" t="s">
        <v>1813</v>
      </c>
      <c r="D376" s="359" t="s">
        <v>1814</v>
      </c>
      <c r="E376" s="323" t="s">
        <v>1815</v>
      </c>
      <c r="F376" s="320"/>
      <c r="G376" s="360">
        <v>2</v>
      </c>
      <c r="H376" s="360">
        <v>18000000</v>
      </c>
      <c r="I376" s="360">
        <v>17300001</v>
      </c>
      <c r="J376" s="360">
        <v>17300001</v>
      </c>
      <c r="K376" s="320">
        <v>1</v>
      </c>
      <c r="L376" s="320">
        <v>100</v>
      </c>
      <c r="M376" s="361">
        <f t="shared" si="20"/>
        <v>96.111116666666661</v>
      </c>
      <c r="N376" s="221">
        <f t="shared" si="21"/>
        <v>1800000000</v>
      </c>
      <c r="O376" s="219" t="s">
        <v>2508</v>
      </c>
    </row>
    <row r="377" spans="1:15" ht="17" hidden="1" thickTop="1" thickBot="1">
      <c r="A377" s="320">
        <v>77</v>
      </c>
      <c r="B377" s="320"/>
      <c r="C377" s="320" t="s">
        <v>1816</v>
      </c>
      <c r="D377" s="359" t="s">
        <v>1817</v>
      </c>
      <c r="E377" s="323" t="s">
        <v>1818</v>
      </c>
      <c r="F377" s="320"/>
      <c r="G377" s="360">
        <v>2</v>
      </c>
      <c r="H377" s="360">
        <v>18000000</v>
      </c>
      <c r="I377" s="360">
        <v>17459891</v>
      </c>
      <c r="J377" s="360">
        <v>17459891</v>
      </c>
      <c r="K377" s="320">
        <v>2</v>
      </c>
      <c r="L377" s="320">
        <v>100</v>
      </c>
      <c r="M377" s="361">
        <f t="shared" si="20"/>
        <v>96.999394444444448</v>
      </c>
      <c r="N377" s="221">
        <f t="shared" si="21"/>
        <v>1800000000</v>
      </c>
      <c r="O377" s="219" t="s">
        <v>2508</v>
      </c>
    </row>
    <row r="378" spans="1:15" ht="17" hidden="1" thickTop="1" thickBot="1">
      <c r="A378" s="320">
        <v>78</v>
      </c>
      <c r="B378" s="320"/>
      <c r="C378" s="320" t="s">
        <v>1819</v>
      </c>
      <c r="D378" s="359" t="s">
        <v>1820</v>
      </c>
      <c r="E378" s="320" t="s">
        <v>1821</v>
      </c>
      <c r="F378" s="320"/>
      <c r="G378" s="360">
        <v>60</v>
      </c>
      <c r="H378" s="360">
        <v>2000000</v>
      </c>
      <c r="I378" s="360"/>
      <c r="J378" s="360"/>
      <c r="K378" s="320"/>
      <c r="L378" s="320"/>
      <c r="M378" s="361">
        <f t="shared" si="20"/>
        <v>0</v>
      </c>
      <c r="N378" s="221">
        <f t="shared" si="21"/>
        <v>0</v>
      </c>
      <c r="O378" s="219" t="s">
        <v>2508</v>
      </c>
    </row>
    <row r="379" spans="1:15" ht="17" hidden="1" thickTop="1" thickBot="1">
      <c r="A379" s="320">
        <v>79</v>
      </c>
      <c r="B379" s="320">
        <v>5720426</v>
      </c>
      <c r="C379" s="320" t="s">
        <v>1822</v>
      </c>
      <c r="D379" s="359" t="s">
        <v>1823</v>
      </c>
      <c r="E379" s="320" t="s">
        <v>1824</v>
      </c>
      <c r="F379" s="320"/>
      <c r="G379" s="360">
        <v>60</v>
      </c>
      <c r="H379" s="360">
        <v>2000000</v>
      </c>
      <c r="I379" s="360">
        <v>1999999</v>
      </c>
      <c r="J379" s="360">
        <v>1999999</v>
      </c>
      <c r="K379" s="320">
        <v>60</v>
      </c>
      <c r="L379" s="320">
        <v>100</v>
      </c>
      <c r="M379" s="361">
        <f t="shared" si="20"/>
        <v>99.999949999999998</v>
      </c>
      <c r="N379" s="221">
        <f t="shared" si="21"/>
        <v>200000000</v>
      </c>
      <c r="O379" s="219" t="s">
        <v>2508</v>
      </c>
    </row>
    <row r="380" spans="1:15" ht="17" hidden="1" thickTop="1" thickBot="1">
      <c r="A380" s="320">
        <v>80</v>
      </c>
      <c r="B380" s="320">
        <v>5684751</v>
      </c>
      <c r="C380" s="320" t="s">
        <v>1825</v>
      </c>
      <c r="D380" s="359" t="s">
        <v>1826</v>
      </c>
      <c r="E380" s="323" t="s">
        <v>1827</v>
      </c>
      <c r="F380" s="320"/>
      <c r="G380" s="360">
        <v>60</v>
      </c>
      <c r="H380" s="360">
        <v>2000000</v>
      </c>
      <c r="I380" s="360">
        <v>1999942</v>
      </c>
      <c r="J380" s="360">
        <v>1999942</v>
      </c>
      <c r="K380" s="320">
        <v>60</v>
      </c>
      <c r="L380" s="320">
        <v>100</v>
      </c>
      <c r="M380" s="361">
        <f t="shared" si="20"/>
        <v>99.997100000000003</v>
      </c>
      <c r="N380" s="221">
        <f t="shared" si="21"/>
        <v>200000000</v>
      </c>
      <c r="O380" s="219" t="s">
        <v>2508</v>
      </c>
    </row>
    <row r="381" spans="1:15" ht="17" hidden="1" thickTop="1" thickBot="1">
      <c r="A381" s="320">
        <v>81</v>
      </c>
      <c r="B381" s="320">
        <v>5697476</v>
      </c>
      <c r="C381" s="320" t="s">
        <v>1828</v>
      </c>
      <c r="D381" s="359" t="s">
        <v>1829</v>
      </c>
      <c r="E381" s="320" t="s">
        <v>1830</v>
      </c>
      <c r="F381" s="320"/>
      <c r="G381" s="360">
        <v>60</v>
      </c>
      <c r="H381" s="360">
        <v>2000000</v>
      </c>
      <c r="I381" s="360">
        <v>2000000</v>
      </c>
      <c r="J381" s="360">
        <v>2000000</v>
      </c>
      <c r="K381" s="320">
        <v>60</v>
      </c>
      <c r="L381" s="320">
        <v>100</v>
      </c>
      <c r="M381" s="361">
        <f t="shared" si="20"/>
        <v>100</v>
      </c>
      <c r="N381" s="221">
        <f t="shared" si="21"/>
        <v>200000000</v>
      </c>
      <c r="O381" s="219" t="s">
        <v>2508</v>
      </c>
    </row>
    <row r="382" spans="1:15" ht="17" hidden="1" thickTop="1" thickBot="1">
      <c r="A382" s="320"/>
      <c r="B382" s="320"/>
      <c r="C382" s="320"/>
      <c r="D382" s="359"/>
      <c r="E382" s="320"/>
      <c r="F382" s="362" t="s">
        <v>205</v>
      </c>
      <c r="G382" s="365">
        <f>SUM(G352:G381)</f>
        <v>625</v>
      </c>
      <c r="H382" s="365">
        <f>SUM(H352:H381)</f>
        <v>227400000</v>
      </c>
      <c r="I382" s="365">
        <f>SUM(I352:I381)</f>
        <v>223068334</v>
      </c>
      <c r="J382" s="365">
        <f>SUM(J352:J381)</f>
        <v>223068334</v>
      </c>
      <c r="K382" s="365">
        <f>SUM(K352:K381)</f>
        <v>502</v>
      </c>
      <c r="L382" s="364">
        <f>+N382/H382</f>
        <v>99.12049252418646</v>
      </c>
      <c r="M382" s="364">
        <f t="shared" si="20"/>
        <v>98.095133685136332</v>
      </c>
      <c r="N382" s="241">
        <f>SUM(N352:N381)</f>
        <v>22540000000</v>
      </c>
      <c r="O382" s="219" t="s">
        <v>2508</v>
      </c>
    </row>
    <row r="383" spans="1:15" ht="17" hidden="1" thickTop="1" thickBot="1">
      <c r="A383" s="319" t="s">
        <v>1161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O383" s="219" t="s">
        <v>2508</v>
      </c>
    </row>
    <row r="384" spans="1:15" ht="17" hidden="1" thickTop="1" thickBot="1">
      <c r="A384" s="320">
        <v>82</v>
      </c>
      <c r="B384" s="320">
        <v>6636245</v>
      </c>
      <c r="C384" s="320" t="s">
        <v>1831</v>
      </c>
      <c r="D384" s="359" t="s">
        <v>1832</v>
      </c>
      <c r="E384" s="320" t="s">
        <v>1833</v>
      </c>
      <c r="F384" s="320"/>
      <c r="G384" s="360">
        <v>1</v>
      </c>
      <c r="H384" s="360">
        <v>1000000</v>
      </c>
      <c r="I384" s="360">
        <v>1000000</v>
      </c>
      <c r="J384" s="320">
        <v>1000000</v>
      </c>
      <c r="K384" s="320">
        <v>1</v>
      </c>
      <c r="L384" s="320">
        <v>100</v>
      </c>
      <c r="M384" s="361">
        <f>+J384/H384*100</f>
        <v>100</v>
      </c>
      <c r="N384" s="221">
        <f>+L384*H384</f>
        <v>100000000</v>
      </c>
      <c r="O384" s="219" t="s">
        <v>2508</v>
      </c>
    </row>
    <row r="385" spans="1:256" ht="17" hidden="1" thickTop="1" thickBot="1">
      <c r="A385" s="320">
        <v>83</v>
      </c>
      <c r="B385" s="320">
        <v>6636248</v>
      </c>
      <c r="C385" s="320" t="s">
        <v>1834</v>
      </c>
      <c r="D385" s="359" t="s">
        <v>1835</v>
      </c>
      <c r="E385" s="323" t="s">
        <v>1836</v>
      </c>
      <c r="F385" s="320"/>
      <c r="G385" s="360">
        <v>1</v>
      </c>
      <c r="H385" s="360">
        <v>1000000</v>
      </c>
      <c r="I385" s="360">
        <v>1000000</v>
      </c>
      <c r="J385" s="320">
        <v>1000000</v>
      </c>
      <c r="K385" s="320">
        <v>1</v>
      </c>
      <c r="L385" s="320">
        <v>100</v>
      </c>
      <c r="M385" s="361">
        <f t="shared" ref="M385:M391" si="22">+J385/H385*100</f>
        <v>100</v>
      </c>
      <c r="N385" s="221">
        <f t="shared" ref="N385:N390" si="23">+L385*H385</f>
        <v>100000000</v>
      </c>
      <c r="O385" s="219" t="s">
        <v>2508</v>
      </c>
    </row>
    <row r="386" spans="1:256" ht="17" hidden="1" thickTop="1" thickBot="1">
      <c r="A386" s="320">
        <v>84</v>
      </c>
      <c r="B386" s="320">
        <v>6636246</v>
      </c>
      <c r="C386" s="320" t="s">
        <v>1837</v>
      </c>
      <c r="D386" s="359" t="s">
        <v>1838</v>
      </c>
      <c r="E386" s="320" t="s">
        <v>1839</v>
      </c>
      <c r="F386" s="320"/>
      <c r="G386" s="360">
        <v>1</v>
      </c>
      <c r="H386" s="360">
        <v>1000000</v>
      </c>
      <c r="I386" s="360">
        <v>1000000</v>
      </c>
      <c r="J386" s="320">
        <v>1000000</v>
      </c>
      <c r="K386" s="320">
        <v>1</v>
      </c>
      <c r="L386" s="320">
        <v>100</v>
      </c>
      <c r="M386" s="361">
        <f t="shared" si="22"/>
        <v>100</v>
      </c>
      <c r="N386" s="221">
        <f t="shared" si="23"/>
        <v>100000000</v>
      </c>
      <c r="O386" s="219" t="s">
        <v>2508</v>
      </c>
    </row>
    <row r="387" spans="1:256" ht="17" hidden="1" thickTop="1" thickBot="1">
      <c r="A387" s="320">
        <v>85</v>
      </c>
      <c r="B387" s="320">
        <v>6636248</v>
      </c>
      <c r="C387" s="320" t="s">
        <v>1840</v>
      </c>
      <c r="D387" s="359" t="s">
        <v>1841</v>
      </c>
      <c r="E387" s="323" t="s">
        <v>1842</v>
      </c>
      <c r="F387" s="320"/>
      <c r="G387" s="360">
        <v>1</v>
      </c>
      <c r="H387" s="360">
        <v>1000000</v>
      </c>
      <c r="I387" s="360">
        <v>1000000</v>
      </c>
      <c r="J387" s="320">
        <v>1000000</v>
      </c>
      <c r="K387" s="320">
        <v>1</v>
      </c>
      <c r="L387" s="320">
        <v>100</v>
      </c>
      <c r="M387" s="361">
        <f t="shared" si="22"/>
        <v>100</v>
      </c>
      <c r="N387" s="221">
        <f t="shared" si="23"/>
        <v>100000000</v>
      </c>
      <c r="O387" s="219" t="s">
        <v>2508</v>
      </c>
    </row>
    <row r="388" spans="1:256" ht="17" hidden="1" thickTop="1" thickBot="1">
      <c r="A388" s="320">
        <v>86</v>
      </c>
      <c r="B388" s="320">
        <v>6636249</v>
      </c>
      <c r="C388" s="320" t="s">
        <v>1843</v>
      </c>
      <c r="D388" s="359" t="s">
        <v>1844</v>
      </c>
      <c r="E388" s="320" t="s">
        <v>1845</v>
      </c>
      <c r="F388" s="320"/>
      <c r="G388" s="360">
        <v>1</v>
      </c>
      <c r="H388" s="360">
        <v>1000000</v>
      </c>
      <c r="I388" s="360">
        <v>1000000</v>
      </c>
      <c r="J388" s="320">
        <v>1000000</v>
      </c>
      <c r="K388" s="320">
        <v>1</v>
      </c>
      <c r="L388" s="320">
        <v>100</v>
      </c>
      <c r="M388" s="361">
        <f t="shared" si="22"/>
        <v>100</v>
      </c>
      <c r="N388" s="221">
        <f t="shared" si="23"/>
        <v>100000000</v>
      </c>
      <c r="O388" s="219" t="s">
        <v>2508</v>
      </c>
    </row>
    <row r="389" spans="1:256" ht="17" hidden="1" thickTop="1" thickBot="1">
      <c r="A389" s="320">
        <v>87</v>
      </c>
      <c r="B389" s="320">
        <v>6636250</v>
      </c>
      <c r="C389" s="320" t="s">
        <v>1846</v>
      </c>
      <c r="D389" s="359" t="s">
        <v>1847</v>
      </c>
      <c r="E389" s="320" t="s">
        <v>1848</v>
      </c>
      <c r="F389" s="320"/>
      <c r="G389" s="360">
        <v>1</v>
      </c>
      <c r="H389" s="360">
        <v>1000000</v>
      </c>
      <c r="I389" s="360">
        <v>1000000</v>
      </c>
      <c r="J389" s="320">
        <v>1000000</v>
      </c>
      <c r="K389" s="320">
        <v>1</v>
      </c>
      <c r="L389" s="320">
        <v>100</v>
      </c>
      <c r="M389" s="361">
        <f t="shared" si="22"/>
        <v>100</v>
      </c>
      <c r="N389" s="221">
        <f t="shared" si="23"/>
        <v>100000000</v>
      </c>
      <c r="O389" s="219" t="s">
        <v>2508</v>
      </c>
    </row>
    <row r="390" spans="1:256" ht="17" hidden="1" thickTop="1" thickBot="1">
      <c r="A390" s="320">
        <v>88</v>
      </c>
      <c r="B390" s="320">
        <v>6636244</v>
      </c>
      <c r="C390" s="320" t="s">
        <v>1849</v>
      </c>
      <c r="D390" s="359" t="s">
        <v>1850</v>
      </c>
      <c r="E390" s="320" t="s">
        <v>1851</v>
      </c>
      <c r="F390" s="320"/>
      <c r="G390" s="360">
        <v>1</v>
      </c>
      <c r="H390" s="360">
        <v>1000000</v>
      </c>
      <c r="I390" s="360">
        <v>1000000</v>
      </c>
      <c r="J390" s="320">
        <v>1000000</v>
      </c>
      <c r="K390" s="320">
        <v>1</v>
      </c>
      <c r="L390" s="320">
        <v>100</v>
      </c>
      <c r="M390" s="361">
        <f t="shared" si="22"/>
        <v>100</v>
      </c>
      <c r="N390" s="221">
        <f t="shared" si="23"/>
        <v>100000000</v>
      </c>
      <c r="O390" s="219" t="s">
        <v>2508</v>
      </c>
    </row>
    <row r="391" spans="1:256" ht="17" hidden="1" thickTop="1" thickBot="1">
      <c r="A391" s="320"/>
      <c r="B391" s="320"/>
      <c r="C391" s="320"/>
      <c r="D391" s="320"/>
      <c r="E391" s="320"/>
      <c r="F391" s="362" t="s">
        <v>1852</v>
      </c>
      <c r="G391" s="365">
        <f>SUM(G384:G390)</f>
        <v>7</v>
      </c>
      <c r="H391" s="365">
        <f>SUM(H384:H390)</f>
        <v>7000000</v>
      </c>
      <c r="I391" s="365">
        <f>SUM(I384:I390)</f>
        <v>7000000</v>
      </c>
      <c r="J391" s="365">
        <f>SUM(J384:J390)</f>
        <v>7000000</v>
      </c>
      <c r="K391" s="365">
        <f>SUM(K384:K390)</f>
        <v>7</v>
      </c>
      <c r="L391" s="362">
        <f>+N391/H391</f>
        <v>100</v>
      </c>
      <c r="M391" s="364">
        <f t="shared" si="22"/>
        <v>100</v>
      </c>
      <c r="N391" s="241">
        <f>SUM(N384:N390)</f>
        <v>700000000</v>
      </c>
      <c r="O391" s="219" t="s">
        <v>2508</v>
      </c>
    </row>
    <row r="392" spans="1:256" ht="17" hidden="1" thickTop="1" thickBot="1">
      <c r="A392" s="319" t="s">
        <v>1853</v>
      </c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O392" s="219" t="s">
        <v>2508</v>
      </c>
    </row>
    <row r="393" spans="1:256" ht="17" hidden="1" thickTop="1" thickBot="1">
      <c r="A393" s="320">
        <v>89</v>
      </c>
      <c r="B393" s="320">
        <v>7078051</v>
      </c>
      <c r="C393" s="320" t="s">
        <v>1854</v>
      </c>
      <c r="D393" s="320" t="s">
        <v>1855</v>
      </c>
      <c r="E393" s="320" t="s">
        <v>1856</v>
      </c>
      <c r="F393" s="320"/>
      <c r="G393" s="320">
        <v>1</v>
      </c>
      <c r="H393" s="360">
        <v>64000000</v>
      </c>
      <c r="I393" s="360">
        <v>63011166</v>
      </c>
      <c r="J393" s="360">
        <v>63011166</v>
      </c>
      <c r="K393" s="320">
        <v>1</v>
      </c>
      <c r="L393" s="320">
        <v>100</v>
      </c>
      <c r="M393" s="361">
        <f>+J393/H393*100</f>
        <v>98.454946875000005</v>
      </c>
      <c r="N393" s="221">
        <f>+L393*H393</f>
        <v>6400000000</v>
      </c>
      <c r="O393" s="219" t="s">
        <v>2508</v>
      </c>
    </row>
    <row r="394" spans="1:256" ht="17" hidden="1" thickTop="1" thickBot="1">
      <c r="A394" s="320"/>
      <c r="B394" s="320"/>
      <c r="C394" s="320"/>
      <c r="D394" s="320"/>
      <c r="E394" s="320"/>
      <c r="F394" s="362" t="s">
        <v>1857</v>
      </c>
      <c r="G394" s="362">
        <f>SUM(G393)</f>
        <v>1</v>
      </c>
      <c r="H394" s="365">
        <f>SUM(H393)</f>
        <v>64000000</v>
      </c>
      <c r="I394" s="365">
        <f>SUM(I393)</f>
        <v>63011166</v>
      </c>
      <c r="J394" s="365">
        <f>SUM(J393)</f>
        <v>63011166</v>
      </c>
      <c r="K394" s="365">
        <f>SUM(K393)</f>
        <v>1</v>
      </c>
      <c r="L394" s="362">
        <f>+N394/H394</f>
        <v>100</v>
      </c>
      <c r="M394" s="364">
        <f>+J394/H394*100</f>
        <v>98.454946875000005</v>
      </c>
      <c r="N394" s="241">
        <f>SUM(N393)</f>
        <v>6400000000</v>
      </c>
      <c r="O394" s="219" t="s">
        <v>2508</v>
      </c>
    </row>
    <row r="395" spans="1:256" ht="17" hidden="1" thickTop="1" thickBot="1">
      <c r="A395" s="319" t="s">
        <v>1562</v>
      </c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19"/>
      <c r="O395" s="219" t="s">
        <v>2508</v>
      </c>
      <c r="P395" s="357"/>
      <c r="Q395" s="357"/>
      <c r="R395" s="357"/>
      <c r="S395" s="357"/>
      <c r="T395" s="357"/>
      <c r="U395" s="357"/>
      <c r="V395" s="357"/>
      <c r="W395" s="357"/>
      <c r="X395" s="357"/>
      <c r="Y395" s="357"/>
      <c r="Z395" s="357"/>
      <c r="AA395" s="358"/>
      <c r="AB395" s="358"/>
      <c r="AC395" s="358"/>
      <c r="AD395" s="358"/>
      <c r="AE395" s="358"/>
      <c r="AF395" s="358"/>
      <c r="AG395" s="358"/>
      <c r="AH395" s="358"/>
      <c r="AI395" s="358"/>
      <c r="AJ395" s="358"/>
      <c r="AK395" s="358"/>
      <c r="AL395" s="358"/>
      <c r="AM395" s="358"/>
      <c r="AN395" s="358"/>
      <c r="AO395" s="358"/>
      <c r="AP395" s="358"/>
      <c r="AQ395" s="358"/>
      <c r="AR395" s="358"/>
      <c r="AS395" s="358"/>
      <c r="AT395" s="358"/>
      <c r="AU395" s="358"/>
      <c r="AV395" s="358"/>
      <c r="AW395" s="358"/>
      <c r="AX395" s="358"/>
      <c r="AY395" s="358"/>
      <c r="AZ395" s="358"/>
      <c r="BA395" s="369"/>
      <c r="BB395" s="319"/>
      <c r="BC395" s="319"/>
      <c r="BD395" s="319"/>
      <c r="BE395" s="319"/>
      <c r="BF395" s="319"/>
      <c r="BG395" s="319"/>
      <c r="BH395" s="319"/>
      <c r="BI395" s="319"/>
      <c r="BJ395" s="319"/>
      <c r="BK395" s="319"/>
      <c r="BL395" s="319"/>
      <c r="BM395" s="319"/>
      <c r="BN395" s="319"/>
      <c r="BO395" s="319"/>
      <c r="BP395" s="319"/>
      <c r="BQ395" s="319"/>
      <c r="BR395" s="319"/>
      <c r="BS395" s="319"/>
      <c r="BT395" s="319"/>
      <c r="BU395" s="319"/>
      <c r="BV395" s="319"/>
      <c r="BW395" s="319"/>
      <c r="BX395" s="319"/>
      <c r="BY395" s="319"/>
      <c r="BZ395" s="319"/>
      <c r="CA395" s="319"/>
      <c r="CB395" s="319"/>
      <c r="CC395" s="319"/>
      <c r="CD395" s="319"/>
      <c r="CE395" s="319"/>
      <c r="CF395" s="319"/>
      <c r="CG395" s="319"/>
      <c r="CH395" s="319"/>
      <c r="CI395" s="319"/>
      <c r="CJ395" s="319"/>
      <c r="CK395" s="319"/>
      <c r="CL395" s="319"/>
      <c r="CM395" s="319"/>
      <c r="CN395" s="319"/>
      <c r="CO395" s="319"/>
      <c r="CP395" s="319"/>
      <c r="CQ395" s="319"/>
      <c r="CR395" s="319"/>
      <c r="CS395" s="319"/>
      <c r="CT395" s="319"/>
      <c r="CU395" s="319"/>
      <c r="CV395" s="319"/>
      <c r="CW395" s="319"/>
      <c r="CX395" s="319"/>
      <c r="CY395" s="319"/>
      <c r="CZ395" s="319"/>
      <c r="DA395" s="319"/>
      <c r="DB395" s="319"/>
      <c r="DC395" s="319"/>
      <c r="DD395" s="319"/>
      <c r="DE395" s="319"/>
      <c r="DF395" s="319"/>
      <c r="DG395" s="319"/>
      <c r="DH395" s="319"/>
      <c r="DI395" s="319"/>
      <c r="DJ395" s="319"/>
      <c r="DK395" s="319"/>
      <c r="DL395" s="319"/>
      <c r="DM395" s="319"/>
      <c r="DN395" s="319"/>
      <c r="DO395" s="319"/>
      <c r="DP395" s="319"/>
      <c r="DQ395" s="319"/>
      <c r="DR395" s="319"/>
      <c r="DS395" s="319"/>
      <c r="DT395" s="319"/>
      <c r="DU395" s="319"/>
      <c r="DV395" s="319"/>
      <c r="DW395" s="319"/>
      <c r="DX395" s="319"/>
      <c r="DY395" s="319"/>
      <c r="DZ395" s="319"/>
      <c r="EA395" s="319"/>
      <c r="EB395" s="319"/>
      <c r="EC395" s="319"/>
      <c r="ED395" s="319"/>
      <c r="EE395" s="319"/>
      <c r="EF395" s="319"/>
      <c r="EG395" s="319"/>
      <c r="EH395" s="319"/>
      <c r="EI395" s="319"/>
      <c r="EJ395" s="319"/>
      <c r="EK395" s="319"/>
      <c r="EL395" s="319"/>
      <c r="EM395" s="319"/>
      <c r="EN395" s="319"/>
      <c r="EO395" s="319"/>
      <c r="EP395" s="319"/>
      <c r="EQ395" s="319"/>
      <c r="ER395" s="319"/>
      <c r="ES395" s="319"/>
      <c r="ET395" s="319"/>
      <c r="EU395" s="319"/>
      <c r="EV395" s="319"/>
      <c r="EW395" s="319"/>
      <c r="EX395" s="319"/>
      <c r="EY395" s="319"/>
      <c r="EZ395" s="319"/>
      <c r="FA395" s="319"/>
      <c r="FB395" s="319"/>
      <c r="FC395" s="319"/>
      <c r="FD395" s="319"/>
      <c r="FE395" s="319"/>
      <c r="FF395" s="319"/>
      <c r="FG395" s="319"/>
      <c r="FH395" s="319"/>
      <c r="FI395" s="319"/>
      <c r="FJ395" s="319"/>
      <c r="FK395" s="319"/>
      <c r="FL395" s="319"/>
      <c r="FM395" s="319"/>
      <c r="FN395" s="319"/>
      <c r="FO395" s="319"/>
      <c r="FP395" s="319"/>
      <c r="FQ395" s="319"/>
      <c r="FR395" s="319"/>
      <c r="FS395" s="319"/>
      <c r="FT395" s="319"/>
      <c r="FU395" s="319"/>
      <c r="FV395" s="319"/>
      <c r="FW395" s="319"/>
      <c r="FX395" s="319"/>
      <c r="FY395" s="319"/>
      <c r="FZ395" s="319"/>
      <c r="GA395" s="319"/>
      <c r="GB395" s="319"/>
      <c r="GC395" s="319"/>
      <c r="GD395" s="319"/>
      <c r="GE395" s="319"/>
      <c r="GF395" s="319"/>
      <c r="GG395" s="319"/>
      <c r="GH395" s="319"/>
      <c r="GI395" s="319"/>
      <c r="GJ395" s="319"/>
      <c r="GK395" s="319"/>
      <c r="GL395" s="319"/>
      <c r="GM395" s="319"/>
      <c r="GN395" s="319"/>
      <c r="GO395" s="319"/>
      <c r="GP395" s="319"/>
      <c r="GQ395" s="319"/>
      <c r="GR395" s="319"/>
      <c r="GS395" s="319"/>
      <c r="GT395" s="319"/>
      <c r="GU395" s="319"/>
      <c r="GV395" s="319"/>
      <c r="GW395" s="319"/>
      <c r="GX395" s="319"/>
      <c r="GY395" s="319"/>
      <c r="GZ395" s="319"/>
      <c r="HA395" s="319"/>
      <c r="HB395" s="319"/>
      <c r="HC395" s="319"/>
      <c r="HD395" s="319"/>
      <c r="HE395" s="319"/>
      <c r="HF395" s="319"/>
      <c r="HG395" s="319"/>
      <c r="HH395" s="319"/>
      <c r="HI395" s="319"/>
      <c r="HJ395" s="319"/>
      <c r="HK395" s="319"/>
      <c r="HL395" s="319"/>
      <c r="HM395" s="319"/>
      <c r="HN395" s="319"/>
      <c r="HO395" s="319"/>
      <c r="HP395" s="319"/>
      <c r="HQ395" s="319"/>
      <c r="HR395" s="319"/>
      <c r="HS395" s="319"/>
      <c r="HT395" s="319"/>
      <c r="HU395" s="319"/>
      <c r="HV395" s="319"/>
      <c r="HW395" s="319"/>
      <c r="HX395" s="319"/>
      <c r="HY395" s="319"/>
      <c r="HZ395" s="319"/>
      <c r="IA395" s="319"/>
      <c r="IB395" s="319"/>
      <c r="IC395" s="319"/>
      <c r="ID395" s="319"/>
      <c r="IE395" s="319"/>
      <c r="IF395" s="319"/>
      <c r="IG395" s="319"/>
      <c r="IH395" s="319"/>
      <c r="II395" s="319"/>
      <c r="IJ395" s="319"/>
      <c r="IK395" s="319"/>
      <c r="IL395" s="319"/>
      <c r="IM395" s="319"/>
      <c r="IN395" s="319"/>
      <c r="IO395" s="319"/>
      <c r="IP395" s="319"/>
      <c r="IQ395" s="319"/>
      <c r="IR395" s="319"/>
      <c r="IS395" s="319"/>
      <c r="IT395" s="319"/>
      <c r="IU395" s="319"/>
      <c r="IV395" s="319"/>
    </row>
    <row r="396" spans="1:256" ht="17" hidden="1" thickTop="1" thickBot="1">
      <c r="A396" s="320">
        <v>90</v>
      </c>
      <c r="B396" s="320">
        <v>7122247</v>
      </c>
      <c r="C396" s="320" t="s">
        <v>1858</v>
      </c>
      <c r="D396" s="359" t="s">
        <v>1859</v>
      </c>
      <c r="E396" s="323" t="s">
        <v>1860</v>
      </c>
      <c r="F396" s="320"/>
      <c r="G396" s="360">
        <v>1</v>
      </c>
      <c r="H396" s="360">
        <v>551000</v>
      </c>
      <c r="I396" s="360">
        <v>550997</v>
      </c>
      <c r="J396" s="360">
        <v>550997</v>
      </c>
      <c r="K396" s="320">
        <v>1</v>
      </c>
      <c r="L396" s="320">
        <v>100</v>
      </c>
      <c r="M396" s="361">
        <f>+J396/H396*100</f>
        <v>99.999455535390197</v>
      </c>
      <c r="N396" s="221">
        <f>+L396*H396</f>
        <v>55100000</v>
      </c>
      <c r="O396" s="219" t="s">
        <v>2508</v>
      </c>
    </row>
    <row r="397" spans="1:256" ht="17" hidden="1" thickTop="1" thickBot="1">
      <c r="A397" s="320">
        <v>91</v>
      </c>
      <c r="B397" s="320">
        <v>7122220</v>
      </c>
      <c r="C397" s="320" t="s">
        <v>1861</v>
      </c>
      <c r="D397" s="359" t="s">
        <v>1862</v>
      </c>
      <c r="E397" s="323" t="s">
        <v>1863</v>
      </c>
      <c r="F397" s="320"/>
      <c r="G397" s="360">
        <v>1</v>
      </c>
      <c r="H397" s="360">
        <v>551000</v>
      </c>
      <c r="I397" s="360">
        <v>550997</v>
      </c>
      <c r="J397" s="360">
        <v>550997</v>
      </c>
      <c r="K397" s="320">
        <v>1</v>
      </c>
      <c r="L397" s="320">
        <v>100</v>
      </c>
      <c r="M397" s="361">
        <f>+J397/H397*100</f>
        <v>99.999455535390197</v>
      </c>
      <c r="N397" s="221">
        <f>+L397*H397</f>
        <v>55100000</v>
      </c>
      <c r="O397" s="219" t="s">
        <v>2508</v>
      </c>
    </row>
    <row r="398" spans="1:256" ht="17" hidden="1" thickTop="1" thickBot="1">
      <c r="A398" s="320"/>
      <c r="B398" s="320"/>
      <c r="C398" s="320"/>
      <c r="D398" s="320"/>
      <c r="E398" s="320"/>
      <c r="F398" s="362" t="s">
        <v>1864</v>
      </c>
      <c r="G398" s="365">
        <f>SUM(G396:G397)</f>
        <v>2</v>
      </c>
      <c r="H398" s="365">
        <f>SUM(H396:H397)</f>
        <v>1102000</v>
      </c>
      <c r="I398" s="365">
        <f>SUM(I396:I397)</f>
        <v>1101994</v>
      </c>
      <c r="J398" s="365">
        <f>SUM(J396:J397)</f>
        <v>1101994</v>
      </c>
      <c r="K398" s="365">
        <f>SUM(K396:K397)</f>
        <v>2</v>
      </c>
      <c r="L398" s="362">
        <f>+N398/H398</f>
        <v>100</v>
      </c>
      <c r="M398" s="364">
        <f>+J398/H398*100</f>
        <v>99.999455535390197</v>
      </c>
      <c r="N398" s="241">
        <f>SUM(N396:N397)</f>
        <v>110200000</v>
      </c>
      <c r="O398" s="219" t="s">
        <v>2508</v>
      </c>
    </row>
    <row r="399" spans="1:256" ht="17" hidden="1" thickTop="1" thickBot="1">
      <c r="A399" s="320"/>
      <c r="B399" s="320"/>
      <c r="C399" s="320"/>
      <c r="D399" s="320"/>
      <c r="E399" s="320"/>
      <c r="F399" s="362"/>
      <c r="G399" s="365"/>
      <c r="H399" s="365"/>
      <c r="I399" s="365"/>
      <c r="J399" s="365"/>
      <c r="K399" s="365"/>
      <c r="L399" s="362"/>
      <c r="M399" s="364"/>
      <c r="N399" s="241"/>
      <c r="O399" s="219" t="s">
        <v>2508</v>
      </c>
    </row>
    <row r="400" spans="1:256" ht="17" hidden="1" thickTop="1" thickBot="1">
      <c r="A400" s="320">
        <v>92</v>
      </c>
      <c r="B400" s="320"/>
      <c r="C400" s="320" t="s">
        <v>1865</v>
      </c>
      <c r="D400" s="320" t="s">
        <v>1866</v>
      </c>
      <c r="E400" s="323" t="s">
        <v>1867</v>
      </c>
      <c r="F400" s="362"/>
      <c r="G400" s="360">
        <v>1</v>
      </c>
      <c r="H400" s="360">
        <v>50000000</v>
      </c>
      <c r="I400" s="360">
        <v>50000000</v>
      </c>
      <c r="J400" s="360">
        <v>50000000</v>
      </c>
      <c r="K400" s="360">
        <v>1</v>
      </c>
      <c r="L400" s="320">
        <v>100</v>
      </c>
      <c r="M400" s="361">
        <f>+J400/H400*100</f>
        <v>100</v>
      </c>
      <c r="N400" s="221">
        <f>+L400*H400</f>
        <v>5000000000</v>
      </c>
      <c r="O400" s="219" t="s">
        <v>2508</v>
      </c>
    </row>
    <row r="401" spans="1:15" ht="17" hidden="1" thickTop="1" thickBot="1">
      <c r="A401" s="320"/>
      <c r="B401" s="320"/>
      <c r="C401" s="320"/>
      <c r="D401" s="320"/>
      <c r="E401" s="320"/>
      <c r="F401" s="362"/>
      <c r="G401" s="365">
        <f>SUM(G400)</f>
        <v>1</v>
      </c>
      <c r="H401" s="365">
        <f>SUM(H400)</f>
        <v>50000000</v>
      </c>
      <c r="I401" s="365">
        <f>SUM(I400)</f>
        <v>50000000</v>
      </c>
      <c r="J401" s="365">
        <f>SUM(J400)</f>
        <v>50000000</v>
      </c>
      <c r="K401" s="365">
        <f>SUM(K400)</f>
        <v>1</v>
      </c>
      <c r="L401" s="362">
        <f>+N401/H401</f>
        <v>100</v>
      </c>
      <c r="M401" s="361">
        <f>+J401/H401*100</f>
        <v>100</v>
      </c>
      <c r="N401" s="241">
        <f>SUM(N400)</f>
        <v>5000000000</v>
      </c>
      <c r="O401" s="219" t="s">
        <v>2508</v>
      </c>
    </row>
    <row r="402" spans="1:15" ht="17" hidden="1" thickTop="1" thickBot="1">
      <c r="A402" s="319" t="s">
        <v>1214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O402" s="219" t="s">
        <v>2508</v>
      </c>
    </row>
    <row r="403" spans="1:15" ht="17" hidden="1" thickTop="1" thickBot="1">
      <c r="A403" s="320">
        <v>93</v>
      </c>
      <c r="B403" s="320">
        <v>7170376</v>
      </c>
      <c r="C403" s="320" t="s">
        <v>1868</v>
      </c>
      <c r="D403" s="359" t="s">
        <v>1869</v>
      </c>
      <c r="E403" s="320" t="s">
        <v>1870</v>
      </c>
      <c r="F403" s="320"/>
      <c r="G403" s="360">
        <v>1</v>
      </c>
      <c r="H403" s="360">
        <v>15000000</v>
      </c>
      <c r="I403" s="360">
        <v>14450006</v>
      </c>
      <c r="J403" s="360">
        <v>14450006</v>
      </c>
      <c r="K403" s="320">
        <v>1</v>
      </c>
      <c r="L403" s="320">
        <v>100</v>
      </c>
      <c r="M403" s="361">
        <f t="shared" ref="M403:M408" si="24">+J403/H403*100</f>
        <v>96.333373333333341</v>
      </c>
      <c r="N403" s="221">
        <f>+L403*H403</f>
        <v>1500000000</v>
      </c>
      <c r="O403" s="219" t="s">
        <v>2508</v>
      </c>
    </row>
    <row r="404" spans="1:15" ht="17" hidden="1" thickTop="1" thickBot="1">
      <c r="A404" s="320">
        <v>94</v>
      </c>
      <c r="B404" s="320">
        <v>6511546</v>
      </c>
      <c r="C404" s="320" t="s">
        <v>1871</v>
      </c>
      <c r="D404" s="359" t="s">
        <v>1872</v>
      </c>
      <c r="E404" s="320" t="s">
        <v>1873</v>
      </c>
      <c r="F404" s="320"/>
      <c r="G404" s="320">
        <v>1</v>
      </c>
      <c r="H404" s="359">
        <v>25000000</v>
      </c>
      <c r="I404" s="360">
        <v>24780000</v>
      </c>
      <c r="J404" s="360">
        <v>24780000</v>
      </c>
      <c r="K404" s="320">
        <v>1</v>
      </c>
      <c r="L404" s="320">
        <v>100</v>
      </c>
      <c r="M404" s="361">
        <f t="shared" si="24"/>
        <v>99.11999999999999</v>
      </c>
      <c r="N404" s="221">
        <f>+L404*H404</f>
        <v>2500000000</v>
      </c>
      <c r="O404" s="219" t="s">
        <v>2508</v>
      </c>
    </row>
    <row r="405" spans="1:15" ht="17" hidden="1" thickTop="1" thickBot="1">
      <c r="A405" s="320">
        <v>95</v>
      </c>
      <c r="B405" s="320">
        <v>7060751</v>
      </c>
      <c r="C405" s="320" t="s">
        <v>1874</v>
      </c>
      <c r="D405" s="359" t="s">
        <v>1875</v>
      </c>
      <c r="E405" s="320" t="s">
        <v>1876</v>
      </c>
      <c r="F405" s="320"/>
      <c r="G405" s="360">
        <v>1</v>
      </c>
      <c r="H405" s="360">
        <v>30000000</v>
      </c>
      <c r="I405" s="360">
        <v>29010000</v>
      </c>
      <c r="J405" s="360">
        <v>29010000</v>
      </c>
      <c r="K405" s="320">
        <v>1</v>
      </c>
      <c r="L405" s="320">
        <v>100</v>
      </c>
      <c r="M405" s="361">
        <f t="shared" si="24"/>
        <v>96.7</v>
      </c>
      <c r="N405" s="221">
        <f>+L405*H405</f>
        <v>3000000000</v>
      </c>
      <c r="O405" s="219" t="s">
        <v>2508</v>
      </c>
    </row>
    <row r="406" spans="1:15" ht="17" hidden="1" thickTop="1" thickBot="1">
      <c r="A406" s="320">
        <v>96</v>
      </c>
      <c r="B406" s="320">
        <v>5697436</v>
      </c>
      <c r="C406" s="320" t="s">
        <v>1877</v>
      </c>
      <c r="D406" s="359" t="s">
        <v>1878</v>
      </c>
      <c r="E406" s="320" t="s">
        <v>1879</v>
      </c>
      <c r="F406" s="320"/>
      <c r="G406" s="360">
        <v>1</v>
      </c>
      <c r="H406" s="360">
        <v>50000000</v>
      </c>
      <c r="I406" s="360">
        <v>49464419</v>
      </c>
      <c r="J406" s="360">
        <v>49464419</v>
      </c>
      <c r="K406" s="320">
        <v>1</v>
      </c>
      <c r="L406" s="320">
        <v>100</v>
      </c>
      <c r="M406" s="361">
        <f t="shared" si="24"/>
        <v>98.928837999999999</v>
      </c>
      <c r="N406" s="221">
        <f>+L406*H406</f>
        <v>5000000000</v>
      </c>
      <c r="O406" s="219" t="s">
        <v>2508</v>
      </c>
    </row>
    <row r="407" spans="1:15" ht="17" hidden="1" thickTop="1" thickBot="1">
      <c r="A407" s="320">
        <v>97</v>
      </c>
      <c r="B407" s="320">
        <v>7078144</v>
      </c>
      <c r="C407" s="320" t="s">
        <v>1880</v>
      </c>
      <c r="D407" s="359" t="s">
        <v>1881</v>
      </c>
      <c r="E407" s="320" t="s">
        <v>1882</v>
      </c>
      <c r="F407" s="320"/>
      <c r="G407" s="360">
        <v>1</v>
      </c>
      <c r="H407" s="360">
        <v>10000000</v>
      </c>
      <c r="I407" s="360">
        <v>9980001</v>
      </c>
      <c r="J407" s="360">
        <v>9980001</v>
      </c>
      <c r="K407" s="320">
        <v>1</v>
      </c>
      <c r="L407" s="320">
        <v>100</v>
      </c>
      <c r="M407" s="361">
        <f t="shared" si="24"/>
        <v>99.80001</v>
      </c>
      <c r="N407" s="221">
        <f>+L407*H407</f>
        <v>1000000000</v>
      </c>
      <c r="O407" s="219" t="s">
        <v>2508</v>
      </c>
    </row>
    <row r="408" spans="1:15" ht="17" hidden="1" thickTop="1" thickBot="1">
      <c r="A408" s="320"/>
      <c r="B408" s="320"/>
      <c r="C408" s="320"/>
      <c r="D408" s="359"/>
      <c r="E408" s="320"/>
      <c r="F408" s="362" t="s">
        <v>75</v>
      </c>
      <c r="G408" s="365">
        <f>SUM(G403:G407)</f>
        <v>5</v>
      </c>
      <c r="H408" s="365">
        <f>SUM(H403:H407)</f>
        <v>130000000</v>
      </c>
      <c r="I408" s="365">
        <f>SUM(I403:I407)</f>
        <v>127684426</v>
      </c>
      <c r="J408" s="365">
        <f>SUM(J403:J407)</f>
        <v>127684426</v>
      </c>
      <c r="K408" s="365">
        <f>SUM(K403:K407)</f>
        <v>5</v>
      </c>
      <c r="L408" s="362">
        <f>+N408/H408</f>
        <v>100</v>
      </c>
      <c r="M408" s="364">
        <f t="shared" si="24"/>
        <v>98.218789230769232</v>
      </c>
      <c r="N408" s="241">
        <f>SUM(N403:N407)</f>
        <v>13000000000</v>
      </c>
      <c r="O408" s="219" t="s">
        <v>2508</v>
      </c>
    </row>
    <row r="409" spans="1:15" ht="17" hidden="1" thickTop="1" thickBot="1">
      <c r="A409" s="320"/>
      <c r="B409" s="362" t="s">
        <v>1883</v>
      </c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O409" s="219" t="s">
        <v>2508</v>
      </c>
    </row>
    <row r="410" spans="1:15" ht="17" hidden="1" thickTop="1" thickBot="1">
      <c r="A410" s="320">
        <v>98</v>
      </c>
      <c r="B410" s="320">
        <v>7168791</v>
      </c>
      <c r="C410" s="320" t="s">
        <v>1884</v>
      </c>
      <c r="D410" s="359" t="s">
        <v>1885</v>
      </c>
      <c r="E410" s="320" t="s">
        <v>1886</v>
      </c>
      <c r="F410" s="320"/>
      <c r="G410" s="360">
        <v>1</v>
      </c>
      <c r="H410" s="360">
        <v>25000000</v>
      </c>
      <c r="I410" s="360">
        <v>23740000</v>
      </c>
      <c r="J410" s="320">
        <v>23740000</v>
      </c>
      <c r="K410" s="320">
        <v>1</v>
      </c>
      <c r="L410" s="320">
        <v>100</v>
      </c>
      <c r="M410" s="361">
        <f>+J410/H410*100</f>
        <v>94.96</v>
      </c>
      <c r="N410" s="221">
        <f>+L410*H410</f>
        <v>2500000000</v>
      </c>
      <c r="O410" s="219" t="s">
        <v>2508</v>
      </c>
    </row>
    <row r="411" spans="1:15" ht="17" hidden="1" thickTop="1" thickBot="1">
      <c r="A411" s="320">
        <v>99</v>
      </c>
      <c r="B411" s="320">
        <v>7027294</v>
      </c>
      <c r="C411" s="320" t="s">
        <v>1887</v>
      </c>
      <c r="D411" s="359" t="s">
        <v>1885</v>
      </c>
      <c r="E411" s="320" t="s">
        <v>1888</v>
      </c>
      <c r="F411" s="320"/>
      <c r="G411" s="360">
        <v>1</v>
      </c>
      <c r="H411" s="360">
        <v>9000000</v>
      </c>
      <c r="I411" s="360">
        <v>3278980</v>
      </c>
      <c r="J411" s="360">
        <v>3278980</v>
      </c>
      <c r="K411" s="320"/>
      <c r="L411" s="320">
        <v>37</v>
      </c>
      <c r="M411" s="361">
        <f>+J411/H411*100</f>
        <v>36.43311111111111</v>
      </c>
      <c r="N411" s="221">
        <f>+L411*H411</f>
        <v>333000000</v>
      </c>
      <c r="O411" s="219" t="s">
        <v>2508</v>
      </c>
    </row>
    <row r="412" spans="1:15" ht="17" hidden="1" thickTop="1" thickBot="1">
      <c r="A412" s="320"/>
      <c r="B412" s="320"/>
      <c r="C412" s="320"/>
      <c r="D412" s="359"/>
      <c r="E412" s="320"/>
      <c r="F412" s="362" t="s">
        <v>69</v>
      </c>
      <c r="G412" s="365">
        <f>SUM(G410:G411)</f>
        <v>2</v>
      </c>
      <c r="H412" s="365">
        <f>SUM(H410:H411)</f>
        <v>34000000</v>
      </c>
      <c r="I412" s="365">
        <f>SUM(I410:I411)</f>
        <v>27018980</v>
      </c>
      <c r="J412" s="365">
        <f>SUM(J410:J411)</f>
        <v>27018980</v>
      </c>
      <c r="K412" s="365">
        <f>SUM(K410:K411)</f>
        <v>1</v>
      </c>
      <c r="L412" s="362">
        <f>+N412/H412</f>
        <v>83.32352941176471</v>
      </c>
      <c r="M412" s="364">
        <f>+J412/H412*100</f>
        <v>79.467588235294116</v>
      </c>
      <c r="N412" s="241">
        <f>SUM(N410:N411)</f>
        <v>2833000000</v>
      </c>
      <c r="O412" s="219" t="s">
        <v>2508</v>
      </c>
    </row>
    <row r="413" spans="1:15" ht="17" hidden="1" thickTop="1" thickBot="1">
      <c r="A413" s="319" t="s">
        <v>1240</v>
      </c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19"/>
      <c r="M413" s="319"/>
      <c r="O413" s="219" t="s">
        <v>2508</v>
      </c>
    </row>
    <row r="414" spans="1:15" ht="17" hidden="1" thickTop="1" thickBot="1">
      <c r="A414" s="320">
        <v>100</v>
      </c>
      <c r="B414" s="320">
        <v>7103133</v>
      </c>
      <c r="C414" s="320" t="s">
        <v>1889</v>
      </c>
      <c r="D414" s="359" t="s">
        <v>1890</v>
      </c>
      <c r="E414" s="320" t="s">
        <v>1891</v>
      </c>
      <c r="F414" s="320"/>
      <c r="G414" s="360">
        <v>1</v>
      </c>
      <c r="H414" s="360">
        <v>600000</v>
      </c>
      <c r="I414" s="360">
        <v>600000</v>
      </c>
      <c r="J414" s="360">
        <v>600000</v>
      </c>
      <c r="K414" s="320">
        <v>1</v>
      </c>
      <c r="L414" s="320">
        <v>100</v>
      </c>
      <c r="M414" s="361">
        <f>+J414/H414*100</f>
        <v>100</v>
      </c>
      <c r="N414" s="221">
        <f>+L414*H414</f>
        <v>60000000</v>
      </c>
      <c r="O414" s="219" t="s">
        <v>2508</v>
      </c>
    </row>
    <row r="415" spans="1:15" ht="17" hidden="1" thickTop="1" thickBot="1">
      <c r="A415" s="320">
        <v>101</v>
      </c>
      <c r="B415" s="320"/>
      <c r="C415" s="320" t="s">
        <v>1892</v>
      </c>
      <c r="D415" s="359" t="s">
        <v>1893</v>
      </c>
      <c r="E415" s="320" t="s">
        <v>1894</v>
      </c>
      <c r="F415" s="320"/>
      <c r="G415" s="360">
        <v>1</v>
      </c>
      <c r="H415" s="360">
        <v>350000</v>
      </c>
      <c r="I415" s="360">
        <v>350000</v>
      </c>
      <c r="J415" s="360">
        <v>350000</v>
      </c>
      <c r="K415" s="320">
        <v>1</v>
      </c>
      <c r="L415" s="320">
        <v>100</v>
      </c>
      <c r="M415" s="361">
        <f>+J415/H415*100</f>
        <v>100</v>
      </c>
      <c r="N415" s="221">
        <f>+L415*H415</f>
        <v>35000000</v>
      </c>
      <c r="O415" s="219" t="s">
        <v>2508</v>
      </c>
    </row>
    <row r="416" spans="1:15" ht="17" hidden="1" thickTop="1" thickBot="1">
      <c r="A416" s="320">
        <v>102</v>
      </c>
      <c r="B416" s="320">
        <v>6680659</v>
      </c>
      <c r="C416" s="320" t="s">
        <v>1895</v>
      </c>
      <c r="D416" s="320" t="s">
        <v>1896</v>
      </c>
      <c r="E416" s="320" t="s">
        <v>1897</v>
      </c>
      <c r="F416" s="320"/>
      <c r="G416" s="320">
        <v>1</v>
      </c>
      <c r="H416" s="360">
        <v>2500000</v>
      </c>
      <c r="I416" s="360">
        <v>2500000</v>
      </c>
      <c r="J416" s="360">
        <v>2500000</v>
      </c>
      <c r="K416" s="320">
        <v>1</v>
      </c>
      <c r="L416" s="320">
        <v>100</v>
      </c>
      <c r="M416" s="361">
        <f>+J416/H416*100</f>
        <v>100</v>
      </c>
      <c r="N416" s="221">
        <f>+L416*H416</f>
        <v>250000000</v>
      </c>
      <c r="O416" s="219" t="s">
        <v>2508</v>
      </c>
    </row>
    <row r="417" spans="1:15" ht="17" hidden="1" thickTop="1" thickBot="1">
      <c r="A417" s="320"/>
      <c r="B417" s="320"/>
      <c r="C417" s="320"/>
      <c r="D417" s="320"/>
      <c r="E417" s="320"/>
      <c r="F417" s="362" t="s">
        <v>63</v>
      </c>
      <c r="G417" s="365">
        <f>SUM(G414:G416)</f>
        <v>3</v>
      </c>
      <c r="H417" s="365">
        <f>SUM(H414:H416)</f>
        <v>3450000</v>
      </c>
      <c r="I417" s="365">
        <f>SUM(I414:I416)</f>
        <v>3450000</v>
      </c>
      <c r="J417" s="365">
        <f>SUM(J414:J416)</f>
        <v>3450000</v>
      </c>
      <c r="K417" s="365">
        <f>SUM(K414:K416)</f>
        <v>3</v>
      </c>
      <c r="L417" s="362">
        <f>+N417/H417</f>
        <v>100</v>
      </c>
      <c r="M417" s="364">
        <f>+J417/H417*100</f>
        <v>100</v>
      </c>
      <c r="N417" s="241">
        <f>SUM(N414:N416)</f>
        <v>345000000</v>
      </c>
      <c r="O417" s="219" t="s">
        <v>2508</v>
      </c>
    </row>
    <row r="418" spans="1:15" ht="17" hidden="1" thickTop="1" thickBot="1">
      <c r="A418" s="319" t="s">
        <v>48</v>
      </c>
      <c r="B418" s="319" t="s">
        <v>1898</v>
      </c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O418" s="219" t="s">
        <v>2508</v>
      </c>
    </row>
    <row r="419" spans="1:15" ht="17" hidden="1" thickTop="1" thickBot="1">
      <c r="A419" s="221">
        <v>103</v>
      </c>
      <c r="B419" s="320">
        <v>6993460</v>
      </c>
      <c r="C419" s="320" t="s">
        <v>1899</v>
      </c>
      <c r="D419" s="320" t="s">
        <v>1900</v>
      </c>
      <c r="E419" s="320" t="s">
        <v>1901</v>
      </c>
      <c r="F419" s="320"/>
      <c r="G419" s="320">
        <v>1</v>
      </c>
      <c r="H419" s="360">
        <v>4500000</v>
      </c>
      <c r="I419" s="360">
        <v>4500000</v>
      </c>
      <c r="J419" s="360">
        <v>4500000</v>
      </c>
      <c r="K419" s="320">
        <v>1</v>
      </c>
      <c r="L419" s="320">
        <v>100</v>
      </c>
      <c r="M419" s="320">
        <f>+J419/H419*100</f>
        <v>100</v>
      </c>
      <c r="N419" s="221">
        <f>+L419*H419</f>
        <v>450000000</v>
      </c>
      <c r="O419" s="219" t="s">
        <v>2508</v>
      </c>
    </row>
    <row r="420" spans="1:15" ht="17" hidden="1" thickTop="1" thickBot="1">
      <c r="A420" s="320"/>
      <c r="B420" s="320"/>
      <c r="C420" s="320"/>
      <c r="D420" s="320"/>
      <c r="E420" s="320"/>
      <c r="F420" s="362" t="s">
        <v>39</v>
      </c>
      <c r="G420" s="365">
        <f>SUM(G419)</f>
        <v>1</v>
      </c>
      <c r="H420" s="365">
        <f>SUM(H419)</f>
        <v>4500000</v>
      </c>
      <c r="I420" s="365">
        <f>SUM(I419)</f>
        <v>4500000</v>
      </c>
      <c r="J420" s="365">
        <f>SUM(J419)</f>
        <v>4500000</v>
      </c>
      <c r="K420" s="365">
        <f>SUM(K419)</f>
        <v>1</v>
      </c>
      <c r="L420" s="362">
        <f>+N420/H420</f>
        <v>100</v>
      </c>
      <c r="M420" s="362">
        <f>+J420/H420*100</f>
        <v>100</v>
      </c>
      <c r="N420" s="241">
        <f>SUM(N419)</f>
        <v>450000000</v>
      </c>
      <c r="O420" s="219" t="s">
        <v>2508</v>
      </c>
    </row>
    <row r="421" spans="1:15" ht="17" hidden="1" thickTop="1" thickBot="1">
      <c r="A421" s="320"/>
      <c r="B421" s="320"/>
      <c r="C421" s="320"/>
      <c r="D421" s="320"/>
      <c r="E421" s="362" t="s">
        <v>1902</v>
      </c>
      <c r="F421" s="320"/>
      <c r="G421" s="370">
        <f>+G296+G301+G341+G346+G350+G382+G391+G394+G398+G408+G412+G417+G420</f>
        <v>1363</v>
      </c>
      <c r="H421" s="240">
        <f>+H296+H301+H341+H346+H350+H382+H391+H394+H398+H408+H412+H417+H420+H401</f>
        <v>1052352000</v>
      </c>
      <c r="I421" s="240">
        <f>+I296+I301+I341+I346+I350+I382+I391+I394+I398+I408+I412+I417+I420+I401</f>
        <v>955600621</v>
      </c>
      <c r="J421" s="240">
        <f>+J296+J301+J341+J346+J350+J382+J391+J394+J398+J408+J412+J417+J420+J401</f>
        <v>955600621</v>
      </c>
      <c r="K421" s="240">
        <f>+K296+K301+K341+K346+K350+K382+K391+K394+K398+K408+K412+K417+K420+K401</f>
        <v>1239</v>
      </c>
      <c r="L421" s="371">
        <f>+N421/H421</f>
        <v>91.669137322872956</v>
      </c>
      <c r="M421" s="372">
        <f>+J421/H421*100</f>
        <v>90.806177115641916</v>
      </c>
      <c r="N421" s="373">
        <f>+N296+N301+N341+N346+N350+N382+N391+N394+N398+N408+N412+N417+N420+N401</f>
        <v>96468200000</v>
      </c>
      <c r="O421" s="219" t="s">
        <v>2508</v>
      </c>
    </row>
    <row r="422" spans="1:15" ht="17" hidden="1" thickTop="1" thickBot="1">
      <c r="O422" s="219" t="s">
        <v>2508</v>
      </c>
    </row>
    <row r="423" spans="1:15" ht="17" hidden="1" thickTop="1" thickBot="1">
      <c r="O423" s="219" t="s">
        <v>2508</v>
      </c>
    </row>
    <row r="424" spans="1:15" ht="17" hidden="1" thickTop="1" thickBot="1">
      <c r="A424" s="374"/>
      <c r="B424" s="374"/>
      <c r="C424" s="374"/>
      <c r="D424" s="374"/>
      <c r="E424" s="374"/>
      <c r="F424" s="374"/>
      <c r="G424" s="374"/>
      <c r="H424" s="375"/>
      <c r="I424" s="375"/>
      <c r="J424" s="375"/>
      <c r="K424" s="374"/>
      <c r="L424" s="374"/>
      <c r="M424" s="376"/>
      <c r="N424" s="234"/>
      <c r="O424" s="219" t="s">
        <v>2508</v>
      </c>
    </row>
    <row r="425" spans="1:15" ht="17" hidden="1" thickTop="1" thickBot="1">
      <c r="A425" s="250"/>
      <c r="B425" s="250"/>
      <c r="C425" s="250"/>
      <c r="D425" s="250"/>
      <c r="E425" s="250"/>
      <c r="F425" s="250"/>
      <c r="G425" s="249"/>
      <c r="H425" s="377"/>
      <c r="I425" s="377"/>
      <c r="J425" s="377"/>
      <c r="K425" s="377"/>
      <c r="L425" s="357"/>
      <c r="M425" s="378"/>
      <c r="N425" s="357"/>
      <c r="O425" s="219" t="s">
        <v>2508</v>
      </c>
    </row>
    <row r="426" spans="1:15" ht="17" hidden="1" thickTop="1" thickBot="1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O426" s="219" t="s">
        <v>2508</v>
      </c>
    </row>
    <row r="427" spans="1:15" ht="17" hidden="1" thickTop="1" thickBot="1">
      <c r="A427" s="250"/>
      <c r="B427" s="250"/>
      <c r="C427" s="250"/>
      <c r="D427" s="250"/>
      <c r="E427" s="250"/>
      <c r="F427" s="250"/>
      <c r="G427" s="250"/>
      <c r="H427" s="380"/>
      <c r="I427" s="380"/>
      <c r="J427" s="380"/>
      <c r="K427" s="250"/>
      <c r="L427" s="250"/>
      <c r="M427" s="381"/>
      <c r="N427" s="234"/>
      <c r="O427" s="219" t="s">
        <v>2508</v>
      </c>
    </row>
    <row r="428" spans="1:15" ht="17" hidden="1" thickTop="1" thickBot="1">
      <c r="A428" s="250"/>
      <c r="B428" s="250"/>
      <c r="C428" s="250"/>
      <c r="D428" s="250"/>
      <c r="E428" s="250"/>
      <c r="F428" s="250"/>
      <c r="G428" s="249"/>
      <c r="H428" s="377"/>
      <c r="I428" s="377"/>
      <c r="J428" s="377"/>
      <c r="K428" s="377"/>
      <c r="L428" s="357"/>
      <c r="M428" s="378"/>
      <c r="O428" s="219" t="s">
        <v>2508</v>
      </c>
    </row>
    <row r="429" spans="1:15" ht="17" hidden="1" thickTop="1" thickBot="1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O429" s="219" t="s">
        <v>2508</v>
      </c>
    </row>
    <row r="430" spans="1:15" ht="17" hidden="1" thickTop="1" thickBot="1">
      <c r="A430" s="250"/>
      <c r="B430" s="250"/>
      <c r="C430" s="250"/>
      <c r="D430" s="250"/>
      <c r="E430" s="250"/>
      <c r="F430" s="250"/>
      <c r="G430" s="250"/>
      <c r="H430" s="380"/>
      <c r="I430" s="380"/>
      <c r="J430" s="380"/>
      <c r="K430" s="250"/>
      <c r="L430" s="250"/>
      <c r="M430" s="381"/>
      <c r="O430" s="219" t="s">
        <v>2508</v>
      </c>
    </row>
    <row r="431" spans="1:15" ht="17" hidden="1" thickTop="1" thickBot="1">
      <c r="A431" s="250"/>
      <c r="B431" s="250"/>
      <c r="C431" s="250"/>
      <c r="D431" s="250"/>
      <c r="E431" s="250"/>
      <c r="F431" s="250"/>
      <c r="G431" s="249"/>
      <c r="H431" s="377"/>
      <c r="I431" s="377"/>
      <c r="J431" s="377"/>
      <c r="K431" s="377"/>
      <c r="L431" s="357"/>
      <c r="M431" s="378"/>
      <c r="N431" s="234"/>
      <c r="O431" s="219" t="s">
        <v>2508</v>
      </c>
    </row>
    <row r="432" spans="1:15" ht="17" hidden="1" thickTop="1" thickBot="1">
      <c r="A432" s="250"/>
      <c r="B432" s="250"/>
      <c r="C432" s="250"/>
      <c r="D432" s="250"/>
      <c r="E432" s="357"/>
      <c r="F432" s="250"/>
      <c r="G432" s="377"/>
      <c r="H432" s="377"/>
      <c r="I432" s="377"/>
      <c r="J432" s="377"/>
      <c r="K432" s="377"/>
      <c r="L432" s="382"/>
      <c r="M432" s="378"/>
      <c r="O432" s="219" t="s">
        <v>2508</v>
      </c>
    </row>
    <row r="433" spans="1:15" ht="17" hidden="1" thickTop="1" thickBot="1">
      <c r="O433" s="219" t="s">
        <v>2508</v>
      </c>
    </row>
    <row r="434" spans="1:15" ht="17" hidden="1" thickTop="1" thickBot="1">
      <c r="N434" s="234"/>
      <c r="O434" s="219" t="s">
        <v>2508</v>
      </c>
    </row>
    <row r="435" spans="1:15" ht="17" hidden="1" thickTop="1" thickBot="1">
      <c r="O435" s="219" t="s">
        <v>2508</v>
      </c>
    </row>
    <row r="436" spans="1:15" ht="17" hidden="1" thickTop="1" thickBot="1">
      <c r="O436" s="219" t="s">
        <v>2508</v>
      </c>
    </row>
    <row r="437" spans="1:15" ht="17" hidden="1" thickTop="1" thickBot="1">
      <c r="N437" s="234"/>
      <c r="O437" s="219" t="s">
        <v>2508</v>
      </c>
    </row>
    <row r="438" spans="1:15" ht="17" hidden="1" thickTop="1" thickBot="1">
      <c r="O438" s="219" t="s">
        <v>2508</v>
      </c>
    </row>
    <row r="439" spans="1:15" ht="17" hidden="1" thickTop="1" thickBot="1">
      <c r="O439" s="219" t="s">
        <v>2508</v>
      </c>
    </row>
    <row r="440" spans="1:15" ht="17" hidden="1" thickTop="1" thickBot="1">
      <c r="O440" s="219" t="s">
        <v>2508</v>
      </c>
    </row>
    <row r="441" spans="1:15" ht="17" hidden="1" thickTop="1" thickBot="1">
      <c r="O441" s="219" t="s">
        <v>2508</v>
      </c>
    </row>
    <row r="442" spans="1:15" ht="17" hidden="1" thickTop="1" thickBot="1">
      <c r="O442" s="219" t="s">
        <v>2508</v>
      </c>
    </row>
    <row r="443" spans="1:15" ht="17" hidden="1" thickTop="1" thickBot="1">
      <c r="O443" s="219" t="s">
        <v>2508</v>
      </c>
    </row>
    <row r="444" spans="1:15" ht="17" hidden="1" thickTop="1" thickBot="1">
      <c r="O444" s="219" t="s">
        <v>2508</v>
      </c>
    </row>
    <row r="445" spans="1:15" ht="17" hidden="1" thickTop="1" thickBot="1">
      <c r="O445" s="219" t="s">
        <v>2508</v>
      </c>
    </row>
    <row r="446" spans="1:15" ht="26" hidden="1" thickTop="1" thickBot="1">
      <c r="A446" s="316" t="s">
        <v>1903</v>
      </c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16"/>
      <c r="N446" s="245"/>
      <c r="O446" s="219" t="s">
        <v>2508</v>
      </c>
    </row>
    <row r="447" spans="1:15" ht="17" hidden="1" thickTop="1" thickBot="1">
      <c r="A447" s="100" t="s">
        <v>410</v>
      </c>
      <c r="B447" s="101"/>
      <c r="C447" s="101"/>
      <c r="D447" s="101"/>
      <c r="E447" s="383"/>
      <c r="F447" s="384"/>
      <c r="G447" s="384"/>
      <c r="H447" s="384"/>
      <c r="I447" s="384"/>
      <c r="J447" s="384"/>
      <c r="K447" s="384"/>
      <c r="L447" s="384"/>
      <c r="M447" s="384"/>
      <c r="N447" s="234"/>
      <c r="O447" s="219" t="s">
        <v>2508</v>
      </c>
    </row>
    <row r="448" spans="1:15" ht="17" hidden="1" thickTop="1" thickBot="1">
      <c r="A448" s="317" t="s">
        <v>408</v>
      </c>
      <c r="B448" s="318" t="s">
        <v>407</v>
      </c>
      <c r="C448" s="317" t="s">
        <v>406</v>
      </c>
      <c r="D448" s="317" t="s">
        <v>405</v>
      </c>
      <c r="E448" s="317" t="s">
        <v>404</v>
      </c>
      <c r="F448" s="317" t="s">
        <v>403</v>
      </c>
      <c r="G448" s="317" t="s">
        <v>1589</v>
      </c>
      <c r="H448" s="317" t="s">
        <v>401</v>
      </c>
      <c r="I448" s="317" t="s">
        <v>400</v>
      </c>
      <c r="J448" s="317" t="s">
        <v>399</v>
      </c>
      <c r="K448" s="317" t="s">
        <v>398</v>
      </c>
      <c r="L448" s="317" t="s">
        <v>397</v>
      </c>
      <c r="M448" s="317" t="s">
        <v>396</v>
      </c>
      <c r="O448" s="219" t="s">
        <v>2508</v>
      </c>
    </row>
    <row r="449" spans="1:15" ht="17" hidden="1" thickTop="1" thickBot="1">
      <c r="A449" s="319" t="s">
        <v>1278</v>
      </c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19"/>
      <c r="M449" s="319"/>
      <c r="O449" s="219" t="s">
        <v>2508</v>
      </c>
    </row>
    <row r="450" spans="1:15" ht="17" hidden="1" thickTop="1" thickBot="1">
      <c r="A450" s="320">
        <v>1</v>
      </c>
      <c r="B450" s="320"/>
      <c r="C450" s="320" t="s">
        <v>1904</v>
      </c>
      <c r="D450" s="359" t="s">
        <v>1905</v>
      </c>
      <c r="E450" s="320" t="s">
        <v>1906</v>
      </c>
      <c r="F450" s="320"/>
      <c r="G450" s="320">
        <v>1</v>
      </c>
      <c r="H450" s="360">
        <v>5550000</v>
      </c>
      <c r="I450" s="360">
        <v>5412985</v>
      </c>
      <c r="J450" s="360">
        <v>5412985</v>
      </c>
      <c r="K450" s="320">
        <v>1</v>
      </c>
      <c r="L450" s="320">
        <v>100</v>
      </c>
      <c r="M450" s="361">
        <f>+J450/H450*100</f>
        <v>97.531261261261264</v>
      </c>
      <c r="N450" s="221">
        <f>+L450*H450</f>
        <v>555000000</v>
      </c>
      <c r="O450" s="219" t="s">
        <v>2508</v>
      </c>
    </row>
    <row r="451" spans="1:15" ht="17" hidden="1" thickTop="1" thickBot="1">
      <c r="A451" s="320">
        <v>2</v>
      </c>
      <c r="B451" s="320"/>
      <c r="C451" s="320" t="s">
        <v>1907</v>
      </c>
      <c r="D451" s="320" t="s">
        <v>1908</v>
      </c>
      <c r="E451" s="337" t="s">
        <v>1909</v>
      </c>
      <c r="F451" s="320"/>
      <c r="G451" s="320">
        <v>1</v>
      </c>
      <c r="H451" s="360">
        <v>3500000</v>
      </c>
      <c r="I451" s="360">
        <v>3500000</v>
      </c>
      <c r="J451" s="360">
        <v>3500000</v>
      </c>
      <c r="K451" s="360">
        <v>1</v>
      </c>
      <c r="L451" s="320">
        <v>100</v>
      </c>
      <c r="M451" s="361">
        <f>+J451/H451*100</f>
        <v>100</v>
      </c>
      <c r="N451" s="221">
        <f>+L451*H451</f>
        <v>350000000</v>
      </c>
      <c r="O451" s="219" t="s">
        <v>2508</v>
      </c>
    </row>
    <row r="452" spans="1:15" ht="17" hidden="1" thickTop="1" thickBot="1">
      <c r="A452" s="366"/>
      <c r="B452" s="366"/>
      <c r="C452" s="366"/>
      <c r="D452" s="366"/>
      <c r="E452" s="362" t="s">
        <v>1603</v>
      </c>
      <c r="F452" s="366"/>
      <c r="G452" s="366">
        <f>SUM(G450:G451)</f>
        <v>2</v>
      </c>
      <c r="H452" s="365">
        <f>SUM(H450:H451)</f>
        <v>9050000</v>
      </c>
      <c r="I452" s="365">
        <f>SUM(I450:I451)</f>
        <v>8912985</v>
      </c>
      <c r="J452" s="365">
        <f>SUM(J450:J451)</f>
        <v>8912985</v>
      </c>
      <c r="K452" s="366">
        <f>SUM(K450:K451)</f>
        <v>2</v>
      </c>
      <c r="L452" s="366">
        <f>+N452/H452</f>
        <v>100</v>
      </c>
      <c r="M452" s="364">
        <f>+J452/H452*100</f>
        <v>98.48602209944751</v>
      </c>
      <c r="N452" s="234">
        <f>SUM(N450:N451)</f>
        <v>905000000</v>
      </c>
      <c r="O452" s="219" t="s">
        <v>2508</v>
      </c>
    </row>
    <row r="453" spans="1:15" ht="17" hidden="1" thickTop="1" thickBot="1">
      <c r="A453" s="319" t="s">
        <v>416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O453" s="219" t="s">
        <v>2508</v>
      </c>
    </row>
    <row r="454" spans="1:15" ht="17" hidden="1" thickTop="1" thickBot="1">
      <c r="A454" s="320">
        <v>3</v>
      </c>
      <c r="B454" s="366"/>
      <c r="C454" s="108" t="s">
        <v>1910</v>
      </c>
      <c r="D454" s="350">
        <v>68166212225</v>
      </c>
      <c r="E454" s="320" t="s">
        <v>1911</v>
      </c>
      <c r="F454" s="108"/>
      <c r="G454" s="108">
        <v>1</v>
      </c>
      <c r="H454" s="360">
        <v>58746000</v>
      </c>
      <c r="I454" s="360">
        <v>58745798</v>
      </c>
      <c r="J454" s="366"/>
      <c r="K454" s="108">
        <v>1</v>
      </c>
      <c r="L454" s="108">
        <v>99.4</v>
      </c>
      <c r="M454" s="361">
        <f>+J454/H454*100</f>
        <v>0</v>
      </c>
      <c r="N454" s="221">
        <f>+L454*H454</f>
        <v>5839352400</v>
      </c>
      <c r="O454" s="219" t="s">
        <v>2508</v>
      </c>
    </row>
    <row r="455" spans="1:15" ht="17" hidden="1" thickTop="1" thickBot="1">
      <c r="A455" s="366"/>
      <c r="B455" s="366"/>
      <c r="C455" s="366"/>
      <c r="D455" s="366"/>
      <c r="E455" s="362" t="s">
        <v>1912</v>
      </c>
      <c r="F455" s="366"/>
      <c r="G455" s="385">
        <f>SUM(G454)</f>
        <v>1</v>
      </c>
      <c r="H455" s="363">
        <f>SUM(H454)</f>
        <v>58746000</v>
      </c>
      <c r="I455" s="363">
        <f>SUM(I454)</f>
        <v>58745798</v>
      </c>
      <c r="J455" s="363">
        <f>SUM(J454)</f>
        <v>0</v>
      </c>
      <c r="K455" s="363">
        <f>SUM(K454)</f>
        <v>1</v>
      </c>
      <c r="L455" s="385">
        <f>+N455/H455</f>
        <v>99.4</v>
      </c>
      <c r="M455" s="386">
        <f>+J455/H455*100</f>
        <v>0</v>
      </c>
      <c r="N455" s="234">
        <f>SUM(N454)</f>
        <v>5839352400</v>
      </c>
      <c r="O455" s="219" t="s">
        <v>2508</v>
      </c>
    </row>
    <row r="456" spans="1:15" ht="17" hidden="1" thickTop="1" thickBot="1">
      <c r="A456" s="319" t="s">
        <v>421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234"/>
      <c r="O456" s="219" t="s">
        <v>2508</v>
      </c>
    </row>
    <row r="457" spans="1:15" ht="17" hidden="1" thickTop="1" thickBot="1">
      <c r="A457" s="320">
        <v>4</v>
      </c>
      <c r="B457" s="320"/>
      <c r="C457" s="320" t="s">
        <v>1913</v>
      </c>
      <c r="D457" s="359" t="s">
        <v>1914</v>
      </c>
      <c r="E457" s="337" t="s">
        <v>1915</v>
      </c>
      <c r="F457" s="320"/>
      <c r="G457" s="320">
        <v>1</v>
      </c>
      <c r="H457" s="360">
        <v>1000000</v>
      </c>
      <c r="I457" s="360">
        <v>1000000</v>
      </c>
      <c r="J457" s="360">
        <v>1000000</v>
      </c>
      <c r="K457" s="320">
        <v>1</v>
      </c>
      <c r="L457" s="320">
        <v>100</v>
      </c>
      <c r="M457" s="361">
        <f>+J457/H457*100</f>
        <v>100</v>
      </c>
      <c r="N457" s="221">
        <f>+L457*H457</f>
        <v>100000000</v>
      </c>
      <c r="O457" s="219" t="s">
        <v>2508</v>
      </c>
    </row>
    <row r="458" spans="1:15" ht="17" hidden="1" thickTop="1" thickBot="1">
      <c r="A458" s="320">
        <v>5</v>
      </c>
      <c r="B458" s="320"/>
      <c r="C458" s="320" t="s">
        <v>1916</v>
      </c>
      <c r="D458" s="359" t="s">
        <v>1917</v>
      </c>
      <c r="E458" s="337" t="s">
        <v>1918</v>
      </c>
      <c r="F458" s="320"/>
      <c r="G458" s="320">
        <v>1</v>
      </c>
      <c r="H458" s="360">
        <v>1000000</v>
      </c>
      <c r="I458" s="360">
        <v>1000000</v>
      </c>
      <c r="J458" s="360">
        <v>1000000</v>
      </c>
      <c r="K458" s="320">
        <v>1</v>
      </c>
      <c r="L458" s="320">
        <v>100</v>
      </c>
      <c r="M458" s="361">
        <f t="shared" ref="M458:M485" si="25">+J458/H458*100</f>
        <v>100</v>
      </c>
      <c r="N458" s="221">
        <f t="shared" ref="N458:N484" si="26">+L458*H458</f>
        <v>100000000</v>
      </c>
      <c r="O458" s="219" t="s">
        <v>2508</v>
      </c>
    </row>
    <row r="459" spans="1:15" ht="17" hidden="1" thickTop="1" thickBot="1">
      <c r="A459" s="320">
        <v>6</v>
      </c>
      <c r="B459" s="320"/>
      <c r="C459" s="320" t="s">
        <v>1919</v>
      </c>
      <c r="D459" s="359" t="s">
        <v>1920</v>
      </c>
      <c r="E459" s="337" t="s">
        <v>1921</v>
      </c>
      <c r="F459" s="320"/>
      <c r="G459" s="320">
        <v>2</v>
      </c>
      <c r="H459" s="360">
        <v>16000000</v>
      </c>
      <c r="I459" s="360">
        <v>15500800</v>
      </c>
      <c r="J459" s="360">
        <v>15500800</v>
      </c>
      <c r="K459" s="320">
        <v>1</v>
      </c>
      <c r="L459" s="320">
        <v>100</v>
      </c>
      <c r="M459" s="361">
        <f t="shared" si="25"/>
        <v>96.88</v>
      </c>
      <c r="N459" s="221">
        <f t="shared" si="26"/>
        <v>1600000000</v>
      </c>
      <c r="O459" s="219" t="s">
        <v>2508</v>
      </c>
    </row>
    <row r="460" spans="1:15" ht="17" hidden="1" thickTop="1" thickBot="1">
      <c r="A460" s="320">
        <v>7</v>
      </c>
      <c r="B460" s="320"/>
      <c r="C460" s="320" t="s">
        <v>1922</v>
      </c>
      <c r="D460" s="359" t="s">
        <v>1923</v>
      </c>
      <c r="E460" s="337" t="s">
        <v>1924</v>
      </c>
      <c r="F460" s="320"/>
      <c r="G460" s="320">
        <v>2</v>
      </c>
      <c r="H460" s="360">
        <v>16000000</v>
      </c>
      <c r="I460" s="360">
        <v>15737019</v>
      </c>
      <c r="J460" s="360">
        <v>15737019</v>
      </c>
      <c r="K460" s="320">
        <v>1</v>
      </c>
      <c r="L460" s="320">
        <v>100</v>
      </c>
      <c r="M460" s="361">
        <f t="shared" si="25"/>
        <v>98.356368750000001</v>
      </c>
      <c r="N460" s="221">
        <f t="shared" si="26"/>
        <v>1600000000</v>
      </c>
      <c r="O460" s="219" t="s">
        <v>2508</v>
      </c>
    </row>
    <row r="461" spans="1:15" ht="17" hidden="1" thickTop="1" thickBot="1">
      <c r="A461" s="320">
        <v>8</v>
      </c>
      <c r="B461" s="320"/>
      <c r="C461" s="320" t="s">
        <v>1925</v>
      </c>
      <c r="D461" s="359" t="s">
        <v>1926</v>
      </c>
      <c r="E461" s="320" t="s">
        <v>1927</v>
      </c>
      <c r="F461" s="320"/>
      <c r="G461" s="320">
        <v>1</v>
      </c>
      <c r="H461" s="360">
        <v>3500000</v>
      </c>
      <c r="I461" s="360">
        <v>3500000</v>
      </c>
      <c r="J461" s="360">
        <v>3500000</v>
      </c>
      <c r="K461" s="320">
        <v>1</v>
      </c>
      <c r="L461" s="320">
        <v>100</v>
      </c>
      <c r="M461" s="361">
        <f t="shared" si="25"/>
        <v>100</v>
      </c>
      <c r="N461" s="221">
        <f t="shared" si="26"/>
        <v>350000000</v>
      </c>
      <c r="O461" s="219" t="s">
        <v>2508</v>
      </c>
    </row>
    <row r="462" spans="1:15" ht="17" hidden="1" thickTop="1" thickBot="1">
      <c r="A462" s="320">
        <v>9</v>
      </c>
      <c r="B462" s="320"/>
      <c r="C462" s="320" t="s">
        <v>1928</v>
      </c>
      <c r="D462" s="359" t="s">
        <v>1929</v>
      </c>
      <c r="E462" s="320" t="s">
        <v>1930</v>
      </c>
      <c r="F462" s="320"/>
      <c r="G462" s="320">
        <v>4</v>
      </c>
      <c r="H462" s="360">
        <v>250000</v>
      </c>
      <c r="I462" s="360">
        <v>250000</v>
      </c>
      <c r="J462" s="360">
        <v>250000</v>
      </c>
      <c r="K462" s="320">
        <v>4</v>
      </c>
      <c r="L462" s="320">
        <v>100</v>
      </c>
      <c r="M462" s="361">
        <f t="shared" si="25"/>
        <v>100</v>
      </c>
      <c r="N462" s="221">
        <f t="shared" si="26"/>
        <v>25000000</v>
      </c>
      <c r="O462" s="219" t="s">
        <v>2508</v>
      </c>
    </row>
    <row r="463" spans="1:15" ht="17" hidden="1" thickTop="1" thickBot="1">
      <c r="A463" s="320">
        <v>10</v>
      </c>
      <c r="B463" s="320"/>
      <c r="C463" s="320" t="s">
        <v>1931</v>
      </c>
      <c r="D463" s="359" t="s">
        <v>1932</v>
      </c>
      <c r="E463" s="320" t="s">
        <v>1933</v>
      </c>
      <c r="F463" s="320"/>
      <c r="G463" s="320">
        <v>4</v>
      </c>
      <c r="H463" s="360">
        <v>250000</v>
      </c>
      <c r="I463" s="360">
        <v>250000</v>
      </c>
      <c r="J463" s="360">
        <v>250000</v>
      </c>
      <c r="K463" s="320">
        <v>4</v>
      </c>
      <c r="L463" s="320">
        <v>100</v>
      </c>
      <c r="M463" s="361">
        <f t="shared" si="25"/>
        <v>100</v>
      </c>
      <c r="N463" s="221">
        <f t="shared" si="26"/>
        <v>25000000</v>
      </c>
      <c r="O463" s="219" t="s">
        <v>2508</v>
      </c>
    </row>
    <row r="464" spans="1:15" ht="17" hidden="1" thickTop="1" thickBot="1">
      <c r="A464" s="320">
        <v>11</v>
      </c>
      <c r="B464" s="320"/>
      <c r="C464" s="320" t="s">
        <v>1934</v>
      </c>
      <c r="D464" s="359" t="s">
        <v>1935</v>
      </c>
      <c r="E464" s="320" t="s">
        <v>1936</v>
      </c>
      <c r="F464" s="320"/>
      <c r="G464" s="320">
        <v>30</v>
      </c>
      <c r="H464" s="360">
        <v>900000</v>
      </c>
      <c r="I464" s="360">
        <v>899992</v>
      </c>
      <c r="J464" s="360">
        <v>899992</v>
      </c>
      <c r="K464" s="320">
        <v>30</v>
      </c>
      <c r="L464" s="320">
        <v>100</v>
      </c>
      <c r="M464" s="361">
        <f t="shared" si="25"/>
        <v>99.999111111111119</v>
      </c>
      <c r="N464" s="221">
        <f t="shared" si="26"/>
        <v>90000000</v>
      </c>
      <c r="O464" s="219" t="s">
        <v>2508</v>
      </c>
    </row>
    <row r="465" spans="1:15" ht="17" hidden="1" thickTop="1" thickBot="1">
      <c r="A465" s="320">
        <v>12</v>
      </c>
      <c r="B465" s="320"/>
      <c r="C465" s="320" t="s">
        <v>1937</v>
      </c>
      <c r="D465" s="359" t="s">
        <v>1938</v>
      </c>
      <c r="E465" s="337" t="s">
        <v>1939</v>
      </c>
      <c r="F465" s="320"/>
      <c r="G465" s="320">
        <v>60</v>
      </c>
      <c r="H465" s="360">
        <v>1800000</v>
      </c>
      <c r="I465" s="360">
        <v>1799983</v>
      </c>
      <c r="J465" s="360">
        <v>1799983</v>
      </c>
      <c r="K465" s="320">
        <v>60</v>
      </c>
      <c r="L465" s="320">
        <v>100</v>
      </c>
      <c r="M465" s="361">
        <f t="shared" si="25"/>
        <v>99.999055555555557</v>
      </c>
      <c r="N465" s="221">
        <f t="shared" si="26"/>
        <v>180000000</v>
      </c>
      <c r="O465" s="219" t="s">
        <v>2508</v>
      </c>
    </row>
    <row r="466" spans="1:15" ht="17" hidden="1" thickTop="1" thickBot="1">
      <c r="A466" s="320">
        <v>13</v>
      </c>
      <c r="B466" s="320"/>
      <c r="C466" s="320" t="s">
        <v>1940</v>
      </c>
      <c r="D466" s="359" t="s">
        <v>1941</v>
      </c>
      <c r="E466" s="337" t="s">
        <v>1942</v>
      </c>
      <c r="F466" s="320"/>
      <c r="G466" s="320">
        <v>60</v>
      </c>
      <c r="H466" s="360">
        <v>1800000</v>
      </c>
      <c r="I466" s="360">
        <v>1799983</v>
      </c>
      <c r="J466" s="360">
        <v>1799983</v>
      </c>
      <c r="K466" s="320">
        <v>60</v>
      </c>
      <c r="L466" s="320">
        <v>100</v>
      </c>
      <c r="M466" s="361">
        <f t="shared" si="25"/>
        <v>99.999055555555557</v>
      </c>
      <c r="N466" s="221">
        <f t="shared" si="26"/>
        <v>180000000</v>
      </c>
      <c r="O466" s="219" t="s">
        <v>2508</v>
      </c>
    </row>
    <row r="467" spans="1:15" ht="17" hidden="1" thickTop="1" thickBot="1">
      <c r="A467" s="320">
        <v>14</v>
      </c>
      <c r="B467" s="320"/>
      <c r="C467" s="320" t="s">
        <v>1943</v>
      </c>
      <c r="D467" s="359" t="s">
        <v>1944</v>
      </c>
      <c r="E467" s="320" t="s">
        <v>1945</v>
      </c>
      <c r="F467" s="320"/>
      <c r="G467" s="320">
        <v>30</v>
      </c>
      <c r="H467" s="360">
        <v>900000</v>
      </c>
      <c r="I467" s="360">
        <v>899992</v>
      </c>
      <c r="J467" s="360">
        <v>899992</v>
      </c>
      <c r="K467" s="320">
        <v>30</v>
      </c>
      <c r="L467" s="320">
        <v>100</v>
      </c>
      <c r="M467" s="361">
        <f t="shared" si="25"/>
        <v>99.999111111111119</v>
      </c>
      <c r="N467" s="221">
        <f t="shared" si="26"/>
        <v>90000000</v>
      </c>
      <c r="O467" s="219" t="s">
        <v>2508</v>
      </c>
    </row>
    <row r="468" spans="1:15" ht="17" hidden="1" thickTop="1" thickBot="1">
      <c r="A468" s="320">
        <v>15</v>
      </c>
      <c r="B468" s="320"/>
      <c r="C468" s="320" t="s">
        <v>1946</v>
      </c>
      <c r="D468" s="359" t="s">
        <v>1947</v>
      </c>
      <c r="E468" s="337" t="s">
        <v>1948</v>
      </c>
      <c r="F468" s="320"/>
      <c r="G468" s="320">
        <v>2</v>
      </c>
      <c r="H468" s="360">
        <v>16000000</v>
      </c>
      <c r="I468" s="360">
        <v>15990898</v>
      </c>
      <c r="J468" s="360">
        <v>15990989</v>
      </c>
      <c r="K468" s="320">
        <v>2</v>
      </c>
      <c r="L468" s="320">
        <v>100</v>
      </c>
      <c r="M468" s="361">
        <f t="shared" si="25"/>
        <v>99.943681250000012</v>
      </c>
      <c r="N468" s="221">
        <f t="shared" si="26"/>
        <v>1600000000</v>
      </c>
      <c r="O468" s="219" t="s">
        <v>2508</v>
      </c>
    </row>
    <row r="469" spans="1:15" ht="17" hidden="1" thickTop="1" thickBot="1">
      <c r="A469" s="320">
        <v>16</v>
      </c>
      <c r="B469" s="320"/>
      <c r="C469" s="320" t="s">
        <v>1949</v>
      </c>
      <c r="D469" s="359" t="s">
        <v>1950</v>
      </c>
      <c r="E469" s="337" t="s">
        <v>1951</v>
      </c>
      <c r="F469" s="320"/>
      <c r="G469" s="320">
        <v>4</v>
      </c>
      <c r="H469" s="360">
        <v>250000</v>
      </c>
      <c r="I469" s="360">
        <v>250000</v>
      </c>
      <c r="J469" s="360">
        <v>250000</v>
      </c>
      <c r="K469" s="320">
        <v>4</v>
      </c>
      <c r="L469" s="320">
        <v>100</v>
      </c>
      <c r="M469" s="361">
        <f t="shared" si="25"/>
        <v>100</v>
      </c>
      <c r="N469" s="221">
        <f t="shared" si="26"/>
        <v>25000000</v>
      </c>
      <c r="O469" s="219" t="s">
        <v>2508</v>
      </c>
    </row>
    <row r="470" spans="1:15" ht="17" hidden="1" thickTop="1" thickBot="1">
      <c r="A470" s="320">
        <v>17</v>
      </c>
      <c r="B470" s="320"/>
      <c r="C470" s="320" t="s">
        <v>1952</v>
      </c>
      <c r="D470" s="359" t="s">
        <v>1953</v>
      </c>
      <c r="E470" s="320" t="s">
        <v>1954</v>
      </c>
      <c r="F470" s="320"/>
      <c r="G470" s="320">
        <v>60</v>
      </c>
      <c r="H470" s="360">
        <v>1800000</v>
      </c>
      <c r="I470" s="360">
        <v>1799983</v>
      </c>
      <c r="J470" s="360">
        <v>1799983</v>
      </c>
      <c r="K470" s="320">
        <v>60</v>
      </c>
      <c r="L470" s="320">
        <v>100</v>
      </c>
      <c r="M470" s="361">
        <f t="shared" si="25"/>
        <v>99.999055555555557</v>
      </c>
      <c r="N470" s="221">
        <f t="shared" si="26"/>
        <v>180000000</v>
      </c>
      <c r="O470" s="219" t="s">
        <v>2508</v>
      </c>
    </row>
    <row r="471" spans="1:15" ht="17" hidden="1" thickTop="1" thickBot="1">
      <c r="A471" s="320">
        <v>18</v>
      </c>
      <c r="B471" s="320"/>
      <c r="C471" s="320" t="s">
        <v>1955</v>
      </c>
      <c r="D471" s="359" t="s">
        <v>1956</v>
      </c>
      <c r="E471" s="337" t="s">
        <v>1957</v>
      </c>
      <c r="F471" s="320"/>
      <c r="G471" s="320">
        <v>2</v>
      </c>
      <c r="H471" s="360">
        <v>16000000</v>
      </c>
      <c r="I471" s="360">
        <v>16000000</v>
      </c>
      <c r="J471" s="360">
        <v>16000000</v>
      </c>
      <c r="K471" s="320">
        <v>2</v>
      </c>
      <c r="L471" s="320">
        <v>100</v>
      </c>
      <c r="M471" s="361">
        <f t="shared" si="25"/>
        <v>100</v>
      </c>
      <c r="N471" s="221">
        <f t="shared" si="26"/>
        <v>1600000000</v>
      </c>
      <c r="O471" s="219" t="s">
        <v>2508</v>
      </c>
    </row>
    <row r="472" spans="1:15" ht="17" hidden="1" thickTop="1" thickBot="1">
      <c r="A472" s="320">
        <v>19</v>
      </c>
      <c r="B472" s="320"/>
      <c r="C472" s="320" t="s">
        <v>1958</v>
      </c>
      <c r="D472" s="359" t="s">
        <v>1959</v>
      </c>
      <c r="E472" s="337" t="s">
        <v>1960</v>
      </c>
      <c r="F472" s="320"/>
      <c r="G472" s="320">
        <v>2</v>
      </c>
      <c r="H472" s="360">
        <v>16000000</v>
      </c>
      <c r="I472" s="360">
        <v>15650000</v>
      </c>
      <c r="J472" s="360">
        <v>15650000</v>
      </c>
      <c r="K472" s="320">
        <v>2</v>
      </c>
      <c r="L472" s="320">
        <v>100</v>
      </c>
      <c r="M472" s="361">
        <f t="shared" si="25"/>
        <v>97.8125</v>
      </c>
      <c r="N472" s="221">
        <f t="shared" si="26"/>
        <v>1600000000</v>
      </c>
      <c r="O472" s="219" t="s">
        <v>2508</v>
      </c>
    </row>
    <row r="473" spans="1:15" ht="17" hidden="1" thickTop="1" thickBot="1">
      <c r="A473" s="320">
        <v>20</v>
      </c>
      <c r="B473" s="320"/>
      <c r="C473" s="320" t="s">
        <v>1961</v>
      </c>
      <c r="D473" s="359" t="s">
        <v>1962</v>
      </c>
      <c r="E473" s="320" t="s">
        <v>1963</v>
      </c>
      <c r="F473" s="320"/>
      <c r="G473" s="320">
        <v>1</v>
      </c>
      <c r="H473" s="360">
        <v>3500000</v>
      </c>
      <c r="I473" s="360">
        <v>3500000</v>
      </c>
      <c r="J473" s="360">
        <v>3500000</v>
      </c>
      <c r="K473" s="320">
        <v>1</v>
      </c>
      <c r="L473" s="320">
        <v>100</v>
      </c>
      <c r="M473" s="361">
        <f t="shared" si="25"/>
        <v>100</v>
      </c>
      <c r="N473" s="221">
        <f t="shared" si="26"/>
        <v>350000000</v>
      </c>
      <c r="O473" s="219" t="s">
        <v>2508</v>
      </c>
    </row>
    <row r="474" spans="1:15" ht="17" hidden="1" thickTop="1" thickBot="1">
      <c r="A474" s="320">
        <v>21</v>
      </c>
      <c r="B474" s="320"/>
      <c r="C474" s="320" t="s">
        <v>1964</v>
      </c>
      <c r="D474" s="359" t="s">
        <v>1965</v>
      </c>
      <c r="E474" s="337" t="s">
        <v>1966</v>
      </c>
      <c r="F474" s="320"/>
      <c r="G474" s="320">
        <v>1</v>
      </c>
      <c r="H474" s="360">
        <v>3500000</v>
      </c>
      <c r="I474" s="360">
        <v>3500000</v>
      </c>
      <c r="J474" s="360">
        <v>3500000</v>
      </c>
      <c r="K474" s="320">
        <v>1</v>
      </c>
      <c r="L474" s="320">
        <v>100</v>
      </c>
      <c r="M474" s="361">
        <f t="shared" si="25"/>
        <v>100</v>
      </c>
      <c r="N474" s="221">
        <f t="shared" si="26"/>
        <v>350000000</v>
      </c>
      <c r="O474" s="219" t="s">
        <v>2508</v>
      </c>
    </row>
    <row r="475" spans="1:15" ht="17" hidden="1" thickTop="1" thickBot="1">
      <c r="A475" s="320">
        <v>22</v>
      </c>
      <c r="B475" s="320"/>
      <c r="C475" s="320" t="s">
        <v>1967</v>
      </c>
      <c r="D475" s="359" t="s">
        <v>1968</v>
      </c>
      <c r="E475" s="320" t="s">
        <v>1969</v>
      </c>
      <c r="F475" s="320"/>
      <c r="G475" s="320">
        <v>4</v>
      </c>
      <c r="H475" s="360">
        <v>250000</v>
      </c>
      <c r="I475" s="360">
        <v>250000</v>
      </c>
      <c r="J475" s="360">
        <v>250000</v>
      </c>
      <c r="K475" s="320">
        <v>4</v>
      </c>
      <c r="L475" s="320">
        <v>100</v>
      </c>
      <c r="M475" s="361">
        <f t="shared" si="25"/>
        <v>100</v>
      </c>
      <c r="N475" s="221">
        <f t="shared" si="26"/>
        <v>25000000</v>
      </c>
      <c r="O475" s="219" t="s">
        <v>2508</v>
      </c>
    </row>
    <row r="476" spans="1:15" ht="17" hidden="1" thickTop="1" thickBot="1">
      <c r="A476" s="320">
        <v>23</v>
      </c>
      <c r="B476" s="320"/>
      <c r="C476" s="320" t="s">
        <v>1970</v>
      </c>
      <c r="D476" s="359" t="s">
        <v>1971</v>
      </c>
      <c r="E476" s="320" t="s">
        <v>1972</v>
      </c>
      <c r="F476" s="320"/>
      <c r="G476" s="320">
        <v>4</v>
      </c>
      <c r="H476" s="360">
        <v>250000</v>
      </c>
      <c r="I476" s="360">
        <v>250000</v>
      </c>
      <c r="J476" s="360">
        <v>250000</v>
      </c>
      <c r="K476" s="320">
        <v>4</v>
      </c>
      <c r="L476" s="320">
        <v>100</v>
      </c>
      <c r="M476" s="361">
        <f t="shared" si="25"/>
        <v>100</v>
      </c>
      <c r="N476" s="221">
        <f t="shared" si="26"/>
        <v>25000000</v>
      </c>
      <c r="O476" s="219" t="s">
        <v>2508</v>
      </c>
    </row>
    <row r="477" spans="1:15" ht="17" hidden="1" thickTop="1" thickBot="1">
      <c r="A477" s="320">
        <v>24</v>
      </c>
      <c r="B477" s="320"/>
      <c r="C477" s="320" t="s">
        <v>1973</v>
      </c>
      <c r="D477" s="359" t="s">
        <v>1974</v>
      </c>
      <c r="E477" s="320" t="s">
        <v>1975</v>
      </c>
      <c r="F477" s="320"/>
      <c r="G477" s="320">
        <v>30</v>
      </c>
      <c r="H477" s="360">
        <v>900000</v>
      </c>
      <c r="I477" s="360">
        <v>899992</v>
      </c>
      <c r="J477" s="360">
        <v>899992</v>
      </c>
      <c r="K477" s="320">
        <v>30</v>
      </c>
      <c r="L477" s="320">
        <v>100</v>
      </c>
      <c r="M477" s="361">
        <f t="shared" si="25"/>
        <v>99.999111111111119</v>
      </c>
      <c r="N477" s="221">
        <f t="shared" si="26"/>
        <v>90000000</v>
      </c>
      <c r="O477" s="219" t="s">
        <v>2508</v>
      </c>
    </row>
    <row r="478" spans="1:15" ht="17" hidden="1" thickTop="1" thickBot="1">
      <c r="A478" s="320">
        <v>25</v>
      </c>
      <c r="B478" s="320"/>
      <c r="C478" s="320" t="s">
        <v>1976</v>
      </c>
      <c r="D478" s="359" t="s">
        <v>1977</v>
      </c>
      <c r="E478" s="320" t="s">
        <v>1978</v>
      </c>
      <c r="F478" s="320"/>
      <c r="G478" s="320">
        <v>60</v>
      </c>
      <c r="H478" s="360">
        <v>1800000</v>
      </c>
      <c r="I478" s="360">
        <v>1799983</v>
      </c>
      <c r="J478" s="360">
        <v>1799983</v>
      </c>
      <c r="K478" s="320">
        <v>60</v>
      </c>
      <c r="L478" s="320">
        <v>100</v>
      </c>
      <c r="M478" s="361">
        <f t="shared" si="25"/>
        <v>99.999055555555557</v>
      </c>
      <c r="N478" s="221">
        <f t="shared" si="26"/>
        <v>180000000</v>
      </c>
      <c r="O478" s="219" t="s">
        <v>2508</v>
      </c>
    </row>
    <row r="479" spans="1:15" ht="17" hidden="1" thickTop="1" thickBot="1">
      <c r="A479" s="320">
        <v>26</v>
      </c>
      <c r="B479" s="320"/>
      <c r="C479" s="320" t="s">
        <v>1979</v>
      </c>
      <c r="D479" s="359" t="s">
        <v>1980</v>
      </c>
      <c r="E479" s="320" t="s">
        <v>1981</v>
      </c>
      <c r="F479" s="320"/>
      <c r="G479" s="320">
        <v>60</v>
      </c>
      <c r="H479" s="360">
        <v>1800000</v>
      </c>
      <c r="I479" s="360">
        <v>1799983</v>
      </c>
      <c r="J479" s="360">
        <v>1799983</v>
      </c>
      <c r="K479" s="320">
        <v>60</v>
      </c>
      <c r="L479" s="320">
        <v>100</v>
      </c>
      <c r="M479" s="361">
        <f t="shared" si="25"/>
        <v>99.999055555555557</v>
      </c>
      <c r="N479" s="221">
        <f t="shared" si="26"/>
        <v>180000000</v>
      </c>
      <c r="O479" s="219" t="s">
        <v>2508</v>
      </c>
    </row>
    <row r="480" spans="1:15" ht="17" hidden="1" thickTop="1" thickBot="1">
      <c r="A480" s="320">
        <v>27</v>
      </c>
      <c r="B480" s="320"/>
      <c r="C480" s="320" t="s">
        <v>1982</v>
      </c>
      <c r="D480" s="359" t="s">
        <v>1983</v>
      </c>
      <c r="E480" s="337" t="s">
        <v>1984</v>
      </c>
      <c r="F480" s="320"/>
      <c r="G480" s="320">
        <v>2</v>
      </c>
      <c r="H480" s="360">
        <v>16000000</v>
      </c>
      <c r="I480" s="360">
        <v>15750000</v>
      </c>
      <c r="J480" s="360">
        <v>15750000</v>
      </c>
      <c r="K480" s="320">
        <v>2</v>
      </c>
      <c r="L480" s="320">
        <v>96.1</v>
      </c>
      <c r="M480" s="361">
        <f t="shared" si="25"/>
        <v>98.4375</v>
      </c>
      <c r="N480" s="221">
        <f t="shared" si="26"/>
        <v>1537600000</v>
      </c>
      <c r="O480" s="219" t="s">
        <v>2508</v>
      </c>
    </row>
    <row r="481" spans="1:15" ht="17" hidden="1" thickTop="1" thickBot="1">
      <c r="A481" s="320">
        <v>28</v>
      </c>
      <c r="B481" s="320"/>
      <c r="C481" s="320" t="s">
        <v>1985</v>
      </c>
      <c r="D481" s="359" t="s">
        <v>1986</v>
      </c>
      <c r="E481" s="337" t="s">
        <v>1987</v>
      </c>
      <c r="F481" s="320"/>
      <c r="G481" s="320">
        <v>1</v>
      </c>
      <c r="H481" s="360">
        <v>3500000</v>
      </c>
      <c r="I481" s="360">
        <v>3500000</v>
      </c>
      <c r="J481" s="360">
        <v>3500000</v>
      </c>
      <c r="K481" s="320">
        <v>1</v>
      </c>
      <c r="L481" s="320">
        <v>100</v>
      </c>
      <c r="M481" s="361">
        <f t="shared" si="25"/>
        <v>100</v>
      </c>
      <c r="N481" s="221">
        <f t="shared" si="26"/>
        <v>350000000</v>
      </c>
      <c r="O481" s="219" t="s">
        <v>2508</v>
      </c>
    </row>
    <row r="482" spans="1:15" ht="17" hidden="1" thickTop="1" thickBot="1">
      <c r="A482" s="320">
        <v>29</v>
      </c>
      <c r="B482" s="320"/>
      <c r="C482" s="320" t="s">
        <v>1988</v>
      </c>
      <c r="D482" s="359" t="s">
        <v>1989</v>
      </c>
      <c r="E482" s="337" t="s">
        <v>1990</v>
      </c>
      <c r="F482" s="320"/>
      <c r="G482" s="320">
        <v>1</v>
      </c>
      <c r="H482" s="360">
        <v>3500000</v>
      </c>
      <c r="I482" s="360">
        <v>3500000</v>
      </c>
      <c r="J482" s="360">
        <v>3500000</v>
      </c>
      <c r="K482" s="320">
        <v>1</v>
      </c>
      <c r="L482" s="320">
        <v>100</v>
      </c>
      <c r="M482" s="361">
        <f t="shared" si="25"/>
        <v>100</v>
      </c>
      <c r="N482" s="221">
        <f t="shared" si="26"/>
        <v>350000000</v>
      </c>
      <c r="O482" s="219" t="s">
        <v>2508</v>
      </c>
    </row>
    <row r="483" spans="1:15" ht="17" hidden="1" thickTop="1" thickBot="1">
      <c r="A483" s="320">
        <v>30</v>
      </c>
      <c r="B483" s="320"/>
      <c r="C483" s="320" t="s">
        <v>1991</v>
      </c>
      <c r="D483" s="359" t="s">
        <v>1992</v>
      </c>
      <c r="E483" s="320" t="s">
        <v>1993</v>
      </c>
      <c r="F483" s="320"/>
      <c r="G483" s="320">
        <v>4</v>
      </c>
      <c r="H483" s="360">
        <v>250000</v>
      </c>
      <c r="I483" s="360">
        <v>250000</v>
      </c>
      <c r="J483" s="360">
        <v>250000</v>
      </c>
      <c r="K483" s="320">
        <v>4</v>
      </c>
      <c r="L483" s="320">
        <v>100</v>
      </c>
      <c r="M483" s="361">
        <f t="shared" si="25"/>
        <v>100</v>
      </c>
      <c r="N483" s="221">
        <f t="shared" si="26"/>
        <v>25000000</v>
      </c>
      <c r="O483" s="219" t="s">
        <v>2508</v>
      </c>
    </row>
    <row r="484" spans="1:15" ht="17" hidden="1" thickTop="1" thickBot="1">
      <c r="A484" s="320">
        <v>31</v>
      </c>
      <c r="B484" s="320"/>
      <c r="C484" s="320" t="s">
        <v>1994</v>
      </c>
      <c r="D484" s="359" t="s">
        <v>1935</v>
      </c>
      <c r="E484" s="320" t="s">
        <v>1995</v>
      </c>
      <c r="F484" s="320"/>
      <c r="G484" s="320">
        <v>60</v>
      </c>
      <c r="H484" s="360">
        <v>1800000</v>
      </c>
      <c r="I484" s="360">
        <v>1800000</v>
      </c>
      <c r="J484" s="360">
        <v>1800000</v>
      </c>
      <c r="K484" s="320">
        <v>60</v>
      </c>
      <c r="L484" s="320">
        <v>100</v>
      </c>
      <c r="M484" s="361">
        <f t="shared" si="25"/>
        <v>100</v>
      </c>
      <c r="N484" s="221">
        <f t="shared" si="26"/>
        <v>180000000</v>
      </c>
      <c r="O484" s="219" t="s">
        <v>2508</v>
      </c>
    </row>
    <row r="485" spans="1:15" ht="17" hidden="1" thickTop="1" thickBot="1">
      <c r="A485" s="320"/>
      <c r="B485" s="320"/>
      <c r="C485" s="320"/>
      <c r="D485" s="359"/>
      <c r="E485" s="362" t="s">
        <v>324</v>
      </c>
      <c r="F485" s="320"/>
      <c r="G485" s="318">
        <f>SUM(G457:G484)</f>
        <v>493</v>
      </c>
      <c r="H485" s="363">
        <f>SUM(H457:H484)</f>
        <v>130500000</v>
      </c>
      <c r="I485" s="363">
        <f>SUM(I457:I484)</f>
        <v>129128608</v>
      </c>
      <c r="J485" s="363">
        <f>SUM(J457:J484)</f>
        <v>129128699</v>
      </c>
      <c r="K485" s="318">
        <f>SUM(K457:K484)</f>
        <v>491</v>
      </c>
      <c r="L485" s="387">
        <f>+N485/H485</f>
        <v>99.52183908045977</v>
      </c>
      <c r="M485" s="386">
        <f t="shared" si="25"/>
        <v>98.949194636015321</v>
      </c>
      <c r="N485" s="249">
        <f>SUM(N457:N484)</f>
        <v>12987600000</v>
      </c>
      <c r="O485" s="219" t="s">
        <v>2508</v>
      </c>
    </row>
    <row r="486" spans="1:15" s="250" customFormat="1" ht="17" hidden="1" thickTop="1" thickBot="1">
      <c r="A486" s="319" t="s">
        <v>297</v>
      </c>
      <c r="B486" s="319"/>
      <c r="C486" s="319"/>
      <c r="D486" s="319"/>
      <c r="E486" s="319"/>
      <c r="F486" s="319"/>
      <c r="G486" s="319"/>
      <c r="H486" s="319"/>
      <c r="I486" s="319"/>
      <c r="J486" s="319"/>
      <c r="K486" s="319"/>
      <c r="L486" s="319"/>
      <c r="M486" s="319"/>
      <c r="O486" s="219" t="s">
        <v>2508</v>
      </c>
    </row>
    <row r="487" spans="1:15" s="250" customFormat="1" ht="17" hidden="1" thickTop="1" thickBot="1">
      <c r="A487" s="320">
        <v>32</v>
      </c>
      <c r="B487" s="320"/>
      <c r="C487" s="320" t="s">
        <v>1996</v>
      </c>
      <c r="D487" s="359" t="s">
        <v>1997</v>
      </c>
      <c r="E487" s="320" t="s">
        <v>1998</v>
      </c>
      <c r="F487" s="320"/>
      <c r="G487" s="320">
        <v>1</v>
      </c>
      <c r="H487" s="360">
        <v>35000000</v>
      </c>
      <c r="I487" s="360">
        <v>34280750</v>
      </c>
      <c r="J487" s="360">
        <v>10393049</v>
      </c>
      <c r="K487" s="320">
        <v>0.9</v>
      </c>
      <c r="L487" s="320">
        <v>90</v>
      </c>
      <c r="M487" s="361">
        <f>+J487/H487*100</f>
        <v>29.694425714285718</v>
      </c>
      <c r="N487" s="250">
        <f>+L487*H487</f>
        <v>3150000000</v>
      </c>
      <c r="O487" s="219" t="s">
        <v>2508</v>
      </c>
    </row>
    <row r="488" spans="1:15" s="250" customFormat="1" ht="17" hidden="1" thickTop="1" thickBot="1">
      <c r="A488" s="320"/>
      <c r="B488" s="320"/>
      <c r="C488" s="320"/>
      <c r="D488" s="359"/>
      <c r="E488" s="362" t="s">
        <v>258</v>
      </c>
      <c r="F488" s="320"/>
      <c r="G488" s="318">
        <f>SUM(G487)</f>
        <v>1</v>
      </c>
      <c r="H488" s="363">
        <f>SUM(H487)</f>
        <v>35000000</v>
      </c>
      <c r="I488" s="363">
        <f>SUM(I487)</f>
        <v>34280750</v>
      </c>
      <c r="J488" s="363">
        <f>SUM(J487)</f>
        <v>10393049</v>
      </c>
      <c r="K488" s="318">
        <f>SUM(K487)</f>
        <v>0.9</v>
      </c>
      <c r="L488" s="318">
        <f>+N488/H488</f>
        <v>90</v>
      </c>
      <c r="M488" s="386">
        <f>+J488/H488*100</f>
        <v>29.694425714285718</v>
      </c>
      <c r="N488" s="249">
        <f>SUM(N487)</f>
        <v>3150000000</v>
      </c>
      <c r="O488" s="219" t="s">
        <v>2508</v>
      </c>
    </row>
    <row r="489" spans="1:15" s="250" customFormat="1" ht="17" hidden="1" thickTop="1" thickBot="1">
      <c r="A489" s="319" t="s">
        <v>251</v>
      </c>
      <c r="B489" s="319"/>
      <c r="C489" s="319"/>
      <c r="D489" s="319"/>
      <c r="E489" s="319"/>
      <c r="F489" s="319"/>
      <c r="G489" s="319"/>
      <c r="H489" s="319"/>
      <c r="I489" s="319"/>
      <c r="J489" s="319"/>
      <c r="K489" s="319"/>
      <c r="L489" s="319"/>
      <c r="M489" s="319"/>
      <c r="O489" s="219" t="s">
        <v>2508</v>
      </c>
    </row>
    <row r="490" spans="1:15" ht="17" hidden="1" thickTop="1" thickBot="1">
      <c r="A490" s="320">
        <v>33</v>
      </c>
      <c r="B490" s="320"/>
      <c r="C490" s="320" t="s">
        <v>1999</v>
      </c>
      <c r="D490" s="359" t="s">
        <v>2000</v>
      </c>
      <c r="E490" s="320" t="s">
        <v>2001</v>
      </c>
      <c r="F490" s="320"/>
      <c r="G490" s="320">
        <v>1</v>
      </c>
      <c r="H490" s="360">
        <v>6000000</v>
      </c>
      <c r="I490" s="360">
        <v>6000000</v>
      </c>
      <c r="J490" s="360">
        <v>6000000</v>
      </c>
      <c r="K490" s="320">
        <v>1</v>
      </c>
      <c r="L490" s="320">
        <v>100</v>
      </c>
      <c r="M490" s="361">
        <f>+J490/H490*100</f>
        <v>100</v>
      </c>
      <c r="N490" s="250">
        <f>+L490*H490</f>
        <v>600000000</v>
      </c>
      <c r="O490" s="219" t="s">
        <v>2508</v>
      </c>
    </row>
    <row r="491" spans="1:15" ht="17" hidden="1" thickTop="1" thickBot="1">
      <c r="A491" s="320">
        <v>34</v>
      </c>
      <c r="B491" s="320"/>
      <c r="C491" s="320" t="s">
        <v>2002</v>
      </c>
      <c r="D491" s="359" t="s">
        <v>2003</v>
      </c>
      <c r="E491" s="320" t="s">
        <v>2004</v>
      </c>
      <c r="F491" s="320"/>
      <c r="G491" s="320">
        <v>1</v>
      </c>
      <c r="H491" s="360">
        <v>20000000</v>
      </c>
      <c r="I491" s="360">
        <v>19500000</v>
      </c>
      <c r="J491" s="360">
        <v>19500000</v>
      </c>
      <c r="K491" s="320">
        <v>1</v>
      </c>
      <c r="L491" s="320">
        <v>100</v>
      </c>
      <c r="M491" s="361">
        <f>+J491/H491*100</f>
        <v>97.5</v>
      </c>
      <c r="N491" s="250">
        <f>+L491*H491</f>
        <v>2000000000</v>
      </c>
      <c r="O491" s="219" t="s">
        <v>2508</v>
      </c>
    </row>
    <row r="492" spans="1:15" ht="17" hidden="1" thickTop="1" thickBot="1">
      <c r="A492" s="320">
        <v>35</v>
      </c>
      <c r="B492" s="320"/>
      <c r="C492" s="320" t="s">
        <v>2005</v>
      </c>
      <c r="D492" s="359" t="s">
        <v>2006</v>
      </c>
      <c r="E492" s="320" t="s">
        <v>2007</v>
      </c>
      <c r="F492" s="320"/>
      <c r="G492" s="320">
        <v>1</v>
      </c>
      <c r="H492" s="360">
        <v>20000000</v>
      </c>
      <c r="I492" s="360">
        <v>19999999</v>
      </c>
      <c r="J492" s="360">
        <v>19999999</v>
      </c>
      <c r="K492" s="320">
        <v>1</v>
      </c>
      <c r="L492" s="320">
        <v>100</v>
      </c>
      <c r="M492" s="361">
        <f>+J492/H492*100</f>
        <v>99.999994999999998</v>
      </c>
      <c r="N492" s="250">
        <f>+L492*H492</f>
        <v>2000000000</v>
      </c>
      <c r="O492" s="219" t="s">
        <v>2508</v>
      </c>
    </row>
    <row r="493" spans="1:15" ht="17" hidden="1" thickTop="1" thickBot="1">
      <c r="A493" s="320"/>
      <c r="B493" s="320"/>
      <c r="C493" s="320"/>
      <c r="D493" s="359"/>
      <c r="E493" s="362" t="s">
        <v>232</v>
      </c>
      <c r="F493" s="320"/>
      <c r="G493" s="318">
        <f>SUM(G490:G492)</f>
        <v>3</v>
      </c>
      <c r="H493" s="363">
        <f>SUM(H490:H492)</f>
        <v>46000000</v>
      </c>
      <c r="I493" s="363">
        <f>SUM(I490:I492)</f>
        <v>45499999</v>
      </c>
      <c r="J493" s="363">
        <f>SUM(J490:J492)</f>
        <v>45499999</v>
      </c>
      <c r="K493" s="318">
        <f>SUM(K490:K492)</f>
        <v>3</v>
      </c>
      <c r="L493" s="387">
        <f>+N493/H493</f>
        <v>100</v>
      </c>
      <c r="M493" s="386">
        <f>+J493/H493*100</f>
        <v>98.913041304347828</v>
      </c>
      <c r="N493" s="249">
        <f>SUM(N490:N492)</f>
        <v>4600000000</v>
      </c>
      <c r="O493" s="219" t="s">
        <v>2508</v>
      </c>
    </row>
    <row r="494" spans="1:15" ht="17" hidden="1" thickTop="1" thickBot="1">
      <c r="A494" s="319" t="s">
        <v>220</v>
      </c>
      <c r="B494" s="319"/>
      <c r="C494" s="319"/>
      <c r="D494" s="319"/>
      <c r="E494" s="319"/>
      <c r="F494" s="319"/>
      <c r="G494" s="319"/>
      <c r="H494" s="319"/>
      <c r="I494" s="319"/>
      <c r="J494" s="319"/>
      <c r="K494" s="319"/>
      <c r="L494" s="319"/>
      <c r="M494" s="319"/>
      <c r="N494" s="250"/>
      <c r="O494" s="219" t="s">
        <v>2508</v>
      </c>
    </row>
    <row r="495" spans="1:15" ht="17" hidden="1" thickTop="1" thickBot="1">
      <c r="A495" s="320">
        <v>36</v>
      </c>
      <c r="B495" s="320"/>
      <c r="C495" s="320" t="s">
        <v>2008</v>
      </c>
      <c r="D495" s="320" t="s">
        <v>2009</v>
      </c>
      <c r="E495" s="337" t="s">
        <v>2010</v>
      </c>
      <c r="F495" s="320"/>
      <c r="G495" s="320">
        <v>60</v>
      </c>
      <c r="H495" s="360">
        <v>1800000</v>
      </c>
      <c r="I495" s="360">
        <v>1799983</v>
      </c>
      <c r="J495" s="360">
        <v>1799983</v>
      </c>
      <c r="K495" s="320">
        <v>60</v>
      </c>
      <c r="L495" s="320">
        <v>100</v>
      </c>
      <c r="M495" s="361">
        <f>+J495/H495*100</f>
        <v>99.999055555555557</v>
      </c>
      <c r="N495" s="250">
        <f>+L495*H495</f>
        <v>180000000</v>
      </c>
      <c r="O495" s="219" t="s">
        <v>2508</v>
      </c>
    </row>
    <row r="496" spans="1:15" ht="17" hidden="1" thickTop="1" thickBot="1">
      <c r="A496" s="320">
        <v>37</v>
      </c>
      <c r="B496" s="320"/>
      <c r="C496" s="320" t="s">
        <v>2011</v>
      </c>
      <c r="D496" s="359" t="s">
        <v>2012</v>
      </c>
      <c r="E496" s="320" t="s">
        <v>2013</v>
      </c>
      <c r="F496" s="320"/>
      <c r="G496" s="320">
        <v>1</v>
      </c>
      <c r="H496" s="360">
        <v>20000000</v>
      </c>
      <c r="I496" s="360">
        <v>19700000</v>
      </c>
      <c r="J496" s="360">
        <v>19700000</v>
      </c>
      <c r="K496" s="320">
        <v>1</v>
      </c>
      <c r="L496" s="320">
        <v>100</v>
      </c>
      <c r="M496" s="361">
        <f t="shared" ref="M496:M518" si="27">+J496/H496*100</f>
        <v>98.5</v>
      </c>
      <c r="N496" s="250">
        <f t="shared" ref="N496:N517" si="28">+L496*H496</f>
        <v>2000000000</v>
      </c>
      <c r="O496" s="219" t="s">
        <v>2508</v>
      </c>
    </row>
    <row r="497" spans="1:15" ht="17" hidden="1" thickTop="1" thickBot="1">
      <c r="A497" s="108">
        <v>38</v>
      </c>
      <c r="B497" s="320"/>
      <c r="C497" s="320" t="s">
        <v>2014</v>
      </c>
      <c r="D497" s="320" t="s">
        <v>2015</v>
      </c>
      <c r="E497" s="337" t="s">
        <v>2016</v>
      </c>
      <c r="F497" s="320"/>
      <c r="G497" s="320">
        <v>1</v>
      </c>
      <c r="H497" s="360">
        <v>25000000</v>
      </c>
      <c r="I497" s="360">
        <v>24600000</v>
      </c>
      <c r="J497" s="360"/>
      <c r="K497" s="388">
        <v>0.3</v>
      </c>
      <c r="L497" s="320">
        <v>99.48</v>
      </c>
      <c r="M497" s="361">
        <f t="shared" si="27"/>
        <v>0</v>
      </c>
      <c r="N497" s="250">
        <f t="shared" si="28"/>
        <v>2487000000</v>
      </c>
      <c r="O497" s="219" t="s">
        <v>2508</v>
      </c>
    </row>
    <row r="498" spans="1:15" ht="17" hidden="1" thickTop="1" thickBot="1">
      <c r="A498" s="320">
        <v>39</v>
      </c>
      <c r="B498" s="108"/>
      <c r="C498" s="108" t="s">
        <v>2017</v>
      </c>
      <c r="D498" s="108" t="s">
        <v>2018</v>
      </c>
      <c r="E498" s="320" t="s">
        <v>2019</v>
      </c>
      <c r="F498" s="108"/>
      <c r="G498" s="108">
        <v>2</v>
      </c>
      <c r="H498" s="360">
        <v>18000000</v>
      </c>
      <c r="I498" s="360">
        <v>17810711</v>
      </c>
      <c r="J498" s="360">
        <v>17810711</v>
      </c>
      <c r="K498" s="108">
        <v>2</v>
      </c>
      <c r="L498" s="320">
        <v>100</v>
      </c>
      <c r="M498" s="361">
        <f t="shared" si="27"/>
        <v>98.948394444444446</v>
      </c>
      <c r="N498" s="250">
        <f t="shared" si="28"/>
        <v>1800000000</v>
      </c>
      <c r="O498" s="219" t="s">
        <v>2508</v>
      </c>
    </row>
    <row r="499" spans="1:15" ht="17" hidden="1" thickTop="1" thickBot="1">
      <c r="A499" s="320">
        <v>40</v>
      </c>
      <c r="B499" s="320"/>
      <c r="C499" s="320" t="s">
        <v>2020</v>
      </c>
      <c r="D499" s="359" t="s">
        <v>2021</v>
      </c>
      <c r="E499" s="337" t="s">
        <v>2022</v>
      </c>
      <c r="F499" s="320"/>
      <c r="G499" s="360">
        <v>1</v>
      </c>
      <c r="H499" s="360">
        <v>7500000</v>
      </c>
      <c r="I499" s="360">
        <v>7499995</v>
      </c>
      <c r="J499" s="360"/>
      <c r="K499" s="320">
        <v>0.25</v>
      </c>
      <c r="L499" s="320">
        <v>25</v>
      </c>
      <c r="M499" s="361">
        <f t="shared" si="27"/>
        <v>0</v>
      </c>
      <c r="N499" s="250">
        <f t="shared" si="28"/>
        <v>187500000</v>
      </c>
      <c r="O499" s="219" t="s">
        <v>2508</v>
      </c>
    </row>
    <row r="500" spans="1:15" ht="17" hidden="1" thickTop="1" thickBot="1">
      <c r="A500" s="108">
        <v>41</v>
      </c>
      <c r="B500" s="320"/>
      <c r="C500" s="320" t="s">
        <v>2023</v>
      </c>
      <c r="D500" s="320" t="s">
        <v>2024</v>
      </c>
      <c r="E500" s="320" t="s">
        <v>2025</v>
      </c>
      <c r="F500" s="320"/>
      <c r="G500" s="360">
        <v>1</v>
      </c>
      <c r="H500" s="360">
        <v>2000000</v>
      </c>
      <c r="I500" s="360">
        <v>2000000</v>
      </c>
      <c r="J500" s="360">
        <v>2000000</v>
      </c>
      <c r="K500" s="360">
        <v>1</v>
      </c>
      <c r="L500" s="320">
        <v>100</v>
      </c>
      <c r="M500" s="361">
        <f t="shared" si="27"/>
        <v>100</v>
      </c>
      <c r="N500" s="250">
        <f t="shared" si="28"/>
        <v>200000000</v>
      </c>
      <c r="O500" s="219" t="s">
        <v>2508</v>
      </c>
    </row>
    <row r="501" spans="1:15" ht="17" hidden="1" thickTop="1" thickBot="1">
      <c r="A501" s="320">
        <v>42</v>
      </c>
      <c r="B501" s="108"/>
      <c r="C501" s="108" t="s">
        <v>2026</v>
      </c>
      <c r="D501" s="108" t="s">
        <v>2027</v>
      </c>
      <c r="E501" s="337" t="s">
        <v>2028</v>
      </c>
      <c r="F501" s="108"/>
      <c r="G501" s="108">
        <v>1</v>
      </c>
      <c r="H501" s="360">
        <v>3250000</v>
      </c>
      <c r="I501" s="360">
        <v>3250000</v>
      </c>
      <c r="J501" s="360">
        <v>3250000</v>
      </c>
      <c r="K501" s="108">
        <v>1</v>
      </c>
      <c r="L501" s="320">
        <v>100</v>
      </c>
      <c r="M501" s="361">
        <f t="shared" si="27"/>
        <v>100</v>
      </c>
      <c r="N501" s="250">
        <f t="shared" si="28"/>
        <v>325000000</v>
      </c>
      <c r="O501" s="219" t="s">
        <v>2508</v>
      </c>
    </row>
    <row r="502" spans="1:15" ht="17" hidden="1" thickTop="1" thickBot="1">
      <c r="A502" s="320">
        <v>43</v>
      </c>
      <c r="B502" s="320"/>
      <c r="C502" s="320" t="s">
        <v>2029</v>
      </c>
      <c r="D502" s="359" t="s">
        <v>2030</v>
      </c>
      <c r="E502" s="320" t="s">
        <v>2031</v>
      </c>
      <c r="F502" s="320"/>
      <c r="G502" s="360">
        <v>60</v>
      </c>
      <c r="H502" s="360">
        <v>1800000</v>
      </c>
      <c r="I502" s="360">
        <v>1799983</v>
      </c>
      <c r="J502" s="360">
        <v>1799983</v>
      </c>
      <c r="K502" s="320">
        <v>60</v>
      </c>
      <c r="L502" s="320">
        <v>100</v>
      </c>
      <c r="M502" s="361">
        <f t="shared" si="27"/>
        <v>99.999055555555557</v>
      </c>
      <c r="N502" s="250">
        <f t="shared" si="28"/>
        <v>180000000</v>
      </c>
      <c r="O502" s="219" t="s">
        <v>2508</v>
      </c>
    </row>
    <row r="503" spans="1:15" ht="17" hidden="1" thickTop="1" thickBot="1">
      <c r="A503" s="320">
        <v>44</v>
      </c>
      <c r="B503" s="320"/>
      <c r="C503" s="320" t="s">
        <v>2032</v>
      </c>
      <c r="D503" s="359" t="s">
        <v>2033</v>
      </c>
      <c r="E503" s="320" t="s">
        <v>2034</v>
      </c>
      <c r="F503" s="320"/>
      <c r="G503" s="360">
        <v>60</v>
      </c>
      <c r="H503" s="360">
        <v>1800000</v>
      </c>
      <c r="I503" s="360">
        <v>1799983</v>
      </c>
      <c r="J503" s="360">
        <v>1799983</v>
      </c>
      <c r="K503" s="320">
        <v>60</v>
      </c>
      <c r="L503" s="320">
        <v>100</v>
      </c>
      <c r="M503" s="361">
        <f t="shared" si="27"/>
        <v>99.999055555555557</v>
      </c>
      <c r="N503" s="250">
        <f t="shared" si="28"/>
        <v>180000000</v>
      </c>
      <c r="O503" s="219" t="s">
        <v>2508</v>
      </c>
    </row>
    <row r="504" spans="1:15" ht="17" hidden="1" thickTop="1" thickBot="1">
      <c r="A504" s="320">
        <v>45</v>
      </c>
      <c r="B504" s="320"/>
      <c r="C504" s="320" t="s">
        <v>2035</v>
      </c>
      <c r="D504" s="359" t="s">
        <v>2036</v>
      </c>
      <c r="E504" s="320" t="s">
        <v>2037</v>
      </c>
      <c r="F504" s="320"/>
      <c r="G504" s="360">
        <v>60</v>
      </c>
      <c r="H504" s="360">
        <v>1800000</v>
      </c>
      <c r="I504" s="360">
        <v>1799983</v>
      </c>
      <c r="J504" s="360">
        <v>1799983</v>
      </c>
      <c r="K504" s="320">
        <v>60</v>
      </c>
      <c r="L504" s="320">
        <v>100</v>
      </c>
      <c r="M504" s="361">
        <f t="shared" si="27"/>
        <v>99.999055555555557</v>
      </c>
      <c r="N504" s="250">
        <f t="shared" si="28"/>
        <v>180000000</v>
      </c>
      <c r="O504" s="219" t="s">
        <v>2508</v>
      </c>
    </row>
    <row r="505" spans="1:15" ht="17" hidden="1" thickTop="1" thickBot="1">
      <c r="A505" s="320">
        <v>46</v>
      </c>
      <c r="B505" s="320"/>
      <c r="C505" s="320" t="s">
        <v>2038</v>
      </c>
      <c r="D505" s="359" t="s">
        <v>2039</v>
      </c>
      <c r="E505" s="323" t="s">
        <v>2040</v>
      </c>
      <c r="F505" s="320"/>
      <c r="G505" s="360">
        <v>1</v>
      </c>
      <c r="H505" s="360">
        <v>2500000</v>
      </c>
      <c r="I505" s="360">
        <v>2500000</v>
      </c>
      <c r="J505" s="360">
        <v>2500000</v>
      </c>
      <c r="K505" s="320">
        <v>1</v>
      </c>
      <c r="L505" s="320">
        <v>100</v>
      </c>
      <c r="M505" s="361">
        <f t="shared" si="27"/>
        <v>100</v>
      </c>
      <c r="N505" s="250">
        <f t="shared" si="28"/>
        <v>250000000</v>
      </c>
      <c r="O505" s="219" t="s">
        <v>2508</v>
      </c>
    </row>
    <row r="506" spans="1:15" ht="17" hidden="1" thickTop="1" thickBot="1">
      <c r="A506" s="320">
        <v>47</v>
      </c>
      <c r="B506" s="320"/>
      <c r="C506" s="320" t="s">
        <v>2041</v>
      </c>
      <c r="D506" s="359" t="s">
        <v>2042</v>
      </c>
      <c r="E506" s="337" t="s">
        <v>2043</v>
      </c>
      <c r="F506" s="320"/>
      <c r="G506" s="360">
        <v>1</v>
      </c>
      <c r="H506" s="360">
        <v>4000000</v>
      </c>
      <c r="I506" s="360">
        <v>4000000</v>
      </c>
      <c r="J506" s="360">
        <v>4000000</v>
      </c>
      <c r="K506" s="320">
        <v>1</v>
      </c>
      <c r="L506" s="320">
        <v>100</v>
      </c>
      <c r="M506" s="361">
        <f t="shared" si="27"/>
        <v>100</v>
      </c>
      <c r="N506" s="250">
        <f t="shared" si="28"/>
        <v>400000000</v>
      </c>
      <c r="O506" s="219" t="s">
        <v>2508</v>
      </c>
    </row>
    <row r="507" spans="1:15" ht="17" hidden="1" thickTop="1" thickBot="1">
      <c r="A507" s="320">
        <v>48</v>
      </c>
      <c r="B507" s="320"/>
      <c r="C507" s="320" t="s">
        <v>2044</v>
      </c>
      <c r="D507" s="359" t="s">
        <v>2045</v>
      </c>
      <c r="E507" s="320" t="s">
        <v>2046</v>
      </c>
      <c r="F507" s="320"/>
      <c r="G507" s="360">
        <v>60</v>
      </c>
      <c r="H507" s="360">
        <v>1800000</v>
      </c>
      <c r="I507" s="360">
        <v>1799983</v>
      </c>
      <c r="J507" s="360">
        <v>1799983</v>
      </c>
      <c r="K507" s="320">
        <v>60</v>
      </c>
      <c r="L507" s="320">
        <v>100</v>
      </c>
      <c r="M507" s="361">
        <f t="shared" si="27"/>
        <v>99.999055555555557</v>
      </c>
      <c r="N507" s="250">
        <f t="shared" si="28"/>
        <v>180000000</v>
      </c>
      <c r="O507" s="219" t="s">
        <v>2508</v>
      </c>
    </row>
    <row r="508" spans="1:15" ht="17" hidden="1" thickTop="1" thickBot="1">
      <c r="A508" s="320">
        <v>49</v>
      </c>
      <c r="B508" s="320"/>
      <c r="C508" s="320" t="s">
        <v>2047</v>
      </c>
      <c r="D508" s="359" t="s">
        <v>2048</v>
      </c>
      <c r="E508" s="320" t="s">
        <v>2049</v>
      </c>
      <c r="F508" s="320"/>
      <c r="G508" s="360">
        <v>60</v>
      </c>
      <c r="H508" s="360">
        <v>1800000</v>
      </c>
      <c r="I508" s="360">
        <v>1799983</v>
      </c>
      <c r="J508" s="360">
        <v>1799983</v>
      </c>
      <c r="K508" s="320">
        <v>60</v>
      </c>
      <c r="L508" s="320">
        <v>100</v>
      </c>
      <c r="M508" s="361">
        <f t="shared" si="27"/>
        <v>99.999055555555557</v>
      </c>
      <c r="N508" s="250">
        <f t="shared" si="28"/>
        <v>180000000</v>
      </c>
      <c r="O508" s="219" t="s">
        <v>2508</v>
      </c>
    </row>
    <row r="509" spans="1:15" ht="17" hidden="1" thickTop="1" thickBot="1">
      <c r="A509" s="320">
        <v>50</v>
      </c>
      <c r="B509" s="320"/>
      <c r="C509" s="320" t="s">
        <v>2050</v>
      </c>
      <c r="D509" s="359" t="s">
        <v>2051</v>
      </c>
      <c r="E509" s="337" t="s">
        <v>2052</v>
      </c>
      <c r="F509" s="320"/>
      <c r="G509" s="320">
        <v>1</v>
      </c>
      <c r="H509" s="368">
        <v>4300000</v>
      </c>
      <c r="I509" s="360">
        <v>4300000</v>
      </c>
      <c r="J509" s="360">
        <v>4300000</v>
      </c>
      <c r="K509" s="320">
        <v>1</v>
      </c>
      <c r="L509" s="320">
        <v>100</v>
      </c>
      <c r="M509" s="361">
        <f t="shared" si="27"/>
        <v>100</v>
      </c>
      <c r="N509" s="250">
        <f t="shared" si="28"/>
        <v>430000000</v>
      </c>
      <c r="O509" s="219" t="s">
        <v>2508</v>
      </c>
    </row>
    <row r="510" spans="1:15" ht="17" hidden="1" thickTop="1" thickBot="1">
      <c r="A510" s="320">
        <v>51</v>
      </c>
      <c r="B510" s="320"/>
      <c r="C510" s="320" t="s">
        <v>2053</v>
      </c>
      <c r="D510" s="359" t="s">
        <v>2054</v>
      </c>
      <c r="E510" s="337" t="s">
        <v>2055</v>
      </c>
      <c r="F510" s="320"/>
      <c r="G510" s="320">
        <v>2</v>
      </c>
      <c r="H510" s="368">
        <v>18000000</v>
      </c>
      <c r="I510" s="360">
        <v>17200000</v>
      </c>
      <c r="J510" s="360">
        <v>17200000</v>
      </c>
      <c r="K510" s="320">
        <v>1</v>
      </c>
      <c r="L510" s="320">
        <v>100</v>
      </c>
      <c r="M510" s="361">
        <f t="shared" si="27"/>
        <v>95.555555555555557</v>
      </c>
      <c r="N510" s="250">
        <f t="shared" si="28"/>
        <v>1800000000</v>
      </c>
      <c r="O510" s="219" t="s">
        <v>2508</v>
      </c>
    </row>
    <row r="511" spans="1:15" ht="17" hidden="1" thickTop="1" thickBot="1">
      <c r="A511" s="320">
        <v>52</v>
      </c>
      <c r="B511" s="320"/>
      <c r="C511" s="320" t="s">
        <v>2056</v>
      </c>
      <c r="D511" s="359" t="s">
        <v>2057</v>
      </c>
      <c r="E511" s="320" t="s">
        <v>2058</v>
      </c>
      <c r="F511" s="320"/>
      <c r="G511" s="360">
        <v>2</v>
      </c>
      <c r="H511" s="360">
        <v>18000000</v>
      </c>
      <c r="I511" s="360">
        <v>17683853</v>
      </c>
      <c r="J511" s="360">
        <v>17683853</v>
      </c>
      <c r="K511" s="320">
        <v>2</v>
      </c>
      <c r="L511" s="320">
        <v>100</v>
      </c>
      <c r="M511" s="361">
        <f t="shared" si="27"/>
        <v>98.243627777777775</v>
      </c>
      <c r="N511" s="250">
        <f t="shared" si="28"/>
        <v>1800000000</v>
      </c>
      <c r="O511" s="219" t="s">
        <v>2508</v>
      </c>
    </row>
    <row r="512" spans="1:15" ht="17" hidden="1" thickTop="1" thickBot="1">
      <c r="A512" s="320">
        <v>53</v>
      </c>
      <c r="B512" s="320"/>
      <c r="C512" s="320" t="s">
        <v>2059</v>
      </c>
      <c r="D512" s="359" t="s">
        <v>2060</v>
      </c>
      <c r="E512" s="337" t="s">
        <v>2061</v>
      </c>
      <c r="F512" s="320"/>
      <c r="G512" s="360">
        <v>2</v>
      </c>
      <c r="H512" s="360">
        <v>18000000</v>
      </c>
      <c r="I512" s="360">
        <v>17579446</v>
      </c>
      <c r="J512" s="360">
        <v>17579446</v>
      </c>
      <c r="K512" s="320">
        <v>2</v>
      </c>
      <c r="L512" s="320">
        <v>100</v>
      </c>
      <c r="M512" s="361">
        <f t="shared" si="27"/>
        <v>97.663588888888881</v>
      </c>
      <c r="N512" s="250">
        <f t="shared" si="28"/>
        <v>1800000000</v>
      </c>
      <c r="O512" s="219" t="s">
        <v>2508</v>
      </c>
    </row>
    <row r="513" spans="1:15" ht="17" hidden="1" thickTop="1" thickBot="1">
      <c r="A513" s="320">
        <v>54</v>
      </c>
      <c r="B513" s="320"/>
      <c r="C513" s="320" t="s">
        <v>2062</v>
      </c>
      <c r="D513" s="359" t="s">
        <v>2063</v>
      </c>
      <c r="E513" s="337" t="s">
        <v>2064</v>
      </c>
      <c r="F513" s="320"/>
      <c r="G513" s="360">
        <v>64</v>
      </c>
      <c r="H513" s="360">
        <v>2000000</v>
      </c>
      <c r="I513" s="360">
        <v>2000000</v>
      </c>
      <c r="J513" s="360">
        <v>2000000</v>
      </c>
      <c r="K513" s="320">
        <v>64</v>
      </c>
      <c r="L513" s="320">
        <v>100</v>
      </c>
      <c r="M513" s="361">
        <f t="shared" si="27"/>
        <v>100</v>
      </c>
      <c r="N513" s="250">
        <f t="shared" si="28"/>
        <v>200000000</v>
      </c>
      <c r="O513" s="219" t="s">
        <v>2508</v>
      </c>
    </row>
    <row r="514" spans="1:15" ht="17" hidden="1" thickTop="1" thickBot="1">
      <c r="A514" s="320">
        <v>55</v>
      </c>
      <c r="B514" s="320"/>
      <c r="C514" s="320" t="s">
        <v>2065</v>
      </c>
      <c r="D514" s="359" t="s">
        <v>2066</v>
      </c>
      <c r="E514" s="337" t="s">
        <v>2067</v>
      </c>
      <c r="F514" s="320"/>
      <c r="G514" s="360">
        <v>64</v>
      </c>
      <c r="H514" s="360">
        <v>2000000</v>
      </c>
      <c r="I514" s="360">
        <v>2000000</v>
      </c>
      <c r="J514" s="360">
        <v>2000000</v>
      </c>
      <c r="K514" s="320">
        <v>64</v>
      </c>
      <c r="L514" s="320">
        <v>100</v>
      </c>
      <c r="M514" s="361">
        <f t="shared" si="27"/>
        <v>100</v>
      </c>
      <c r="N514" s="250">
        <f t="shared" si="28"/>
        <v>200000000</v>
      </c>
      <c r="O514" s="219" t="s">
        <v>2508</v>
      </c>
    </row>
    <row r="515" spans="1:15" ht="17" hidden="1" thickTop="1" thickBot="1">
      <c r="A515" s="320">
        <v>56</v>
      </c>
      <c r="B515" s="320"/>
      <c r="C515" s="320" t="s">
        <v>2068</v>
      </c>
      <c r="D515" s="359" t="s">
        <v>2069</v>
      </c>
      <c r="E515" s="337" t="s">
        <v>2070</v>
      </c>
      <c r="F515" s="320"/>
      <c r="G515" s="360">
        <v>64</v>
      </c>
      <c r="H515" s="360">
        <v>2000000</v>
      </c>
      <c r="I515" s="360">
        <v>1999999</v>
      </c>
      <c r="J515" s="360">
        <v>1999999</v>
      </c>
      <c r="K515" s="320">
        <v>64</v>
      </c>
      <c r="L515" s="320">
        <v>100</v>
      </c>
      <c r="M515" s="361">
        <f t="shared" si="27"/>
        <v>99.999949999999998</v>
      </c>
      <c r="N515" s="250">
        <f t="shared" si="28"/>
        <v>200000000</v>
      </c>
      <c r="O515" s="219" t="s">
        <v>2508</v>
      </c>
    </row>
    <row r="516" spans="1:15" ht="17" hidden="1" thickTop="1" thickBot="1">
      <c r="A516" s="320">
        <v>57</v>
      </c>
      <c r="B516" s="320"/>
      <c r="C516" s="320" t="s">
        <v>2071</v>
      </c>
      <c r="D516" s="359" t="s">
        <v>2072</v>
      </c>
      <c r="E516" s="337" t="s">
        <v>2073</v>
      </c>
      <c r="F516" s="320"/>
      <c r="G516" s="360">
        <v>2</v>
      </c>
      <c r="H516" s="360">
        <v>18000000</v>
      </c>
      <c r="I516" s="360">
        <v>17800000</v>
      </c>
      <c r="J516" s="360">
        <v>17800000</v>
      </c>
      <c r="K516" s="320">
        <v>2</v>
      </c>
      <c r="L516" s="320">
        <v>100</v>
      </c>
      <c r="M516" s="361">
        <f t="shared" si="27"/>
        <v>98.888888888888886</v>
      </c>
      <c r="N516" s="250">
        <f t="shared" si="28"/>
        <v>1800000000</v>
      </c>
      <c r="O516" s="219" t="s">
        <v>2508</v>
      </c>
    </row>
    <row r="517" spans="1:15" ht="17" hidden="1" thickTop="1" thickBot="1">
      <c r="A517" s="320">
        <v>58</v>
      </c>
      <c r="B517" s="320"/>
      <c r="C517" s="320" t="s">
        <v>1819</v>
      </c>
      <c r="D517" s="359">
        <v>6616302270</v>
      </c>
      <c r="E517" s="337" t="s">
        <v>2074</v>
      </c>
      <c r="F517" s="320"/>
      <c r="G517" s="360">
        <v>60</v>
      </c>
      <c r="H517" s="360">
        <v>2000000</v>
      </c>
      <c r="I517" s="360">
        <v>2000000</v>
      </c>
      <c r="J517" s="360">
        <v>2000000</v>
      </c>
      <c r="K517" s="320">
        <v>64</v>
      </c>
      <c r="L517" s="320">
        <v>100</v>
      </c>
      <c r="M517" s="361">
        <f t="shared" si="27"/>
        <v>100</v>
      </c>
      <c r="N517" s="250">
        <f t="shared" si="28"/>
        <v>200000000</v>
      </c>
      <c r="O517" s="219" t="s">
        <v>2508</v>
      </c>
    </row>
    <row r="518" spans="1:15" ht="17" hidden="1" thickTop="1" thickBot="1">
      <c r="A518" s="320"/>
      <c r="B518" s="320"/>
      <c r="C518" s="320"/>
      <c r="D518" s="359"/>
      <c r="E518" s="362" t="s">
        <v>205</v>
      </c>
      <c r="F518" s="320"/>
      <c r="G518" s="363">
        <f>SUM(G495:G517)</f>
        <v>630</v>
      </c>
      <c r="H518" s="363">
        <f>SUM(H495:H517)</f>
        <v>177350000</v>
      </c>
      <c r="I518" s="363">
        <f>SUM(I495:I515)</f>
        <v>154923902</v>
      </c>
      <c r="J518" s="363">
        <f>SUM(J495:J515)</f>
        <v>122823907</v>
      </c>
      <c r="K518" s="363">
        <f>SUM(K495:K517)</f>
        <v>631.54999999999995</v>
      </c>
      <c r="L518" s="386">
        <f>+N518/H518</f>
        <v>96.755004228925856</v>
      </c>
      <c r="M518" s="386">
        <f t="shared" si="27"/>
        <v>69.255092754440369</v>
      </c>
      <c r="N518" s="249">
        <f>SUM(N495:N517)</f>
        <v>17159500000</v>
      </c>
      <c r="O518" s="219" t="s">
        <v>2508</v>
      </c>
    </row>
    <row r="519" spans="1:15" ht="17" hidden="1" thickTop="1" thickBot="1">
      <c r="A519" s="319" t="s">
        <v>204</v>
      </c>
      <c r="B519" s="319"/>
      <c r="C519" s="319"/>
      <c r="D519" s="319"/>
      <c r="E519" s="319"/>
      <c r="F519" s="319"/>
      <c r="G519" s="319"/>
      <c r="H519" s="319"/>
      <c r="I519" s="319"/>
      <c r="J519" s="319"/>
      <c r="K519" s="319"/>
      <c r="L519" s="319"/>
      <c r="M519" s="319"/>
      <c r="N519" s="250"/>
      <c r="O519" s="219" t="s">
        <v>2508</v>
      </c>
    </row>
    <row r="520" spans="1:15" ht="17" hidden="1" thickTop="1" thickBot="1">
      <c r="A520" s="320">
        <v>59</v>
      </c>
      <c r="B520" s="320"/>
      <c r="C520" s="320" t="s">
        <v>2075</v>
      </c>
      <c r="D520" s="359" t="s">
        <v>2076</v>
      </c>
      <c r="E520" s="320" t="s">
        <v>2077</v>
      </c>
      <c r="F520" s="320"/>
      <c r="G520" s="360">
        <v>1</v>
      </c>
      <c r="H520" s="360">
        <v>15000000</v>
      </c>
      <c r="I520" s="360">
        <v>14750000</v>
      </c>
      <c r="J520" s="360">
        <v>14750000</v>
      </c>
      <c r="K520" s="320">
        <v>1</v>
      </c>
      <c r="L520" s="320">
        <v>100</v>
      </c>
      <c r="M520" s="361">
        <f>+J520/H520*100</f>
        <v>98.333333333333329</v>
      </c>
      <c r="N520" s="250">
        <f>+L520*H520</f>
        <v>1500000000</v>
      </c>
      <c r="O520" s="219" t="s">
        <v>2508</v>
      </c>
    </row>
    <row r="521" spans="1:15" ht="17" hidden="1" thickTop="1" thickBot="1">
      <c r="A521" s="320">
        <v>60</v>
      </c>
      <c r="B521" s="320"/>
      <c r="C521" s="320" t="s">
        <v>2078</v>
      </c>
      <c r="D521" s="359" t="s">
        <v>2079</v>
      </c>
      <c r="E521" s="320" t="s">
        <v>2080</v>
      </c>
      <c r="F521" s="320"/>
      <c r="G521" s="360">
        <v>1</v>
      </c>
      <c r="H521" s="360">
        <v>2000000</v>
      </c>
      <c r="I521" s="360">
        <v>2000000</v>
      </c>
      <c r="J521" s="360">
        <v>2000000</v>
      </c>
      <c r="K521" s="320">
        <v>1</v>
      </c>
      <c r="L521" s="320">
        <v>100</v>
      </c>
      <c r="M521" s="361">
        <f>+J521/H521*100</f>
        <v>100</v>
      </c>
      <c r="N521" s="250">
        <f>+L521*H521</f>
        <v>200000000</v>
      </c>
      <c r="O521" s="219" t="s">
        <v>2508</v>
      </c>
    </row>
    <row r="522" spans="1:15" ht="17" hidden="1" thickTop="1" thickBot="1">
      <c r="A522" s="320"/>
      <c r="B522" s="320"/>
      <c r="C522" s="320"/>
      <c r="D522" s="359"/>
      <c r="E522" s="362" t="s">
        <v>192</v>
      </c>
      <c r="F522" s="320"/>
      <c r="G522" s="363">
        <f>SUM(G520:G521)</f>
        <v>2</v>
      </c>
      <c r="H522" s="363">
        <f>SUM(H520:H521)</f>
        <v>17000000</v>
      </c>
      <c r="I522" s="363">
        <f>SUM(I520:I521)</f>
        <v>16750000</v>
      </c>
      <c r="J522" s="363">
        <f>SUM(J520:J521)</f>
        <v>16750000</v>
      </c>
      <c r="K522" s="363">
        <f>SUM(K520:K521)</f>
        <v>2</v>
      </c>
      <c r="L522" s="318">
        <f>+N522/H522</f>
        <v>100</v>
      </c>
      <c r="M522" s="386">
        <f>+J522/H522*100</f>
        <v>98.529411764705884</v>
      </c>
      <c r="N522" s="249">
        <f>SUM(N520:N521)</f>
        <v>1700000000</v>
      </c>
      <c r="O522" s="219" t="s">
        <v>2508</v>
      </c>
    </row>
    <row r="523" spans="1:15" ht="17" hidden="1" thickTop="1" thickBot="1">
      <c r="A523" s="319" t="s">
        <v>2081</v>
      </c>
      <c r="B523" s="319"/>
      <c r="C523" s="319"/>
      <c r="D523" s="319"/>
      <c r="E523" s="319"/>
      <c r="F523" s="319"/>
      <c r="G523" s="319"/>
      <c r="H523" s="319"/>
      <c r="I523" s="319"/>
      <c r="J523" s="319"/>
      <c r="K523" s="319"/>
      <c r="L523" s="319"/>
      <c r="M523" s="319"/>
      <c r="N523" s="250"/>
      <c r="O523" s="219" t="s">
        <v>2508</v>
      </c>
    </row>
    <row r="524" spans="1:15" ht="17" hidden="1" thickTop="1" thickBot="1">
      <c r="A524" s="320">
        <v>61</v>
      </c>
      <c r="B524" s="320"/>
      <c r="C524" s="320" t="s">
        <v>2082</v>
      </c>
      <c r="D524" s="359" t="s">
        <v>2083</v>
      </c>
      <c r="E524" s="320" t="s">
        <v>2084</v>
      </c>
      <c r="F524" s="320"/>
      <c r="G524" s="320">
        <v>1</v>
      </c>
      <c r="H524" s="368">
        <v>45000000</v>
      </c>
      <c r="I524" s="360">
        <v>44991500</v>
      </c>
      <c r="J524" s="360">
        <v>43456172</v>
      </c>
      <c r="K524" s="320">
        <v>0.92</v>
      </c>
      <c r="L524" s="320">
        <v>92.22</v>
      </c>
      <c r="M524" s="361">
        <f>+J524/H524*100</f>
        <v>96.569271111111107</v>
      </c>
      <c r="N524" s="250">
        <f>+L524*H524</f>
        <v>4149900000</v>
      </c>
      <c r="O524" s="219" t="s">
        <v>2508</v>
      </c>
    </row>
    <row r="525" spans="1:15" ht="17" hidden="1" thickTop="1" thickBot="1">
      <c r="A525" s="320"/>
      <c r="B525" s="320"/>
      <c r="C525" s="320"/>
      <c r="D525" s="359"/>
      <c r="E525" s="362" t="s">
        <v>179</v>
      </c>
      <c r="F525" s="320"/>
      <c r="G525" s="363">
        <f>SUM(G524)</f>
        <v>1</v>
      </c>
      <c r="H525" s="363">
        <f>SUM(H524)</f>
        <v>45000000</v>
      </c>
      <c r="I525" s="363">
        <f>SUM(I524)</f>
        <v>44991500</v>
      </c>
      <c r="J525" s="363">
        <f>SUM(J524)</f>
        <v>43456172</v>
      </c>
      <c r="K525" s="363">
        <f>SUM(K524)</f>
        <v>0.92</v>
      </c>
      <c r="L525" s="318">
        <f>+N525/H525</f>
        <v>92.22</v>
      </c>
      <c r="M525" s="386">
        <f>+J525/H525*100</f>
        <v>96.569271111111107</v>
      </c>
      <c r="N525" s="249">
        <f>SUM(N524)</f>
        <v>4149900000</v>
      </c>
      <c r="O525" s="219" t="s">
        <v>2508</v>
      </c>
    </row>
    <row r="526" spans="1:15" ht="17" hidden="1" thickTop="1" thickBot="1">
      <c r="A526" s="319" t="s">
        <v>178</v>
      </c>
      <c r="B526" s="319"/>
      <c r="C526" s="319"/>
      <c r="D526" s="319"/>
      <c r="E526" s="319"/>
      <c r="F526" s="319"/>
      <c r="G526" s="319"/>
      <c r="H526" s="319"/>
      <c r="I526" s="319"/>
      <c r="J526" s="319"/>
      <c r="K526" s="319"/>
      <c r="L526" s="319"/>
      <c r="M526" s="319"/>
      <c r="N526" s="250"/>
      <c r="O526" s="219" t="s">
        <v>2508</v>
      </c>
    </row>
    <row r="527" spans="1:15" ht="17" hidden="1" thickTop="1" thickBot="1">
      <c r="A527" s="320">
        <v>62</v>
      </c>
      <c r="B527" s="320"/>
      <c r="C527" s="320" t="s">
        <v>2085</v>
      </c>
      <c r="D527" s="359" t="s">
        <v>2086</v>
      </c>
      <c r="E527" s="337" t="s">
        <v>2087</v>
      </c>
      <c r="F527" s="320"/>
      <c r="G527" s="360">
        <v>1</v>
      </c>
      <c r="H527" s="360">
        <v>1000000</v>
      </c>
      <c r="I527" s="360">
        <v>1000000</v>
      </c>
      <c r="J527" s="360">
        <v>1000000</v>
      </c>
      <c r="K527" s="320">
        <v>1</v>
      </c>
      <c r="L527" s="320">
        <v>100</v>
      </c>
      <c r="M527" s="361">
        <f>+J527/H527*100</f>
        <v>100</v>
      </c>
      <c r="N527" s="253">
        <f>+L527*H527</f>
        <v>100000000</v>
      </c>
      <c r="O527" s="219" t="s">
        <v>2508</v>
      </c>
    </row>
    <row r="528" spans="1:15" ht="17" hidden="1" thickTop="1" thickBot="1">
      <c r="A528" s="320">
        <v>63</v>
      </c>
      <c r="B528" s="320"/>
      <c r="C528" s="320" t="s">
        <v>2088</v>
      </c>
      <c r="D528" s="359" t="s">
        <v>2089</v>
      </c>
      <c r="E528" s="337" t="s">
        <v>2090</v>
      </c>
      <c r="F528" s="320"/>
      <c r="G528" s="360">
        <v>1</v>
      </c>
      <c r="H528" s="360">
        <v>1000000</v>
      </c>
      <c r="I528" s="360">
        <v>1000000</v>
      </c>
      <c r="J528" s="360">
        <v>1000000</v>
      </c>
      <c r="K528" s="320">
        <v>1</v>
      </c>
      <c r="L528" s="320">
        <v>100</v>
      </c>
      <c r="M528" s="361">
        <f t="shared" ref="M528:M535" si="29">+J528/H528*100</f>
        <v>100</v>
      </c>
      <c r="N528" s="253">
        <f t="shared" ref="N528:N534" si="30">+L528*H528</f>
        <v>100000000</v>
      </c>
      <c r="O528" s="219" t="s">
        <v>2508</v>
      </c>
    </row>
    <row r="529" spans="1:15" ht="17" hidden="1" thickTop="1" thickBot="1">
      <c r="A529" s="108">
        <v>64</v>
      </c>
      <c r="B529" s="320"/>
      <c r="C529" s="320" t="s">
        <v>2091</v>
      </c>
      <c r="D529" s="320" t="s">
        <v>2092</v>
      </c>
      <c r="E529" s="337" t="s">
        <v>2093</v>
      </c>
      <c r="F529" s="320"/>
      <c r="G529" s="360">
        <v>1</v>
      </c>
      <c r="H529" s="320">
        <v>1000000</v>
      </c>
      <c r="I529" s="360">
        <v>1000000</v>
      </c>
      <c r="J529" s="360">
        <v>1000000</v>
      </c>
      <c r="K529" s="320">
        <v>1</v>
      </c>
      <c r="L529" s="320">
        <v>100</v>
      </c>
      <c r="M529" s="361">
        <f t="shared" si="29"/>
        <v>100</v>
      </c>
      <c r="N529" s="253">
        <f t="shared" si="30"/>
        <v>100000000</v>
      </c>
      <c r="O529" s="219" t="s">
        <v>2508</v>
      </c>
    </row>
    <row r="530" spans="1:15" ht="17" hidden="1" thickTop="1" thickBot="1">
      <c r="A530" s="320">
        <v>65</v>
      </c>
      <c r="B530" s="320"/>
      <c r="C530" s="320" t="s">
        <v>2094</v>
      </c>
      <c r="D530" s="359" t="s">
        <v>2095</v>
      </c>
      <c r="E530" s="337" t="s">
        <v>2096</v>
      </c>
      <c r="F530" s="320"/>
      <c r="G530" s="360">
        <v>1</v>
      </c>
      <c r="H530" s="360">
        <v>1000000</v>
      </c>
      <c r="I530" s="360">
        <v>1000000</v>
      </c>
      <c r="J530" s="360">
        <v>1000000</v>
      </c>
      <c r="K530" s="360">
        <v>1</v>
      </c>
      <c r="L530" s="320">
        <v>100</v>
      </c>
      <c r="M530" s="361">
        <f t="shared" si="29"/>
        <v>100</v>
      </c>
      <c r="N530" s="253">
        <f t="shared" si="30"/>
        <v>100000000</v>
      </c>
      <c r="O530" s="219" t="s">
        <v>2508</v>
      </c>
    </row>
    <row r="531" spans="1:15" ht="17" hidden="1" thickTop="1" thickBot="1">
      <c r="A531" s="320">
        <v>66</v>
      </c>
      <c r="B531" s="108"/>
      <c r="C531" s="108" t="s">
        <v>2097</v>
      </c>
      <c r="D531" s="359" t="s">
        <v>2098</v>
      </c>
      <c r="E531" s="320" t="s">
        <v>2099</v>
      </c>
      <c r="F531" s="108"/>
      <c r="G531" s="108">
        <v>1</v>
      </c>
      <c r="H531" s="360">
        <v>1000000</v>
      </c>
      <c r="I531" s="360">
        <v>1000000</v>
      </c>
      <c r="J531" s="360">
        <v>1000000</v>
      </c>
      <c r="K531" s="108">
        <v>1</v>
      </c>
      <c r="L531" s="108">
        <v>100</v>
      </c>
      <c r="M531" s="361">
        <f t="shared" si="29"/>
        <v>100</v>
      </c>
      <c r="N531" s="253">
        <f t="shared" si="30"/>
        <v>100000000</v>
      </c>
      <c r="O531" s="219" t="s">
        <v>2508</v>
      </c>
    </row>
    <row r="532" spans="1:15" ht="17" hidden="1" thickTop="1" thickBot="1">
      <c r="A532" s="320">
        <v>67</v>
      </c>
      <c r="B532" s="320"/>
      <c r="C532" s="320" t="s">
        <v>2100</v>
      </c>
      <c r="D532" s="359" t="s">
        <v>2101</v>
      </c>
      <c r="E532" s="337" t="s">
        <v>2102</v>
      </c>
      <c r="F532" s="361"/>
      <c r="G532" s="360">
        <v>1</v>
      </c>
      <c r="H532" s="360">
        <v>1000000</v>
      </c>
      <c r="I532" s="360">
        <v>1000000</v>
      </c>
      <c r="J532" s="360">
        <v>1000000</v>
      </c>
      <c r="K532" s="320">
        <v>1</v>
      </c>
      <c r="L532" s="320">
        <v>100</v>
      </c>
      <c r="M532" s="361">
        <f t="shared" si="29"/>
        <v>100</v>
      </c>
      <c r="N532" s="253">
        <f t="shared" si="30"/>
        <v>100000000</v>
      </c>
      <c r="O532" s="219" t="s">
        <v>2508</v>
      </c>
    </row>
    <row r="533" spans="1:15" ht="17" hidden="1" thickTop="1" thickBot="1">
      <c r="A533" s="108">
        <v>68</v>
      </c>
      <c r="B533" s="320"/>
      <c r="C533" s="320" t="s">
        <v>2103</v>
      </c>
      <c r="D533" s="359" t="s">
        <v>2104</v>
      </c>
      <c r="E533" s="337" t="s">
        <v>2105</v>
      </c>
      <c r="F533" s="320"/>
      <c r="G533" s="360">
        <v>1</v>
      </c>
      <c r="H533" s="360">
        <v>1000000</v>
      </c>
      <c r="I533" s="360">
        <v>1000000</v>
      </c>
      <c r="J533" s="360">
        <v>1000000</v>
      </c>
      <c r="K533" s="320">
        <v>1</v>
      </c>
      <c r="L533" s="320">
        <v>100</v>
      </c>
      <c r="M533" s="361">
        <f t="shared" si="29"/>
        <v>100</v>
      </c>
      <c r="N533" s="253">
        <f t="shared" si="30"/>
        <v>100000000</v>
      </c>
      <c r="O533" s="219" t="s">
        <v>2508</v>
      </c>
    </row>
    <row r="534" spans="1:15" ht="17" hidden="1" thickTop="1" thickBot="1">
      <c r="A534" s="320">
        <v>69</v>
      </c>
      <c r="B534" s="320"/>
      <c r="C534" s="320" t="s">
        <v>2106</v>
      </c>
      <c r="D534" s="359" t="s">
        <v>2107</v>
      </c>
      <c r="E534" s="337" t="s">
        <v>2108</v>
      </c>
      <c r="F534" s="320"/>
      <c r="G534" s="360">
        <v>1</v>
      </c>
      <c r="H534" s="360">
        <v>12000000</v>
      </c>
      <c r="I534" s="360">
        <v>12000000</v>
      </c>
      <c r="J534" s="360">
        <v>12000000</v>
      </c>
      <c r="K534" s="320">
        <v>1</v>
      </c>
      <c r="L534" s="320">
        <v>100</v>
      </c>
      <c r="M534" s="361">
        <f t="shared" si="29"/>
        <v>100</v>
      </c>
      <c r="N534" s="253">
        <f t="shared" si="30"/>
        <v>1200000000</v>
      </c>
      <c r="O534" s="219" t="s">
        <v>2508</v>
      </c>
    </row>
    <row r="535" spans="1:15" ht="17" hidden="1" thickTop="1" thickBot="1">
      <c r="A535" s="320"/>
      <c r="B535" s="320"/>
      <c r="C535" s="320"/>
      <c r="D535" s="359"/>
      <c r="E535" s="362" t="s">
        <v>1852</v>
      </c>
      <c r="F535" s="320"/>
      <c r="G535" s="363">
        <f>SUM(G527:G534)</f>
        <v>8</v>
      </c>
      <c r="H535" s="363">
        <f>SUM(H527:H534)</f>
        <v>19000000</v>
      </c>
      <c r="I535" s="363">
        <f>SUM(I527:I534)</f>
        <v>19000000</v>
      </c>
      <c r="J535" s="363">
        <f>SUM(J527:J534)</f>
        <v>19000000</v>
      </c>
      <c r="K535" s="363">
        <f>SUM(K527:K534)</f>
        <v>8</v>
      </c>
      <c r="L535" s="318">
        <f>+N535/H535</f>
        <v>100</v>
      </c>
      <c r="M535" s="386">
        <f t="shared" si="29"/>
        <v>100</v>
      </c>
      <c r="N535" s="234">
        <f>SUM(N527:N534)</f>
        <v>1900000000</v>
      </c>
      <c r="O535" s="219" t="s">
        <v>2508</v>
      </c>
    </row>
    <row r="536" spans="1:15" ht="17" hidden="1" thickTop="1" thickBot="1">
      <c r="A536" s="319" t="s">
        <v>1192</v>
      </c>
      <c r="B536" s="319"/>
      <c r="C536" s="319"/>
      <c r="D536" s="319"/>
      <c r="E536" s="319"/>
      <c r="F536" s="319"/>
      <c r="G536" s="319"/>
      <c r="H536" s="319"/>
      <c r="I536" s="319"/>
      <c r="J536" s="319"/>
      <c r="K536" s="319"/>
      <c r="L536" s="319"/>
      <c r="M536" s="319"/>
      <c r="O536" s="219" t="s">
        <v>2508</v>
      </c>
    </row>
    <row r="537" spans="1:15" ht="17" hidden="1" thickTop="1" thickBot="1">
      <c r="A537" s="320">
        <v>70</v>
      </c>
      <c r="B537" s="108"/>
      <c r="C537" s="108" t="s">
        <v>2109</v>
      </c>
      <c r="D537" s="108" t="s">
        <v>2110</v>
      </c>
      <c r="E537" s="108" t="s">
        <v>2111</v>
      </c>
      <c r="F537" s="108"/>
      <c r="G537" s="108">
        <v>1</v>
      </c>
      <c r="H537" s="360">
        <v>10000000</v>
      </c>
      <c r="I537" s="108">
        <v>10000000</v>
      </c>
      <c r="J537" s="108">
        <v>10000000</v>
      </c>
      <c r="K537" s="108">
        <v>1</v>
      </c>
      <c r="L537" s="108">
        <v>100</v>
      </c>
      <c r="M537" s="361">
        <f>+J537/H537*100</f>
        <v>100</v>
      </c>
      <c r="N537" s="221">
        <f>+L537*H537</f>
        <v>1000000000</v>
      </c>
      <c r="O537" s="219" t="s">
        <v>2508</v>
      </c>
    </row>
    <row r="538" spans="1:15" ht="17" hidden="1" thickTop="1" thickBot="1">
      <c r="A538" s="320"/>
      <c r="B538" s="366"/>
      <c r="C538" s="320"/>
      <c r="D538" s="359"/>
      <c r="E538" s="362" t="s">
        <v>2112</v>
      </c>
      <c r="F538" s="366"/>
      <c r="G538" s="363">
        <f>SUM(G537)</f>
        <v>1</v>
      </c>
      <c r="H538" s="363">
        <f>SUM(H537)</f>
        <v>10000000</v>
      </c>
      <c r="I538" s="363">
        <f>SUM(I537)</f>
        <v>10000000</v>
      </c>
      <c r="J538" s="363">
        <f>SUM(J537)</f>
        <v>10000000</v>
      </c>
      <c r="K538" s="363">
        <f>SUM(K537)</f>
        <v>1</v>
      </c>
      <c r="L538" s="318">
        <f>+N538/H538</f>
        <v>100</v>
      </c>
      <c r="M538" s="386">
        <f>+J538/H538*100</f>
        <v>100</v>
      </c>
      <c r="N538" s="234">
        <f>SUM(N537)</f>
        <v>1000000000</v>
      </c>
      <c r="O538" s="219" t="s">
        <v>2508</v>
      </c>
    </row>
    <row r="539" spans="1:15" ht="17" hidden="1" thickTop="1" thickBot="1">
      <c r="A539" s="319" t="s">
        <v>1199</v>
      </c>
      <c r="B539" s="319"/>
      <c r="C539" s="319"/>
      <c r="D539" s="319"/>
      <c r="E539" s="319"/>
      <c r="F539" s="319"/>
      <c r="G539" s="319"/>
      <c r="H539" s="319"/>
      <c r="I539" s="319"/>
      <c r="J539" s="319"/>
      <c r="K539" s="319"/>
      <c r="L539" s="319"/>
      <c r="M539" s="319"/>
      <c r="O539" s="219" t="s">
        <v>2508</v>
      </c>
    </row>
    <row r="540" spans="1:15" ht="17" hidden="1" thickTop="1" thickBot="1">
      <c r="A540" s="320">
        <v>71</v>
      </c>
      <c r="B540" s="320"/>
      <c r="C540" s="320" t="s">
        <v>2113</v>
      </c>
      <c r="D540" s="359" t="s">
        <v>2114</v>
      </c>
      <c r="E540" s="320" t="s">
        <v>2115</v>
      </c>
      <c r="F540" s="320"/>
      <c r="G540" s="360">
        <v>1</v>
      </c>
      <c r="H540" s="360">
        <v>20000000</v>
      </c>
      <c r="I540" s="360">
        <v>19420000</v>
      </c>
      <c r="J540" s="360">
        <v>19420000</v>
      </c>
      <c r="K540" s="320">
        <v>1</v>
      </c>
      <c r="L540" s="320">
        <v>100</v>
      </c>
      <c r="M540" s="361">
        <f>+J540/H540*100</f>
        <v>97.1</v>
      </c>
      <c r="N540" s="221">
        <f>+L540*H540</f>
        <v>2000000000</v>
      </c>
      <c r="O540" s="219" t="s">
        <v>2508</v>
      </c>
    </row>
    <row r="541" spans="1:15" ht="17" hidden="1" thickTop="1" thickBot="1">
      <c r="A541" s="320">
        <v>72</v>
      </c>
      <c r="B541" s="320"/>
      <c r="C541" s="320" t="s">
        <v>2116</v>
      </c>
      <c r="D541" s="359">
        <v>4516202254</v>
      </c>
      <c r="E541" s="320" t="s">
        <v>2117</v>
      </c>
      <c r="F541" s="320"/>
      <c r="G541" s="360">
        <v>1</v>
      </c>
      <c r="H541" s="360">
        <v>61000000</v>
      </c>
      <c r="I541" s="360">
        <v>59632036</v>
      </c>
      <c r="J541" s="360">
        <v>59632036</v>
      </c>
      <c r="K541" s="320">
        <v>1</v>
      </c>
      <c r="L541" s="320">
        <v>100</v>
      </c>
      <c r="M541" s="361">
        <f>+J541/H541*100</f>
        <v>97.757436065573771</v>
      </c>
      <c r="N541" s="221">
        <f>+L541*H541</f>
        <v>6100000000</v>
      </c>
      <c r="O541" s="219" t="s">
        <v>2508</v>
      </c>
    </row>
    <row r="542" spans="1:15" ht="17" hidden="1" thickTop="1" thickBot="1">
      <c r="A542" s="320"/>
      <c r="B542" s="320"/>
      <c r="C542" s="320"/>
      <c r="D542" s="359"/>
      <c r="E542" s="362" t="s">
        <v>1857</v>
      </c>
      <c r="F542" s="320"/>
      <c r="G542" s="363">
        <f>SUM(G540:G541)</f>
        <v>2</v>
      </c>
      <c r="H542" s="363">
        <f>SUM(H540:H541)</f>
        <v>81000000</v>
      </c>
      <c r="I542" s="363">
        <f>SUM(I540:I541)</f>
        <v>79052036</v>
      </c>
      <c r="J542" s="363">
        <f>SUM(J540:J541)</f>
        <v>79052036</v>
      </c>
      <c r="K542" s="363">
        <f>SUM(K540:K541)</f>
        <v>2</v>
      </c>
      <c r="L542" s="318">
        <f>+N542/H542</f>
        <v>100</v>
      </c>
      <c r="M542" s="386">
        <f>+J542/H542*100</f>
        <v>97.595106172839508</v>
      </c>
      <c r="N542" s="234">
        <f>SUM(N540:N541)</f>
        <v>8100000000</v>
      </c>
      <c r="O542" s="219" t="s">
        <v>2508</v>
      </c>
    </row>
    <row r="543" spans="1:15" ht="17" hidden="1" thickTop="1" thickBot="1">
      <c r="A543" s="319" t="s">
        <v>2118</v>
      </c>
      <c r="B543" s="319"/>
      <c r="C543" s="319"/>
      <c r="D543" s="319"/>
      <c r="E543" s="319"/>
      <c r="F543" s="319"/>
      <c r="G543" s="319"/>
      <c r="H543" s="319"/>
      <c r="I543" s="319"/>
      <c r="J543" s="319"/>
      <c r="K543" s="319"/>
      <c r="L543" s="319"/>
      <c r="M543" s="319"/>
      <c r="O543" s="219" t="s">
        <v>2508</v>
      </c>
    </row>
    <row r="544" spans="1:15" ht="17" hidden="1" thickTop="1" thickBot="1">
      <c r="A544" s="320">
        <v>73</v>
      </c>
      <c r="B544" s="320"/>
      <c r="C544" s="320" t="s">
        <v>2119</v>
      </c>
      <c r="D544" s="359" t="s">
        <v>2120</v>
      </c>
      <c r="E544" s="320" t="s">
        <v>2121</v>
      </c>
      <c r="F544" s="320"/>
      <c r="G544" s="360">
        <v>1</v>
      </c>
      <c r="H544" s="360">
        <v>15000000</v>
      </c>
      <c r="I544" s="360">
        <v>14983763</v>
      </c>
      <c r="J544" s="360">
        <v>4280862</v>
      </c>
      <c r="K544" s="320">
        <v>0.62</v>
      </c>
      <c r="L544" s="320">
        <v>62.31</v>
      </c>
      <c r="M544" s="361">
        <f>+J544/H544*100</f>
        <v>28.539079999999998</v>
      </c>
      <c r="N544" s="221">
        <f>+L544*H544</f>
        <v>934650000</v>
      </c>
      <c r="O544" s="219" t="s">
        <v>2508</v>
      </c>
    </row>
    <row r="545" spans="1:15" ht="17" hidden="1" thickTop="1" thickBot="1">
      <c r="A545" s="320">
        <v>74</v>
      </c>
      <c r="B545" s="320"/>
      <c r="C545" s="320" t="s">
        <v>2122</v>
      </c>
      <c r="D545" s="359" t="s">
        <v>2083</v>
      </c>
      <c r="E545" s="320" t="s">
        <v>2123</v>
      </c>
      <c r="F545" s="320"/>
      <c r="G545" s="360">
        <v>1</v>
      </c>
      <c r="H545" s="360">
        <v>150000000</v>
      </c>
      <c r="I545" s="360">
        <v>148589674</v>
      </c>
      <c r="J545" s="360">
        <v>59297688</v>
      </c>
      <c r="K545" s="320">
        <v>0.62</v>
      </c>
      <c r="L545" s="320">
        <v>62.31</v>
      </c>
      <c r="M545" s="361">
        <f>+J545/H545*100</f>
        <v>39.531791999999996</v>
      </c>
      <c r="N545" s="221">
        <f>+L545*H545</f>
        <v>9346500000</v>
      </c>
      <c r="O545" s="219" t="s">
        <v>2508</v>
      </c>
    </row>
    <row r="546" spans="1:15" ht="17" hidden="1" thickTop="1" thickBot="1">
      <c r="A546" s="320"/>
      <c r="B546" s="320"/>
      <c r="C546" s="320"/>
      <c r="D546" s="320"/>
      <c r="E546" s="362" t="s">
        <v>136</v>
      </c>
      <c r="F546" s="320"/>
      <c r="G546" s="363">
        <f>SUM(G544:G545)</f>
        <v>2</v>
      </c>
      <c r="H546" s="363">
        <f>SUM(H544:H545)</f>
        <v>165000000</v>
      </c>
      <c r="I546" s="363">
        <f>SUM(I544:I545)</f>
        <v>163573437</v>
      </c>
      <c r="J546" s="363">
        <f>SUM(J544:J545)</f>
        <v>63578550</v>
      </c>
      <c r="K546" s="363">
        <f>SUM(K544:K545)</f>
        <v>1.24</v>
      </c>
      <c r="L546" s="318">
        <f>+N546/H546</f>
        <v>62.31</v>
      </c>
      <c r="M546" s="386">
        <f>+J546/H546*100</f>
        <v>38.532454545454549</v>
      </c>
      <c r="N546" s="234">
        <f>SUM(N544:N545)</f>
        <v>10281150000</v>
      </c>
      <c r="O546" s="219" t="s">
        <v>2508</v>
      </c>
    </row>
    <row r="547" spans="1:15" ht="17" hidden="1" thickTop="1" thickBot="1">
      <c r="A547" s="319" t="s">
        <v>2124</v>
      </c>
      <c r="B547" s="319"/>
      <c r="C547" s="319"/>
      <c r="D547" s="319"/>
      <c r="E547" s="319"/>
      <c r="F547" s="319"/>
      <c r="G547" s="319"/>
      <c r="H547" s="319"/>
      <c r="I547" s="319"/>
      <c r="J547" s="319"/>
      <c r="K547" s="319"/>
      <c r="L547" s="319"/>
      <c r="M547" s="319"/>
      <c r="O547" s="219" t="s">
        <v>2508</v>
      </c>
    </row>
    <row r="548" spans="1:15" ht="17" hidden="1" thickTop="1" thickBot="1">
      <c r="A548" s="320">
        <v>75</v>
      </c>
      <c r="B548" s="320"/>
      <c r="C548" s="320" t="s">
        <v>2125</v>
      </c>
      <c r="D548" s="320" t="s">
        <v>1917</v>
      </c>
      <c r="E548" s="320" t="s">
        <v>2126</v>
      </c>
      <c r="F548" s="320"/>
      <c r="G548" s="360">
        <v>1</v>
      </c>
      <c r="H548" s="360">
        <v>3000000</v>
      </c>
      <c r="I548" s="360">
        <v>3000000</v>
      </c>
      <c r="J548" s="360">
        <v>3000000</v>
      </c>
      <c r="K548" s="360">
        <v>1</v>
      </c>
      <c r="L548" s="320">
        <v>100</v>
      </c>
      <c r="M548" s="361">
        <f>+J548/H548*100</f>
        <v>100</v>
      </c>
      <c r="N548" s="221">
        <f>+L548*H548</f>
        <v>300000000</v>
      </c>
      <c r="O548" s="219" t="s">
        <v>2508</v>
      </c>
    </row>
    <row r="549" spans="1:15" ht="17" hidden="1" thickTop="1" thickBot="1">
      <c r="A549" s="320"/>
      <c r="B549" s="320"/>
      <c r="C549" s="320"/>
      <c r="D549" s="320"/>
      <c r="E549" s="362" t="s">
        <v>115</v>
      </c>
      <c r="F549" s="320"/>
      <c r="G549" s="363">
        <f>SUM(G548)</f>
        <v>1</v>
      </c>
      <c r="H549" s="363">
        <f>SUM(H548)</f>
        <v>3000000</v>
      </c>
      <c r="I549" s="363">
        <f>SUM(I548)</f>
        <v>3000000</v>
      </c>
      <c r="J549" s="363">
        <f>SUM(J548)</f>
        <v>3000000</v>
      </c>
      <c r="K549" s="363">
        <f>SUM(K548)</f>
        <v>1</v>
      </c>
      <c r="L549" s="318">
        <f>+N549/H549</f>
        <v>100</v>
      </c>
      <c r="M549" s="386">
        <f>+J549/H549*100</f>
        <v>100</v>
      </c>
      <c r="N549" s="234">
        <f>SUM(N548)</f>
        <v>300000000</v>
      </c>
      <c r="O549" s="219" t="s">
        <v>2508</v>
      </c>
    </row>
    <row r="550" spans="1:15" ht="17" hidden="1" thickTop="1" thickBot="1">
      <c r="A550" s="319" t="s">
        <v>1562</v>
      </c>
      <c r="B550" s="319"/>
      <c r="C550" s="319"/>
      <c r="D550" s="319"/>
      <c r="E550" s="319"/>
      <c r="F550" s="319"/>
      <c r="G550" s="319"/>
      <c r="H550" s="319"/>
      <c r="I550" s="319"/>
      <c r="J550" s="319"/>
      <c r="K550" s="319"/>
      <c r="L550" s="319"/>
      <c r="M550" s="319"/>
      <c r="N550" s="234"/>
      <c r="O550" s="219" t="s">
        <v>2508</v>
      </c>
    </row>
    <row r="551" spans="1:15" ht="17" hidden="1" thickTop="1" thickBot="1">
      <c r="A551" s="320"/>
      <c r="B551" s="320"/>
      <c r="C551" s="320" t="s">
        <v>2127</v>
      </c>
      <c r="D551" s="320" t="s">
        <v>2128</v>
      </c>
      <c r="E551" s="320" t="s">
        <v>2129</v>
      </c>
      <c r="F551" s="320"/>
      <c r="G551" s="360">
        <v>1</v>
      </c>
      <c r="H551" s="360">
        <v>300000000</v>
      </c>
      <c r="I551" s="360">
        <v>299984094</v>
      </c>
      <c r="J551" s="360">
        <v>299984094</v>
      </c>
      <c r="K551" s="360">
        <v>0.18</v>
      </c>
      <c r="L551" s="320">
        <v>18</v>
      </c>
      <c r="M551" s="361">
        <f>+J551/H551*100</f>
        <v>99.994698</v>
      </c>
      <c r="N551" s="221">
        <f>+L551*H551</f>
        <v>5400000000</v>
      </c>
      <c r="O551" s="219" t="s">
        <v>2508</v>
      </c>
    </row>
    <row r="552" spans="1:15" ht="17" hidden="1" thickTop="1" thickBot="1">
      <c r="A552" s="320"/>
      <c r="B552" s="320"/>
      <c r="C552" s="320"/>
      <c r="D552" s="320"/>
      <c r="E552" s="362"/>
      <c r="F552" s="320"/>
      <c r="G552" s="363">
        <f>SUM(G551)</f>
        <v>1</v>
      </c>
      <c r="H552" s="363">
        <f>SUM(H551)</f>
        <v>300000000</v>
      </c>
      <c r="I552" s="363">
        <f>SUM(I551)</f>
        <v>299984094</v>
      </c>
      <c r="J552" s="363">
        <f>SUM(J551)</f>
        <v>299984094</v>
      </c>
      <c r="K552" s="363">
        <f>SUM(K551)</f>
        <v>0.18</v>
      </c>
      <c r="L552" s="318">
        <f>+N552/H552</f>
        <v>18</v>
      </c>
      <c r="M552" s="386">
        <f>+J552/H552*100</f>
        <v>99.994698</v>
      </c>
      <c r="N552" s="234">
        <f>SUM(N551)</f>
        <v>5400000000</v>
      </c>
      <c r="O552" s="219" t="s">
        <v>2508</v>
      </c>
    </row>
    <row r="553" spans="1:15" ht="17" hidden="1" thickTop="1" thickBot="1">
      <c r="A553" s="319" t="s">
        <v>1214</v>
      </c>
      <c r="B553" s="319"/>
      <c r="C553" s="319"/>
      <c r="D553" s="319"/>
      <c r="E553" s="319"/>
      <c r="F553" s="319"/>
      <c r="G553" s="319"/>
      <c r="H553" s="319"/>
      <c r="I553" s="319"/>
      <c r="J553" s="319"/>
      <c r="K553" s="319"/>
      <c r="L553" s="319"/>
      <c r="M553" s="319"/>
      <c r="O553" s="219" t="s">
        <v>2508</v>
      </c>
    </row>
    <row r="554" spans="1:15" ht="17" hidden="1" thickTop="1" thickBot="1">
      <c r="A554" s="108">
        <v>76</v>
      </c>
      <c r="B554" s="320"/>
      <c r="C554" s="320" t="s">
        <v>2130</v>
      </c>
      <c r="D554" s="359" t="s">
        <v>2131</v>
      </c>
      <c r="E554" s="320" t="s">
        <v>2132</v>
      </c>
      <c r="F554" s="320"/>
      <c r="G554" s="360">
        <v>1</v>
      </c>
      <c r="H554" s="360">
        <v>50000000</v>
      </c>
      <c r="I554" s="360">
        <v>49030986</v>
      </c>
      <c r="J554" s="360">
        <v>49030986</v>
      </c>
      <c r="K554" s="320">
        <v>0.92</v>
      </c>
      <c r="L554" s="320">
        <v>92</v>
      </c>
      <c r="M554" s="361">
        <f>+J554/H554*100</f>
        <v>98.061971999999997</v>
      </c>
      <c r="N554" s="221">
        <f t="shared" ref="N554:N559" si="31">+L554*H554</f>
        <v>4600000000</v>
      </c>
      <c r="O554" s="219" t="s">
        <v>2508</v>
      </c>
    </row>
    <row r="555" spans="1:15" ht="17" hidden="1" thickTop="1" thickBot="1">
      <c r="A555" s="320">
        <v>77</v>
      </c>
      <c r="B555" s="320"/>
      <c r="C555" s="320" t="s">
        <v>2133</v>
      </c>
      <c r="D555" s="320" t="s">
        <v>2134</v>
      </c>
      <c r="E555" s="320" t="s">
        <v>2135</v>
      </c>
      <c r="F555" s="320"/>
      <c r="G555" s="360">
        <v>1</v>
      </c>
      <c r="H555" s="360">
        <v>4700000</v>
      </c>
      <c r="I555" s="360">
        <v>4700000</v>
      </c>
      <c r="J555" s="360">
        <v>4700000</v>
      </c>
      <c r="K555" s="360">
        <v>1</v>
      </c>
      <c r="L555" s="320">
        <v>100</v>
      </c>
      <c r="M555" s="361">
        <f t="shared" ref="M555:M560" si="32">+J555/H555*100</f>
        <v>100</v>
      </c>
      <c r="N555" s="221">
        <f t="shared" si="31"/>
        <v>470000000</v>
      </c>
      <c r="O555" s="219" t="s">
        <v>2508</v>
      </c>
    </row>
    <row r="556" spans="1:15" ht="17" hidden="1" thickTop="1" thickBot="1">
      <c r="A556" s="320">
        <v>78</v>
      </c>
      <c r="B556" s="108"/>
      <c r="C556" s="108" t="s">
        <v>2136</v>
      </c>
      <c r="D556" s="108" t="s">
        <v>2137</v>
      </c>
      <c r="E556" s="108" t="s">
        <v>2138</v>
      </c>
      <c r="F556" s="108"/>
      <c r="G556" s="108">
        <v>1</v>
      </c>
      <c r="H556" s="360">
        <v>4800000</v>
      </c>
      <c r="I556" s="360">
        <v>4800000</v>
      </c>
      <c r="J556" s="360">
        <v>4800000</v>
      </c>
      <c r="K556" s="108">
        <v>1</v>
      </c>
      <c r="L556" s="108">
        <v>100</v>
      </c>
      <c r="M556" s="361">
        <f t="shared" si="32"/>
        <v>100</v>
      </c>
      <c r="N556" s="221">
        <f t="shared" si="31"/>
        <v>480000000</v>
      </c>
      <c r="O556" s="219" t="s">
        <v>2508</v>
      </c>
    </row>
    <row r="557" spans="1:15" ht="17" hidden="1" thickTop="1" thickBot="1">
      <c r="A557" s="320">
        <v>79</v>
      </c>
      <c r="B557" s="108"/>
      <c r="C557" s="320" t="s">
        <v>2139</v>
      </c>
      <c r="D557" s="350" t="s">
        <v>2140</v>
      </c>
      <c r="E557" s="320" t="s">
        <v>2141</v>
      </c>
      <c r="F557" s="108"/>
      <c r="G557" s="360">
        <v>1</v>
      </c>
      <c r="H557" s="360">
        <v>4800000</v>
      </c>
      <c r="I557" s="360">
        <v>4800000</v>
      </c>
      <c r="J557" s="360">
        <v>4800000</v>
      </c>
      <c r="K557" s="320">
        <v>100</v>
      </c>
      <c r="L557" s="320">
        <v>100</v>
      </c>
      <c r="M557" s="361">
        <f t="shared" si="32"/>
        <v>100</v>
      </c>
      <c r="N557" s="221">
        <f t="shared" si="31"/>
        <v>480000000</v>
      </c>
      <c r="O557" s="219" t="s">
        <v>2508</v>
      </c>
    </row>
    <row r="558" spans="1:15" ht="17" hidden="1" thickTop="1" thickBot="1">
      <c r="A558" s="320">
        <v>80</v>
      </c>
      <c r="B558" s="320"/>
      <c r="C558" s="320" t="s">
        <v>2142</v>
      </c>
      <c r="D558" s="359" t="s">
        <v>2143</v>
      </c>
      <c r="E558" s="320" t="s">
        <v>2144</v>
      </c>
      <c r="F558" s="320"/>
      <c r="G558" s="360">
        <v>1</v>
      </c>
      <c r="H558" s="360">
        <v>15000000</v>
      </c>
      <c r="I558" s="360">
        <v>14500000</v>
      </c>
      <c r="J558" s="360">
        <v>14500000</v>
      </c>
      <c r="K558" s="320">
        <v>1</v>
      </c>
      <c r="L558" s="320">
        <v>100</v>
      </c>
      <c r="M558" s="361">
        <f t="shared" si="32"/>
        <v>96.666666666666671</v>
      </c>
      <c r="N558" s="221">
        <f t="shared" si="31"/>
        <v>1500000000</v>
      </c>
      <c r="O558" s="219" t="s">
        <v>2508</v>
      </c>
    </row>
    <row r="559" spans="1:15" ht="17" hidden="1" thickTop="1" thickBot="1">
      <c r="A559" s="320">
        <v>81</v>
      </c>
      <c r="B559" s="320"/>
      <c r="C559" s="320" t="s">
        <v>2145</v>
      </c>
      <c r="D559" s="359" t="s">
        <v>2146</v>
      </c>
      <c r="E559" s="320" t="s">
        <v>2147</v>
      </c>
      <c r="F559" s="320"/>
      <c r="G559" s="360">
        <v>1</v>
      </c>
      <c r="H559" s="360">
        <v>50000000</v>
      </c>
      <c r="I559" s="360">
        <v>49500000</v>
      </c>
      <c r="J559" s="360">
        <v>49500000</v>
      </c>
      <c r="K559" s="320">
        <v>0.76</v>
      </c>
      <c r="L559" s="320">
        <v>76.88</v>
      </c>
      <c r="M559" s="361">
        <f t="shared" si="32"/>
        <v>99</v>
      </c>
      <c r="N559" s="221">
        <f t="shared" si="31"/>
        <v>3844000000</v>
      </c>
      <c r="O559" s="219" t="s">
        <v>2508</v>
      </c>
    </row>
    <row r="560" spans="1:15" ht="17" hidden="1" thickTop="1" thickBot="1">
      <c r="A560" s="320"/>
      <c r="B560" s="320"/>
      <c r="C560" s="320"/>
      <c r="D560" s="359"/>
      <c r="E560" s="362" t="s">
        <v>75</v>
      </c>
      <c r="F560" s="320"/>
      <c r="G560" s="363">
        <f>SUM(G554:G559)</f>
        <v>6</v>
      </c>
      <c r="H560" s="363">
        <f>SUM(H554:H559)</f>
        <v>129300000</v>
      </c>
      <c r="I560" s="363">
        <f>SUM(I554:I559)</f>
        <v>127330986</v>
      </c>
      <c r="J560" s="363">
        <f>SUM(J554:J559)</f>
        <v>127330986</v>
      </c>
      <c r="K560" s="363">
        <f>SUM(K554:K559)</f>
        <v>104.68</v>
      </c>
      <c r="L560" s="318">
        <f>+N560/H560</f>
        <v>87.965970610982211</v>
      </c>
      <c r="M560" s="386">
        <f t="shared" si="32"/>
        <v>98.477174013921115</v>
      </c>
      <c r="N560" s="234">
        <f>SUM(N554:N559)</f>
        <v>11374000000</v>
      </c>
      <c r="O560" s="219" t="s">
        <v>2508</v>
      </c>
    </row>
    <row r="561" spans="1:15" ht="17" hidden="1" thickTop="1" thickBot="1">
      <c r="A561" s="319" t="s">
        <v>1240</v>
      </c>
      <c r="B561" s="319"/>
      <c r="C561" s="319"/>
      <c r="D561" s="319"/>
      <c r="E561" s="319"/>
      <c r="F561" s="319"/>
      <c r="G561" s="319"/>
      <c r="H561" s="319"/>
      <c r="I561" s="319"/>
      <c r="J561" s="319"/>
      <c r="K561" s="319"/>
      <c r="L561" s="319"/>
      <c r="M561" s="319"/>
      <c r="O561" s="219" t="s">
        <v>2508</v>
      </c>
    </row>
    <row r="562" spans="1:15" ht="17" hidden="1" thickTop="1" thickBot="1">
      <c r="A562" s="320">
        <v>82</v>
      </c>
      <c r="B562" s="320"/>
      <c r="C562" s="320" t="s">
        <v>2148</v>
      </c>
      <c r="D562" s="359" t="s">
        <v>2149</v>
      </c>
      <c r="E562" s="320" t="s">
        <v>2150</v>
      </c>
      <c r="F562" s="320"/>
      <c r="G562" s="360">
        <v>1</v>
      </c>
      <c r="H562" s="360">
        <v>600000</v>
      </c>
      <c r="I562" s="360">
        <v>600000</v>
      </c>
      <c r="J562" s="360">
        <v>600000</v>
      </c>
      <c r="K562" s="320">
        <v>1</v>
      </c>
      <c r="L562" s="320">
        <v>100</v>
      </c>
      <c r="M562" s="361">
        <f>+J562/H562*100</f>
        <v>100</v>
      </c>
      <c r="N562" s="221">
        <f>+L562*H562</f>
        <v>60000000</v>
      </c>
      <c r="O562" s="219" t="s">
        <v>2508</v>
      </c>
    </row>
    <row r="563" spans="1:15" ht="17" hidden="1" thickTop="1" thickBot="1">
      <c r="A563" s="320">
        <v>83</v>
      </c>
      <c r="B563" s="320"/>
      <c r="C563" s="320" t="s">
        <v>2151</v>
      </c>
      <c r="D563" s="359" t="s">
        <v>1992</v>
      </c>
      <c r="E563" s="320" t="s">
        <v>2152</v>
      </c>
      <c r="F563" s="320"/>
      <c r="G563" s="360">
        <v>1</v>
      </c>
      <c r="H563" s="360">
        <v>5000000</v>
      </c>
      <c r="I563" s="360">
        <v>4990000</v>
      </c>
      <c r="J563" s="360">
        <v>4990000</v>
      </c>
      <c r="K563" s="320">
        <v>1</v>
      </c>
      <c r="L563" s="320">
        <v>100</v>
      </c>
      <c r="M563" s="361">
        <f>+J563/H563*100</f>
        <v>99.8</v>
      </c>
      <c r="N563" s="221">
        <f>+L563*H563</f>
        <v>500000000</v>
      </c>
      <c r="O563" s="219" t="s">
        <v>2508</v>
      </c>
    </row>
    <row r="564" spans="1:15" ht="17" hidden="1" thickTop="1" thickBot="1">
      <c r="A564" s="320"/>
      <c r="B564" s="320"/>
      <c r="C564" s="320"/>
      <c r="D564" s="359"/>
      <c r="E564" s="362" t="s">
        <v>63</v>
      </c>
      <c r="F564" s="320"/>
      <c r="G564" s="363">
        <f>SUM(G562:G563)</f>
        <v>2</v>
      </c>
      <c r="H564" s="363">
        <f>SUM(H562:H563)</f>
        <v>5600000</v>
      </c>
      <c r="I564" s="363">
        <f>SUM(I562:I563)</f>
        <v>5590000</v>
      </c>
      <c r="J564" s="363">
        <f>SUM(J562:J563)</f>
        <v>5590000</v>
      </c>
      <c r="K564" s="363">
        <f>SUM(K562:K563)</f>
        <v>2</v>
      </c>
      <c r="L564" s="318">
        <f>+N564/H564</f>
        <v>100</v>
      </c>
      <c r="M564" s="386">
        <f>+J564/H564*100</f>
        <v>99.821428571428569</v>
      </c>
      <c r="N564" s="234">
        <f>SUM(N562:N563)</f>
        <v>560000000</v>
      </c>
      <c r="O564" s="219" t="s">
        <v>2508</v>
      </c>
    </row>
    <row r="565" spans="1:15" ht="17" hidden="1" thickTop="1" thickBot="1">
      <c r="A565" s="320"/>
      <c r="B565" s="320"/>
      <c r="C565" s="320"/>
      <c r="D565" s="359"/>
      <c r="E565" s="362" t="s">
        <v>2153</v>
      </c>
      <c r="F565" s="320"/>
      <c r="G565" s="389">
        <f>+G452+G455+G485+G488+G493+G518+G522+G525+G535+G538+G542+G546+G549+G560+G564+G552</f>
        <v>1156</v>
      </c>
      <c r="H565" s="389">
        <f>+H452+H455+H485+H488+H493+H518+H522+H525+H535+H538+H542+H546+H549+H560+H564+H552</f>
        <v>1231546000</v>
      </c>
      <c r="I565" s="389">
        <f>+I452+I455+I485+I488+I493+I518+I522+I525+I535+I538+I542+I546+I549+I560+I564+I552</f>
        <v>1200764095</v>
      </c>
      <c r="J565" s="389">
        <f>+J452+J455+J485+J488+J493+J518+J522+J525+J535+J538+J542+J546+J549+J560+J564+J552</f>
        <v>984500477</v>
      </c>
      <c r="K565" s="389">
        <f>+K452+K455+K485+K488+K493+K518+K522+K525+K535+K538+K542+K546+K549+K560+K564+K552</f>
        <v>1252.47</v>
      </c>
      <c r="L565" s="390">
        <f>+N565/H565</f>
        <v>72.596965440186565</v>
      </c>
      <c r="M565" s="390">
        <f>+J565/H565*100</f>
        <v>79.9402114902732</v>
      </c>
      <c r="N565" s="254">
        <f>+N452+N455+N485+N488+N493+N518+N522+N525+N535+N538+N542+N546+N549+N560+N564+N552</f>
        <v>89406502400</v>
      </c>
      <c r="O565" s="219" t="s">
        <v>2508</v>
      </c>
    </row>
    <row r="566" spans="1:15" ht="17" hidden="1" thickTop="1" thickBot="1">
      <c r="A566" s="250"/>
      <c r="B566" s="250"/>
      <c r="C566" s="250"/>
      <c r="D566" s="391"/>
      <c r="E566" s="250"/>
      <c r="F566" s="250"/>
      <c r="G566" s="380"/>
      <c r="H566" s="380"/>
      <c r="I566" s="380"/>
      <c r="J566" s="380"/>
      <c r="K566" s="250"/>
      <c r="L566" s="250"/>
      <c r="M566" s="381"/>
      <c r="O566" s="219" t="s">
        <v>2508</v>
      </c>
    </row>
    <row r="567" spans="1:15" ht="24" hidden="1" customHeight="1">
      <c r="A567" s="316" t="s">
        <v>2154</v>
      </c>
      <c r="B567" s="316"/>
      <c r="C567" s="316"/>
      <c r="D567" s="316"/>
      <c r="E567" s="316"/>
      <c r="F567" s="316"/>
      <c r="G567" s="316"/>
      <c r="H567" s="316"/>
      <c r="I567" s="316"/>
      <c r="J567" s="316"/>
      <c r="K567" s="316"/>
      <c r="L567" s="316"/>
      <c r="M567" s="316"/>
      <c r="O567" s="219" t="s">
        <v>2508</v>
      </c>
    </row>
    <row r="568" spans="1:15" ht="17" hidden="1" thickTop="1" thickBot="1">
      <c r="A568" s="100" t="s">
        <v>410</v>
      </c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O568" s="219" t="s">
        <v>2508</v>
      </c>
    </row>
    <row r="569" spans="1:15" ht="17" hidden="1" thickTop="1" thickBot="1">
      <c r="A569" s="317" t="s">
        <v>408</v>
      </c>
      <c r="B569" s="318" t="s">
        <v>407</v>
      </c>
      <c r="C569" s="317" t="s">
        <v>406</v>
      </c>
      <c r="D569" s="317" t="s">
        <v>405</v>
      </c>
      <c r="E569" s="317" t="s">
        <v>404</v>
      </c>
      <c r="F569" s="317" t="s">
        <v>403</v>
      </c>
      <c r="G569" s="317" t="s">
        <v>402</v>
      </c>
      <c r="H569" s="317" t="s">
        <v>401</v>
      </c>
      <c r="I569" s="317" t="s">
        <v>400</v>
      </c>
      <c r="J569" s="317" t="s">
        <v>399</v>
      </c>
      <c r="K569" s="317" t="s">
        <v>398</v>
      </c>
      <c r="L569" s="317" t="s">
        <v>397</v>
      </c>
      <c r="M569" s="317" t="s">
        <v>396</v>
      </c>
      <c r="O569" s="219" t="s">
        <v>2508</v>
      </c>
    </row>
    <row r="570" spans="1:15" ht="12" hidden="1" customHeight="1">
      <c r="A570" s="366" t="s">
        <v>2155</v>
      </c>
      <c r="B570" s="366"/>
      <c r="C570" s="366" t="s">
        <v>2156</v>
      </c>
      <c r="D570" s="366"/>
      <c r="E570" s="366"/>
      <c r="F570" s="366"/>
      <c r="G570" s="366"/>
      <c r="H570" s="366"/>
      <c r="I570" s="366"/>
      <c r="J570" s="366"/>
      <c r="K570" s="366"/>
      <c r="L570" s="366"/>
      <c r="M570" s="366"/>
      <c r="O570" s="219" t="s">
        <v>2508</v>
      </c>
    </row>
    <row r="571" spans="1:15" ht="17" hidden="1" thickTop="1" thickBot="1">
      <c r="A571" s="225">
        <v>1</v>
      </c>
      <c r="B571" s="108"/>
      <c r="C571" s="108" t="s">
        <v>2157</v>
      </c>
      <c r="D571" s="108" t="s">
        <v>2158</v>
      </c>
      <c r="E571" s="108" t="s">
        <v>2159</v>
      </c>
      <c r="F571" s="108"/>
      <c r="G571" s="108">
        <v>1</v>
      </c>
      <c r="H571" s="392">
        <v>10000000</v>
      </c>
      <c r="I571" s="392">
        <v>10000000</v>
      </c>
      <c r="J571" s="392">
        <v>10000000</v>
      </c>
      <c r="K571" s="108">
        <v>1</v>
      </c>
      <c r="L571" s="108">
        <v>100</v>
      </c>
      <c r="M571" s="393">
        <f>+J571/H571*100</f>
        <v>100</v>
      </c>
      <c r="N571" s="221">
        <f>+L571*H571</f>
        <v>1000000000</v>
      </c>
      <c r="O571" s="219" t="s">
        <v>2508</v>
      </c>
    </row>
    <row r="572" spans="1:15" ht="17" hidden="1" thickTop="1" thickBot="1">
      <c r="A572" s="225">
        <v>2</v>
      </c>
      <c r="B572" s="321"/>
      <c r="C572" s="225" t="s">
        <v>2160</v>
      </c>
      <c r="D572" s="228" t="s">
        <v>2161</v>
      </c>
      <c r="E572" s="394" t="s">
        <v>2162</v>
      </c>
      <c r="F572" s="320"/>
      <c r="G572" s="392">
        <v>1</v>
      </c>
      <c r="H572" s="392">
        <v>95000000</v>
      </c>
      <c r="I572" s="395" t="s">
        <v>1602</v>
      </c>
      <c r="J572" s="351"/>
      <c r="K572" s="351"/>
      <c r="L572" s="229"/>
      <c r="M572" s="393">
        <f>+J572/H572*100</f>
        <v>0</v>
      </c>
      <c r="N572" s="221">
        <f>+L572*H572</f>
        <v>0</v>
      </c>
      <c r="O572" s="219" t="s">
        <v>2508</v>
      </c>
    </row>
    <row r="573" spans="1:15" ht="17" hidden="1" thickTop="1" thickBot="1">
      <c r="A573" s="225"/>
      <c r="B573" s="321"/>
      <c r="C573" s="230" t="s">
        <v>2163</v>
      </c>
      <c r="D573" s="230"/>
      <c r="E573" s="230"/>
      <c r="F573" s="320"/>
      <c r="G573" s="396">
        <f>SUM(G571:G572)</f>
        <v>2</v>
      </c>
      <c r="H573" s="396">
        <f>SUM(H571:H572)</f>
        <v>105000000</v>
      </c>
      <c r="I573" s="396">
        <f>SUM(I571:I572)</f>
        <v>10000000</v>
      </c>
      <c r="J573" s="396">
        <f>SUM(J571:J572)</f>
        <v>10000000</v>
      </c>
      <c r="K573" s="396">
        <f>SUM(K571:K572)</f>
        <v>1</v>
      </c>
      <c r="L573" s="232">
        <f>+N573/H573</f>
        <v>9.5238095238095237</v>
      </c>
      <c r="M573" s="397">
        <f>+J573/H573*100</f>
        <v>9.5238095238095237</v>
      </c>
      <c r="N573" s="234">
        <f>SUM(N571:N572)</f>
        <v>1000000000</v>
      </c>
      <c r="O573" s="219" t="s">
        <v>2508</v>
      </c>
    </row>
    <row r="574" spans="1:15" ht="12" hidden="1" customHeight="1">
      <c r="A574" s="366" t="s">
        <v>416</v>
      </c>
      <c r="B574" s="366"/>
      <c r="C574" s="366" t="s">
        <v>2164</v>
      </c>
      <c r="D574" s="366"/>
      <c r="E574" s="366"/>
      <c r="F574" s="366"/>
      <c r="G574" s="366"/>
      <c r="H574" s="366"/>
      <c r="I574" s="366"/>
      <c r="J574" s="366"/>
      <c r="K574" s="366"/>
      <c r="L574" s="366"/>
      <c r="M574" s="366"/>
      <c r="O574" s="219" t="s">
        <v>2508</v>
      </c>
    </row>
    <row r="575" spans="1:15" ht="17" hidden="1" thickTop="1" thickBot="1">
      <c r="A575" s="225">
        <v>3</v>
      </c>
      <c r="B575" s="321"/>
      <c r="C575" s="225" t="s">
        <v>2165</v>
      </c>
      <c r="D575" s="228" t="s">
        <v>2166</v>
      </c>
      <c r="E575" s="398" t="s">
        <v>2167</v>
      </c>
      <c r="F575" s="320"/>
      <c r="G575" s="392">
        <v>1</v>
      </c>
      <c r="H575" s="392">
        <v>2000000</v>
      </c>
      <c r="I575" s="392">
        <v>2000000</v>
      </c>
      <c r="J575" s="392">
        <v>2000000</v>
      </c>
      <c r="K575" s="351">
        <v>1</v>
      </c>
      <c r="L575" s="229">
        <v>100</v>
      </c>
      <c r="M575" s="393">
        <f>+J575/H575*100</f>
        <v>100</v>
      </c>
      <c r="N575" s="221">
        <f>+L575*H575</f>
        <v>200000000</v>
      </c>
      <c r="O575" s="219" t="s">
        <v>2508</v>
      </c>
    </row>
    <row r="576" spans="1:15" ht="17" hidden="1" thickTop="1" thickBot="1">
      <c r="A576" s="320"/>
      <c r="B576" s="321"/>
      <c r="C576" s="225"/>
      <c r="D576" s="228"/>
      <c r="E576" s="230" t="s">
        <v>2168</v>
      </c>
      <c r="F576" s="320"/>
      <c r="G576" s="396">
        <f>SUM(G575)</f>
        <v>1</v>
      </c>
      <c r="H576" s="396">
        <f>SUM(H575)</f>
        <v>2000000</v>
      </c>
      <c r="I576" s="396">
        <f>SUM(I575)</f>
        <v>2000000</v>
      </c>
      <c r="J576" s="396">
        <f>SUM(J575)</f>
        <v>2000000</v>
      </c>
      <c r="K576" s="396">
        <f>SUM(K575)</f>
        <v>1</v>
      </c>
      <c r="L576" s="399">
        <f>+N576/H576</f>
        <v>100</v>
      </c>
      <c r="M576" s="397">
        <f>+J576/H576*100</f>
        <v>100</v>
      </c>
      <c r="N576" s="234">
        <f>SUM(N575)</f>
        <v>200000000</v>
      </c>
      <c r="O576" s="219" t="s">
        <v>2508</v>
      </c>
    </row>
    <row r="577" spans="1:15" ht="17" hidden="1" thickTop="1" thickBot="1">
      <c r="A577" s="319" t="s">
        <v>2169</v>
      </c>
      <c r="B577" s="319"/>
      <c r="C577" s="319" t="s">
        <v>2170</v>
      </c>
      <c r="D577" s="319"/>
      <c r="E577" s="319"/>
      <c r="F577" s="319"/>
      <c r="G577" s="319"/>
      <c r="H577" s="319"/>
      <c r="I577" s="319"/>
      <c r="J577" s="319"/>
      <c r="K577" s="319"/>
      <c r="L577" s="319"/>
      <c r="M577" s="319"/>
      <c r="N577" s="234"/>
      <c r="O577" s="219" t="s">
        <v>2508</v>
      </c>
    </row>
    <row r="578" spans="1:15" ht="17" hidden="1" thickTop="1" thickBot="1">
      <c r="A578" s="225">
        <f>+A575+1</f>
        <v>4</v>
      </c>
      <c r="B578" s="321"/>
      <c r="C578" s="225" t="s">
        <v>2171</v>
      </c>
      <c r="D578" s="228">
        <v>154516152261</v>
      </c>
      <c r="E578" s="394" t="s">
        <v>2172</v>
      </c>
      <c r="F578" s="320"/>
      <c r="G578" s="392">
        <v>1</v>
      </c>
      <c r="H578" s="392">
        <v>1000000</v>
      </c>
      <c r="I578" s="392">
        <v>1000000</v>
      </c>
      <c r="J578" s="392">
        <v>1000000</v>
      </c>
      <c r="K578" s="321">
        <v>1</v>
      </c>
      <c r="L578" s="400">
        <v>100</v>
      </c>
      <c r="M578" s="393">
        <f>+J578/H578*100</f>
        <v>100</v>
      </c>
      <c r="N578" s="221">
        <f>+L578*H578</f>
        <v>100000000</v>
      </c>
      <c r="O578" s="219" t="s">
        <v>2508</v>
      </c>
    </row>
    <row r="579" spans="1:15" ht="17" hidden="1" thickTop="1" thickBot="1">
      <c r="A579" s="225">
        <f t="shared" ref="A579:A612" si="33">+A578+1</f>
        <v>5</v>
      </c>
      <c r="B579" s="321"/>
      <c r="C579" s="225" t="s">
        <v>2173</v>
      </c>
      <c r="D579" s="228">
        <v>156616022222</v>
      </c>
      <c r="E579" s="394" t="s">
        <v>2174</v>
      </c>
      <c r="F579" s="320"/>
      <c r="G579" s="392">
        <v>2</v>
      </c>
      <c r="H579" s="392">
        <v>16000000</v>
      </c>
      <c r="I579" s="392">
        <v>16000000</v>
      </c>
      <c r="J579" s="392">
        <v>16000000</v>
      </c>
      <c r="K579" s="321">
        <v>1</v>
      </c>
      <c r="L579" s="400">
        <v>100</v>
      </c>
      <c r="M579" s="393">
        <f t="shared" ref="M579:M614" si="34">+J579/H579*100</f>
        <v>100</v>
      </c>
      <c r="N579" s="221">
        <f t="shared" ref="N579:N613" si="35">+L579*H579</f>
        <v>1600000000</v>
      </c>
      <c r="O579" s="219" t="s">
        <v>2508</v>
      </c>
    </row>
    <row r="580" spans="1:15" ht="17" hidden="1" thickTop="1" thickBot="1">
      <c r="A580" s="225">
        <f t="shared" si="33"/>
        <v>6</v>
      </c>
      <c r="B580" s="321"/>
      <c r="C580" s="225" t="s">
        <v>2175</v>
      </c>
      <c r="D580" s="228" t="s">
        <v>2176</v>
      </c>
      <c r="E580" s="394" t="s">
        <v>2177</v>
      </c>
      <c r="F580" s="320"/>
      <c r="G580" s="392">
        <v>2</v>
      </c>
      <c r="H580" s="392">
        <v>16000000</v>
      </c>
      <c r="I580" s="392">
        <v>5581002</v>
      </c>
      <c r="J580" s="392">
        <v>5581002</v>
      </c>
      <c r="K580" s="321"/>
      <c r="L580" s="400">
        <v>35</v>
      </c>
      <c r="M580" s="393">
        <f t="shared" si="34"/>
        <v>34.881262499999998</v>
      </c>
      <c r="N580" s="221">
        <f t="shared" si="35"/>
        <v>560000000</v>
      </c>
      <c r="O580" s="219" t="s">
        <v>2508</v>
      </c>
    </row>
    <row r="581" spans="1:15" ht="17" hidden="1" thickTop="1" thickBot="1">
      <c r="A581" s="225">
        <f t="shared" si="33"/>
        <v>7</v>
      </c>
      <c r="B581" s="321"/>
      <c r="C581" s="225" t="s">
        <v>2178</v>
      </c>
      <c r="D581" s="228">
        <v>156616022261</v>
      </c>
      <c r="E581" s="394" t="s">
        <v>2179</v>
      </c>
      <c r="F581" s="320"/>
      <c r="G581" s="392">
        <v>1</v>
      </c>
      <c r="H581" s="392">
        <v>250000</v>
      </c>
      <c r="I581" s="392">
        <v>250000</v>
      </c>
      <c r="J581" s="392">
        <v>250000</v>
      </c>
      <c r="K581" s="321">
        <v>1</v>
      </c>
      <c r="L581" s="400">
        <v>100</v>
      </c>
      <c r="M581" s="393">
        <f t="shared" si="34"/>
        <v>100</v>
      </c>
      <c r="N581" s="221">
        <f t="shared" si="35"/>
        <v>25000000</v>
      </c>
      <c r="O581" s="219" t="s">
        <v>2508</v>
      </c>
    </row>
    <row r="582" spans="1:15" ht="17" hidden="1" thickTop="1" thickBot="1">
      <c r="A582" s="225">
        <f t="shared" si="33"/>
        <v>8</v>
      </c>
      <c r="B582" s="321"/>
      <c r="C582" s="225" t="s">
        <v>2180</v>
      </c>
      <c r="D582" s="228" t="s">
        <v>2181</v>
      </c>
      <c r="E582" s="394" t="s">
        <v>2182</v>
      </c>
      <c r="F582" s="320"/>
      <c r="G582" s="392">
        <v>1</v>
      </c>
      <c r="H582" s="392">
        <v>250000</v>
      </c>
      <c r="I582" s="392">
        <v>250000</v>
      </c>
      <c r="J582" s="392">
        <v>250000</v>
      </c>
      <c r="K582" s="321">
        <v>1</v>
      </c>
      <c r="L582" s="400">
        <v>100</v>
      </c>
      <c r="M582" s="393">
        <f t="shared" si="34"/>
        <v>100</v>
      </c>
      <c r="N582" s="221">
        <f t="shared" si="35"/>
        <v>25000000</v>
      </c>
      <c r="O582" s="219" t="s">
        <v>2508</v>
      </c>
    </row>
    <row r="583" spans="1:15" ht="17" hidden="1" thickTop="1" thickBot="1">
      <c r="A583" s="225">
        <f t="shared" si="33"/>
        <v>9</v>
      </c>
      <c r="B583" s="321"/>
      <c r="C583" s="225" t="s">
        <v>2183</v>
      </c>
      <c r="D583" s="228">
        <v>156616022270</v>
      </c>
      <c r="E583" s="394" t="s">
        <v>2184</v>
      </c>
      <c r="F583" s="320"/>
      <c r="G583" s="392">
        <v>60</v>
      </c>
      <c r="H583" s="392">
        <v>1800000</v>
      </c>
      <c r="I583" s="392">
        <v>1800000</v>
      </c>
      <c r="J583" s="392">
        <v>1800000</v>
      </c>
      <c r="K583" s="321">
        <v>1</v>
      </c>
      <c r="L583" s="400">
        <v>100</v>
      </c>
      <c r="M583" s="393">
        <f t="shared" si="34"/>
        <v>100</v>
      </c>
      <c r="N583" s="221">
        <f t="shared" si="35"/>
        <v>180000000</v>
      </c>
      <c r="O583" s="219" t="s">
        <v>2508</v>
      </c>
    </row>
    <row r="584" spans="1:15" ht="17" hidden="1" thickTop="1" thickBot="1">
      <c r="A584" s="225">
        <f t="shared" si="33"/>
        <v>10</v>
      </c>
      <c r="B584" s="321"/>
      <c r="C584" s="225" t="s">
        <v>2185</v>
      </c>
      <c r="D584" s="228" t="s">
        <v>2186</v>
      </c>
      <c r="E584" s="394" t="s">
        <v>2187</v>
      </c>
      <c r="F584" s="320"/>
      <c r="G584" s="392">
        <v>60</v>
      </c>
      <c r="H584" s="392">
        <v>1800000</v>
      </c>
      <c r="I584" s="392">
        <v>1799983</v>
      </c>
      <c r="J584" s="392">
        <v>1799983</v>
      </c>
      <c r="K584" s="321">
        <v>1</v>
      </c>
      <c r="L584" s="400">
        <v>100</v>
      </c>
      <c r="M584" s="393">
        <f t="shared" si="34"/>
        <v>99.999055555555557</v>
      </c>
      <c r="N584" s="221">
        <f t="shared" si="35"/>
        <v>180000000</v>
      </c>
      <c r="O584" s="219" t="s">
        <v>2508</v>
      </c>
    </row>
    <row r="585" spans="1:15" ht="17" hidden="1" thickTop="1" thickBot="1">
      <c r="A585" s="225" t="e">
        <f>+#REF!+1</f>
        <v>#REF!</v>
      </c>
      <c r="B585" s="321"/>
      <c r="C585" s="225" t="s">
        <v>2188</v>
      </c>
      <c r="D585" s="228">
        <v>156616362222</v>
      </c>
      <c r="E585" s="394" t="s">
        <v>2189</v>
      </c>
      <c r="F585" s="320"/>
      <c r="G585" s="392">
        <v>2</v>
      </c>
      <c r="H585" s="392">
        <v>16000000</v>
      </c>
      <c r="I585" s="392">
        <v>16000000</v>
      </c>
      <c r="J585" s="392">
        <v>16000000</v>
      </c>
      <c r="K585" s="351">
        <v>60</v>
      </c>
      <c r="L585" s="229">
        <v>100</v>
      </c>
      <c r="M585" s="393">
        <f t="shared" si="34"/>
        <v>100</v>
      </c>
      <c r="N585" s="221">
        <f t="shared" si="35"/>
        <v>1600000000</v>
      </c>
      <c r="O585" s="219" t="s">
        <v>2508</v>
      </c>
    </row>
    <row r="586" spans="1:15" ht="17" hidden="1" thickTop="1" thickBot="1">
      <c r="A586" s="225" t="e">
        <f t="shared" si="33"/>
        <v>#REF!</v>
      </c>
      <c r="B586" s="321"/>
      <c r="C586" s="225" t="s">
        <v>2190</v>
      </c>
      <c r="D586" s="228" t="s">
        <v>2191</v>
      </c>
      <c r="E586" s="398" t="s">
        <v>2192</v>
      </c>
      <c r="F586" s="320"/>
      <c r="G586" s="392">
        <v>2</v>
      </c>
      <c r="H586" s="392">
        <v>16000000</v>
      </c>
      <c r="I586" s="392">
        <v>15200000</v>
      </c>
      <c r="J586" s="392">
        <v>15200000</v>
      </c>
      <c r="K586" s="351">
        <v>2</v>
      </c>
      <c r="L586" s="229">
        <v>100</v>
      </c>
      <c r="M586" s="393">
        <f t="shared" si="34"/>
        <v>95</v>
      </c>
      <c r="N586" s="221">
        <f t="shared" si="35"/>
        <v>1600000000</v>
      </c>
      <c r="O586" s="219" t="s">
        <v>2508</v>
      </c>
    </row>
    <row r="587" spans="1:15" ht="17" hidden="1" thickTop="1" thickBot="1">
      <c r="A587" s="225" t="e">
        <f t="shared" si="33"/>
        <v>#REF!</v>
      </c>
      <c r="B587" s="321"/>
      <c r="C587" s="225" t="s">
        <v>2193</v>
      </c>
      <c r="D587" s="228">
        <v>156616362243</v>
      </c>
      <c r="E587" s="394" t="s">
        <v>2194</v>
      </c>
      <c r="F587" s="320"/>
      <c r="G587" s="392">
        <v>1</v>
      </c>
      <c r="H587" s="392">
        <v>3500000</v>
      </c>
      <c r="I587" s="392">
        <v>3500000</v>
      </c>
      <c r="J587" s="392">
        <v>3500000</v>
      </c>
      <c r="K587" s="351">
        <v>2</v>
      </c>
      <c r="L587" s="229">
        <v>100</v>
      </c>
      <c r="M587" s="393">
        <f t="shared" si="34"/>
        <v>100</v>
      </c>
      <c r="N587" s="221">
        <f t="shared" si="35"/>
        <v>350000000</v>
      </c>
      <c r="O587" s="219" t="s">
        <v>2508</v>
      </c>
    </row>
    <row r="588" spans="1:15" ht="17" hidden="1" thickTop="1" thickBot="1">
      <c r="A588" s="225" t="e">
        <f t="shared" si="33"/>
        <v>#REF!</v>
      </c>
      <c r="B588" s="321"/>
      <c r="C588" s="225" t="s">
        <v>2195</v>
      </c>
      <c r="D588" s="228">
        <v>156616362270</v>
      </c>
      <c r="E588" s="394" t="s">
        <v>2196</v>
      </c>
      <c r="F588" s="320"/>
      <c r="G588" s="392">
        <v>60</v>
      </c>
      <c r="H588" s="392">
        <v>1800000</v>
      </c>
      <c r="I588" s="392">
        <v>1800000</v>
      </c>
      <c r="J588" s="392">
        <v>1800000</v>
      </c>
      <c r="K588" s="351">
        <v>60</v>
      </c>
      <c r="L588" s="229">
        <v>100</v>
      </c>
      <c r="M588" s="393">
        <f t="shared" si="34"/>
        <v>100</v>
      </c>
      <c r="N588" s="221">
        <f t="shared" si="35"/>
        <v>180000000</v>
      </c>
      <c r="O588" s="219" t="s">
        <v>2508</v>
      </c>
    </row>
    <row r="589" spans="1:15" ht="17" hidden="1" thickTop="1" thickBot="1">
      <c r="A589" s="225" t="e">
        <f t="shared" si="33"/>
        <v>#REF!</v>
      </c>
      <c r="B589" s="321"/>
      <c r="C589" s="225" t="s">
        <v>2197</v>
      </c>
      <c r="D589" s="228">
        <v>156616362261</v>
      </c>
      <c r="E589" s="394" t="s">
        <v>2198</v>
      </c>
      <c r="F589" s="320"/>
      <c r="G589" s="392">
        <v>1</v>
      </c>
      <c r="H589" s="392">
        <v>250000</v>
      </c>
      <c r="I589" s="392">
        <v>250000</v>
      </c>
      <c r="J589" s="392">
        <v>250000</v>
      </c>
      <c r="K589" s="351">
        <v>1</v>
      </c>
      <c r="L589" s="229">
        <v>100</v>
      </c>
      <c r="M589" s="393">
        <f t="shared" si="34"/>
        <v>100</v>
      </c>
      <c r="N589" s="221">
        <f t="shared" si="35"/>
        <v>25000000</v>
      </c>
      <c r="O589" s="219" t="s">
        <v>2508</v>
      </c>
    </row>
    <row r="590" spans="1:15" ht="17" hidden="1" thickTop="1" thickBot="1">
      <c r="A590" s="225" t="e">
        <f t="shared" si="33"/>
        <v>#REF!</v>
      </c>
      <c r="B590" s="321"/>
      <c r="C590" s="225" t="s">
        <v>2199</v>
      </c>
      <c r="D590" s="228" t="s">
        <v>2200</v>
      </c>
      <c r="E590" s="394" t="s">
        <v>2201</v>
      </c>
      <c r="F590" s="320"/>
      <c r="G590" s="392">
        <v>1</v>
      </c>
      <c r="H590" s="392">
        <v>250000</v>
      </c>
      <c r="I590" s="392">
        <v>250000</v>
      </c>
      <c r="J590" s="392">
        <v>250000</v>
      </c>
      <c r="K590" s="351">
        <v>1</v>
      </c>
      <c r="L590" s="229">
        <v>100</v>
      </c>
      <c r="M590" s="393">
        <f t="shared" si="34"/>
        <v>100</v>
      </c>
      <c r="N590" s="221">
        <f t="shared" si="35"/>
        <v>25000000</v>
      </c>
      <c r="O590" s="219" t="s">
        <v>2508</v>
      </c>
    </row>
    <row r="591" spans="1:15" ht="17" hidden="1" thickTop="1" thickBot="1">
      <c r="A591" s="225" t="e">
        <f t="shared" si="33"/>
        <v>#REF!</v>
      </c>
      <c r="B591" s="321"/>
      <c r="C591" s="225" t="s">
        <v>2202</v>
      </c>
      <c r="D591" s="228" t="s">
        <v>2203</v>
      </c>
      <c r="E591" s="394" t="s">
        <v>2204</v>
      </c>
      <c r="F591" s="320"/>
      <c r="G591" s="392">
        <v>60</v>
      </c>
      <c r="H591" s="392">
        <v>1800000</v>
      </c>
      <c r="I591" s="392">
        <v>1800000</v>
      </c>
      <c r="J591" s="392">
        <v>1800000</v>
      </c>
      <c r="K591" s="351">
        <v>60</v>
      </c>
      <c r="L591" s="229">
        <v>100</v>
      </c>
      <c r="M591" s="393">
        <f t="shared" si="34"/>
        <v>100</v>
      </c>
      <c r="N591" s="221">
        <f t="shared" si="35"/>
        <v>180000000</v>
      </c>
      <c r="O591" s="219" t="s">
        <v>2508</v>
      </c>
    </row>
    <row r="592" spans="1:15" ht="17" hidden="1" thickTop="1" thickBot="1">
      <c r="A592" s="225" t="e">
        <f t="shared" si="33"/>
        <v>#REF!</v>
      </c>
      <c r="B592" s="321"/>
      <c r="C592" s="225" t="s">
        <v>2205</v>
      </c>
      <c r="D592" s="228">
        <v>156616402222</v>
      </c>
      <c r="E592" s="394" t="s">
        <v>2206</v>
      </c>
      <c r="F592" s="320"/>
      <c r="G592" s="392">
        <v>2</v>
      </c>
      <c r="H592" s="392">
        <v>16000000</v>
      </c>
      <c r="I592" s="392">
        <v>15945722</v>
      </c>
      <c r="J592" s="392">
        <v>15945722</v>
      </c>
      <c r="K592" s="351">
        <v>2</v>
      </c>
      <c r="L592" s="229">
        <v>100</v>
      </c>
      <c r="M592" s="393">
        <f t="shared" si="34"/>
        <v>99.660762500000004</v>
      </c>
      <c r="N592" s="221">
        <f t="shared" si="35"/>
        <v>1600000000</v>
      </c>
      <c r="O592" s="219" t="s">
        <v>2508</v>
      </c>
    </row>
    <row r="593" spans="1:15" ht="17" hidden="1" thickTop="1" thickBot="1">
      <c r="A593" s="225" t="e">
        <f t="shared" si="33"/>
        <v>#REF!</v>
      </c>
      <c r="B593" s="321"/>
      <c r="C593" s="225" t="s">
        <v>2207</v>
      </c>
      <c r="D593" s="228" t="s">
        <v>2208</v>
      </c>
      <c r="E593" s="394" t="s">
        <v>2209</v>
      </c>
      <c r="F593" s="320"/>
      <c r="G593" s="392">
        <v>2</v>
      </c>
      <c r="H593" s="392">
        <v>16000000</v>
      </c>
      <c r="I593" s="392">
        <v>15945733</v>
      </c>
      <c r="J593" s="392">
        <v>15945733</v>
      </c>
      <c r="K593" s="351">
        <v>1</v>
      </c>
      <c r="L593" s="229">
        <v>100</v>
      </c>
      <c r="M593" s="393">
        <f t="shared" si="34"/>
        <v>99.660831250000001</v>
      </c>
      <c r="N593" s="221">
        <f t="shared" si="35"/>
        <v>1600000000</v>
      </c>
      <c r="O593" s="219" t="s">
        <v>2508</v>
      </c>
    </row>
    <row r="594" spans="1:15" ht="17" hidden="1" thickTop="1" thickBot="1">
      <c r="A594" s="225" t="e">
        <f t="shared" si="33"/>
        <v>#REF!</v>
      </c>
      <c r="B594" s="321"/>
      <c r="C594" s="225" t="s">
        <v>2210</v>
      </c>
      <c r="D594" s="228">
        <v>156616402243</v>
      </c>
      <c r="E594" s="394" t="s">
        <v>2211</v>
      </c>
      <c r="F594" s="320"/>
      <c r="G594" s="392">
        <v>1</v>
      </c>
      <c r="H594" s="392">
        <v>3500000</v>
      </c>
      <c r="I594" s="392">
        <v>3500000</v>
      </c>
      <c r="J594" s="392">
        <v>3500000</v>
      </c>
      <c r="K594" s="351">
        <v>1</v>
      </c>
      <c r="L594" s="229">
        <v>100</v>
      </c>
      <c r="M594" s="393">
        <f t="shared" si="34"/>
        <v>100</v>
      </c>
      <c r="N594" s="221">
        <f t="shared" si="35"/>
        <v>350000000</v>
      </c>
      <c r="O594" s="219" t="s">
        <v>2508</v>
      </c>
    </row>
    <row r="595" spans="1:15" ht="17" hidden="1" thickTop="1" thickBot="1">
      <c r="A595" s="225" t="e">
        <f t="shared" si="33"/>
        <v>#REF!</v>
      </c>
      <c r="B595" s="321"/>
      <c r="C595" s="225" t="s">
        <v>2212</v>
      </c>
      <c r="D595" s="228">
        <v>156616402261</v>
      </c>
      <c r="E595" s="394" t="s">
        <v>2213</v>
      </c>
      <c r="F595" s="320"/>
      <c r="G595" s="392">
        <v>1</v>
      </c>
      <c r="H595" s="392">
        <v>250000</v>
      </c>
      <c r="I595" s="392">
        <v>250000</v>
      </c>
      <c r="J595" s="392">
        <v>250000</v>
      </c>
      <c r="K595" s="351">
        <v>1</v>
      </c>
      <c r="L595" s="229">
        <v>100</v>
      </c>
      <c r="M595" s="393">
        <f t="shared" si="34"/>
        <v>100</v>
      </c>
      <c r="N595" s="221">
        <f t="shared" si="35"/>
        <v>25000000</v>
      </c>
      <c r="O595" s="219" t="s">
        <v>2508</v>
      </c>
    </row>
    <row r="596" spans="1:15" ht="17" hidden="1" thickTop="1" thickBot="1">
      <c r="A596" s="225" t="e">
        <f t="shared" si="33"/>
        <v>#REF!</v>
      </c>
      <c r="B596" s="321"/>
      <c r="C596" s="225" t="s">
        <v>2214</v>
      </c>
      <c r="D596" s="228" t="s">
        <v>2215</v>
      </c>
      <c r="E596" s="394" t="s">
        <v>2216</v>
      </c>
      <c r="F596" s="320"/>
      <c r="G596" s="392">
        <v>1</v>
      </c>
      <c r="H596" s="392">
        <v>250000</v>
      </c>
      <c r="I596" s="392">
        <v>250000</v>
      </c>
      <c r="J596" s="392">
        <v>250000</v>
      </c>
      <c r="K596" s="351">
        <v>1</v>
      </c>
      <c r="L596" s="229">
        <v>100</v>
      </c>
      <c r="M596" s="393">
        <f t="shared" si="34"/>
        <v>100</v>
      </c>
      <c r="N596" s="221">
        <f t="shared" si="35"/>
        <v>25000000</v>
      </c>
      <c r="O596" s="219" t="s">
        <v>2508</v>
      </c>
    </row>
    <row r="597" spans="1:15" ht="17" hidden="1" thickTop="1" thickBot="1">
      <c r="A597" s="225" t="e">
        <f t="shared" si="33"/>
        <v>#REF!</v>
      </c>
      <c r="B597" s="321"/>
      <c r="C597" s="225" t="s">
        <v>2217</v>
      </c>
      <c r="D597" s="228">
        <v>156616402270</v>
      </c>
      <c r="E597" s="394" t="s">
        <v>2218</v>
      </c>
      <c r="F597" s="320"/>
      <c r="G597" s="392">
        <v>60</v>
      </c>
      <c r="H597" s="392">
        <v>1800000</v>
      </c>
      <c r="I597" s="392">
        <v>1799840</v>
      </c>
      <c r="J597" s="392">
        <v>1799840</v>
      </c>
      <c r="K597" s="351">
        <v>60</v>
      </c>
      <c r="L597" s="229">
        <v>100</v>
      </c>
      <c r="M597" s="393">
        <f t="shared" si="34"/>
        <v>99.99111111111111</v>
      </c>
      <c r="N597" s="221">
        <f t="shared" si="35"/>
        <v>180000000</v>
      </c>
      <c r="O597" s="219" t="s">
        <v>2508</v>
      </c>
    </row>
    <row r="598" spans="1:15" ht="17" hidden="1" thickTop="1" thickBot="1">
      <c r="A598" s="225" t="e">
        <f t="shared" si="33"/>
        <v>#REF!</v>
      </c>
      <c r="B598" s="321"/>
      <c r="C598" s="225" t="s">
        <v>2219</v>
      </c>
      <c r="D598" s="228" t="s">
        <v>2220</v>
      </c>
      <c r="E598" s="394" t="s">
        <v>2221</v>
      </c>
      <c r="F598" s="320"/>
      <c r="G598" s="392">
        <v>60</v>
      </c>
      <c r="H598" s="392">
        <v>1800000</v>
      </c>
      <c r="I598" s="392">
        <v>1800000</v>
      </c>
      <c r="J598" s="392">
        <v>1800000</v>
      </c>
      <c r="K598" s="351">
        <v>60</v>
      </c>
      <c r="L598" s="229">
        <v>100</v>
      </c>
      <c r="M598" s="393">
        <f t="shared" si="34"/>
        <v>100</v>
      </c>
      <c r="N598" s="221">
        <f t="shared" si="35"/>
        <v>180000000</v>
      </c>
      <c r="O598" s="219" t="s">
        <v>2508</v>
      </c>
    </row>
    <row r="599" spans="1:15" ht="17" hidden="1" thickTop="1" thickBot="1">
      <c r="A599" s="225" t="e">
        <f t="shared" si="33"/>
        <v>#REF!</v>
      </c>
      <c r="B599" s="321"/>
      <c r="C599" s="225" t="s">
        <v>2222</v>
      </c>
      <c r="D599" s="228">
        <v>156616482222</v>
      </c>
      <c r="E599" s="394" t="s">
        <v>2223</v>
      </c>
      <c r="F599" s="320"/>
      <c r="G599" s="392">
        <v>2</v>
      </c>
      <c r="H599" s="392">
        <v>16000000</v>
      </c>
      <c r="I599" s="392">
        <v>15945722</v>
      </c>
      <c r="J599" s="392">
        <v>15945722</v>
      </c>
      <c r="K599" s="351">
        <v>2</v>
      </c>
      <c r="L599" s="229">
        <v>100</v>
      </c>
      <c r="M599" s="393">
        <f t="shared" si="34"/>
        <v>99.660762500000004</v>
      </c>
      <c r="N599" s="221">
        <f t="shared" si="35"/>
        <v>1600000000</v>
      </c>
      <c r="O599" s="219" t="s">
        <v>2508</v>
      </c>
    </row>
    <row r="600" spans="1:15" ht="17" hidden="1" thickTop="1" thickBot="1">
      <c r="A600" s="225" t="e">
        <f t="shared" si="33"/>
        <v>#REF!</v>
      </c>
      <c r="B600" s="321"/>
      <c r="C600" s="225" t="s">
        <v>2224</v>
      </c>
      <c r="D600" s="228" t="s">
        <v>2225</v>
      </c>
      <c r="E600" s="394" t="s">
        <v>2226</v>
      </c>
      <c r="F600" s="320"/>
      <c r="G600" s="392">
        <v>2</v>
      </c>
      <c r="H600" s="392">
        <v>16000000</v>
      </c>
      <c r="I600" s="392">
        <v>15945722</v>
      </c>
      <c r="J600" s="392">
        <v>15945722</v>
      </c>
      <c r="K600" s="351">
        <v>2</v>
      </c>
      <c r="L600" s="229">
        <v>100</v>
      </c>
      <c r="M600" s="393">
        <f t="shared" si="34"/>
        <v>99.660762500000004</v>
      </c>
      <c r="N600" s="221">
        <f t="shared" si="35"/>
        <v>1600000000</v>
      </c>
      <c r="O600" s="219" t="s">
        <v>2508</v>
      </c>
    </row>
    <row r="601" spans="1:15" ht="17" hidden="1" thickTop="1" thickBot="1">
      <c r="A601" s="225" t="e">
        <f t="shared" si="33"/>
        <v>#REF!</v>
      </c>
      <c r="B601" s="321"/>
      <c r="C601" s="225" t="s">
        <v>2227</v>
      </c>
      <c r="D601" s="228">
        <v>156616482261</v>
      </c>
      <c r="E601" s="394" t="s">
        <v>2228</v>
      </c>
      <c r="F601" s="320"/>
      <c r="G601" s="392">
        <v>1</v>
      </c>
      <c r="H601" s="392">
        <v>250000</v>
      </c>
      <c r="I601" s="392">
        <v>250000</v>
      </c>
      <c r="J601" s="392">
        <v>250000</v>
      </c>
      <c r="K601" s="351">
        <v>1</v>
      </c>
      <c r="L601" s="229">
        <v>100</v>
      </c>
      <c r="M601" s="393">
        <f t="shared" si="34"/>
        <v>100</v>
      </c>
      <c r="N601" s="221">
        <f t="shared" si="35"/>
        <v>25000000</v>
      </c>
      <c r="O601" s="219" t="s">
        <v>2508</v>
      </c>
    </row>
    <row r="602" spans="1:15" ht="17" hidden="1" thickTop="1" thickBot="1">
      <c r="A602" s="225" t="e">
        <f t="shared" si="33"/>
        <v>#REF!</v>
      </c>
      <c r="B602" s="321"/>
      <c r="C602" s="225" t="s">
        <v>2229</v>
      </c>
      <c r="D602" s="228" t="s">
        <v>2230</v>
      </c>
      <c r="E602" s="394" t="s">
        <v>2231</v>
      </c>
      <c r="F602" s="320"/>
      <c r="G602" s="392">
        <v>1</v>
      </c>
      <c r="H602" s="392">
        <v>250000</v>
      </c>
      <c r="I602" s="392">
        <v>250000</v>
      </c>
      <c r="J602" s="392">
        <v>250000</v>
      </c>
      <c r="K602" s="351">
        <v>1</v>
      </c>
      <c r="L602" s="229">
        <v>100</v>
      </c>
      <c r="M602" s="393">
        <f t="shared" si="34"/>
        <v>100</v>
      </c>
      <c r="N602" s="221">
        <f t="shared" si="35"/>
        <v>25000000</v>
      </c>
      <c r="O602" s="219" t="s">
        <v>2508</v>
      </c>
    </row>
    <row r="603" spans="1:15" ht="17" hidden="1" thickTop="1" thickBot="1">
      <c r="A603" s="225" t="e">
        <f t="shared" si="33"/>
        <v>#REF!</v>
      </c>
      <c r="B603" s="321"/>
      <c r="C603" s="225" t="s">
        <v>2232</v>
      </c>
      <c r="D603" s="228">
        <v>156616482270</v>
      </c>
      <c r="E603" s="394" t="s">
        <v>2233</v>
      </c>
      <c r="F603" s="320"/>
      <c r="G603" s="392">
        <v>60</v>
      </c>
      <c r="H603" s="392">
        <v>1800000</v>
      </c>
      <c r="I603" s="392">
        <v>1799983</v>
      </c>
      <c r="J603" s="392">
        <v>1799983</v>
      </c>
      <c r="K603" s="351">
        <v>60</v>
      </c>
      <c r="L603" s="229">
        <v>100</v>
      </c>
      <c r="M603" s="393">
        <f t="shared" si="34"/>
        <v>99.999055555555557</v>
      </c>
      <c r="N603" s="221">
        <f t="shared" si="35"/>
        <v>180000000</v>
      </c>
      <c r="O603" s="219" t="s">
        <v>2508</v>
      </c>
    </row>
    <row r="604" spans="1:15" ht="17" hidden="1" thickTop="1" thickBot="1">
      <c r="A604" s="225" t="e">
        <f t="shared" si="33"/>
        <v>#REF!</v>
      </c>
      <c r="B604" s="321"/>
      <c r="C604" s="225" t="s">
        <v>2234</v>
      </c>
      <c r="D604" s="228" t="s">
        <v>2235</v>
      </c>
      <c r="E604" s="394" t="s">
        <v>2236</v>
      </c>
      <c r="F604" s="320"/>
      <c r="G604" s="392">
        <v>45</v>
      </c>
      <c r="H604" s="392">
        <v>900000</v>
      </c>
      <c r="I604" s="392">
        <v>899992</v>
      </c>
      <c r="J604" s="392">
        <v>899992</v>
      </c>
      <c r="K604" s="351">
        <v>45</v>
      </c>
      <c r="L604" s="229">
        <v>100</v>
      </c>
      <c r="M604" s="393">
        <f t="shared" si="34"/>
        <v>99.999111111111119</v>
      </c>
      <c r="N604" s="221">
        <f t="shared" si="35"/>
        <v>90000000</v>
      </c>
      <c r="O604" s="219" t="s">
        <v>2508</v>
      </c>
    </row>
    <row r="605" spans="1:15" ht="17" hidden="1" thickTop="1" thickBot="1">
      <c r="A605" s="225" t="e">
        <f t="shared" si="33"/>
        <v>#REF!</v>
      </c>
      <c r="B605" s="321"/>
      <c r="C605" s="225" t="s">
        <v>2237</v>
      </c>
      <c r="D605" s="228" t="s">
        <v>2238</v>
      </c>
      <c r="E605" s="394" t="s">
        <v>2239</v>
      </c>
      <c r="F605" s="320"/>
      <c r="G605" s="392">
        <v>45</v>
      </c>
      <c r="H605" s="392">
        <v>900000</v>
      </c>
      <c r="I605" s="392">
        <v>899992</v>
      </c>
      <c r="J605" s="392">
        <v>899992</v>
      </c>
      <c r="K605" s="351">
        <v>45</v>
      </c>
      <c r="L605" s="229">
        <v>100</v>
      </c>
      <c r="M605" s="393">
        <f t="shared" si="34"/>
        <v>99.999111111111119</v>
      </c>
      <c r="N605" s="221">
        <f t="shared" si="35"/>
        <v>90000000</v>
      </c>
      <c r="O605" s="219" t="s">
        <v>2508</v>
      </c>
    </row>
    <row r="606" spans="1:15" ht="17" hidden="1" thickTop="1" thickBot="1">
      <c r="A606" s="225" t="e">
        <f t="shared" si="33"/>
        <v>#REF!</v>
      </c>
      <c r="B606" s="321"/>
      <c r="C606" s="225" t="s">
        <v>2240</v>
      </c>
      <c r="D606" s="228" t="s">
        <v>2241</v>
      </c>
      <c r="E606" s="394" t="s">
        <v>2242</v>
      </c>
      <c r="F606" s="320"/>
      <c r="G606" s="392">
        <v>45</v>
      </c>
      <c r="H606" s="392">
        <v>900000</v>
      </c>
      <c r="I606" s="392">
        <v>899980</v>
      </c>
      <c r="J606" s="392">
        <v>899980</v>
      </c>
      <c r="K606" s="351">
        <v>45</v>
      </c>
      <c r="L606" s="229">
        <v>100</v>
      </c>
      <c r="M606" s="393">
        <f t="shared" si="34"/>
        <v>99.99777777777777</v>
      </c>
      <c r="N606" s="221">
        <f t="shared" si="35"/>
        <v>90000000</v>
      </c>
      <c r="O606" s="219" t="s">
        <v>2508</v>
      </c>
    </row>
    <row r="607" spans="1:15" ht="17" hidden="1" thickTop="1" thickBot="1">
      <c r="A607" s="225" t="e">
        <f t="shared" si="33"/>
        <v>#REF!</v>
      </c>
      <c r="B607" s="321"/>
      <c r="C607" s="225" t="s">
        <v>2243</v>
      </c>
      <c r="D607" s="228" t="s">
        <v>2244</v>
      </c>
      <c r="E607" s="394" t="s">
        <v>2245</v>
      </c>
      <c r="F607" s="320"/>
      <c r="G607" s="392">
        <v>60</v>
      </c>
      <c r="H607" s="392">
        <v>1800000</v>
      </c>
      <c r="I607" s="392">
        <v>1799983</v>
      </c>
      <c r="J607" s="392">
        <v>1799983</v>
      </c>
      <c r="K607" s="351">
        <v>60</v>
      </c>
      <c r="L607" s="229">
        <v>100</v>
      </c>
      <c r="M607" s="393">
        <f t="shared" si="34"/>
        <v>99.999055555555557</v>
      </c>
      <c r="N607" s="221">
        <f t="shared" si="35"/>
        <v>180000000</v>
      </c>
      <c r="O607" s="219" t="s">
        <v>2508</v>
      </c>
    </row>
    <row r="608" spans="1:15" ht="17" hidden="1" thickTop="1" thickBot="1">
      <c r="A608" s="225" t="e">
        <f t="shared" si="33"/>
        <v>#REF!</v>
      </c>
      <c r="B608" s="321"/>
      <c r="C608" s="225" t="s">
        <v>2246</v>
      </c>
      <c r="D608" s="228">
        <v>156616522222</v>
      </c>
      <c r="E608" s="394" t="s">
        <v>2247</v>
      </c>
      <c r="F608" s="320"/>
      <c r="G608" s="392">
        <v>2</v>
      </c>
      <c r="H608" s="392">
        <v>16000000</v>
      </c>
      <c r="I608" s="392">
        <v>16000000</v>
      </c>
      <c r="J608" s="392">
        <v>16000000</v>
      </c>
      <c r="K608" s="351">
        <v>1</v>
      </c>
      <c r="L608" s="229">
        <v>100</v>
      </c>
      <c r="M608" s="393">
        <f t="shared" si="34"/>
        <v>100</v>
      </c>
      <c r="N608" s="221">
        <f t="shared" si="35"/>
        <v>1600000000</v>
      </c>
      <c r="O608" s="219" t="s">
        <v>2508</v>
      </c>
    </row>
    <row r="609" spans="1:15" ht="17" hidden="1" thickTop="1" thickBot="1">
      <c r="A609" s="225" t="e">
        <f t="shared" si="33"/>
        <v>#REF!</v>
      </c>
      <c r="B609" s="321"/>
      <c r="C609" s="225" t="s">
        <v>2248</v>
      </c>
      <c r="D609" s="228" t="s">
        <v>2249</v>
      </c>
      <c r="E609" s="394" t="s">
        <v>2250</v>
      </c>
      <c r="F609" s="320"/>
      <c r="G609" s="392">
        <v>1</v>
      </c>
      <c r="H609" s="392">
        <v>3500000</v>
      </c>
      <c r="I609" s="392">
        <v>3500000</v>
      </c>
      <c r="J609" s="392">
        <v>3500000</v>
      </c>
      <c r="K609" s="351">
        <v>1</v>
      </c>
      <c r="L609" s="229">
        <v>100</v>
      </c>
      <c r="M609" s="393">
        <f t="shared" si="34"/>
        <v>100</v>
      </c>
      <c r="N609" s="221">
        <f t="shared" si="35"/>
        <v>350000000</v>
      </c>
      <c r="O609" s="219" t="s">
        <v>2508</v>
      </c>
    </row>
    <row r="610" spans="1:15" ht="17" hidden="1" thickTop="1" thickBot="1">
      <c r="A610" s="225" t="e">
        <f t="shared" si="33"/>
        <v>#REF!</v>
      </c>
      <c r="B610" s="321"/>
      <c r="C610" s="225" t="s">
        <v>2251</v>
      </c>
      <c r="D610" s="228" t="s">
        <v>2249</v>
      </c>
      <c r="E610" s="394" t="s">
        <v>2252</v>
      </c>
      <c r="F610" s="320"/>
      <c r="G610" s="392">
        <v>1</v>
      </c>
      <c r="H610" s="392">
        <v>3500000</v>
      </c>
      <c r="I610" s="392">
        <v>3500000</v>
      </c>
      <c r="J610" s="392">
        <v>3500000</v>
      </c>
      <c r="K610" s="351">
        <v>1</v>
      </c>
      <c r="L610" s="229">
        <v>100</v>
      </c>
      <c r="M610" s="393">
        <f t="shared" si="34"/>
        <v>100</v>
      </c>
      <c r="N610" s="221">
        <f t="shared" si="35"/>
        <v>350000000</v>
      </c>
      <c r="O610" s="219" t="s">
        <v>2508</v>
      </c>
    </row>
    <row r="611" spans="1:15" ht="17" hidden="1" thickTop="1" thickBot="1">
      <c r="A611" s="225" t="e">
        <f t="shared" si="33"/>
        <v>#REF!</v>
      </c>
      <c r="B611" s="321"/>
      <c r="C611" s="225" t="s">
        <v>2253</v>
      </c>
      <c r="D611" s="228" t="s">
        <v>2254</v>
      </c>
      <c r="E611" s="398" t="s">
        <v>2255</v>
      </c>
      <c r="F611" s="320"/>
      <c r="G611" s="392">
        <v>1</v>
      </c>
      <c r="H611" s="392">
        <v>3500000</v>
      </c>
      <c r="I611" s="392">
        <v>3500000</v>
      </c>
      <c r="J611" s="392">
        <v>3500000</v>
      </c>
      <c r="K611" s="351">
        <v>1</v>
      </c>
      <c r="L611" s="229">
        <v>100</v>
      </c>
      <c r="M611" s="393">
        <f t="shared" si="34"/>
        <v>100</v>
      </c>
      <c r="N611" s="221">
        <f t="shared" si="35"/>
        <v>350000000</v>
      </c>
      <c r="O611" s="219" t="s">
        <v>2508</v>
      </c>
    </row>
    <row r="612" spans="1:15" ht="17" hidden="1" thickTop="1" thickBot="1">
      <c r="A612" s="225" t="e">
        <f t="shared" si="33"/>
        <v>#REF!</v>
      </c>
      <c r="B612" s="321"/>
      <c r="C612" s="225" t="s">
        <v>2256</v>
      </c>
      <c r="D612" s="228">
        <v>15661622261</v>
      </c>
      <c r="E612" s="394" t="s">
        <v>2257</v>
      </c>
      <c r="F612" s="320"/>
      <c r="G612" s="392">
        <v>1</v>
      </c>
      <c r="H612" s="392">
        <v>250000</v>
      </c>
      <c r="I612" s="392">
        <v>250000</v>
      </c>
      <c r="J612" s="392">
        <v>250000</v>
      </c>
      <c r="K612" s="351">
        <v>1</v>
      </c>
      <c r="L612" s="229">
        <v>100</v>
      </c>
      <c r="M612" s="393">
        <f t="shared" si="34"/>
        <v>100</v>
      </c>
      <c r="N612" s="221">
        <f t="shared" si="35"/>
        <v>25000000</v>
      </c>
      <c r="O612" s="219" t="s">
        <v>2508</v>
      </c>
    </row>
    <row r="613" spans="1:15" ht="17" hidden="1" thickTop="1" thickBot="1">
      <c r="A613" s="225">
        <v>43</v>
      </c>
      <c r="B613" s="321"/>
      <c r="C613" s="225" t="s">
        <v>2258</v>
      </c>
      <c r="D613" s="228">
        <v>15661622270</v>
      </c>
      <c r="E613" s="394" t="s">
        <v>2259</v>
      </c>
      <c r="F613" s="320"/>
      <c r="G613" s="392">
        <v>60</v>
      </c>
      <c r="H613" s="392">
        <v>1800000</v>
      </c>
      <c r="I613" s="392">
        <v>1800000</v>
      </c>
      <c r="J613" s="392">
        <v>1800000</v>
      </c>
      <c r="K613" s="351">
        <v>1</v>
      </c>
      <c r="L613" s="229">
        <v>100</v>
      </c>
      <c r="M613" s="393">
        <f t="shared" si="34"/>
        <v>100</v>
      </c>
      <c r="N613" s="221">
        <f t="shared" si="35"/>
        <v>180000000</v>
      </c>
      <c r="O613" s="219" t="s">
        <v>2508</v>
      </c>
    </row>
    <row r="614" spans="1:15" ht="17" hidden="1" thickTop="1" thickBot="1">
      <c r="A614" s="225"/>
      <c r="B614" s="321"/>
      <c r="C614" s="230" t="s">
        <v>2260</v>
      </c>
      <c r="D614" s="230"/>
      <c r="E614" s="230"/>
      <c r="F614" s="320"/>
      <c r="G614" s="396">
        <f>SUM(G578:G613)</f>
        <v>708</v>
      </c>
      <c r="H614" s="396">
        <f>SUM(H578:H613)</f>
        <v>183650000</v>
      </c>
      <c r="I614" s="396">
        <f>SUM(I578:I613)</f>
        <v>172213654</v>
      </c>
      <c r="J614" s="396">
        <f>SUM(J578:J613)</f>
        <v>172213654</v>
      </c>
      <c r="K614" s="396">
        <f>SUM(K578:K613)</f>
        <v>585</v>
      </c>
      <c r="L614" s="232">
        <f>+N614/H614</f>
        <v>94.337054179145113</v>
      </c>
      <c r="M614" s="397">
        <f t="shared" si="34"/>
        <v>93.77274925129322</v>
      </c>
      <c r="N614" s="234">
        <f>SUM(N578:N613)</f>
        <v>17325000000</v>
      </c>
      <c r="O614" s="219" t="s">
        <v>2508</v>
      </c>
    </row>
    <row r="615" spans="1:15" ht="17" hidden="1" thickTop="1" thickBot="1">
      <c r="A615" s="319" t="s">
        <v>530</v>
      </c>
      <c r="B615" s="319"/>
      <c r="C615" s="319" t="s">
        <v>2261</v>
      </c>
      <c r="D615" s="319"/>
      <c r="E615" s="319"/>
      <c r="F615" s="319"/>
      <c r="G615" s="319"/>
      <c r="H615" s="319"/>
      <c r="I615" s="319"/>
      <c r="J615" s="319"/>
      <c r="K615" s="319"/>
      <c r="L615" s="319"/>
      <c r="M615" s="319"/>
      <c r="N615" s="234"/>
      <c r="O615" s="219" t="s">
        <v>2508</v>
      </c>
    </row>
    <row r="616" spans="1:15" ht="17" hidden="1" thickTop="1" thickBot="1">
      <c r="A616" s="225">
        <v>44</v>
      </c>
      <c r="B616" s="321"/>
      <c r="C616" s="225" t="s">
        <v>2262</v>
      </c>
      <c r="D616" s="228">
        <v>204516152230</v>
      </c>
      <c r="E616" s="398" t="s">
        <v>2263</v>
      </c>
      <c r="F616" s="320"/>
      <c r="G616" s="392">
        <v>1</v>
      </c>
      <c r="H616" s="392">
        <v>25000000</v>
      </c>
      <c r="I616" s="392">
        <v>25000000</v>
      </c>
      <c r="J616" s="392">
        <v>25000000</v>
      </c>
      <c r="K616" s="351">
        <v>1</v>
      </c>
      <c r="L616" s="229">
        <v>100</v>
      </c>
      <c r="M616" s="393">
        <f>+J616/H616*100</f>
        <v>100</v>
      </c>
      <c r="N616" s="221">
        <f>+L616*H616</f>
        <v>2500000000</v>
      </c>
      <c r="O616" s="219" t="s">
        <v>2508</v>
      </c>
    </row>
    <row r="617" spans="1:15" ht="17" hidden="1" thickTop="1" thickBot="1">
      <c r="A617" s="225">
        <v>45</v>
      </c>
      <c r="B617" s="321"/>
      <c r="C617" s="225" t="s">
        <v>2264</v>
      </c>
      <c r="D617" s="228">
        <v>20451615240</v>
      </c>
      <c r="E617" s="394" t="s">
        <v>2265</v>
      </c>
      <c r="F617" s="320"/>
      <c r="G617" s="321">
        <v>1</v>
      </c>
      <c r="H617" s="401">
        <v>9000000</v>
      </c>
      <c r="I617" s="392">
        <v>9000000</v>
      </c>
      <c r="J617" s="392">
        <v>9000000</v>
      </c>
      <c r="K617" s="351">
        <v>1</v>
      </c>
      <c r="L617" s="229">
        <v>100</v>
      </c>
      <c r="M617" s="393">
        <f>+J617/H617*100</f>
        <v>100</v>
      </c>
      <c r="N617" s="221">
        <f>+L617*H617</f>
        <v>900000000</v>
      </c>
      <c r="O617" s="219" t="s">
        <v>2508</v>
      </c>
    </row>
    <row r="618" spans="1:15" ht="17" hidden="1" thickTop="1" thickBot="1">
      <c r="A618" s="225"/>
      <c r="B618" s="321"/>
      <c r="C618" s="230" t="s">
        <v>2266</v>
      </c>
      <c r="D618" s="230"/>
      <c r="E618" s="230"/>
      <c r="F618" s="230"/>
      <c r="G618" s="402">
        <f>SUM(G616:G617)</f>
        <v>2</v>
      </c>
      <c r="H618" s="403">
        <f>SUM(H616:H617)</f>
        <v>34000000</v>
      </c>
      <c r="I618" s="403">
        <f>SUM(I616:I617)</f>
        <v>34000000</v>
      </c>
      <c r="J618" s="403">
        <f>SUM(J616:J617)</f>
        <v>34000000</v>
      </c>
      <c r="K618" s="403">
        <f>SUM(K616:K617)</f>
        <v>2</v>
      </c>
      <c r="L618" s="232">
        <f>+N618/H618</f>
        <v>100</v>
      </c>
      <c r="M618" s="404">
        <f>+J618/H618*100</f>
        <v>100</v>
      </c>
      <c r="N618" s="234">
        <f>SUM(N616:N617)</f>
        <v>3400000000</v>
      </c>
      <c r="O618" s="219" t="s">
        <v>2508</v>
      </c>
    </row>
    <row r="619" spans="1:15" ht="17" hidden="1" thickTop="1" thickBot="1">
      <c r="A619" s="319" t="s">
        <v>251</v>
      </c>
      <c r="B619" s="319"/>
      <c r="C619" s="319" t="s">
        <v>2267</v>
      </c>
      <c r="D619" s="319"/>
      <c r="E619" s="319"/>
      <c r="F619" s="319"/>
      <c r="G619" s="319"/>
      <c r="H619" s="319"/>
      <c r="I619" s="319"/>
      <c r="J619" s="319"/>
      <c r="K619" s="319"/>
      <c r="L619" s="319"/>
      <c r="M619" s="319"/>
      <c r="N619" s="234"/>
      <c r="O619" s="219" t="s">
        <v>2508</v>
      </c>
    </row>
    <row r="620" spans="1:15" ht="17" hidden="1" thickTop="1" thickBot="1">
      <c r="A620" s="225">
        <v>46</v>
      </c>
      <c r="B620" s="321"/>
      <c r="C620" s="225" t="s">
        <v>2268</v>
      </c>
      <c r="D620" s="228">
        <v>224516152021</v>
      </c>
      <c r="E620" s="394" t="s">
        <v>2269</v>
      </c>
      <c r="F620" s="320"/>
      <c r="G620" s="321">
        <v>1</v>
      </c>
      <c r="H620" s="401">
        <v>6000000</v>
      </c>
      <c r="I620" s="401">
        <v>6000000</v>
      </c>
      <c r="J620" s="401">
        <v>6000000</v>
      </c>
      <c r="K620" s="351">
        <v>1</v>
      </c>
      <c r="L620" s="229">
        <v>100</v>
      </c>
      <c r="M620" s="393">
        <f>+J620/H620*100</f>
        <v>100</v>
      </c>
      <c r="N620" s="221">
        <f>+L620*H620</f>
        <v>600000000</v>
      </c>
      <c r="O620" s="219" t="s">
        <v>2508</v>
      </c>
    </row>
    <row r="621" spans="1:15" ht="17" hidden="1" thickTop="1" thickBot="1">
      <c r="A621" s="225">
        <v>47</v>
      </c>
      <c r="B621" s="321"/>
      <c r="C621" s="225" t="s">
        <v>2270</v>
      </c>
      <c r="D621" s="228">
        <v>224516152220</v>
      </c>
      <c r="E621" s="394" t="s">
        <v>2271</v>
      </c>
      <c r="F621" s="320"/>
      <c r="G621" s="392">
        <v>1</v>
      </c>
      <c r="H621" s="392">
        <v>55000000</v>
      </c>
      <c r="I621" s="392">
        <v>54970726</v>
      </c>
      <c r="J621" s="392">
        <v>54970726</v>
      </c>
      <c r="K621" s="351">
        <v>1</v>
      </c>
      <c r="L621" s="229">
        <v>100</v>
      </c>
      <c r="M621" s="393">
        <f>+J621/H621*100</f>
        <v>99.946774545454545</v>
      </c>
      <c r="N621" s="221">
        <f>+L621*H621</f>
        <v>5500000000</v>
      </c>
      <c r="O621" s="219" t="s">
        <v>2508</v>
      </c>
    </row>
    <row r="622" spans="1:15" ht="17" hidden="1" thickTop="1" thickBot="1">
      <c r="A622" s="225">
        <f>+A621+1</f>
        <v>48</v>
      </c>
      <c r="B622" s="321"/>
      <c r="C622" s="225" t="s">
        <v>2272</v>
      </c>
      <c r="D622" s="228" t="s">
        <v>2273</v>
      </c>
      <c r="E622" s="394" t="s">
        <v>2274</v>
      </c>
      <c r="F622" s="320"/>
      <c r="G622" s="392">
        <v>1</v>
      </c>
      <c r="H622" s="392">
        <v>130000000</v>
      </c>
      <c r="I622" s="392">
        <v>130000000</v>
      </c>
      <c r="J622" s="392">
        <v>130000000</v>
      </c>
      <c r="K622" s="351">
        <v>1</v>
      </c>
      <c r="L622" s="229">
        <v>100</v>
      </c>
      <c r="M622" s="393">
        <f>+J622/H622*100</f>
        <v>100</v>
      </c>
      <c r="N622" s="221">
        <f>+L622*H622</f>
        <v>13000000000</v>
      </c>
      <c r="O622" s="219" t="s">
        <v>2508</v>
      </c>
    </row>
    <row r="623" spans="1:15" ht="17" hidden="1" thickTop="1" thickBot="1">
      <c r="A623" s="225"/>
      <c r="B623" s="321"/>
      <c r="C623" s="230" t="s">
        <v>2275</v>
      </c>
      <c r="D623" s="230"/>
      <c r="E623" s="230"/>
      <c r="F623" s="392"/>
      <c r="G623" s="396">
        <f>SUM(G620:G621)</f>
        <v>2</v>
      </c>
      <c r="H623" s="403">
        <f>SUM(H620:H622)</f>
        <v>191000000</v>
      </c>
      <c r="I623" s="403">
        <f>SUM(I620:I622)</f>
        <v>190970726</v>
      </c>
      <c r="J623" s="403">
        <f>SUM(J620:J622)</f>
        <v>190970726</v>
      </c>
      <c r="K623" s="403">
        <f>SUM(K620:K621)</f>
        <v>2</v>
      </c>
      <c r="L623" s="232">
        <f>+N623/H623</f>
        <v>100</v>
      </c>
      <c r="M623" s="397">
        <f>+J623/H623*100</f>
        <v>99.984673298429314</v>
      </c>
      <c r="N623" s="234">
        <f>SUM(N620:N622)</f>
        <v>19100000000</v>
      </c>
      <c r="O623" s="219" t="s">
        <v>2508</v>
      </c>
    </row>
    <row r="624" spans="1:15" ht="17" hidden="1" thickTop="1" thickBot="1">
      <c r="A624" s="319" t="s">
        <v>220</v>
      </c>
      <c r="B624" s="319"/>
      <c r="C624" s="319" t="s">
        <v>2276</v>
      </c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O624" s="219" t="s">
        <v>2508</v>
      </c>
    </row>
    <row r="625" spans="1:15" ht="17" hidden="1" thickTop="1" thickBot="1">
      <c r="A625" s="225">
        <f>+A622+1</f>
        <v>49</v>
      </c>
      <c r="B625" s="321"/>
      <c r="C625" s="225" t="s">
        <v>2277</v>
      </c>
      <c r="D625" s="228">
        <v>254516152222</v>
      </c>
      <c r="E625" s="394" t="s">
        <v>2278</v>
      </c>
      <c r="F625" s="320"/>
      <c r="G625" s="392">
        <v>2</v>
      </c>
      <c r="H625" s="392">
        <v>18000000</v>
      </c>
      <c r="I625" s="392">
        <v>18000000</v>
      </c>
      <c r="J625" s="392">
        <v>18000000</v>
      </c>
      <c r="K625" s="351">
        <v>2</v>
      </c>
      <c r="L625" s="229">
        <v>100</v>
      </c>
      <c r="M625" s="393">
        <f>+J625/H625*100</f>
        <v>100</v>
      </c>
      <c r="N625" s="221">
        <f>+L625*H625</f>
        <v>1800000000</v>
      </c>
      <c r="O625" s="219" t="s">
        <v>2508</v>
      </c>
    </row>
    <row r="626" spans="1:15" ht="17" hidden="1" thickTop="1" thickBot="1">
      <c r="A626" s="225">
        <f>+A625+1</f>
        <v>50</v>
      </c>
      <c r="B626" s="321"/>
      <c r="C626" s="225" t="s">
        <v>2279</v>
      </c>
      <c r="D626" s="228" t="s">
        <v>2280</v>
      </c>
      <c r="E626" s="398" t="s">
        <v>2281</v>
      </c>
      <c r="F626" s="320"/>
      <c r="G626" s="392">
        <v>1</v>
      </c>
      <c r="H626" s="392">
        <v>30000000</v>
      </c>
      <c r="I626" s="392">
        <v>29831669</v>
      </c>
      <c r="J626" s="392">
        <v>29831669</v>
      </c>
      <c r="K626" s="351">
        <v>1</v>
      </c>
      <c r="L626" s="229">
        <v>100</v>
      </c>
      <c r="M626" s="393">
        <f t="shared" ref="M626:M651" si="36">+J626/H626*100</f>
        <v>99.438896666666665</v>
      </c>
      <c r="N626" s="221">
        <f t="shared" ref="N626:N650" si="37">+L626*H626</f>
        <v>3000000000</v>
      </c>
      <c r="O626" s="219" t="s">
        <v>2508</v>
      </c>
    </row>
    <row r="627" spans="1:15" ht="17" hidden="1" thickTop="1" thickBot="1">
      <c r="A627" s="225">
        <f>+A626+1</f>
        <v>51</v>
      </c>
      <c r="B627" s="321"/>
      <c r="C627" s="225" t="s">
        <v>2282</v>
      </c>
      <c r="D627" s="228">
        <v>254516152240</v>
      </c>
      <c r="E627" s="394" t="s">
        <v>2283</v>
      </c>
      <c r="F627" s="320"/>
      <c r="G627" s="392">
        <v>1</v>
      </c>
      <c r="H627" s="392">
        <v>350000</v>
      </c>
      <c r="I627" s="392">
        <v>350000</v>
      </c>
      <c r="J627" s="392">
        <v>350000</v>
      </c>
      <c r="K627" s="351">
        <v>1</v>
      </c>
      <c r="L627" s="229">
        <v>100</v>
      </c>
      <c r="M627" s="393">
        <f t="shared" si="36"/>
        <v>100</v>
      </c>
      <c r="N627" s="221">
        <f t="shared" si="37"/>
        <v>35000000</v>
      </c>
      <c r="O627" s="219" t="s">
        <v>2508</v>
      </c>
    </row>
    <row r="628" spans="1:15" ht="17" hidden="1" thickTop="1" thickBot="1">
      <c r="A628" s="221">
        <v>52</v>
      </c>
      <c r="B628" s="321"/>
      <c r="C628" s="225" t="s">
        <v>2284</v>
      </c>
      <c r="D628" s="228">
        <v>254516152243</v>
      </c>
      <c r="E628" s="394" t="s">
        <v>2285</v>
      </c>
      <c r="F628" s="320"/>
      <c r="G628" s="392">
        <v>1</v>
      </c>
      <c r="H628" s="392">
        <v>7500000</v>
      </c>
      <c r="I628" s="392">
        <v>7483340</v>
      </c>
      <c r="J628" s="392">
        <v>7483340</v>
      </c>
      <c r="K628" s="351">
        <v>1</v>
      </c>
      <c r="L628" s="229">
        <v>100</v>
      </c>
      <c r="M628" s="393">
        <f t="shared" si="36"/>
        <v>99.777866666666668</v>
      </c>
      <c r="N628" s="221">
        <f t="shared" si="37"/>
        <v>750000000</v>
      </c>
      <c r="O628" s="219" t="s">
        <v>2508</v>
      </c>
    </row>
    <row r="629" spans="1:15" ht="17" hidden="1" thickTop="1" thickBot="1">
      <c r="A629" s="225">
        <v>53</v>
      </c>
      <c r="B629" s="321"/>
      <c r="C629" s="225" t="s">
        <v>2286</v>
      </c>
      <c r="D629" s="228">
        <v>254516152276</v>
      </c>
      <c r="E629" s="394" t="s">
        <v>2287</v>
      </c>
      <c r="F629" s="320"/>
      <c r="G629" s="392">
        <v>1</v>
      </c>
      <c r="H629" s="392">
        <v>2000000</v>
      </c>
      <c r="I629" s="392">
        <v>2000000</v>
      </c>
      <c r="J629" s="392">
        <v>2000000</v>
      </c>
      <c r="K629" s="351">
        <v>1</v>
      </c>
      <c r="L629" s="229">
        <v>100</v>
      </c>
      <c r="M629" s="393">
        <f t="shared" si="36"/>
        <v>100</v>
      </c>
      <c r="N629" s="221">
        <f t="shared" si="37"/>
        <v>200000000</v>
      </c>
      <c r="O629" s="219" t="s">
        <v>2508</v>
      </c>
    </row>
    <row r="630" spans="1:15" ht="17" hidden="1" thickTop="1" thickBot="1">
      <c r="A630" s="225">
        <v>54</v>
      </c>
      <c r="B630" s="321"/>
      <c r="C630" s="225" t="s">
        <v>2288</v>
      </c>
      <c r="D630" s="228">
        <v>254516152279</v>
      </c>
      <c r="E630" s="394" t="s">
        <v>2289</v>
      </c>
      <c r="F630" s="320"/>
      <c r="G630" s="392">
        <v>1</v>
      </c>
      <c r="H630" s="392">
        <v>2000000</v>
      </c>
      <c r="I630" s="392">
        <v>2000000</v>
      </c>
      <c r="J630" s="392">
        <v>2000000</v>
      </c>
      <c r="K630" s="351">
        <v>1</v>
      </c>
      <c r="L630" s="229">
        <v>100</v>
      </c>
      <c r="M630" s="393">
        <f t="shared" si="36"/>
        <v>100</v>
      </c>
      <c r="N630" s="221">
        <f t="shared" si="37"/>
        <v>200000000</v>
      </c>
      <c r="O630" s="219" t="s">
        <v>2508</v>
      </c>
    </row>
    <row r="631" spans="1:15" ht="17" hidden="1" thickTop="1" thickBot="1">
      <c r="A631" s="225">
        <v>55</v>
      </c>
      <c r="B631" s="321"/>
      <c r="C631" s="225" t="s">
        <v>2290</v>
      </c>
      <c r="D631" s="228">
        <v>255416022260</v>
      </c>
      <c r="E631" s="394" t="s">
        <v>2291</v>
      </c>
      <c r="F631" s="320"/>
      <c r="G631" s="392">
        <v>1</v>
      </c>
      <c r="H631" s="392">
        <v>1800000</v>
      </c>
      <c r="I631" s="392">
        <v>1800000</v>
      </c>
      <c r="J631" s="392">
        <v>1800000</v>
      </c>
      <c r="K631" s="351">
        <v>1</v>
      </c>
      <c r="L631" s="229">
        <v>100</v>
      </c>
      <c r="M631" s="393">
        <f t="shared" si="36"/>
        <v>100</v>
      </c>
      <c r="N631" s="221">
        <f t="shared" si="37"/>
        <v>180000000</v>
      </c>
      <c r="O631" s="219" t="s">
        <v>2508</v>
      </c>
    </row>
    <row r="632" spans="1:15" ht="17" hidden="1" thickTop="1" thickBot="1">
      <c r="A632" s="225">
        <v>56</v>
      </c>
      <c r="B632" s="321"/>
      <c r="C632" s="225" t="s">
        <v>2292</v>
      </c>
      <c r="D632" s="228">
        <v>255416222703</v>
      </c>
      <c r="E632" s="394" t="s">
        <v>2293</v>
      </c>
      <c r="F632" s="320"/>
      <c r="G632" s="392">
        <v>1</v>
      </c>
      <c r="H632" s="392">
        <v>1800000</v>
      </c>
      <c r="I632" s="392">
        <v>1800000</v>
      </c>
      <c r="J632" s="392">
        <v>1800000</v>
      </c>
      <c r="K632" s="351">
        <v>1</v>
      </c>
      <c r="L632" s="229">
        <v>100</v>
      </c>
      <c r="M632" s="393">
        <f t="shared" si="36"/>
        <v>100</v>
      </c>
      <c r="N632" s="221">
        <f t="shared" si="37"/>
        <v>180000000</v>
      </c>
      <c r="O632" s="219" t="s">
        <v>2508</v>
      </c>
    </row>
    <row r="633" spans="1:15" ht="17" hidden="1" thickTop="1" thickBot="1">
      <c r="A633" s="225">
        <v>57</v>
      </c>
      <c r="B633" s="321"/>
      <c r="C633" s="225" t="s">
        <v>2294</v>
      </c>
      <c r="D633" s="228">
        <v>255516402279</v>
      </c>
      <c r="E633" s="394" t="s">
        <v>2295</v>
      </c>
      <c r="F633" s="320"/>
      <c r="G633" s="392">
        <v>1</v>
      </c>
      <c r="H633" s="392">
        <v>2000000</v>
      </c>
      <c r="I633" s="392">
        <v>2000000</v>
      </c>
      <c r="J633" s="392">
        <v>2000000</v>
      </c>
      <c r="K633" s="351">
        <v>1</v>
      </c>
      <c r="L633" s="229">
        <v>100</v>
      </c>
      <c r="M633" s="393">
        <f t="shared" si="36"/>
        <v>100</v>
      </c>
      <c r="N633" s="221">
        <f t="shared" si="37"/>
        <v>200000000</v>
      </c>
      <c r="O633" s="219" t="s">
        <v>2508</v>
      </c>
    </row>
    <row r="634" spans="1:15" ht="17" hidden="1" thickTop="1" thickBot="1">
      <c r="A634" s="225">
        <v>58</v>
      </c>
      <c r="B634" s="321"/>
      <c r="C634" s="225" t="s">
        <v>2296</v>
      </c>
      <c r="D634" s="228">
        <v>255516482270</v>
      </c>
      <c r="E634" s="394" t="s">
        <v>2297</v>
      </c>
      <c r="F634" s="320"/>
      <c r="G634" s="392">
        <v>1</v>
      </c>
      <c r="H634" s="392">
        <v>2000000</v>
      </c>
      <c r="I634" s="392">
        <v>2000000</v>
      </c>
      <c r="J634" s="392">
        <v>2000000</v>
      </c>
      <c r="K634" s="351">
        <v>1</v>
      </c>
      <c r="L634" s="229">
        <v>100</v>
      </c>
      <c r="M634" s="393">
        <f t="shared" si="36"/>
        <v>100</v>
      </c>
      <c r="N634" s="221">
        <f t="shared" si="37"/>
        <v>200000000</v>
      </c>
      <c r="O634" s="219" t="s">
        <v>2508</v>
      </c>
    </row>
    <row r="635" spans="1:15" ht="17" hidden="1" thickTop="1" thickBot="1">
      <c r="A635" s="225">
        <v>59</v>
      </c>
      <c r="B635" s="321"/>
      <c r="C635" s="225" t="s">
        <v>2298</v>
      </c>
      <c r="D635" s="228" t="s">
        <v>2299</v>
      </c>
      <c r="E635" s="394" t="s">
        <v>2300</v>
      </c>
      <c r="F635" s="320"/>
      <c r="G635" s="392">
        <v>60</v>
      </c>
      <c r="H635" s="392">
        <v>1800000</v>
      </c>
      <c r="I635" s="392">
        <v>1800000</v>
      </c>
      <c r="J635" s="392">
        <v>1800000</v>
      </c>
      <c r="K635" s="351">
        <v>60</v>
      </c>
      <c r="L635" s="229">
        <v>100</v>
      </c>
      <c r="M635" s="393">
        <f t="shared" si="36"/>
        <v>100</v>
      </c>
      <c r="N635" s="221">
        <f t="shared" si="37"/>
        <v>180000000</v>
      </c>
      <c r="O635" s="219" t="s">
        <v>2508</v>
      </c>
    </row>
    <row r="636" spans="1:15" ht="17" hidden="1" thickTop="1" thickBot="1">
      <c r="A636" s="225">
        <v>60</v>
      </c>
      <c r="B636" s="321"/>
      <c r="C636" s="225" t="s">
        <v>2301</v>
      </c>
      <c r="D636" s="228">
        <v>255516522279</v>
      </c>
      <c r="E636" s="394" t="s">
        <v>2302</v>
      </c>
      <c r="F636" s="320"/>
      <c r="G636" s="392">
        <v>1</v>
      </c>
      <c r="H636" s="392">
        <v>2000000</v>
      </c>
      <c r="I636" s="392">
        <v>1999995</v>
      </c>
      <c r="J636" s="392">
        <v>1999995</v>
      </c>
      <c r="K636" s="351">
        <v>1</v>
      </c>
      <c r="L636" s="229">
        <v>100</v>
      </c>
      <c r="M636" s="393">
        <f t="shared" si="36"/>
        <v>99.999749999999992</v>
      </c>
      <c r="N636" s="221">
        <f t="shared" si="37"/>
        <v>200000000</v>
      </c>
      <c r="O636" s="219" t="s">
        <v>2508</v>
      </c>
    </row>
    <row r="637" spans="1:15" ht="17" hidden="1" thickTop="1" thickBot="1">
      <c r="A637" s="225">
        <v>61</v>
      </c>
      <c r="B637" s="321"/>
      <c r="C637" s="225" t="s">
        <v>2303</v>
      </c>
      <c r="D637" s="228">
        <v>255516402260</v>
      </c>
      <c r="E637" s="394" t="s">
        <v>2304</v>
      </c>
      <c r="F637" s="320"/>
      <c r="G637" s="392">
        <v>1</v>
      </c>
      <c r="H637" s="392">
        <v>2500000</v>
      </c>
      <c r="I637" s="392">
        <v>2500000</v>
      </c>
      <c r="J637" s="392">
        <v>2500000</v>
      </c>
      <c r="K637" s="351">
        <v>1</v>
      </c>
      <c r="L637" s="229">
        <v>100</v>
      </c>
      <c r="M637" s="393">
        <f t="shared" si="36"/>
        <v>100</v>
      </c>
      <c r="N637" s="221">
        <f t="shared" si="37"/>
        <v>250000000</v>
      </c>
      <c r="O637" s="219" t="s">
        <v>2508</v>
      </c>
    </row>
    <row r="638" spans="1:15" ht="17" hidden="1" thickTop="1" thickBot="1">
      <c r="A638" s="225">
        <v>62</v>
      </c>
      <c r="B638" s="321"/>
      <c r="C638" s="225" t="s">
        <v>2305</v>
      </c>
      <c r="D638" s="228">
        <v>255716482240</v>
      </c>
      <c r="E638" s="394" t="s">
        <v>2306</v>
      </c>
      <c r="F638" s="320"/>
      <c r="G638" s="392">
        <v>1</v>
      </c>
      <c r="H638" s="392">
        <v>350000</v>
      </c>
      <c r="I638" s="392">
        <v>350000</v>
      </c>
      <c r="J638" s="392">
        <v>350000</v>
      </c>
      <c r="K638" s="351">
        <v>1</v>
      </c>
      <c r="L638" s="229">
        <v>100</v>
      </c>
      <c r="M638" s="393">
        <f t="shared" si="36"/>
        <v>100</v>
      </c>
      <c r="N638" s="221">
        <f t="shared" si="37"/>
        <v>35000000</v>
      </c>
      <c r="O638" s="219" t="s">
        <v>2508</v>
      </c>
    </row>
    <row r="639" spans="1:15" ht="17" hidden="1" thickTop="1" thickBot="1">
      <c r="A639" s="225">
        <v>63</v>
      </c>
      <c r="B639" s="321"/>
      <c r="C639" s="225" t="s">
        <v>2307</v>
      </c>
      <c r="D639" s="228">
        <v>255716482270</v>
      </c>
      <c r="E639" s="394" t="s">
        <v>2308</v>
      </c>
      <c r="F639" s="320"/>
      <c r="G639" s="392">
        <v>60</v>
      </c>
      <c r="H639" s="392">
        <v>1800000</v>
      </c>
      <c r="I639" s="392">
        <v>1800000</v>
      </c>
      <c r="J639" s="392">
        <v>1800000</v>
      </c>
      <c r="K639" s="351">
        <v>60</v>
      </c>
      <c r="L639" s="229">
        <v>100</v>
      </c>
      <c r="M639" s="393">
        <f t="shared" si="36"/>
        <v>100</v>
      </c>
      <c r="N639" s="221">
        <f t="shared" si="37"/>
        <v>180000000</v>
      </c>
      <c r="O639" s="219" t="s">
        <v>2508</v>
      </c>
    </row>
    <row r="640" spans="1:15" ht="17" hidden="1" thickTop="1" thickBot="1">
      <c r="A640" s="225">
        <v>64</v>
      </c>
      <c r="B640" s="321"/>
      <c r="C640" s="225" t="s">
        <v>2309</v>
      </c>
      <c r="D640" s="228">
        <v>255716482276</v>
      </c>
      <c r="E640" s="394" t="s">
        <v>2310</v>
      </c>
      <c r="F640" s="320"/>
      <c r="G640" s="321">
        <v>1</v>
      </c>
      <c r="H640" s="401">
        <v>2000000</v>
      </c>
      <c r="I640" s="392">
        <v>2000000</v>
      </c>
      <c r="J640" s="392">
        <v>2000000</v>
      </c>
      <c r="K640" s="351">
        <v>1</v>
      </c>
      <c r="L640" s="229">
        <v>100</v>
      </c>
      <c r="M640" s="393">
        <f t="shared" si="36"/>
        <v>100</v>
      </c>
      <c r="N640" s="221">
        <f t="shared" si="37"/>
        <v>200000000</v>
      </c>
      <c r="O640" s="219" t="s">
        <v>2508</v>
      </c>
    </row>
    <row r="641" spans="1:15" ht="17" hidden="1" thickTop="1" thickBot="1">
      <c r="A641" s="225">
        <v>65</v>
      </c>
      <c r="B641" s="321"/>
      <c r="C641" s="225" t="s">
        <v>2311</v>
      </c>
      <c r="D641" s="228">
        <v>255716482279</v>
      </c>
      <c r="E641" s="394" t="s">
        <v>2312</v>
      </c>
      <c r="F641" s="320"/>
      <c r="G641" s="392">
        <v>1</v>
      </c>
      <c r="H641" s="392">
        <v>4500000</v>
      </c>
      <c r="I641" s="392">
        <v>4500000</v>
      </c>
      <c r="J641" s="392">
        <v>4500000</v>
      </c>
      <c r="K641" s="351">
        <v>1</v>
      </c>
      <c r="L641" s="229">
        <v>100</v>
      </c>
      <c r="M641" s="393">
        <f t="shared" si="36"/>
        <v>100</v>
      </c>
      <c r="N641" s="221">
        <f t="shared" si="37"/>
        <v>450000000</v>
      </c>
      <c r="O641" s="219" t="s">
        <v>2508</v>
      </c>
    </row>
    <row r="642" spans="1:15" ht="17" hidden="1" thickTop="1" thickBot="1">
      <c r="A642" s="225">
        <v>66</v>
      </c>
      <c r="B642" s="321"/>
      <c r="C642" s="225" t="s">
        <v>2313</v>
      </c>
      <c r="D642" s="228" t="s">
        <v>2314</v>
      </c>
      <c r="E642" s="394" t="s">
        <v>2315</v>
      </c>
      <c r="F642" s="320"/>
      <c r="G642" s="392">
        <v>1</v>
      </c>
      <c r="H642" s="392">
        <v>2000000</v>
      </c>
      <c r="I642" s="392">
        <v>2000000</v>
      </c>
      <c r="J642" s="392">
        <v>2000000</v>
      </c>
      <c r="K642" s="351">
        <v>1</v>
      </c>
      <c r="L642" s="229">
        <v>100</v>
      </c>
      <c r="M642" s="393">
        <f t="shared" si="36"/>
        <v>100</v>
      </c>
      <c r="N642" s="221">
        <f t="shared" si="37"/>
        <v>200000000</v>
      </c>
      <c r="O642" s="219" t="s">
        <v>2508</v>
      </c>
    </row>
    <row r="643" spans="1:15" ht="17" hidden="1" thickTop="1" thickBot="1">
      <c r="A643" s="225">
        <v>67</v>
      </c>
      <c r="B643" s="321"/>
      <c r="C643" s="225" t="s">
        <v>2316</v>
      </c>
      <c r="D643" s="228">
        <v>256616152222</v>
      </c>
      <c r="E643" s="394" t="s">
        <v>2317</v>
      </c>
      <c r="F643" s="320"/>
      <c r="G643" s="392">
        <v>2</v>
      </c>
      <c r="H643" s="392">
        <v>18000000</v>
      </c>
      <c r="I643" s="392">
        <v>18000000</v>
      </c>
      <c r="J643" s="392">
        <v>18000000</v>
      </c>
      <c r="K643" s="351">
        <v>2</v>
      </c>
      <c r="L643" s="229">
        <v>100</v>
      </c>
      <c r="M643" s="393">
        <f t="shared" si="36"/>
        <v>100</v>
      </c>
      <c r="N643" s="221">
        <f t="shared" si="37"/>
        <v>1800000000</v>
      </c>
      <c r="O643" s="219" t="s">
        <v>2508</v>
      </c>
    </row>
    <row r="644" spans="1:15" ht="17" hidden="1" thickTop="1" thickBot="1">
      <c r="A644" s="225">
        <v>68</v>
      </c>
      <c r="B644" s="321"/>
      <c r="C644" s="225" t="s">
        <v>2318</v>
      </c>
      <c r="D644" s="228" t="s">
        <v>2319</v>
      </c>
      <c r="E644" s="394" t="s">
        <v>2320</v>
      </c>
      <c r="F644" s="320"/>
      <c r="G644" s="392">
        <v>2</v>
      </c>
      <c r="H644" s="392">
        <v>18000000</v>
      </c>
      <c r="I644" s="392">
        <v>17779275</v>
      </c>
      <c r="J644" s="392">
        <v>17779275</v>
      </c>
      <c r="K644" s="351">
        <v>2</v>
      </c>
      <c r="L644" s="229">
        <v>100</v>
      </c>
      <c r="M644" s="393">
        <f t="shared" si="36"/>
        <v>98.773750000000007</v>
      </c>
      <c r="N644" s="221">
        <f t="shared" si="37"/>
        <v>1800000000</v>
      </c>
      <c r="O644" s="219" t="s">
        <v>2508</v>
      </c>
    </row>
    <row r="645" spans="1:15" ht="17" hidden="1" thickTop="1" thickBot="1">
      <c r="A645" s="225">
        <v>69</v>
      </c>
      <c r="B645" s="321"/>
      <c r="C645" s="225" t="s">
        <v>2321</v>
      </c>
      <c r="D645" s="228" t="s">
        <v>2322</v>
      </c>
      <c r="E645" s="394" t="s">
        <v>2323</v>
      </c>
      <c r="F645" s="320"/>
      <c r="G645" s="392">
        <v>2</v>
      </c>
      <c r="H645" s="392">
        <v>18000000</v>
      </c>
      <c r="I645" s="392">
        <v>17900000</v>
      </c>
      <c r="J645" s="392">
        <v>17900000</v>
      </c>
      <c r="K645" s="351">
        <v>2</v>
      </c>
      <c r="L645" s="229">
        <v>100</v>
      </c>
      <c r="M645" s="393">
        <f t="shared" si="36"/>
        <v>99.444444444444443</v>
      </c>
      <c r="N645" s="221">
        <f t="shared" si="37"/>
        <v>1800000000</v>
      </c>
      <c r="O645" s="219" t="s">
        <v>2508</v>
      </c>
    </row>
    <row r="646" spans="1:15" ht="17" hidden="1" thickTop="1" thickBot="1">
      <c r="A646" s="225">
        <v>70</v>
      </c>
      <c r="B646" s="321"/>
      <c r="C646" s="225" t="s">
        <v>2324</v>
      </c>
      <c r="D646" s="228" t="s">
        <v>2325</v>
      </c>
      <c r="E646" s="394" t="s">
        <v>2326</v>
      </c>
      <c r="F646" s="320"/>
      <c r="G646" s="392">
        <v>2</v>
      </c>
      <c r="H646" s="392">
        <v>18000000</v>
      </c>
      <c r="I646" s="392">
        <v>17960300</v>
      </c>
      <c r="J646" s="392">
        <v>17960300</v>
      </c>
      <c r="K646" s="351">
        <v>2</v>
      </c>
      <c r="L646" s="229">
        <v>100</v>
      </c>
      <c r="M646" s="393">
        <f t="shared" si="36"/>
        <v>99.779444444444437</v>
      </c>
      <c r="N646" s="221">
        <f t="shared" si="37"/>
        <v>1800000000</v>
      </c>
      <c r="O646" s="219" t="s">
        <v>2508</v>
      </c>
    </row>
    <row r="647" spans="1:15" ht="17" hidden="1" thickTop="1" thickBot="1">
      <c r="A647" s="225">
        <v>71</v>
      </c>
      <c r="B647" s="321"/>
      <c r="C647" s="225" t="s">
        <v>2327</v>
      </c>
      <c r="D647" s="228">
        <v>256616162270</v>
      </c>
      <c r="E647" s="394" t="s">
        <v>2328</v>
      </c>
      <c r="F647" s="320"/>
      <c r="G647" s="392">
        <v>60</v>
      </c>
      <c r="H647" s="392">
        <v>2000000</v>
      </c>
      <c r="I647" s="392">
        <v>2000000</v>
      </c>
      <c r="J647" s="392">
        <v>2000000</v>
      </c>
      <c r="K647" s="351">
        <v>60</v>
      </c>
      <c r="L647" s="229">
        <v>100</v>
      </c>
      <c r="M647" s="393">
        <f t="shared" si="36"/>
        <v>100</v>
      </c>
      <c r="N647" s="221">
        <f t="shared" si="37"/>
        <v>200000000</v>
      </c>
      <c r="O647" s="219" t="s">
        <v>2508</v>
      </c>
    </row>
    <row r="648" spans="1:15" ht="17" hidden="1" thickTop="1" thickBot="1">
      <c r="A648" s="225">
        <v>72</v>
      </c>
      <c r="B648" s="321"/>
      <c r="C648" s="225" t="s">
        <v>2329</v>
      </c>
      <c r="D648" s="228" t="s">
        <v>2330</v>
      </c>
      <c r="E648" s="394" t="s">
        <v>2331</v>
      </c>
      <c r="F648" s="320"/>
      <c r="G648" s="392">
        <v>60</v>
      </c>
      <c r="H648" s="392">
        <v>2000000</v>
      </c>
      <c r="I648" s="392">
        <v>2000000</v>
      </c>
      <c r="J648" s="392">
        <v>2000000</v>
      </c>
      <c r="K648" s="351">
        <v>60</v>
      </c>
      <c r="L648" s="229">
        <v>100</v>
      </c>
      <c r="M648" s="393">
        <f t="shared" si="36"/>
        <v>100</v>
      </c>
      <c r="N648" s="221">
        <f t="shared" si="37"/>
        <v>200000000</v>
      </c>
      <c r="O648" s="219" t="s">
        <v>2508</v>
      </c>
    </row>
    <row r="649" spans="1:15" ht="17" hidden="1" thickTop="1" thickBot="1">
      <c r="A649" s="225">
        <v>73</v>
      </c>
      <c r="B649" s="321"/>
      <c r="C649" s="225" t="s">
        <v>2332</v>
      </c>
      <c r="D649" s="228" t="s">
        <v>2333</v>
      </c>
      <c r="E649" s="394" t="s">
        <v>2334</v>
      </c>
      <c r="F649" s="320"/>
      <c r="G649" s="392">
        <v>60</v>
      </c>
      <c r="H649" s="392">
        <v>2000000</v>
      </c>
      <c r="I649" s="392">
        <v>2000000</v>
      </c>
      <c r="J649" s="392">
        <v>2000000</v>
      </c>
      <c r="K649" s="351">
        <v>60</v>
      </c>
      <c r="L649" s="229">
        <v>100</v>
      </c>
      <c r="M649" s="393">
        <f t="shared" si="36"/>
        <v>100</v>
      </c>
      <c r="N649" s="221">
        <f t="shared" si="37"/>
        <v>200000000</v>
      </c>
      <c r="O649" s="219" t="s">
        <v>2508</v>
      </c>
    </row>
    <row r="650" spans="1:15" ht="17" hidden="1" thickTop="1" thickBot="1">
      <c r="A650" s="225">
        <v>74</v>
      </c>
      <c r="B650" s="321"/>
      <c r="C650" s="225" t="s">
        <v>2335</v>
      </c>
      <c r="D650" s="228" t="s">
        <v>2336</v>
      </c>
      <c r="E650" s="394" t="s">
        <v>2337</v>
      </c>
      <c r="F650" s="320"/>
      <c r="G650" s="392">
        <v>60</v>
      </c>
      <c r="H650" s="392">
        <v>2000000</v>
      </c>
      <c r="I650" s="392">
        <v>2000000</v>
      </c>
      <c r="J650" s="392">
        <v>2000000</v>
      </c>
      <c r="K650" s="351">
        <v>60</v>
      </c>
      <c r="L650" s="229">
        <v>100</v>
      </c>
      <c r="M650" s="393">
        <f t="shared" si="36"/>
        <v>100</v>
      </c>
      <c r="N650" s="221">
        <f t="shared" si="37"/>
        <v>200000000</v>
      </c>
      <c r="O650" s="219" t="s">
        <v>2508</v>
      </c>
    </row>
    <row r="651" spans="1:15" ht="17" hidden="1" thickTop="1" thickBot="1">
      <c r="A651" s="225"/>
      <c r="B651" s="321"/>
      <c r="C651" s="230" t="s">
        <v>2275</v>
      </c>
      <c r="D651" s="230"/>
      <c r="E651" s="230"/>
      <c r="F651" s="392"/>
      <c r="G651" s="396">
        <f>SUM(G625:G650)</f>
        <v>385</v>
      </c>
      <c r="H651" s="396">
        <f>SUM(H625:H650)</f>
        <v>164400000</v>
      </c>
      <c r="I651" s="403">
        <f>SUM(I625:I650)</f>
        <v>163854579</v>
      </c>
      <c r="J651" s="403">
        <f>SUM(J625:J650)</f>
        <v>163854579</v>
      </c>
      <c r="K651" s="403">
        <f>SUM(K625:K650)</f>
        <v>385</v>
      </c>
      <c r="L651" s="232">
        <f>+N651/H651</f>
        <v>100</v>
      </c>
      <c r="M651" s="397">
        <f t="shared" si="36"/>
        <v>99.668235401459853</v>
      </c>
      <c r="N651" s="234">
        <f>SUM(N625:N650)</f>
        <v>16440000000</v>
      </c>
      <c r="O651" s="219" t="s">
        <v>2508</v>
      </c>
    </row>
    <row r="652" spans="1:15" ht="17" hidden="1" thickTop="1" thickBot="1">
      <c r="A652" s="319" t="s">
        <v>204</v>
      </c>
      <c r="B652" s="319"/>
      <c r="C652" s="319" t="s">
        <v>2338</v>
      </c>
      <c r="D652" s="319"/>
      <c r="E652" s="319"/>
      <c r="F652" s="319"/>
      <c r="G652" s="319"/>
      <c r="H652" s="319"/>
      <c r="I652" s="319"/>
      <c r="J652" s="319"/>
      <c r="K652" s="319"/>
      <c r="L652" s="319"/>
      <c r="M652" s="319"/>
      <c r="O652" s="219" t="s">
        <v>2508</v>
      </c>
    </row>
    <row r="653" spans="1:15" ht="17" hidden="1" thickTop="1" thickBot="1">
      <c r="A653" s="225">
        <v>75</v>
      </c>
      <c r="B653" s="321"/>
      <c r="C653" s="225" t="s">
        <v>2339</v>
      </c>
      <c r="D653" s="228">
        <v>264516152271</v>
      </c>
      <c r="E653" s="394" t="s">
        <v>2340</v>
      </c>
      <c r="F653" s="320"/>
      <c r="G653" s="392">
        <v>1</v>
      </c>
      <c r="H653" s="392">
        <v>2561000</v>
      </c>
      <c r="I653" s="395">
        <v>2561000</v>
      </c>
      <c r="J653" s="351">
        <v>2561000</v>
      </c>
      <c r="K653" s="351">
        <v>1</v>
      </c>
      <c r="L653" s="229">
        <v>100</v>
      </c>
      <c r="M653" s="393">
        <f>+J653/H653*100</f>
        <v>100</v>
      </c>
      <c r="N653" s="221">
        <f>+L653*H653</f>
        <v>256100000</v>
      </c>
      <c r="O653" s="219" t="s">
        <v>2508</v>
      </c>
    </row>
    <row r="654" spans="1:15" ht="17" hidden="1" thickTop="1" thickBot="1">
      <c r="A654" s="225"/>
      <c r="B654" s="321"/>
      <c r="C654" s="230" t="s">
        <v>2341</v>
      </c>
      <c r="D654" s="230"/>
      <c r="E654" s="230"/>
      <c r="F654" s="392"/>
      <c r="G654" s="396">
        <f>SUM(G653)</f>
        <v>1</v>
      </c>
      <c r="H654" s="396">
        <f>SUM(H653)</f>
        <v>2561000</v>
      </c>
      <c r="I654" s="396">
        <v>2561000</v>
      </c>
      <c r="J654" s="396">
        <v>1</v>
      </c>
      <c r="K654" s="396">
        <f>SUM(K653)</f>
        <v>1</v>
      </c>
      <c r="L654" s="239">
        <f>+N654/H654</f>
        <v>100</v>
      </c>
      <c r="M654" s="397">
        <f>+J654/H654*100</f>
        <v>3.9047247169074576E-5</v>
      </c>
      <c r="N654" s="234">
        <f>SUM(N653)</f>
        <v>256100000</v>
      </c>
      <c r="O654" s="219" t="s">
        <v>2508</v>
      </c>
    </row>
    <row r="655" spans="1:15" ht="17" hidden="1" thickTop="1" thickBot="1">
      <c r="A655" s="319" t="s">
        <v>1161</v>
      </c>
      <c r="B655" s="319"/>
      <c r="C655" s="319" t="s">
        <v>2342</v>
      </c>
      <c r="D655" s="319"/>
      <c r="E655" s="319"/>
      <c r="F655" s="319"/>
      <c r="G655" s="319"/>
      <c r="H655" s="319"/>
      <c r="I655" s="319"/>
      <c r="J655" s="319"/>
      <c r="K655" s="319"/>
      <c r="L655" s="319"/>
      <c r="M655" s="319"/>
      <c r="N655" s="234"/>
      <c r="O655" s="219" t="s">
        <v>2508</v>
      </c>
    </row>
    <row r="656" spans="1:15" ht="17" hidden="1" thickTop="1" thickBot="1">
      <c r="A656" s="225">
        <f>+A653+1</f>
        <v>76</v>
      </c>
      <c r="B656" s="321"/>
      <c r="C656" s="225" t="s">
        <v>2343</v>
      </c>
      <c r="D656" s="228">
        <v>304516152230</v>
      </c>
      <c r="E656" s="394" t="s">
        <v>2344</v>
      </c>
      <c r="F656" s="320"/>
      <c r="G656" s="392">
        <v>1</v>
      </c>
      <c r="H656" s="392">
        <v>4000000</v>
      </c>
      <c r="I656" s="392">
        <v>4000000</v>
      </c>
      <c r="J656" s="392">
        <v>4000000</v>
      </c>
      <c r="K656" s="351">
        <v>1</v>
      </c>
      <c r="L656" s="229">
        <v>100</v>
      </c>
      <c r="M656" s="393">
        <f>+J656/H656*100</f>
        <v>100</v>
      </c>
      <c r="N656" s="221">
        <f>+L656*H656</f>
        <v>400000000</v>
      </c>
      <c r="O656" s="219" t="s">
        <v>2508</v>
      </c>
    </row>
    <row r="657" spans="1:15" ht="17" hidden="1" thickTop="1" thickBot="1">
      <c r="A657" s="225">
        <f t="shared" ref="A657:A663" si="38">+A656+1</f>
        <v>77</v>
      </c>
      <c r="B657" s="321"/>
      <c r="C657" s="225" t="s">
        <v>2345</v>
      </c>
      <c r="D657" s="228">
        <v>304516152842</v>
      </c>
      <c r="E657" s="394" t="s">
        <v>2346</v>
      </c>
      <c r="F657" s="320"/>
      <c r="G657" s="392">
        <v>1</v>
      </c>
      <c r="H657" s="392">
        <v>1000000</v>
      </c>
      <c r="I657" s="392">
        <v>1000000</v>
      </c>
      <c r="J657" s="392">
        <v>1000000</v>
      </c>
      <c r="K657" s="351">
        <v>1</v>
      </c>
      <c r="L657" s="229">
        <v>100</v>
      </c>
      <c r="M657" s="393">
        <f t="shared" ref="M657:M665" si="39">+J657/H657*100</f>
        <v>100</v>
      </c>
      <c r="N657" s="221">
        <f t="shared" ref="N657:N664" si="40">+L657*H657</f>
        <v>100000000</v>
      </c>
      <c r="O657" s="219" t="s">
        <v>2508</v>
      </c>
    </row>
    <row r="658" spans="1:15" ht="17" hidden="1" thickTop="1" thickBot="1">
      <c r="A658" s="225">
        <f t="shared" si="38"/>
        <v>78</v>
      </c>
      <c r="B658" s="321"/>
      <c r="C658" s="225" t="s">
        <v>2347</v>
      </c>
      <c r="D658" s="228" t="s">
        <v>2348</v>
      </c>
      <c r="E658" s="398" t="s">
        <v>2349</v>
      </c>
      <c r="F658" s="320"/>
      <c r="G658" s="392">
        <v>1</v>
      </c>
      <c r="H658" s="392">
        <v>1000000</v>
      </c>
      <c r="I658" s="392">
        <v>1000000</v>
      </c>
      <c r="J658" s="392">
        <v>1000000</v>
      </c>
      <c r="K658" s="351">
        <v>1</v>
      </c>
      <c r="L658" s="229">
        <v>100</v>
      </c>
      <c r="M658" s="393">
        <f t="shared" si="39"/>
        <v>100</v>
      </c>
      <c r="N658" s="221">
        <f t="shared" si="40"/>
        <v>100000000</v>
      </c>
      <c r="O658" s="219" t="s">
        <v>2508</v>
      </c>
    </row>
    <row r="659" spans="1:15" ht="17" hidden="1" thickTop="1" thickBot="1">
      <c r="A659" s="225">
        <f t="shared" si="38"/>
        <v>79</v>
      </c>
      <c r="B659" s="321"/>
      <c r="C659" s="225" t="s">
        <v>2350</v>
      </c>
      <c r="D659" s="228" t="s">
        <v>2351</v>
      </c>
      <c r="E659" s="394" t="s">
        <v>2352</v>
      </c>
      <c r="F659" s="320"/>
      <c r="G659" s="392">
        <v>1</v>
      </c>
      <c r="H659" s="392">
        <v>1000000</v>
      </c>
      <c r="I659" s="392">
        <v>1000000</v>
      </c>
      <c r="J659" s="392">
        <v>1000000</v>
      </c>
      <c r="K659" s="351">
        <v>1</v>
      </c>
      <c r="L659" s="229">
        <v>100</v>
      </c>
      <c r="M659" s="393">
        <f t="shared" si="39"/>
        <v>100</v>
      </c>
      <c r="N659" s="221">
        <f t="shared" si="40"/>
        <v>100000000</v>
      </c>
      <c r="O659" s="219" t="s">
        <v>2508</v>
      </c>
    </row>
    <row r="660" spans="1:15" ht="17" hidden="1" thickTop="1" thickBot="1">
      <c r="A660" s="225">
        <f t="shared" si="38"/>
        <v>80</v>
      </c>
      <c r="B660" s="321"/>
      <c r="C660" s="225" t="s">
        <v>2353</v>
      </c>
      <c r="D660" s="228" t="s">
        <v>2354</v>
      </c>
      <c r="E660" s="394" t="s">
        <v>2355</v>
      </c>
      <c r="F660" s="320"/>
      <c r="G660" s="392">
        <v>1</v>
      </c>
      <c r="H660" s="392">
        <v>1000000</v>
      </c>
      <c r="I660" s="392">
        <v>1000000</v>
      </c>
      <c r="J660" s="392">
        <v>1000000</v>
      </c>
      <c r="K660" s="351">
        <v>1</v>
      </c>
      <c r="L660" s="229">
        <v>100</v>
      </c>
      <c r="M660" s="393">
        <f t="shared" si="39"/>
        <v>100</v>
      </c>
      <c r="N660" s="221">
        <f t="shared" si="40"/>
        <v>100000000</v>
      </c>
      <c r="O660" s="219" t="s">
        <v>2508</v>
      </c>
    </row>
    <row r="661" spans="1:15" ht="17" hidden="1" thickTop="1" thickBot="1">
      <c r="A661" s="225">
        <f t="shared" si="38"/>
        <v>81</v>
      </c>
      <c r="B661" s="321"/>
      <c r="C661" s="225" t="s">
        <v>2356</v>
      </c>
      <c r="D661" s="228" t="s">
        <v>2357</v>
      </c>
      <c r="E661" s="394" t="s">
        <v>2358</v>
      </c>
      <c r="F661" s="320"/>
      <c r="G661" s="392">
        <v>1</v>
      </c>
      <c r="H661" s="392">
        <v>1000000</v>
      </c>
      <c r="I661" s="392">
        <v>1000000</v>
      </c>
      <c r="J661" s="392">
        <v>1000000</v>
      </c>
      <c r="K661" s="351">
        <v>1</v>
      </c>
      <c r="L661" s="229">
        <v>100</v>
      </c>
      <c r="M661" s="393">
        <f t="shared" si="39"/>
        <v>100</v>
      </c>
      <c r="N661" s="221">
        <f t="shared" si="40"/>
        <v>100000000</v>
      </c>
      <c r="O661" s="219" t="s">
        <v>2508</v>
      </c>
    </row>
    <row r="662" spans="1:15" ht="17" hidden="1" thickTop="1" thickBot="1">
      <c r="A662" s="225">
        <f t="shared" si="38"/>
        <v>82</v>
      </c>
      <c r="B662" s="321"/>
      <c r="C662" s="225" t="s">
        <v>2359</v>
      </c>
      <c r="D662" s="228" t="s">
        <v>2360</v>
      </c>
      <c r="E662" s="394" t="s">
        <v>2361</v>
      </c>
      <c r="F662" s="320"/>
      <c r="G662" s="392">
        <v>1</v>
      </c>
      <c r="H662" s="392">
        <v>1000000</v>
      </c>
      <c r="I662" s="392">
        <v>1000000</v>
      </c>
      <c r="J662" s="392">
        <v>1000000</v>
      </c>
      <c r="K662" s="351">
        <v>1</v>
      </c>
      <c r="L662" s="229">
        <v>100</v>
      </c>
      <c r="M662" s="393">
        <f t="shared" si="39"/>
        <v>100</v>
      </c>
      <c r="N662" s="221">
        <f t="shared" si="40"/>
        <v>100000000</v>
      </c>
      <c r="O662" s="219" t="s">
        <v>2508</v>
      </c>
    </row>
    <row r="663" spans="1:15" ht="17" hidden="1" thickTop="1" thickBot="1">
      <c r="A663" s="225">
        <f t="shared" si="38"/>
        <v>83</v>
      </c>
      <c r="B663" s="321"/>
      <c r="C663" s="225" t="s">
        <v>2362</v>
      </c>
      <c r="D663" s="228" t="s">
        <v>2363</v>
      </c>
      <c r="E663" s="394" t="s">
        <v>2364</v>
      </c>
      <c r="F663" s="320"/>
      <c r="G663" s="392">
        <v>1</v>
      </c>
      <c r="H663" s="392">
        <v>1000000</v>
      </c>
      <c r="I663" s="392">
        <v>1000000</v>
      </c>
      <c r="J663" s="392">
        <v>1000000</v>
      </c>
      <c r="K663" s="351">
        <v>1</v>
      </c>
      <c r="L663" s="229">
        <v>100</v>
      </c>
      <c r="M663" s="393">
        <f t="shared" si="39"/>
        <v>100</v>
      </c>
      <c r="N663" s="221">
        <f t="shared" si="40"/>
        <v>100000000</v>
      </c>
      <c r="O663" s="219" t="s">
        <v>2508</v>
      </c>
    </row>
    <row r="664" spans="1:15" ht="17" hidden="1" thickTop="1" thickBot="1">
      <c r="A664" s="225">
        <v>84</v>
      </c>
      <c r="B664" s="321"/>
      <c r="C664" s="225" t="s">
        <v>2365</v>
      </c>
      <c r="D664" s="228">
        <v>306416482270</v>
      </c>
      <c r="E664" s="394" t="s">
        <v>2366</v>
      </c>
      <c r="F664" s="320"/>
      <c r="G664" s="392">
        <v>1</v>
      </c>
      <c r="H664" s="392">
        <v>4900000</v>
      </c>
      <c r="I664" s="392">
        <v>4900000</v>
      </c>
      <c r="J664" s="392">
        <v>4900000</v>
      </c>
      <c r="K664" s="351">
        <v>1</v>
      </c>
      <c r="L664" s="229">
        <v>100</v>
      </c>
      <c r="M664" s="393">
        <f t="shared" si="39"/>
        <v>100</v>
      </c>
      <c r="N664" s="221">
        <f t="shared" si="40"/>
        <v>490000000</v>
      </c>
      <c r="O664" s="219" t="s">
        <v>2508</v>
      </c>
    </row>
    <row r="665" spans="1:15" ht="17" hidden="1" thickTop="1" thickBot="1">
      <c r="A665" s="225"/>
      <c r="B665" s="321"/>
      <c r="C665" s="230" t="s">
        <v>2367</v>
      </c>
      <c r="D665" s="230"/>
      <c r="E665" s="230"/>
      <c r="F665" s="392"/>
      <c r="G665" s="396">
        <f>SUM(G656:G664)</f>
        <v>9</v>
      </c>
      <c r="H665" s="396">
        <f>SUM(H656:H664)</f>
        <v>15900000</v>
      </c>
      <c r="I665" s="396">
        <f>SUM(I656:I664)</f>
        <v>15900000</v>
      </c>
      <c r="J665" s="396">
        <f>SUM(J656:J664)</f>
        <v>15900000</v>
      </c>
      <c r="K665" s="396">
        <f>SUM(K656:K664)</f>
        <v>9</v>
      </c>
      <c r="L665" s="232">
        <f>+N665/H665</f>
        <v>100</v>
      </c>
      <c r="M665" s="397">
        <f t="shared" si="39"/>
        <v>100</v>
      </c>
      <c r="N665" s="234">
        <f>SUM(N656:N664)</f>
        <v>1590000000</v>
      </c>
      <c r="O665" s="219" t="s">
        <v>2508</v>
      </c>
    </row>
    <row r="666" spans="1:15" ht="17" hidden="1" thickTop="1" thickBot="1">
      <c r="A666" s="319" t="s">
        <v>1192</v>
      </c>
      <c r="B666" s="319"/>
      <c r="C666" s="319" t="s">
        <v>2368</v>
      </c>
      <c r="D666" s="319"/>
      <c r="E666" s="319"/>
      <c r="F666" s="319"/>
      <c r="G666" s="319"/>
      <c r="H666" s="319"/>
      <c r="I666" s="319"/>
      <c r="J666" s="319"/>
      <c r="K666" s="319"/>
      <c r="L666" s="319"/>
      <c r="M666" s="319"/>
      <c r="O666" s="219" t="s">
        <v>2508</v>
      </c>
    </row>
    <row r="667" spans="1:15" ht="17" hidden="1" thickTop="1" thickBot="1">
      <c r="A667" s="225">
        <v>85</v>
      </c>
      <c r="B667" s="321"/>
      <c r="C667" s="225" t="s">
        <v>2369</v>
      </c>
      <c r="D667" s="228">
        <v>314716522219</v>
      </c>
      <c r="E667" s="394" t="s">
        <v>2370</v>
      </c>
      <c r="F667" s="320"/>
      <c r="G667" s="392">
        <v>1</v>
      </c>
      <c r="H667" s="392">
        <v>5000000</v>
      </c>
      <c r="I667" s="392">
        <v>5000000</v>
      </c>
      <c r="J667" s="392">
        <v>5000000</v>
      </c>
      <c r="K667" s="351">
        <v>1</v>
      </c>
      <c r="L667" s="229">
        <v>100</v>
      </c>
      <c r="M667" s="393">
        <f>+J667/H667*100</f>
        <v>100</v>
      </c>
      <c r="N667" s="221">
        <f>+L667*H667</f>
        <v>500000000</v>
      </c>
      <c r="O667" s="219" t="s">
        <v>2508</v>
      </c>
    </row>
    <row r="668" spans="1:15" ht="17" hidden="1" thickTop="1" thickBot="1">
      <c r="A668" s="225">
        <v>86</v>
      </c>
      <c r="B668" s="321"/>
      <c r="C668" s="225" t="s">
        <v>2371</v>
      </c>
      <c r="D668" s="228">
        <v>316416362226</v>
      </c>
      <c r="E668" s="394" t="s">
        <v>2372</v>
      </c>
      <c r="F668" s="320"/>
      <c r="G668" s="392">
        <v>1</v>
      </c>
      <c r="H668" s="392">
        <v>20000000</v>
      </c>
      <c r="I668" s="392">
        <v>20000000</v>
      </c>
      <c r="J668" s="392">
        <v>20000000</v>
      </c>
      <c r="K668" s="351">
        <v>1</v>
      </c>
      <c r="L668" s="229">
        <v>100</v>
      </c>
      <c r="M668" s="393">
        <f>+J668/H668*100</f>
        <v>100</v>
      </c>
      <c r="N668" s="221">
        <f>+L668*H668</f>
        <v>2000000000</v>
      </c>
      <c r="O668" s="219" t="s">
        <v>2508</v>
      </c>
    </row>
    <row r="669" spans="1:15" ht="17" hidden="1" thickTop="1" thickBot="1">
      <c r="A669" s="225">
        <v>87</v>
      </c>
      <c r="B669" s="321"/>
      <c r="C669" s="225" t="s">
        <v>2373</v>
      </c>
      <c r="D669" s="228">
        <v>316416362246</v>
      </c>
      <c r="E669" s="394" t="s">
        <v>2374</v>
      </c>
      <c r="F669" s="320"/>
      <c r="G669" s="392">
        <v>1</v>
      </c>
      <c r="H669" s="392">
        <v>10000000</v>
      </c>
      <c r="I669" s="392">
        <v>9994568</v>
      </c>
      <c r="J669" s="392">
        <v>9994568</v>
      </c>
      <c r="K669" s="351">
        <v>1</v>
      </c>
      <c r="L669" s="229">
        <v>100</v>
      </c>
      <c r="M669" s="393">
        <f>+J669/H669*100</f>
        <v>99.94568000000001</v>
      </c>
      <c r="N669" s="221">
        <f>+L669*H669</f>
        <v>1000000000</v>
      </c>
      <c r="O669" s="219" t="s">
        <v>2508</v>
      </c>
    </row>
    <row r="670" spans="1:15" ht="17" hidden="1" thickTop="1" thickBot="1">
      <c r="A670" s="225">
        <v>88</v>
      </c>
      <c r="B670" s="321"/>
      <c r="C670" s="225" t="s">
        <v>2375</v>
      </c>
      <c r="D670" s="228">
        <v>316416482226</v>
      </c>
      <c r="E670" s="394" t="s">
        <v>2376</v>
      </c>
      <c r="F670" s="320"/>
      <c r="G670" s="392">
        <v>1</v>
      </c>
      <c r="H670" s="392">
        <v>18000000</v>
      </c>
      <c r="I670" s="392">
        <v>17860034</v>
      </c>
      <c r="J670" s="392">
        <v>17860034</v>
      </c>
      <c r="K670" s="351">
        <v>1</v>
      </c>
      <c r="L670" s="229">
        <v>100</v>
      </c>
      <c r="M670" s="393">
        <f>+J670/H670*100</f>
        <v>99.222411111111114</v>
      </c>
      <c r="N670" s="221">
        <f>+L670*H670</f>
        <v>1800000000</v>
      </c>
      <c r="O670" s="219" t="s">
        <v>2508</v>
      </c>
    </row>
    <row r="671" spans="1:15" ht="17" hidden="1" thickTop="1" thickBot="1">
      <c r="A671" s="225"/>
      <c r="B671" s="321"/>
      <c r="C671" s="230" t="s">
        <v>2377</v>
      </c>
      <c r="D671" s="230"/>
      <c r="E671" s="230"/>
      <c r="F671" s="392"/>
      <c r="G671" s="396">
        <f>SUM(G667:G670)</f>
        <v>4</v>
      </c>
      <c r="H671" s="396">
        <f>SUM(H667:H670)</f>
        <v>53000000</v>
      </c>
      <c r="I671" s="396">
        <f>SUM(I667:I670)</f>
        <v>52854602</v>
      </c>
      <c r="J671" s="396">
        <f>SUM(J667:J670)</f>
        <v>52854602</v>
      </c>
      <c r="K671" s="396">
        <f>SUM(K667:K670)</f>
        <v>4</v>
      </c>
      <c r="L671" s="232">
        <f>+N671/H671</f>
        <v>100</v>
      </c>
      <c r="M671" s="397">
        <f>+J671/H671*100</f>
        <v>99.725664150943388</v>
      </c>
      <c r="N671" s="234">
        <f>SUM(N667:N670)</f>
        <v>5300000000</v>
      </c>
      <c r="O671" s="219" t="s">
        <v>2508</v>
      </c>
    </row>
    <row r="672" spans="1:15" ht="17" hidden="1" thickTop="1" thickBot="1">
      <c r="A672" s="319" t="s">
        <v>1199</v>
      </c>
      <c r="B672" s="319"/>
      <c r="C672" s="319" t="s">
        <v>2378</v>
      </c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O672" s="219" t="s">
        <v>2508</v>
      </c>
    </row>
    <row r="673" spans="1:15" ht="17" hidden="1" thickTop="1" thickBot="1">
      <c r="A673" s="225">
        <v>89</v>
      </c>
      <c r="B673" s="321"/>
      <c r="C673" s="225" t="s">
        <v>2379</v>
      </c>
      <c r="D673" s="228">
        <v>324516152220</v>
      </c>
      <c r="E673" s="394" t="s">
        <v>2380</v>
      </c>
      <c r="F673" s="320"/>
      <c r="G673" s="392">
        <v>1</v>
      </c>
      <c r="H673" s="392">
        <v>3000000</v>
      </c>
      <c r="I673" s="392">
        <v>3000000</v>
      </c>
      <c r="J673" s="392">
        <v>3000000</v>
      </c>
      <c r="K673" s="351">
        <v>1</v>
      </c>
      <c r="L673" s="229">
        <v>100</v>
      </c>
      <c r="M673" s="393">
        <f>+J673/H673*100</f>
        <v>100</v>
      </c>
      <c r="N673" s="221">
        <f>+L673*H673</f>
        <v>300000000</v>
      </c>
      <c r="O673" s="219" t="s">
        <v>2508</v>
      </c>
    </row>
    <row r="674" spans="1:15" ht="17" hidden="1" thickTop="1" thickBot="1">
      <c r="A674" s="225">
        <v>90</v>
      </c>
      <c r="B674" s="321"/>
      <c r="C674" s="225" t="s">
        <v>2381</v>
      </c>
      <c r="D674" s="228">
        <v>324516152252</v>
      </c>
      <c r="E674" s="394" t="s">
        <v>2382</v>
      </c>
      <c r="F674" s="320"/>
      <c r="G674" s="392">
        <v>1</v>
      </c>
      <c r="H674" s="392">
        <v>26000000</v>
      </c>
      <c r="I674" s="392">
        <v>26000000</v>
      </c>
      <c r="J674" s="392">
        <v>26000000</v>
      </c>
      <c r="K674" s="351">
        <v>1</v>
      </c>
      <c r="L674" s="229">
        <v>100</v>
      </c>
      <c r="M674" s="393">
        <f>+J674/H674*100</f>
        <v>100</v>
      </c>
      <c r="N674" s="221">
        <f>+L674*H674</f>
        <v>2600000000</v>
      </c>
      <c r="O674" s="219" t="s">
        <v>2508</v>
      </c>
    </row>
    <row r="675" spans="1:15" ht="17" hidden="1" thickTop="1" thickBot="1">
      <c r="A675" s="225">
        <v>91</v>
      </c>
      <c r="B675" s="321"/>
      <c r="C675" s="225" t="s">
        <v>2383</v>
      </c>
      <c r="D675" s="228">
        <v>324516152254</v>
      </c>
      <c r="E675" s="394" t="s">
        <v>2384</v>
      </c>
      <c r="F675" s="320"/>
      <c r="G675" s="392">
        <v>1</v>
      </c>
      <c r="H675" s="392">
        <v>44000000</v>
      </c>
      <c r="I675" s="392">
        <v>43980000</v>
      </c>
      <c r="J675" s="392">
        <v>43980000</v>
      </c>
      <c r="K675" s="351">
        <v>1</v>
      </c>
      <c r="L675" s="229">
        <v>100</v>
      </c>
      <c r="M675" s="393">
        <f>+J675/H675*100</f>
        <v>99.954545454545453</v>
      </c>
      <c r="N675" s="221">
        <f>+L675*H675</f>
        <v>4400000000</v>
      </c>
      <c r="O675" s="219" t="s">
        <v>2508</v>
      </c>
    </row>
    <row r="676" spans="1:15" ht="17" hidden="1" thickTop="1" thickBot="1">
      <c r="A676" s="225"/>
      <c r="B676" s="321"/>
      <c r="C676" s="230" t="s">
        <v>2385</v>
      </c>
      <c r="D676" s="230"/>
      <c r="E676" s="230"/>
      <c r="F676" s="392"/>
      <c r="G676" s="396">
        <f>SUM(G673:G675)</f>
        <v>3</v>
      </c>
      <c r="H676" s="396">
        <f>SUM(H673:H675)</f>
        <v>73000000</v>
      </c>
      <c r="I676" s="396">
        <f>SUM(I673:I675)</f>
        <v>72980000</v>
      </c>
      <c r="J676" s="396">
        <f>SUM(J673:J675)</f>
        <v>72980000</v>
      </c>
      <c r="K676" s="396">
        <f>SUM(K673:K675)</f>
        <v>3</v>
      </c>
      <c r="L676" s="232">
        <f>+N676/H676</f>
        <v>100</v>
      </c>
      <c r="M676" s="397">
        <f>+J676/H676*100</f>
        <v>99.972602739726028</v>
      </c>
      <c r="N676" s="234">
        <f>SUM(N673:N675)</f>
        <v>7300000000</v>
      </c>
      <c r="O676" s="219" t="s">
        <v>2508</v>
      </c>
    </row>
    <row r="677" spans="1:15" ht="17" hidden="1" thickTop="1" thickBot="1">
      <c r="A677" s="319" t="s">
        <v>1562</v>
      </c>
      <c r="B677" s="319"/>
      <c r="C677" s="319"/>
      <c r="D677" s="319" t="s">
        <v>2386</v>
      </c>
      <c r="E677" s="319"/>
      <c r="F677" s="319"/>
      <c r="G677" s="319"/>
      <c r="H677" s="319"/>
      <c r="I677" s="319"/>
      <c r="J677" s="319"/>
      <c r="K677" s="319"/>
      <c r="L677" s="319"/>
      <c r="M677" s="319"/>
      <c r="O677" s="219" t="s">
        <v>2508</v>
      </c>
    </row>
    <row r="678" spans="1:15" ht="17" hidden="1" thickTop="1" thickBot="1">
      <c r="A678" s="225">
        <v>92</v>
      </c>
      <c r="B678" s="321"/>
      <c r="C678" s="225" t="s">
        <v>2387</v>
      </c>
      <c r="D678" s="228">
        <v>364516152225</v>
      </c>
      <c r="E678" s="398" t="s">
        <v>2388</v>
      </c>
      <c r="F678" s="320"/>
      <c r="G678" s="392">
        <v>1</v>
      </c>
      <c r="H678" s="392">
        <v>20239000</v>
      </c>
      <c r="I678" s="392">
        <v>20239000</v>
      </c>
      <c r="J678" s="392">
        <v>20239000</v>
      </c>
      <c r="K678" s="351">
        <v>1</v>
      </c>
      <c r="L678" s="229">
        <v>100</v>
      </c>
      <c r="M678" s="393">
        <f>+J678/H678*100</f>
        <v>100</v>
      </c>
      <c r="N678" s="221">
        <f>+L678*H678</f>
        <v>2023900000</v>
      </c>
      <c r="O678" s="219" t="s">
        <v>2508</v>
      </c>
    </row>
    <row r="679" spans="1:15" ht="17" hidden="1" thickTop="1" thickBot="1">
      <c r="A679" s="225">
        <v>93</v>
      </c>
      <c r="B679" s="321"/>
      <c r="C679" s="225" t="s">
        <v>2389</v>
      </c>
      <c r="D679" s="228">
        <v>364516152230</v>
      </c>
      <c r="E679" s="394" t="s">
        <v>2390</v>
      </c>
      <c r="F679" s="320"/>
      <c r="G679" s="392">
        <v>1</v>
      </c>
      <c r="H679" s="392">
        <v>23768000</v>
      </c>
      <c r="I679" s="392">
        <v>23768000</v>
      </c>
      <c r="J679" s="392">
        <v>23768000</v>
      </c>
      <c r="K679" s="351">
        <v>1</v>
      </c>
      <c r="L679" s="229">
        <v>100</v>
      </c>
      <c r="M679" s="393">
        <f>+J679/H679*100</f>
        <v>100</v>
      </c>
      <c r="N679" s="221">
        <f>+L679*H679</f>
        <v>2376800000</v>
      </c>
      <c r="O679" s="219" t="s">
        <v>2508</v>
      </c>
    </row>
    <row r="680" spans="1:15" ht="17" hidden="1" thickTop="1" thickBot="1">
      <c r="A680" s="225">
        <v>94</v>
      </c>
      <c r="B680" s="321"/>
      <c r="C680" s="225" t="s">
        <v>2391</v>
      </c>
      <c r="D680" s="228">
        <v>366416522279</v>
      </c>
      <c r="E680" s="394" t="s">
        <v>2392</v>
      </c>
      <c r="F680" s="320"/>
      <c r="G680" s="392">
        <v>1</v>
      </c>
      <c r="H680" s="392">
        <v>1562000</v>
      </c>
      <c r="I680" s="392">
        <v>1562000</v>
      </c>
      <c r="J680" s="392">
        <v>1562000</v>
      </c>
      <c r="K680" s="351">
        <v>1</v>
      </c>
      <c r="L680" s="229">
        <v>100</v>
      </c>
      <c r="M680" s="393">
        <f>+J680/H680*100</f>
        <v>100</v>
      </c>
      <c r="N680" s="221">
        <f>+L680*H680</f>
        <v>156200000</v>
      </c>
      <c r="O680" s="219" t="s">
        <v>2508</v>
      </c>
    </row>
    <row r="681" spans="1:15" ht="17" hidden="1" thickTop="1" thickBot="1">
      <c r="A681" s="225"/>
      <c r="B681" s="321"/>
      <c r="C681" s="230" t="s">
        <v>2393</v>
      </c>
      <c r="D681" s="230"/>
      <c r="E681" s="230"/>
      <c r="F681" s="392"/>
      <c r="G681" s="396">
        <f>SUM(G678:G680)</f>
        <v>3</v>
      </c>
      <c r="H681" s="396">
        <f>SUM(H678:H680)</f>
        <v>45569000</v>
      </c>
      <c r="I681" s="396">
        <f>SUM(I678:I680)</f>
        <v>45569000</v>
      </c>
      <c r="J681" s="396">
        <f>SUM(J678:J680)</f>
        <v>45569000</v>
      </c>
      <c r="K681" s="396">
        <f>SUM(K678:K680)</f>
        <v>3</v>
      </c>
      <c r="L681" s="232">
        <f>+N681/H681</f>
        <v>100</v>
      </c>
      <c r="M681" s="397">
        <f>+J681/H681*100</f>
        <v>100</v>
      </c>
      <c r="N681" s="234">
        <f>SUM(N678:N680)</f>
        <v>4556900000</v>
      </c>
      <c r="O681" s="219" t="s">
        <v>2508</v>
      </c>
    </row>
    <row r="682" spans="1:15" ht="17" hidden="1" thickTop="1" thickBot="1">
      <c r="A682" s="319" t="s">
        <v>108</v>
      </c>
      <c r="B682" s="319"/>
      <c r="C682" s="319"/>
      <c r="D682" s="319"/>
      <c r="E682" s="319"/>
      <c r="F682" s="319"/>
      <c r="G682" s="319"/>
      <c r="H682" s="319"/>
      <c r="I682" s="319"/>
      <c r="J682" s="319"/>
      <c r="K682" s="319"/>
      <c r="L682" s="319"/>
      <c r="M682" s="319"/>
      <c r="N682" s="234"/>
      <c r="O682" s="219" t="s">
        <v>2508</v>
      </c>
    </row>
    <row r="683" spans="1:15" ht="17" hidden="1" thickTop="1" thickBot="1">
      <c r="A683" s="225">
        <v>95</v>
      </c>
      <c r="B683" s="321"/>
      <c r="C683" s="225" t="s">
        <v>2394</v>
      </c>
      <c r="D683" s="230" t="s">
        <v>2395</v>
      </c>
      <c r="E683" s="398" t="s">
        <v>2396</v>
      </c>
      <c r="F683" s="392"/>
      <c r="G683" s="392">
        <v>1</v>
      </c>
      <c r="H683" s="392">
        <v>50000000</v>
      </c>
      <c r="I683" s="392">
        <v>49486850</v>
      </c>
      <c r="J683" s="392">
        <v>49486850</v>
      </c>
      <c r="K683" s="392">
        <v>1</v>
      </c>
      <c r="L683" s="229">
        <v>100</v>
      </c>
      <c r="M683" s="393">
        <f>+J683/H683*100</f>
        <v>98.973699999999994</v>
      </c>
      <c r="N683" s="221">
        <f>+L683*H683</f>
        <v>5000000000</v>
      </c>
      <c r="O683" s="219" t="s">
        <v>2508</v>
      </c>
    </row>
    <row r="684" spans="1:15" ht="17" hidden="1" thickTop="1" thickBot="1">
      <c r="A684" s="225"/>
      <c r="B684" s="321"/>
      <c r="C684" s="230"/>
      <c r="D684" s="230"/>
      <c r="E684" s="230"/>
      <c r="F684" s="392"/>
      <c r="G684" s="405">
        <f>SUM(G683)</f>
        <v>1</v>
      </c>
      <c r="H684" s="405">
        <f>SUM(H683)</f>
        <v>50000000</v>
      </c>
      <c r="I684" s="405">
        <f>SUM(I683)</f>
        <v>49486850</v>
      </c>
      <c r="J684" s="405">
        <f>SUM(J683)</f>
        <v>49486850</v>
      </c>
      <c r="K684" s="405">
        <f>SUM(K683)</f>
        <v>1</v>
      </c>
      <c r="L684" s="232">
        <f>+N684/H684</f>
        <v>100</v>
      </c>
      <c r="M684" s="404">
        <f>+J684/H684*100</f>
        <v>98.973699999999994</v>
      </c>
      <c r="N684" s="234">
        <f>SUM(N683)</f>
        <v>5000000000</v>
      </c>
      <c r="O684" s="219" t="s">
        <v>2508</v>
      </c>
    </row>
    <row r="685" spans="1:15" ht="17" hidden="1" thickTop="1" thickBot="1">
      <c r="A685" s="319" t="s">
        <v>1214</v>
      </c>
      <c r="B685" s="319"/>
      <c r="C685" s="319" t="s">
        <v>2397</v>
      </c>
      <c r="D685" s="319"/>
      <c r="E685" s="319"/>
      <c r="F685" s="319"/>
      <c r="G685" s="319"/>
      <c r="H685" s="319"/>
      <c r="I685" s="319"/>
      <c r="J685" s="319"/>
      <c r="K685" s="319"/>
      <c r="L685" s="319"/>
      <c r="M685" s="319"/>
      <c r="O685" s="219" t="s">
        <v>2508</v>
      </c>
    </row>
    <row r="686" spans="1:15" ht="17" hidden="1" thickTop="1" thickBot="1">
      <c r="A686" s="225">
        <v>96</v>
      </c>
      <c r="B686" s="321"/>
      <c r="C686" s="225" t="s">
        <v>2398</v>
      </c>
      <c r="D686" s="228">
        <v>404516022231</v>
      </c>
      <c r="E686" s="394" t="s">
        <v>2399</v>
      </c>
      <c r="F686" s="320"/>
      <c r="G686" s="392">
        <v>1</v>
      </c>
      <c r="H686" s="392">
        <v>30000000</v>
      </c>
      <c r="I686" s="392">
        <v>30000000</v>
      </c>
      <c r="J686" s="392">
        <v>30000000</v>
      </c>
      <c r="K686" s="351">
        <v>1</v>
      </c>
      <c r="L686" s="229">
        <v>100</v>
      </c>
      <c r="M686" s="393">
        <f>+J686/H686*100</f>
        <v>100</v>
      </c>
      <c r="N686" s="221">
        <f>+L686*H686</f>
        <v>3000000000</v>
      </c>
      <c r="O686" s="219" t="s">
        <v>2508</v>
      </c>
    </row>
    <row r="687" spans="1:15" ht="17" hidden="1" thickTop="1" thickBot="1">
      <c r="A687" s="221">
        <v>97</v>
      </c>
      <c r="B687" s="321"/>
      <c r="C687" s="225" t="s">
        <v>2400</v>
      </c>
      <c r="D687" s="228">
        <v>4054164822311</v>
      </c>
      <c r="E687" s="394" t="s">
        <v>2401</v>
      </c>
      <c r="F687" s="320"/>
      <c r="G687" s="392">
        <v>1</v>
      </c>
      <c r="H687" s="392">
        <v>25000000</v>
      </c>
      <c r="I687" s="392">
        <v>25000000</v>
      </c>
      <c r="J687" s="392">
        <v>25000000</v>
      </c>
      <c r="K687" s="351">
        <v>1</v>
      </c>
      <c r="L687" s="229">
        <v>100</v>
      </c>
      <c r="M687" s="393">
        <f>+J687/H687*100</f>
        <v>100</v>
      </c>
      <c r="N687" s="221">
        <f>+L687*H687</f>
        <v>2500000000</v>
      </c>
      <c r="O687" s="219" t="s">
        <v>2508</v>
      </c>
    </row>
    <row r="688" spans="1:15" ht="17" hidden="1" thickTop="1" thickBot="1">
      <c r="A688" s="225">
        <v>98</v>
      </c>
      <c r="B688" s="321"/>
      <c r="C688" s="225" t="s">
        <v>2402</v>
      </c>
      <c r="D688" s="228">
        <v>4056165222313</v>
      </c>
      <c r="E688" s="394" t="s">
        <v>2403</v>
      </c>
      <c r="F688" s="320"/>
      <c r="G688" s="392">
        <v>1</v>
      </c>
      <c r="H688" s="392">
        <v>15000000</v>
      </c>
      <c r="I688" s="392">
        <v>15000000</v>
      </c>
      <c r="J688" s="392">
        <v>15000000</v>
      </c>
      <c r="K688" s="351">
        <v>1</v>
      </c>
      <c r="L688" s="229">
        <v>100</v>
      </c>
      <c r="M688" s="393">
        <f>+J688/H688*100</f>
        <v>100</v>
      </c>
      <c r="N688" s="221">
        <f>+L688*H688</f>
        <v>1500000000</v>
      </c>
      <c r="O688" s="219" t="s">
        <v>2508</v>
      </c>
    </row>
    <row r="689" spans="1:15" ht="17" hidden="1" thickTop="1" thickBot="1">
      <c r="A689" s="225">
        <v>99</v>
      </c>
      <c r="B689" s="321"/>
      <c r="C689" s="225" t="s">
        <v>2404</v>
      </c>
      <c r="D689" s="228">
        <v>406616402221</v>
      </c>
      <c r="E689" s="394" t="s">
        <v>2405</v>
      </c>
      <c r="F689" s="320"/>
      <c r="G689" s="392">
        <v>1</v>
      </c>
      <c r="H689" s="392">
        <v>50000000</v>
      </c>
      <c r="I689" s="392">
        <v>50000000</v>
      </c>
      <c r="J689" s="392">
        <v>50000000</v>
      </c>
      <c r="K689" s="351">
        <v>1</v>
      </c>
      <c r="L689" s="229">
        <v>100</v>
      </c>
      <c r="M689" s="393">
        <f>+J689/H689*100</f>
        <v>100</v>
      </c>
      <c r="N689" s="221">
        <f>+L689*H689</f>
        <v>5000000000</v>
      </c>
      <c r="O689" s="219" t="s">
        <v>2508</v>
      </c>
    </row>
    <row r="690" spans="1:15" ht="17" hidden="1" thickTop="1" thickBot="1">
      <c r="A690" s="225"/>
      <c r="B690" s="321"/>
      <c r="C690" s="230" t="s">
        <v>2406</v>
      </c>
      <c r="D690" s="230"/>
      <c r="E690" s="230"/>
      <c r="F690" s="392"/>
      <c r="G690" s="396">
        <f>SUM(G686:G689)</f>
        <v>4</v>
      </c>
      <c r="H690" s="396">
        <f>SUM(H686:H689)</f>
        <v>120000000</v>
      </c>
      <c r="I690" s="396">
        <f>SUM(I686:I689)</f>
        <v>120000000</v>
      </c>
      <c r="J690" s="396">
        <f>SUM(J686:J689)</f>
        <v>120000000</v>
      </c>
      <c r="K690" s="396">
        <f>SUM(K686:K689)</f>
        <v>4</v>
      </c>
      <c r="L690" s="232">
        <f>+N690/H690</f>
        <v>100</v>
      </c>
      <c r="M690" s="397">
        <f>+J690/H690*100</f>
        <v>100</v>
      </c>
      <c r="N690" s="241">
        <f>SUM(N686:N689)</f>
        <v>12000000000</v>
      </c>
      <c r="O690" s="219" t="s">
        <v>2508</v>
      </c>
    </row>
    <row r="691" spans="1:15" ht="17" hidden="1" thickTop="1" thickBot="1">
      <c r="A691" s="319" t="s">
        <v>68</v>
      </c>
      <c r="B691" s="319"/>
      <c r="C691" s="319" t="s">
        <v>2407</v>
      </c>
      <c r="D691" s="319"/>
      <c r="E691" s="319"/>
      <c r="F691" s="319"/>
      <c r="G691" s="319"/>
      <c r="H691" s="319"/>
      <c r="I691" s="319"/>
      <c r="J691" s="319"/>
      <c r="K691" s="319"/>
      <c r="L691" s="319"/>
      <c r="M691" s="319"/>
      <c r="O691" s="219" t="s">
        <v>2508</v>
      </c>
    </row>
    <row r="692" spans="1:15" ht="17" hidden="1" thickTop="1" thickBot="1">
      <c r="A692" s="225">
        <v>100</v>
      </c>
      <c r="B692" s="321"/>
      <c r="C692" s="225" t="s">
        <v>2408</v>
      </c>
      <c r="D692" s="228">
        <v>426616402279</v>
      </c>
      <c r="E692" s="394" t="s">
        <v>2409</v>
      </c>
      <c r="F692" s="320"/>
      <c r="G692" s="392">
        <v>1</v>
      </c>
      <c r="H692" s="392">
        <v>350000</v>
      </c>
      <c r="I692" s="392">
        <v>350000</v>
      </c>
      <c r="J692" s="392">
        <v>350000</v>
      </c>
      <c r="K692" s="351">
        <v>1</v>
      </c>
      <c r="L692" s="229">
        <v>100</v>
      </c>
      <c r="M692" s="393">
        <f>+J692/H692*100</f>
        <v>100</v>
      </c>
      <c r="N692" s="221">
        <f>+L692*H692</f>
        <v>35000000</v>
      </c>
      <c r="O692" s="219" t="s">
        <v>2508</v>
      </c>
    </row>
    <row r="693" spans="1:15" ht="17" hidden="1" thickTop="1" thickBot="1">
      <c r="A693" s="320">
        <v>101</v>
      </c>
      <c r="B693" s="321"/>
      <c r="C693" s="225" t="s">
        <v>2410</v>
      </c>
      <c r="D693" s="228">
        <v>426416482279</v>
      </c>
      <c r="E693" s="398" t="s">
        <v>2411</v>
      </c>
      <c r="F693" s="320"/>
      <c r="G693" s="392">
        <v>1</v>
      </c>
      <c r="H693" s="392">
        <v>600000</v>
      </c>
      <c r="I693" s="392">
        <v>600000</v>
      </c>
      <c r="J693" s="392">
        <v>600000</v>
      </c>
      <c r="K693" s="351">
        <v>1</v>
      </c>
      <c r="L693" s="229">
        <v>100</v>
      </c>
      <c r="M693" s="393">
        <f>+J693/H693*100</f>
        <v>100</v>
      </c>
      <c r="N693" s="221">
        <f>+L693*H693</f>
        <v>60000000</v>
      </c>
      <c r="O693" s="219" t="s">
        <v>2508</v>
      </c>
    </row>
    <row r="694" spans="1:15" ht="17" hidden="1" thickTop="1" thickBot="1">
      <c r="A694" s="322"/>
      <c r="B694" s="321"/>
      <c r="C694" s="406" t="s">
        <v>2412</v>
      </c>
      <c r="D694" s="406"/>
      <c r="E694" s="406"/>
      <c r="F694" s="322"/>
      <c r="G694" s="396">
        <f>SUM(G692:G693)</f>
        <v>2</v>
      </c>
      <c r="H694" s="396">
        <f>SUM(H692:H693)</f>
        <v>950000</v>
      </c>
      <c r="I694" s="396">
        <f>SUM(I692:I693)</f>
        <v>950000</v>
      </c>
      <c r="J694" s="396">
        <f>SUM(J692:J693)</f>
        <v>950000</v>
      </c>
      <c r="K694" s="396">
        <f>SUM(K692:K693)</f>
        <v>2</v>
      </c>
      <c r="L694" s="222">
        <f>+N694/H694</f>
        <v>100</v>
      </c>
      <c r="M694" s="397">
        <f>+J694/H694*100</f>
        <v>100</v>
      </c>
      <c r="N694" s="234">
        <f>SUM(N692:N693)</f>
        <v>95000000</v>
      </c>
      <c r="O694" s="219" t="s">
        <v>2508</v>
      </c>
    </row>
    <row r="695" spans="1:15" ht="17" hidden="1" thickTop="1" thickBot="1">
      <c r="A695" s="320"/>
      <c r="B695" s="320"/>
      <c r="C695" s="320"/>
      <c r="D695" s="320"/>
      <c r="E695" s="407" t="s">
        <v>2413</v>
      </c>
      <c r="F695" s="408"/>
      <c r="G695" s="244">
        <f>+G573+G576+G614+G618+G623+G651+G654+G665+G671+G676+G681+G690+G694+G684</f>
        <v>1127</v>
      </c>
      <c r="H695" s="244">
        <f>+H573+H576+H614+H618+H623+H651+H654+H665+H671+H676+H681+H690+H694+H684</f>
        <v>1041030000</v>
      </c>
      <c r="I695" s="244">
        <f>+I573+I576+I614+I618+I623+I651+I654+I665+I671+I676+I681+I690+I694+I684</f>
        <v>933340411</v>
      </c>
      <c r="J695" s="244">
        <f>+J573+J576+J614+J618+J623+J651+J654+J665+J671+J676+J681+J690+J694+J684</f>
        <v>930779412</v>
      </c>
      <c r="K695" s="244">
        <f>+K573+K576+K614+K618+K623+K651+K654+K665+K671+K676+K681+K690+K694+K684</f>
        <v>1003</v>
      </c>
      <c r="L695" s="390">
        <f>+N695/H695</f>
        <v>89.875411851723769</v>
      </c>
      <c r="M695" s="390">
        <f>+J695/H695*100</f>
        <v>89.409470620443216</v>
      </c>
      <c r="N695" s="244">
        <f>+N573+N576+N614+N618+N623+N651+N654+N665+N671+N676+N681+N690+N694+N684</f>
        <v>93563000000</v>
      </c>
      <c r="O695" s="219" t="s">
        <v>2508</v>
      </c>
    </row>
    <row r="696" spans="1:15" ht="17" hidden="1" thickTop="1" thickBot="1">
      <c r="A696" s="409"/>
      <c r="B696" s="409"/>
      <c r="C696" s="409"/>
      <c r="D696" s="409"/>
      <c r="E696" s="410" t="s">
        <v>2414</v>
      </c>
      <c r="F696" s="411"/>
      <c r="G696" s="412" t="e">
        <f>+#REF!+#REF!+G144+G282+G421+G565+G695</f>
        <v>#REF!</v>
      </c>
      <c r="H696" s="412" t="e">
        <f>+#REF!+#REF!+H144+H282+H421+H565+H695</f>
        <v>#REF!</v>
      </c>
      <c r="I696" s="413" t="e">
        <f>+#REF!+#REF!+I144+I282+I421+I565+I695</f>
        <v>#REF!</v>
      </c>
      <c r="J696" s="413" t="e">
        <f>+#REF!+#REF!+J144+J282+J421+J565+J695</f>
        <v>#REF!</v>
      </c>
      <c r="K696" s="412" t="e">
        <f>+#REF!+#REF!+K144+K282+K421+K565+K695</f>
        <v>#REF!</v>
      </c>
      <c r="L696" s="414" t="e">
        <f>+N696/H696</f>
        <v>#REF!</v>
      </c>
      <c r="M696" s="414" t="e">
        <f>+J696/H696*100</f>
        <v>#REF!</v>
      </c>
      <c r="N696" s="244" t="e">
        <f>+#REF!+#REF!+N144+N282+N421+N565+N695</f>
        <v>#REF!</v>
      </c>
      <c r="O696" s="219" t="s">
        <v>2508</v>
      </c>
    </row>
    <row r="697" spans="1:15" ht="17" hidden="1" thickTop="1" thickBot="1">
      <c r="O697" s="219" t="s">
        <v>2508</v>
      </c>
    </row>
    <row r="698" spans="1:15" ht="17" hidden="1" thickTop="1" thickBot="1">
      <c r="O698" s="219" t="s">
        <v>2508</v>
      </c>
    </row>
    <row r="699" spans="1:15" ht="17" hidden="1" thickTop="1" thickBot="1">
      <c r="H699" s="252"/>
      <c r="O699" s="219" t="s">
        <v>2508</v>
      </c>
    </row>
    <row r="700" spans="1:15" ht="17" hidden="1" thickTop="1" thickBot="1">
      <c r="I700" s="252"/>
      <c r="O700" s="219" t="s">
        <v>2508</v>
      </c>
    </row>
    <row r="701" spans="1:15" ht="17" hidden="1" thickTop="1" thickBot="1">
      <c r="O701" s="219" t="s">
        <v>2508</v>
      </c>
    </row>
    <row r="702" spans="1:15" ht="17" hidden="1" thickTop="1" thickBot="1">
      <c r="O702" s="219" t="s">
        <v>2508</v>
      </c>
    </row>
    <row r="703" spans="1:15" ht="17" hidden="1" thickTop="1" thickBot="1">
      <c r="N703" s="234"/>
      <c r="O703" s="219" t="s">
        <v>2508</v>
      </c>
    </row>
    <row r="704" spans="1:15" ht="17" hidden="1" thickTop="1" thickBot="1">
      <c r="O704" s="219" t="s">
        <v>2508</v>
      </c>
    </row>
    <row r="705" spans="14:15" ht="17" hidden="1" thickTop="1" thickBot="1">
      <c r="O705" s="219" t="s">
        <v>2508</v>
      </c>
    </row>
    <row r="706" spans="14:15" ht="17" hidden="1" thickTop="1" thickBot="1">
      <c r="N706" s="234"/>
      <c r="O706" s="219" t="s">
        <v>2508</v>
      </c>
    </row>
    <row r="707" spans="14:15" ht="17" hidden="1" thickTop="1" thickBot="1">
      <c r="O707" s="219" t="s">
        <v>2508</v>
      </c>
    </row>
    <row r="708" spans="14:15" ht="17" hidden="1" thickTop="1" thickBot="1">
      <c r="O708" s="219" t="s">
        <v>2508</v>
      </c>
    </row>
    <row r="709" spans="14:15" ht="17" hidden="1" thickTop="1" thickBot="1">
      <c r="N709" s="234"/>
      <c r="O709" s="219" t="s">
        <v>2508</v>
      </c>
    </row>
    <row r="710" spans="14:15" ht="17" hidden="1" thickTop="1" thickBot="1">
      <c r="O710" s="219" t="s">
        <v>2508</v>
      </c>
    </row>
    <row r="711" spans="14:15" ht="17" hidden="1" thickTop="1" thickBot="1">
      <c r="O711" s="219" t="s">
        <v>2508</v>
      </c>
    </row>
    <row r="712" spans="14:15" ht="17" hidden="1" thickTop="1" thickBot="1">
      <c r="O712" s="219" t="s">
        <v>2508</v>
      </c>
    </row>
    <row r="713" spans="14:15" ht="17" hidden="1" thickTop="1" thickBot="1">
      <c r="O713" s="219" t="s">
        <v>2508</v>
      </c>
    </row>
    <row r="714" spans="14:15" ht="17" hidden="1" thickTop="1" thickBot="1">
      <c r="N714" s="234"/>
      <c r="O714" s="219" t="s">
        <v>2508</v>
      </c>
    </row>
    <row r="715" spans="14:15" ht="17" hidden="1" thickTop="1" thickBot="1">
      <c r="O715" s="219" t="s">
        <v>2508</v>
      </c>
    </row>
    <row r="716" spans="14:15" ht="17" hidden="1" thickTop="1" thickBot="1">
      <c r="O716" s="219" t="s">
        <v>2508</v>
      </c>
    </row>
    <row r="717" spans="14:15" ht="17" hidden="1" thickTop="1" thickBot="1">
      <c r="N717" s="234"/>
      <c r="O717" s="219" t="s">
        <v>2508</v>
      </c>
    </row>
    <row r="718" spans="14:15" ht="17" hidden="1" thickTop="1" thickBot="1">
      <c r="O718" s="219" t="s">
        <v>2508</v>
      </c>
    </row>
    <row r="719" spans="14:15" ht="17" hidden="1" thickTop="1" thickBot="1">
      <c r="O719" s="219" t="s">
        <v>2508</v>
      </c>
    </row>
    <row r="720" spans="14:15" ht="17" hidden="1" thickTop="1" thickBot="1">
      <c r="N720" s="234"/>
      <c r="O720" s="219" t="s">
        <v>2508</v>
      </c>
    </row>
    <row r="721" spans="14:15" ht="17" hidden="1" thickTop="1" thickBot="1">
      <c r="N721" s="234"/>
      <c r="O721" s="219" t="s">
        <v>2508</v>
      </c>
    </row>
    <row r="722" spans="14:15" ht="17" hidden="1" thickTop="1" thickBot="1">
      <c r="N722" s="234"/>
      <c r="O722" s="219" t="s">
        <v>2508</v>
      </c>
    </row>
    <row r="723" spans="14:15" ht="17" hidden="1" thickTop="1" thickBot="1">
      <c r="O723" s="219" t="s">
        <v>2508</v>
      </c>
    </row>
    <row r="724" spans="14:15" ht="17" hidden="1" thickTop="1" thickBot="1">
      <c r="O724" s="219" t="s">
        <v>2508</v>
      </c>
    </row>
    <row r="725" spans="14:15" ht="17" hidden="1" thickTop="1" thickBot="1">
      <c r="O725" s="219" t="s">
        <v>2508</v>
      </c>
    </row>
    <row r="726" spans="14:15" ht="17" hidden="1" thickTop="1" thickBot="1">
      <c r="O726" s="219" t="s">
        <v>2508</v>
      </c>
    </row>
    <row r="727" spans="14:15" ht="17" hidden="1" thickTop="1" thickBot="1">
      <c r="O727" s="219" t="s">
        <v>2508</v>
      </c>
    </row>
    <row r="728" spans="14:15" ht="17" hidden="1" thickTop="1" thickBot="1">
      <c r="O728" s="219" t="s">
        <v>2508</v>
      </c>
    </row>
    <row r="729" spans="14:15" ht="17" hidden="1" thickTop="1" thickBot="1">
      <c r="O729" s="219" t="s">
        <v>2508</v>
      </c>
    </row>
    <row r="730" spans="14:15" ht="17" hidden="1" thickTop="1" thickBot="1">
      <c r="O730" s="219" t="s">
        <v>2508</v>
      </c>
    </row>
    <row r="731" spans="14:15" ht="17" hidden="1" thickTop="1" thickBot="1">
      <c r="O731" s="219" t="s">
        <v>2508</v>
      </c>
    </row>
    <row r="732" spans="14:15" ht="17" hidden="1" thickTop="1" thickBot="1">
      <c r="O732" s="219" t="s">
        <v>2508</v>
      </c>
    </row>
    <row r="733" spans="14:15" ht="17" hidden="1" thickTop="1" thickBot="1">
      <c r="O733" s="219" t="s">
        <v>2508</v>
      </c>
    </row>
    <row r="734" spans="14:15" ht="17" hidden="1" thickTop="1" thickBot="1">
      <c r="O734" s="219" t="s">
        <v>2508</v>
      </c>
    </row>
    <row r="735" spans="14:15" ht="17" hidden="1" thickTop="1" thickBot="1">
      <c r="O735" s="219" t="s">
        <v>2508</v>
      </c>
    </row>
    <row r="736" spans="14:15" ht="17" hidden="1" thickTop="1" thickBot="1">
      <c r="O736" s="219" t="s">
        <v>2508</v>
      </c>
    </row>
    <row r="737" spans="15:15" ht="17" hidden="1" thickTop="1" thickBot="1">
      <c r="O737" s="219" t="s">
        <v>2508</v>
      </c>
    </row>
    <row r="738" spans="15:15" ht="17" hidden="1" thickTop="1" thickBot="1">
      <c r="O738" s="219" t="s">
        <v>2508</v>
      </c>
    </row>
    <row r="739" spans="15:15" ht="17" hidden="1" thickTop="1" thickBot="1">
      <c r="O739" s="219" t="s">
        <v>2508</v>
      </c>
    </row>
    <row r="740" spans="15:15" ht="17" hidden="1" thickTop="1" thickBot="1">
      <c r="O740" s="219" t="s">
        <v>2508</v>
      </c>
    </row>
    <row r="741" spans="15:15" ht="17" hidden="1" thickTop="1" thickBot="1">
      <c r="O741" s="219" t="s">
        <v>2508</v>
      </c>
    </row>
    <row r="742" spans="15:15" ht="17" hidden="1" thickTop="1" thickBot="1">
      <c r="O742" s="219" t="s">
        <v>2508</v>
      </c>
    </row>
    <row r="743" spans="15:15" ht="17" hidden="1" thickTop="1" thickBot="1">
      <c r="O743" s="219" t="s">
        <v>2508</v>
      </c>
    </row>
    <row r="744" spans="15:15" ht="17" hidden="1" thickTop="1" thickBot="1">
      <c r="O744" s="219" t="s">
        <v>2508</v>
      </c>
    </row>
    <row r="745" spans="15:15" ht="17" hidden="1" thickTop="1" thickBot="1">
      <c r="O745" s="219" t="s">
        <v>2508</v>
      </c>
    </row>
    <row r="746" spans="15:15" ht="17" hidden="1" thickTop="1" thickBot="1">
      <c r="O746" s="219" t="s">
        <v>2508</v>
      </c>
    </row>
    <row r="747" spans="15:15" ht="17" hidden="1" thickTop="1" thickBot="1">
      <c r="O747" s="219" t="s">
        <v>2508</v>
      </c>
    </row>
    <row r="748" spans="15:15" ht="17" hidden="1" thickTop="1" thickBot="1">
      <c r="O748" s="219" t="s">
        <v>2508</v>
      </c>
    </row>
    <row r="749" spans="15:15" ht="17" hidden="1" thickTop="1" thickBot="1">
      <c r="O749" s="219" t="s">
        <v>2508</v>
      </c>
    </row>
    <row r="750" spans="15:15" ht="17" hidden="1" thickTop="1" thickBot="1">
      <c r="O750" s="219" t="s">
        <v>2508</v>
      </c>
    </row>
    <row r="751" spans="15:15" ht="13" thickTop="1"/>
    <row r="754" spans="4:7">
      <c r="D754" s="253"/>
      <c r="F754" s="250"/>
      <c r="G754" s="250"/>
    </row>
  </sheetData>
  <mergeCells count="92">
    <mergeCell ref="A567:M567"/>
    <mergeCell ref="A577:M577"/>
    <mergeCell ref="A615:M615"/>
    <mergeCell ref="A619:M619"/>
    <mergeCell ref="A682:M682"/>
    <mergeCell ref="A685:M685"/>
    <mergeCell ref="A691:M691"/>
    <mergeCell ref="A624:M624"/>
    <mergeCell ref="A652:M652"/>
    <mergeCell ref="A655:M655"/>
    <mergeCell ref="A666:M666"/>
    <mergeCell ref="A672:M672"/>
    <mergeCell ref="A677:M677"/>
    <mergeCell ref="A523:M523"/>
    <mergeCell ref="A526:M526"/>
    <mergeCell ref="A536:M536"/>
    <mergeCell ref="A539:M539"/>
    <mergeCell ref="A543:M543"/>
    <mergeCell ref="A547:M547"/>
    <mergeCell ref="A550:M550"/>
    <mergeCell ref="A553:M553"/>
    <mergeCell ref="A561:M561"/>
    <mergeCell ref="A418:M418"/>
    <mergeCell ref="A446:M446"/>
    <mergeCell ref="A449:M449"/>
    <mergeCell ref="A453:M453"/>
    <mergeCell ref="A456:M456"/>
    <mergeCell ref="A486:M486"/>
    <mergeCell ref="A489:M489"/>
    <mergeCell ref="A494:M494"/>
    <mergeCell ref="A519:M519"/>
    <mergeCell ref="HA395:HM395"/>
    <mergeCell ref="HN395:HZ395"/>
    <mergeCell ref="IA395:IM395"/>
    <mergeCell ref="IN395:IV395"/>
    <mergeCell ref="A402:M402"/>
    <mergeCell ref="A413:M413"/>
    <mergeCell ref="EA395:EM395"/>
    <mergeCell ref="EN395:EZ395"/>
    <mergeCell ref="FA395:FM395"/>
    <mergeCell ref="FN395:FZ395"/>
    <mergeCell ref="A351:M351"/>
    <mergeCell ref="A383:M383"/>
    <mergeCell ref="A392:M392"/>
    <mergeCell ref="A395:M395"/>
    <mergeCell ref="AA395:AM395"/>
    <mergeCell ref="AN395:AZ395"/>
    <mergeCell ref="GA395:GM395"/>
    <mergeCell ref="GN395:GZ395"/>
    <mergeCell ref="BA395:BM395"/>
    <mergeCell ref="BN395:BZ395"/>
    <mergeCell ref="CA395:CM395"/>
    <mergeCell ref="CN395:CZ395"/>
    <mergeCell ref="DA395:DM395"/>
    <mergeCell ref="DN395:DZ395"/>
    <mergeCell ref="IN283:IV283"/>
    <mergeCell ref="A288:M288"/>
    <mergeCell ref="A291:M291"/>
    <mergeCell ref="A302:M302"/>
    <mergeCell ref="A342:M342"/>
    <mergeCell ref="A347:M347"/>
    <mergeCell ref="FN283:FZ283"/>
    <mergeCell ref="GA283:GM283"/>
    <mergeCell ref="GN283:GZ283"/>
    <mergeCell ref="HA283:HM283"/>
    <mergeCell ref="AA283:AM283"/>
    <mergeCell ref="AN283:AZ283"/>
    <mergeCell ref="BA283:BM283"/>
    <mergeCell ref="BN283:BZ283"/>
    <mergeCell ref="CA283:CM283"/>
    <mergeCell ref="HN283:HZ283"/>
    <mergeCell ref="IA283:IM283"/>
    <mergeCell ref="CN283:CZ283"/>
    <mergeCell ref="DA283:DM283"/>
    <mergeCell ref="DN283:DZ283"/>
    <mergeCell ref="EA283:EM283"/>
    <mergeCell ref="EN283:EZ283"/>
    <mergeCell ref="FA283:FM283"/>
    <mergeCell ref="A203:M203"/>
    <mergeCell ref="A207:M207"/>
    <mergeCell ref="A245:M245"/>
    <mergeCell ref="A248:M248"/>
    <mergeCell ref="A261:M261"/>
    <mergeCell ref="A267:M267"/>
    <mergeCell ref="A270:M270"/>
    <mergeCell ref="A274:M274"/>
    <mergeCell ref="A279:M279"/>
    <mergeCell ref="A152:M152"/>
    <mergeCell ref="A155:M155"/>
    <mergeCell ref="A158:M158"/>
    <mergeCell ref="A161:M161"/>
    <mergeCell ref="A200:M200"/>
  </mergeCells>
  <printOptions horizontalCentered="1" verticalCentered="1"/>
  <pageMargins left="0" right="0" top="0.25" bottom="0.25" header="0" footer="0"/>
  <pageSetup paperSize="9" scale="88" fitToHeight="3" orientation="portrait" verticalDpi="200"/>
  <headerFooter alignWithMargins="0">
    <oddFooter>&amp;L&amp;"Courier New,Italique"&amp;8
&amp;C&amp;"Courier New,Italique"Page &amp;P de &amp;N&amp;R&amp;"Courier New,Italique"&amp;D  &amp;T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A106" workbookViewId="0">
      <selection activeCell="N131" sqref="N131"/>
    </sheetView>
  </sheetViews>
  <sheetFormatPr baseColWidth="10" defaultColWidth="11.5" defaultRowHeight="15" customHeight="1" x14ac:dyDescent="0"/>
  <cols>
    <col min="1" max="1" width="5.5" style="221" customWidth="1"/>
    <col min="2" max="2" width="9" style="221" customWidth="1"/>
    <col min="3" max="3" width="9.83203125" style="221" bestFit="1" customWidth="1"/>
    <col min="4" max="4" width="16.5" style="221" customWidth="1"/>
    <col min="5" max="5" width="48.33203125" style="221" customWidth="1"/>
    <col min="6" max="6" width="10" style="221" customWidth="1"/>
    <col min="7" max="7" width="10.5" style="221" customWidth="1"/>
    <col min="8" max="8" width="13" style="221" customWidth="1"/>
    <col min="9" max="9" width="12.33203125" style="221" customWidth="1"/>
    <col min="10" max="10" width="12.5" style="221" customWidth="1"/>
    <col min="11" max="11" width="14.5" style="221" customWidth="1"/>
    <col min="12" max="12" width="6.5" style="221" customWidth="1"/>
    <col min="13" max="13" width="7" style="221" customWidth="1"/>
    <col min="14" max="14" width="16" style="221" customWidth="1"/>
    <col min="15" max="16384" width="11.5" style="221"/>
  </cols>
  <sheetData>
    <row r="1" spans="1:15" ht="15" customHeight="1" thickBot="1">
      <c r="A1" s="219" t="s">
        <v>2415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O1" s="219" t="s">
        <v>2415</v>
      </c>
    </row>
    <row r="2" spans="1:15" s="156" customFormat="1" ht="15" customHeight="1" thickTop="1" thickBot="1">
      <c r="A2" s="222" t="s">
        <v>408</v>
      </c>
      <c r="B2" s="222" t="s">
        <v>407</v>
      </c>
      <c r="C2" s="222" t="s">
        <v>406</v>
      </c>
      <c r="D2" s="222" t="s">
        <v>405</v>
      </c>
      <c r="E2" s="222" t="s">
        <v>404</v>
      </c>
      <c r="F2" s="222" t="s">
        <v>403</v>
      </c>
      <c r="G2" s="222" t="s">
        <v>402</v>
      </c>
      <c r="H2" s="222" t="s">
        <v>401</v>
      </c>
      <c r="I2" s="222" t="s">
        <v>400</v>
      </c>
      <c r="J2" s="222" t="s">
        <v>399</v>
      </c>
      <c r="K2" s="222" t="s">
        <v>398</v>
      </c>
      <c r="L2" s="222" t="s">
        <v>397</v>
      </c>
      <c r="M2" s="222" t="s">
        <v>396</v>
      </c>
      <c r="O2" s="219" t="s">
        <v>2415</v>
      </c>
    </row>
    <row r="3" spans="1:15" s="238" customFormat="1" ht="15" customHeight="1" thickTop="1" thickBot="1">
      <c r="A3" s="224" t="s">
        <v>411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O3" s="219" t="s">
        <v>2415</v>
      </c>
    </row>
    <row r="4" spans="1:15" s="238" customFormat="1" ht="15" customHeight="1" thickTop="1" thickBot="1">
      <c r="A4" s="225">
        <v>1</v>
      </c>
      <c r="B4" s="242">
        <v>6588648</v>
      </c>
      <c r="C4" s="225" t="s">
        <v>412</v>
      </c>
      <c r="D4" s="228" t="s">
        <v>413</v>
      </c>
      <c r="E4" s="225" t="s">
        <v>414</v>
      </c>
      <c r="F4" s="225"/>
      <c r="G4" s="225">
        <v>1</v>
      </c>
      <c r="H4" s="226">
        <v>3000000</v>
      </c>
      <c r="I4" s="226">
        <v>3000000</v>
      </c>
      <c r="J4" s="226">
        <v>3000000</v>
      </c>
      <c r="K4" s="243">
        <v>1</v>
      </c>
      <c r="L4" s="225">
        <v>100</v>
      </c>
      <c r="M4" s="225">
        <f>+J4/H4*100</f>
        <v>100</v>
      </c>
      <c r="N4" s="238">
        <f>+L4*H4</f>
        <v>300000000</v>
      </c>
      <c r="O4" s="219" t="s">
        <v>2415</v>
      </c>
    </row>
    <row r="5" spans="1:15" s="238" customFormat="1" ht="15" customHeight="1" thickTop="1" thickBot="1">
      <c r="A5" s="242"/>
      <c r="B5" s="242"/>
      <c r="C5" s="242"/>
      <c r="D5" s="242"/>
      <c r="E5" s="230" t="s">
        <v>415</v>
      </c>
      <c r="F5" s="242"/>
      <c r="G5" s="242">
        <f>SUM(G4)</f>
        <v>1</v>
      </c>
      <c r="H5" s="240">
        <f>SUM(H4)</f>
        <v>3000000</v>
      </c>
      <c r="I5" s="240">
        <f>SUM(I4)</f>
        <v>3000000</v>
      </c>
      <c r="J5" s="240">
        <f>SUM(J4)</f>
        <v>3000000</v>
      </c>
      <c r="K5" s="242">
        <f>SUM(K4)</f>
        <v>1</v>
      </c>
      <c r="L5" s="242">
        <f>+N5/H5</f>
        <v>100</v>
      </c>
      <c r="M5" s="230">
        <f>+J5/H5*100</f>
        <v>100</v>
      </c>
      <c r="N5" s="257">
        <f>SUM(N4)</f>
        <v>300000000</v>
      </c>
      <c r="O5" s="219" t="s">
        <v>2415</v>
      </c>
    </row>
    <row r="6" spans="1:15" s="238" customFormat="1" ht="15" customHeight="1" thickTop="1" thickBot="1">
      <c r="A6" s="224" t="s">
        <v>416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O6" s="219" t="s">
        <v>2415</v>
      </c>
    </row>
    <row r="7" spans="1:15" s="238" customFormat="1" ht="15" customHeight="1" thickTop="1" thickBot="1">
      <c r="A7" s="225">
        <v>2</v>
      </c>
      <c r="B7" s="225">
        <v>6817189</v>
      </c>
      <c r="C7" s="225" t="s">
        <v>417</v>
      </c>
      <c r="D7" s="228" t="s">
        <v>418</v>
      </c>
      <c r="E7" s="225" t="s">
        <v>419</v>
      </c>
      <c r="F7" s="225"/>
      <c r="G7" s="225">
        <v>1</v>
      </c>
      <c r="H7" s="226">
        <v>2000000</v>
      </c>
      <c r="I7" s="226">
        <v>2000000</v>
      </c>
      <c r="J7" s="226">
        <v>2000000</v>
      </c>
      <c r="K7" s="225">
        <v>1</v>
      </c>
      <c r="L7" s="225">
        <v>100</v>
      </c>
      <c r="M7" s="229">
        <f>+J7/H7*100</f>
        <v>100</v>
      </c>
      <c r="N7" s="238">
        <f>+L7*H7</f>
        <v>200000000</v>
      </c>
      <c r="O7" s="219" t="s">
        <v>2415</v>
      </c>
    </row>
    <row r="8" spans="1:15" s="238" customFormat="1" ht="15" customHeight="1" thickTop="1" thickBot="1">
      <c r="A8" s="225"/>
      <c r="B8" s="225"/>
      <c r="C8" s="225"/>
      <c r="D8" s="225"/>
      <c r="E8" s="230" t="s">
        <v>420</v>
      </c>
      <c r="F8" s="225"/>
      <c r="G8" s="242">
        <f>SUM(G7)</f>
        <v>1</v>
      </c>
      <c r="H8" s="240">
        <f>SUM(H7)</f>
        <v>2000000</v>
      </c>
      <c r="I8" s="240">
        <f>SUM(I7)</f>
        <v>2000000</v>
      </c>
      <c r="J8" s="240">
        <f>SUM(J7)</f>
        <v>2000000</v>
      </c>
      <c r="K8" s="242">
        <f>SUM(K7)</f>
        <v>1</v>
      </c>
      <c r="L8" s="242">
        <f>+N8/H8</f>
        <v>100</v>
      </c>
      <c r="M8" s="229">
        <f>+J8/H8*100</f>
        <v>100</v>
      </c>
      <c r="N8" s="257">
        <f>SUM(N7)</f>
        <v>200000000</v>
      </c>
      <c r="O8" s="219" t="s">
        <v>2415</v>
      </c>
    </row>
    <row r="9" spans="1:15" s="238" customFormat="1" ht="15" customHeight="1" thickTop="1" thickBot="1">
      <c r="A9" s="224" t="s">
        <v>421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O9" s="219" t="s">
        <v>2415</v>
      </c>
    </row>
    <row r="10" spans="1:15" s="238" customFormat="1" ht="15" customHeight="1" thickTop="1" thickBot="1">
      <c r="A10" s="112">
        <v>3</v>
      </c>
      <c r="B10" s="225">
        <v>6869732</v>
      </c>
      <c r="C10" s="225" t="s">
        <v>422</v>
      </c>
      <c r="D10" s="225" t="s">
        <v>423</v>
      </c>
      <c r="E10" s="225" t="s">
        <v>424</v>
      </c>
      <c r="F10" s="225"/>
      <c r="G10" s="112">
        <v>1</v>
      </c>
      <c r="H10" s="226">
        <v>1000000</v>
      </c>
      <c r="I10" s="226">
        <v>1000000</v>
      </c>
      <c r="J10" s="226">
        <v>1000000</v>
      </c>
      <c r="K10" s="225">
        <v>1</v>
      </c>
      <c r="L10" s="225">
        <v>100</v>
      </c>
      <c r="M10" s="229">
        <f>+J10/H10*100</f>
        <v>100</v>
      </c>
      <c r="N10" s="238">
        <f>+L10*H10</f>
        <v>100000000</v>
      </c>
      <c r="O10" s="219" t="s">
        <v>2415</v>
      </c>
    </row>
    <row r="11" spans="1:15" s="238" customFormat="1" ht="15" customHeight="1" thickTop="1" thickBot="1">
      <c r="A11" s="225">
        <v>4</v>
      </c>
      <c r="B11" s="112">
        <v>7150501</v>
      </c>
      <c r="C11" s="112" t="s">
        <v>425</v>
      </c>
      <c r="D11" s="247" t="s">
        <v>426</v>
      </c>
      <c r="E11" s="225" t="s">
        <v>427</v>
      </c>
      <c r="F11" s="225"/>
      <c r="G11" s="112">
        <v>1</v>
      </c>
      <c r="H11" s="226">
        <v>1200000</v>
      </c>
      <c r="I11" s="226">
        <v>1200000</v>
      </c>
      <c r="J11" s="226">
        <v>1200000</v>
      </c>
      <c r="K11" s="225">
        <v>1</v>
      </c>
      <c r="L11" s="225">
        <v>100</v>
      </c>
      <c r="M11" s="229">
        <f t="shared" ref="M11:M44" si="0">+J11/H11*100</f>
        <v>100</v>
      </c>
      <c r="N11" s="238">
        <f t="shared" ref="N11:N43" si="1">+L11*H11</f>
        <v>120000000</v>
      </c>
      <c r="O11" s="219" t="s">
        <v>2415</v>
      </c>
    </row>
    <row r="12" spans="1:15" s="238" customFormat="1" ht="15" customHeight="1" thickTop="1" thickBot="1">
      <c r="A12" s="225">
        <v>5</v>
      </c>
      <c r="B12" s="225">
        <v>6953702</v>
      </c>
      <c r="C12" s="225" t="s">
        <v>428</v>
      </c>
      <c r="D12" s="228" t="s">
        <v>429</v>
      </c>
      <c r="E12" s="225" t="s">
        <v>430</v>
      </c>
      <c r="F12" s="225"/>
      <c r="G12" s="112">
        <v>1</v>
      </c>
      <c r="H12" s="226">
        <v>8000000</v>
      </c>
      <c r="I12" s="226">
        <v>7896833</v>
      </c>
      <c r="J12" s="226">
        <v>7896833</v>
      </c>
      <c r="K12" s="225">
        <v>1</v>
      </c>
      <c r="L12" s="225">
        <v>100</v>
      </c>
      <c r="M12" s="229">
        <f t="shared" si="0"/>
        <v>98.710412500000004</v>
      </c>
      <c r="N12" s="238">
        <f t="shared" si="1"/>
        <v>800000000</v>
      </c>
      <c r="O12" s="219" t="s">
        <v>2415</v>
      </c>
    </row>
    <row r="13" spans="1:15" s="238" customFormat="1" ht="15" customHeight="1" thickTop="1" thickBot="1">
      <c r="A13" s="225">
        <v>6</v>
      </c>
      <c r="B13" s="225"/>
      <c r="C13" s="225" t="s">
        <v>431</v>
      </c>
      <c r="D13" s="228" t="s">
        <v>432</v>
      </c>
      <c r="E13" s="225" t="s">
        <v>433</v>
      </c>
      <c r="F13" s="225"/>
      <c r="G13" s="112">
        <v>1</v>
      </c>
      <c r="H13" s="226">
        <v>125000</v>
      </c>
      <c r="I13" s="226"/>
      <c r="J13" s="226"/>
      <c r="K13" s="225"/>
      <c r="L13" s="225"/>
      <c r="M13" s="229">
        <f t="shared" si="0"/>
        <v>0</v>
      </c>
      <c r="N13" s="238">
        <f t="shared" si="1"/>
        <v>0</v>
      </c>
      <c r="O13" s="219" t="s">
        <v>2415</v>
      </c>
    </row>
    <row r="14" spans="1:15" s="238" customFormat="1" ht="15" customHeight="1" thickTop="1" thickBot="1">
      <c r="A14" s="225">
        <v>7</v>
      </c>
      <c r="B14" s="225">
        <v>6953705</v>
      </c>
      <c r="C14" s="225" t="s">
        <v>434</v>
      </c>
      <c r="D14" s="228" t="s">
        <v>435</v>
      </c>
      <c r="E14" s="225" t="s">
        <v>436</v>
      </c>
      <c r="F14" s="225"/>
      <c r="G14" s="112">
        <v>1</v>
      </c>
      <c r="H14" s="226">
        <v>16000000</v>
      </c>
      <c r="I14" s="226">
        <v>15835595</v>
      </c>
      <c r="J14" s="226">
        <v>15835595</v>
      </c>
      <c r="K14" s="225">
        <v>1</v>
      </c>
      <c r="L14" s="225">
        <v>100</v>
      </c>
      <c r="M14" s="229">
        <f t="shared" si="0"/>
        <v>98.972468750000004</v>
      </c>
      <c r="N14" s="238">
        <f t="shared" si="1"/>
        <v>1600000000</v>
      </c>
      <c r="O14" s="219" t="s">
        <v>2415</v>
      </c>
    </row>
    <row r="15" spans="1:15" s="238" customFormat="1" ht="15" customHeight="1" thickTop="1" thickBot="1">
      <c r="A15" s="225">
        <v>8</v>
      </c>
      <c r="B15" s="225">
        <v>6988551</v>
      </c>
      <c r="C15" s="225" t="s">
        <v>437</v>
      </c>
      <c r="D15" s="228" t="s">
        <v>438</v>
      </c>
      <c r="E15" s="225" t="s">
        <v>439</v>
      </c>
      <c r="F15" s="225"/>
      <c r="G15" s="112">
        <v>1</v>
      </c>
      <c r="H15" s="226">
        <v>16000000</v>
      </c>
      <c r="I15" s="226">
        <v>16000000</v>
      </c>
      <c r="J15" s="226">
        <v>16000000</v>
      </c>
      <c r="K15" s="225">
        <v>1</v>
      </c>
      <c r="L15" s="225">
        <v>100</v>
      </c>
      <c r="M15" s="229">
        <f t="shared" si="0"/>
        <v>100</v>
      </c>
      <c r="N15" s="238">
        <f t="shared" si="1"/>
        <v>1600000000</v>
      </c>
      <c r="O15" s="219" t="s">
        <v>2415</v>
      </c>
    </row>
    <row r="16" spans="1:15" s="238" customFormat="1" ht="15" customHeight="1" thickTop="1" thickBot="1">
      <c r="A16" s="225">
        <v>9</v>
      </c>
      <c r="B16" s="225">
        <v>7073451</v>
      </c>
      <c r="C16" s="225" t="s">
        <v>440</v>
      </c>
      <c r="D16" s="228" t="s">
        <v>441</v>
      </c>
      <c r="E16" s="225" t="s">
        <v>442</v>
      </c>
      <c r="F16" s="225"/>
      <c r="G16" s="112">
        <v>1</v>
      </c>
      <c r="H16" s="226">
        <v>32000000</v>
      </c>
      <c r="I16" s="226">
        <v>32000000</v>
      </c>
      <c r="J16" s="226">
        <v>32000000</v>
      </c>
      <c r="K16" s="225">
        <v>1</v>
      </c>
      <c r="L16" s="225">
        <v>100</v>
      </c>
      <c r="M16" s="229">
        <f t="shared" si="0"/>
        <v>100</v>
      </c>
      <c r="N16" s="238">
        <f t="shared" si="1"/>
        <v>3200000000</v>
      </c>
      <c r="O16" s="219" t="s">
        <v>2415</v>
      </c>
    </row>
    <row r="17" spans="1:15" s="238" customFormat="1" ht="15" customHeight="1" thickTop="1" thickBot="1">
      <c r="A17" s="225">
        <v>10</v>
      </c>
      <c r="B17" s="225">
        <v>7073465</v>
      </c>
      <c r="C17" s="225" t="s">
        <v>443</v>
      </c>
      <c r="D17" s="228" t="s">
        <v>444</v>
      </c>
      <c r="E17" s="225" t="s">
        <v>445</v>
      </c>
      <c r="F17" s="225"/>
      <c r="G17" s="112">
        <v>1</v>
      </c>
      <c r="H17" s="226">
        <v>250000</v>
      </c>
      <c r="I17" s="226">
        <v>250000</v>
      </c>
      <c r="J17" s="226">
        <v>250000</v>
      </c>
      <c r="K17" s="225">
        <v>1</v>
      </c>
      <c r="L17" s="225">
        <v>100</v>
      </c>
      <c r="M17" s="229">
        <f t="shared" si="0"/>
        <v>100</v>
      </c>
      <c r="N17" s="238">
        <f t="shared" si="1"/>
        <v>25000000</v>
      </c>
      <c r="O17" s="219" t="s">
        <v>2415</v>
      </c>
    </row>
    <row r="18" spans="1:15" s="238" customFormat="1" ht="15" customHeight="1" thickTop="1" thickBot="1">
      <c r="A18" s="225">
        <v>11</v>
      </c>
      <c r="B18" s="225">
        <v>7073471</v>
      </c>
      <c r="C18" s="225" t="s">
        <v>446</v>
      </c>
      <c r="D18" s="228" t="s">
        <v>447</v>
      </c>
      <c r="E18" s="225" t="s">
        <v>448</v>
      </c>
      <c r="F18" s="225"/>
      <c r="G18" s="112">
        <v>1</v>
      </c>
      <c r="H18" s="226">
        <v>500000</v>
      </c>
      <c r="I18" s="226">
        <v>500000</v>
      </c>
      <c r="J18" s="226">
        <v>500000</v>
      </c>
      <c r="K18" s="225">
        <v>1</v>
      </c>
      <c r="L18" s="225">
        <v>100</v>
      </c>
      <c r="M18" s="229">
        <f t="shared" si="0"/>
        <v>100</v>
      </c>
      <c r="N18" s="238">
        <f t="shared" si="1"/>
        <v>50000000</v>
      </c>
      <c r="O18" s="219" t="s">
        <v>2415</v>
      </c>
    </row>
    <row r="19" spans="1:15" s="238" customFormat="1" ht="15" customHeight="1" thickTop="1" thickBot="1">
      <c r="A19" s="225">
        <v>12</v>
      </c>
      <c r="B19" s="225">
        <v>6988558</v>
      </c>
      <c r="C19" s="225" t="s">
        <v>449</v>
      </c>
      <c r="D19" s="228" t="s">
        <v>450</v>
      </c>
      <c r="E19" s="225" t="s">
        <v>451</v>
      </c>
      <c r="F19" s="225"/>
      <c r="G19" s="112">
        <v>1</v>
      </c>
      <c r="H19" s="226">
        <v>900000</v>
      </c>
      <c r="I19" s="226">
        <v>900000</v>
      </c>
      <c r="J19" s="226">
        <v>900000</v>
      </c>
      <c r="K19" s="225">
        <v>1</v>
      </c>
      <c r="L19" s="225">
        <v>100</v>
      </c>
      <c r="M19" s="229">
        <f t="shared" si="0"/>
        <v>100</v>
      </c>
      <c r="N19" s="238">
        <f t="shared" si="1"/>
        <v>90000000</v>
      </c>
      <c r="O19" s="219" t="s">
        <v>2415</v>
      </c>
    </row>
    <row r="20" spans="1:15" s="238" customFormat="1" ht="15" customHeight="1" thickTop="1" thickBot="1">
      <c r="A20" s="225">
        <v>13</v>
      </c>
      <c r="B20" s="225">
        <v>7073459</v>
      </c>
      <c r="C20" s="225" t="s">
        <v>452</v>
      </c>
      <c r="D20" s="228" t="s">
        <v>453</v>
      </c>
      <c r="E20" s="225" t="s">
        <v>454</v>
      </c>
      <c r="F20" s="225"/>
      <c r="G20" s="112">
        <v>1</v>
      </c>
      <c r="H20" s="226">
        <v>1800000</v>
      </c>
      <c r="I20" s="226">
        <v>1800000</v>
      </c>
      <c r="J20" s="226">
        <v>1800000</v>
      </c>
      <c r="K20" s="225">
        <v>1</v>
      </c>
      <c r="L20" s="225">
        <v>100</v>
      </c>
      <c r="M20" s="229">
        <f t="shared" si="0"/>
        <v>100</v>
      </c>
      <c r="N20" s="238">
        <f t="shared" si="1"/>
        <v>180000000</v>
      </c>
      <c r="O20" s="219" t="s">
        <v>2415</v>
      </c>
    </row>
    <row r="21" spans="1:15" s="238" customFormat="1" ht="15" customHeight="1" thickTop="1" thickBot="1">
      <c r="A21" s="225">
        <v>14</v>
      </c>
      <c r="B21" s="225">
        <v>6988556</v>
      </c>
      <c r="C21" s="225" t="s">
        <v>455</v>
      </c>
      <c r="D21" s="225" t="s">
        <v>456</v>
      </c>
      <c r="E21" s="225" t="s">
        <v>457</v>
      </c>
      <c r="F21" s="225"/>
      <c r="G21" s="112">
        <v>1</v>
      </c>
      <c r="H21" s="228">
        <v>3600000</v>
      </c>
      <c r="I21" s="226">
        <v>3600000</v>
      </c>
      <c r="J21" s="226">
        <v>3600000</v>
      </c>
      <c r="K21" s="225">
        <v>1</v>
      </c>
      <c r="L21" s="225">
        <v>100</v>
      </c>
      <c r="M21" s="229">
        <f t="shared" si="0"/>
        <v>100</v>
      </c>
      <c r="N21" s="238">
        <f t="shared" si="1"/>
        <v>360000000</v>
      </c>
      <c r="O21" s="219" t="s">
        <v>2415</v>
      </c>
    </row>
    <row r="22" spans="1:15" s="238" customFormat="1" ht="15" customHeight="1" thickTop="1" thickBot="1">
      <c r="A22" s="225">
        <v>15</v>
      </c>
      <c r="B22" s="225">
        <v>7073457</v>
      </c>
      <c r="C22" s="225" t="s">
        <v>458</v>
      </c>
      <c r="D22" s="225" t="s">
        <v>459</v>
      </c>
      <c r="E22" s="225" t="s">
        <v>460</v>
      </c>
      <c r="F22" s="225"/>
      <c r="G22" s="112">
        <v>1</v>
      </c>
      <c r="H22" s="226">
        <v>1800000</v>
      </c>
      <c r="I22" s="226">
        <v>1800000</v>
      </c>
      <c r="J22" s="226">
        <v>1800000</v>
      </c>
      <c r="K22" s="225">
        <v>1</v>
      </c>
      <c r="L22" s="225">
        <v>100</v>
      </c>
      <c r="M22" s="229">
        <f t="shared" si="0"/>
        <v>100</v>
      </c>
      <c r="N22" s="238">
        <f t="shared" si="1"/>
        <v>180000000</v>
      </c>
      <c r="O22" s="219" t="s">
        <v>2415</v>
      </c>
    </row>
    <row r="23" spans="1:15" s="238" customFormat="1" ht="15" customHeight="1" thickTop="1" thickBot="1">
      <c r="A23" s="225">
        <v>16</v>
      </c>
      <c r="B23" s="225">
        <v>6988560</v>
      </c>
      <c r="C23" s="225" t="s">
        <v>461</v>
      </c>
      <c r="D23" s="225" t="s">
        <v>462</v>
      </c>
      <c r="E23" s="225" t="s">
        <v>463</v>
      </c>
      <c r="F23" s="225"/>
      <c r="G23" s="112">
        <v>1</v>
      </c>
      <c r="H23" s="226">
        <v>900000</v>
      </c>
      <c r="I23" s="226">
        <v>900000</v>
      </c>
      <c r="J23" s="226">
        <v>900000</v>
      </c>
      <c r="K23" s="225">
        <v>1</v>
      </c>
      <c r="L23" s="225">
        <v>100</v>
      </c>
      <c r="M23" s="229">
        <f t="shared" si="0"/>
        <v>100</v>
      </c>
      <c r="N23" s="238">
        <f t="shared" si="1"/>
        <v>90000000</v>
      </c>
      <c r="O23" s="219" t="s">
        <v>2415</v>
      </c>
    </row>
    <row r="24" spans="1:15" s="238" customFormat="1" ht="15" customHeight="1" thickTop="1" thickBot="1">
      <c r="A24" s="225">
        <v>17</v>
      </c>
      <c r="B24" s="225">
        <v>7038839</v>
      </c>
      <c r="C24" s="225" t="s">
        <v>464</v>
      </c>
      <c r="D24" s="225" t="s">
        <v>465</v>
      </c>
      <c r="E24" s="225" t="s">
        <v>466</v>
      </c>
      <c r="F24" s="225"/>
      <c r="G24" s="112">
        <v>1</v>
      </c>
      <c r="H24" s="226">
        <v>16000000</v>
      </c>
      <c r="I24" s="226">
        <v>16000000</v>
      </c>
      <c r="J24" s="226">
        <v>16000000</v>
      </c>
      <c r="K24" s="225">
        <v>1</v>
      </c>
      <c r="L24" s="225">
        <v>100</v>
      </c>
      <c r="M24" s="229">
        <f t="shared" si="0"/>
        <v>100</v>
      </c>
      <c r="N24" s="238">
        <f t="shared" si="1"/>
        <v>1600000000</v>
      </c>
      <c r="O24" s="219" t="s">
        <v>2415</v>
      </c>
    </row>
    <row r="25" spans="1:15" s="238" customFormat="1" ht="15" customHeight="1" thickTop="1" thickBot="1">
      <c r="A25" s="225">
        <v>18</v>
      </c>
      <c r="B25" s="225">
        <v>7013515</v>
      </c>
      <c r="C25" s="112" t="s">
        <v>467</v>
      </c>
      <c r="D25" s="112" t="s">
        <v>468</v>
      </c>
      <c r="E25" s="225" t="s">
        <v>469</v>
      </c>
      <c r="F25" s="225"/>
      <c r="G25" s="112">
        <v>1</v>
      </c>
      <c r="H25" s="247">
        <v>16000000</v>
      </c>
      <c r="I25" s="226">
        <v>16000000</v>
      </c>
      <c r="J25" s="226">
        <v>16000000</v>
      </c>
      <c r="K25" s="225">
        <v>1</v>
      </c>
      <c r="L25" s="225">
        <v>100</v>
      </c>
      <c r="M25" s="229">
        <f t="shared" si="0"/>
        <v>100</v>
      </c>
      <c r="N25" s="238">
        <f t="shared" si="1"/>
        <v>1600000000</v>
      </c>
      <c r="O25" s="219" t="s">
        <v>2415</v>
      </c>
    </row>
    <row r="26" spans="1:15" s="238" customFormat="1" ht="15" customHeight="1" thickTop="1" thickBot="1">
      <c r="A26" s="225">
        <v>19</v>
      </c>
      <c r="B26" s="225">
        <v>7013513</v>
      </c>
      <c r="C26" s="225" t="s">
        <v>470</v>
      </c>
      <c r="D26" s="228" t="s">
        <v>471</v>
      </c>
      <c r="E26" s="225" t="s">
        <v>472</v>
      </c>
      <c r="F26" s="225"/>
      <c r="G26" s="112">
        <v>1</v>
      </c>
      <c r="H26" s="226">
        <v>16000000</v>
      </c>
      <c r="I26" s="226">
        <v>16000000</v>
      </c>
      <c r="J26" s="226">
        <v>16000000</v>
      </c>
      <c r="K26" s="225">
        <v>1</v>
      </c>
      <c r="L26" s="225">
        <v>100</v>
      </c>
      <c r="M26" s="229">
        <f t="shared" si="0"/>
        <v>100</v>
      </c>
      <c r="N26" s="238">
        <f t="shared" si="1"/>
        <v>1600000000</v>
      </c>
      <c r="O26" s="219" t="s">
        <v>2415</v>
      </c>
    </row>
    <row r="27" spans="1:15" s="238" customFormat="1" ht="15" customHeight="1" thickTop="1" thickBot="1">
      <c r="A27" s="225">
        <v>20</v>
      </c>
      <c r="B27" s="225">
        <v>7013506</v>
      </c>
      <c r="C27" s="225" t="s">
        <v>473</v>
      </c>
      <c r="D27" s="225" t="s">
        <v>474</v>
      </c>
      <c r="E27" s="225" t="s">
        <v>475</v>
      </c>
      <c r="F27" s="225"/>
      <c r="G27" s="112">
        <v>1</v>
      </c>
      <c r="H27" s="226">
        <v>3500000</v>
      </c>
      <c r="I27" s="226">
        <v>3500000</v>
      </c>
      <c r="J27" s="226">
        <v>3500000</v>
      </c>
      <c r="K27" s="225">
        <v>1</v>
      </c>
      <c r="L27" s="225">
        <v>100</v>
      </c>
      <c r="M27" s="229">
        <f t="shared" si="0"/>
        <v>100</v>
      </c>
      <c r="N27" s="238">
        <f t="shared" si="1"/>
        <v>350000000</v>
      </c>
      <c r="O27" s="219" t="s">
        <v>2415</v>
      </c>
    </row>
    <row r="28" spans="1:15" s="238" customFormat="1" ht="15" customHeight="1" thickTop="1" thickBot="1">
      <c r="A28" s="225">
        <v>21</v>
      </c>
      <c r="B28" s="225">
        <v>7013508</v>
      </c>
      <c r="C28" s="225" t="s">
        <v>476</v>
      </c>
      <c r="D28" s="225" t="s">
        <v>477</v>
      </c>
      <c r="E28" s="225" t="s">
        <v>478</v>
      </c>
      <c r="F28" s="225"/>
      <c r="G28" s="112">
        <v>1</v>
      </c>
      <c r="H28" s="226">
        <v>3500000</v>
      </c>
      <c r="I28" s="226">
        <v>3500000</v>
      </c>
      <c r="J28" s="226">
        <v>3500000</v>
      </c>
      <c r="K28" s="225">
        <v>1</v>
      </c>
      <c r="L28" s="225">
        <v>100</v>
      </c>
      <c r="M28" s="229">
        <f t="shared" si="0"/>
        <v>100</v>
      </c>
      <c r="N28" s="238">
        <f t="shared" si="1"/>
        <v>350000000</v>
      </c>
      <c r="O28" s="219" t="s">
        <v>2415</v>
      </c>
    </row>
    <row r="29" spans="1:15" s="238" customFormat="1" ht="15" customHeight="1" thickTop="1" thickBot="1">
      <c r="A29" s="225">
        <v>22</v>
      </c>
      <c r="B29" s="225">
        <v>7138832</v>
      </c>
      <c r="C29" s="225" t="s">
        <v>479</v>
      </c>
      <c r="D29" s="225" t="s">
        <v>480</v>
      </c>
      <c r="E29" s="225" t="s">
        <v>481</v>
      </c>
      <c r="F29" s="225"/>
      <c r="G29" s="112">
        <v>1</v>
      </c>
      <c r="H29" s="226">
        <v>3500000</v>
      </c>
      <c r="I29" s="226">
        <v>3500000</v>
      </c>
      <c r="J29" s="226">
        <v>3500000</v>
      </c>
      <c r="K29" s="225">
        <v>1</v>
      </c>
      <c r="L29" s="225">
        <v>100</v>
      </c>
      <c r="M29" s="229">
        <f t="shared" si="0"/>
        <v>100</v>
      </c>
      <c r="N29" s="238">
        <f t="shared" si="1"/>
        <v>350000000</v>
      </c>
      <c r="O29" s="219" t="s">
        <v>2415</v>
      </c>
    </row>
    <row r="30" spans="1:15" s="238" customFormat="1" ht="15" customHeight="1" thickTop="1" thickBot="1">
      <c r="A30" s="225">
        <v>23</v>
      </c>
      <c r="B30" s="225">
        <v>7013524</v>
      </c>
      <c r="C30" s="225" t="s">
        <v>482</v>
      </c>
      <c r="D30" s="225" t="s">
        <v>483</v>
      </c>
      <c r="E30" s="225" t="s">
        <v>484</v>
      </c>
      <c r="F30" s="225"/>
      <c r="G30" s="112">
        <v>1</v>
      </c>
      <c r="H30" s="226">
        <v>250000</v>
      </c>
      <c r="I30" s="226">
        <v>250000</v>
      </c>
      <c r="J30" s="226">
        <v>250000</v>
      </c>
      <c r="K30" s="225">
        <v>1</v>
      </c>
      <c r="L30" s="225">
        <v>100</v>
      </c>
      <c r="M30" s="229">
        <f t="shared" si="0"/>
        <v>100</v>
      </c>
      <c r="N30" s="238">
        <f t="shared" si="1"/>
        <v>25000000</v>
      </c>
      <c r="O30" s="219" t="s">
        <v>2415</v>
      </c>
    </row>
    <row r="31" spans="1:15" s="238" customFormat="1" ht="15" customHeight="1" thickTop="1" thickBot="1">
      <c r="A31" s="225">
        <v>24</v>
      </c>
      <c r="B31" s="225">
        <v>7138826</v>
      </c>
      <c r="C31" s="225" t="s">
        <v>485</v>
      </c>
      <c r="D31" s="225" t="s">
        <v>486</v>
      </c>
      <c r="E31" s="225" t="s">
        <v>487</v>
      </c>
      <c r="F31" s="225"/>
      <c r="G31" s="112">
        <v>1</v>
      </c>
      <c r="H31" s="226">
        <v>250000</v>
      </c>
      <c r="I31" s="226">
        <v>250000</v>
      </c>
      <c r="J31" s="226">
        <v>250000</v>
      </c>
      <c r="K31" s="225">
        <v>1</v>
      </c>
      <c r="L31" s="225">
        <v>100</v>
      </c>
      <c r="M31" s="229">
        <f t="shared" si="0"/>
        <v>100</v>
      </c>
      <c r="N31" s="238">
        <f t="shared" si="1"/>
        <v>25000000</v>
      </c>
      <c r="O31" s="219" t="s">
        <v>2415</v>
      </c>
    </row>
    <row r="32" spans="1:15" s="238" customFormat="1" ht="15" customHeight="1" thickTop="1" thickBot="1">
      <c r="A32" s="225">
        <v>25</v>
      </c>
      <c r="B32" s="225">
        <v>7138829</v>
      </c>
      <c r="C32" s="225" t="s">
        <v>488</v>
      </c>
      <c r="D32" s="225" t="s">
        <v>489</v>
      </c>
      <c r="E32" s="225" t="s">
        <v>490</v>
      </c>
      <c r="F32" s="225"/>
      <c r="G32" s="112">
        <v>1</v>
      </c>
      <c r="H32" s="226">
        <v>250000</v>
      </c>
      <c r="I32" s="226">
        <v>250000</v>
      </c>
      <c r="J32" s="226">
        <v>250000</v>
      </c>
      <c r="K32" s="225">
        <v>1</v>
      </c>
      <c r="L32" s="225">
        <v>100</v>
      </c>
      <c r="M32" s="229">
        <f t="shared" si="0"/>
        <v>100</v>
      </c>
      <c r="N32" s="238">
        <f t="shared" si="1"/>
        <v>25000000</v>
      </c>
      <c r="O32" s="219" t="s">
        <v>2415</v>
      </c>
    </row>
    <row r="33" spans="1:15" s="238" customFormat="1" ht="15" customHeight="1" thickTop="1" thickBot="1">
      <c r="A33" s="225">
        <v>26</v>
      </c>
      <c r="B33" s="225">
        <v>7138830</v>
      </c>
      <c r="C33" s="112" t="s">
        <v>491</v>
      </c>
      <c r="D33" s="112" t="s">
        <v>492</v>
      </c>
      <c r="E33" s="225" t="s">
        <v>493</v>
      </c>
      <c r="F33" s="225"/>
      <c r="G33" s="112">
        <v>1</v>
      </c>
      <c r="H33" s="247">
        <v>900000</v>
      </c>
      <c r="I33" s="226">
        <v>900000</v>
      </c>
      <c r="J33" s="226">
        <v>900000</v>
      </c>
      <c r="K33" s="225">
        <v>1</v>
      </c>
      <c r="L33" s="225">
        <v>100</v>
      </c>
      <c r="M33" s="229">
        <f t="shared" si="0"/>
        <v>100</v>
      </c>
      <c r="N33" s="238">
        <f t="shared" si="1"/>
        <v>90000000</v>
      </c>
      <c r="O33" s="219" t="s">
        <v>2415</v>
      </c>
    </row>
    <row r="34" spans="1:15" s="238" customFormat="1" ht="15" customHeight="1" thickTop="1" thickBot="1">
      <c r="A34" s="225">
        <v>27</v>
      </c>
      <c r="B34" s="225">
        <v>7013519</v>
      </c>
      <c r="C34" s="225" t="s">
        <v>494</v>
      </c>
      <c r="D34" s="225" t="s">
        <v>495</v>
      </c>
      <c r="E34" s="225" t="s">
        <v>496</v>
      </c>
      <c r="F34" s="225"/>
      <c r="G34" s="112">
        <v>1</v>
      </c>
      <c r="H34" s="226">
        <v>1800000</v>
      </c>
      <c r="I34" s="226">
        <v>1800000</v>
      </c>
      <c r="J34" s="226">
        <v>1800000</v>
      </c>
      <c r="K34" s="225">
        <v>1</v>
      </c>
      <c r="L34" s="225">
        <v>100</v>
      </c>
      <c r="M34" s="229">
        <f t="shared" si="0"/>
        <v>100</v>
      </c>
      <c r="N34" s="238">
        <f t="shared" si="1"/>
        <v>180000000</v>
      </c>
      <c r="O34" s="219" t="s">
        <v>2415</v>
      </c>
    </row>
    <row r="35" spans="1:15" s="238" customFormat="1" ht="15" customHeight="1" thickTop="1" thickBot="1">
      <c r="A35" s="225">
        <v>28</v>
      </c>
      <c r="B35" s="225">
        <v>7013504</v>
      </c>
      <c r="C35" s="225" t="s">
        <v>497</v>
      </c>
      <c r="D35" s="225" t="s">
        <v>498</v>
      </c>
      <c r="E35" s="225" t="s">
        <v>499</v>
      </c>
      <c r="F35" s="225"/>
      <c r="G35" s="112">
        <v>1</v>
      </c>
      <c r="H35" s="226">
        <v>1800000</v>
      </c>
      <c r="I35" s="226">
        <v>1800000</v>
      </c>
      <c r="J35" s="226">
        <v>1800000</v>
      </c>
      <c r="K35" s="225">
        <v>1</v>
      </c>
      <c r="L35" s="225">
        <v>100</v>
      </c>
      <c r="M35" s="229">
        <f t="shared" si="0"/>
        <v>100</v>
      </c>
      <c r="N35" s="238">
        <f t="shared" si="1"/>
        <v>180000000</v>
      </c>
      <c r="O35" s="219" t="s">
        <v>2415</v>
      </c>
    </row>
    <row r="36" spans="1:15" s="238" customFormat="1" ht="15" customHeight="1" thickTop="1" thickBot="1">
      <c r="A36" s="225">
        <v>29</v>
      </c>
      <c r="B36" s="225">
        <v>7013502</v>
      </c>
      <c r="C36" s="112" t="s">
        <v>500</v>
      </c>
      <c r="D36" s="112" t="s">
        <v>501</v>
      </c>
      <c r="E36" s="225" t="s">
        <v>502</v>
      </c>
      <c r="F36" s="225"/>
      <c r="G36" s="112">
        <v>1</v>
      </c>
      <c r="H36" s="226">
        <v>1800000</v>
      </c>
      <c r="I36" s="226">
        <v>1800000</v>
      </c>
      <c r="J36" s="226">
        <v>1800000</v>
      </c>
      <c r="K36" s="225">
        <v>1</v>
      </c>
      <c r="L36" s="225">
        <v>100</v>
      </c>
      <c r="M36" s="229">
        <f t="shared" si="0"/>
        <v>100</v>
      </c>
      <c r="N36" s="238">
        <f t="shared" si="1"/>
        <v>180000000</v>
      </c>
      <c r="O36" s="219" t="s">
        <v>2415</v>
      </c>
    </row>
    <row r="37" spans="1:15" s="238" customFormat="1" ht="15" customHeight="1" thickTop="1" thickBot="1">
      <c r="A37" s="225">
        <v>30</v>
      </c>
      <c r="B37" s="225">
        <v>7095095</v>
      </c>
      <c r="C37" s="225" t="s">
        <v>503</v>
      </c>
      <c r="D37" s="225" t="s">
        <v>504</v>
      </c>
      <c r="E37" s="225" t="s">
        <v>505</v>
      </c>
      <c r="F37" s="225"/>
      <c r="G37" s="112">
        <v>1</v>
      </c>
      <c r="H37" s="226">
        <v>16000000</v>
      </c>
      <c r="I37" s="226">
        <v>16000000</v>
      </c>
      <c r="J37" s="226">
        <v>16000000</v>
      </c>
      <c r="K37" s="225">
        <v>1</v>
      </c>
      <c r="L37" s="225">
        <v>100</v>
      </c>
      <c r="M37" s="229">
        <f t="shared" si="0"/>
        <v>100</v>
      </c>
      <c r="N37" s="238">
        <f t="shared" si="1"/>
        <v>1600000000</v>
      </c>
      <c r="O37" s="219" t="s">
        <v>2415</v>
      </c>
    </row>
    <row r="38" spans="1:15" s="238" customFormat="1" ht="15" customHeight="1" thickTop="1" thickBot="1">
      <c r="A38" s="225">
        <v>31</v>
      </c>
      <c r="B38" s="225">
        <v>6953680</v>
      </c>
      <c r="C38" s="225" t="s">
        <v>506</v>
      </c>
      <c r="D38" s="225" t="s">
        <v>507</v>
      </c>
      <c r="E38" s="225" t="s">
        <v>508</v>
      </c>
      <c r="F38" s="225"/>
      <c r="G38" s="112">
        <v>1</v>
      </c>
      <c r="H38" s="226">
        <v>16000000</v>
      </c>
      <c r="I38" s="226">
        <v>16000000</v>
      </c>
      <c r="J38" s="226">
        <v>16000000</v>
      </c>
      <c r="K38" s="225">
        <v>1</v>
      </c>
      <c r="L38" s="225">
        <v>100</v>
      </c>
      <c r="M38" s="229">
        <f t="shared" si="0"/>
        <v>100</v>
      </c>
      <c r="N38" s="238">
        <f t="shared" si="1"/>
        <v>1600000000</v>
      </c>
      <c r="O38" s="219" t="s">
        <v>2415</v>
      </c>
    </row>
    <row r="39" spans="1:15" s="238" customFormat="1" ht="15" customHeight="1" thickTop="1" thickBot="1">
      <c r="A39" s="225">
        <v>32</v>
      </c>
      <c r="B39" s="225">
        <v>7095079</v>
      </c>
      <c r="C39" s="112" t="s">
        <v>509</v>
      </c>
      <c r="D39" s="112" t="s">
        <v>510</v>
      </c>
      <c r="E39" s="225" t="s">
        <v>511</v>
      </c>
      <c r="F39" s="225"/>
      <c r="G39" s="112">
        <v>1</v>
      </c>
      <c r="H39" s="226">
        <v>250000</v>
      </c>
      <c r="I39" s="226">
        <v>250000</v>
      </c>
      <c r="J39" s="226">
        <v>250000</v>
      </c>
      <c r="K39" s="225">
        <v>1</v>
      </c>
      <c r="L39" s="225">
        <v>100</v>
      </c>
      <c r="M39" s="229">
        <f t="shared" si="0"/>
        <v>100</v>
      </c>
      <c r="N39" s="238">
        <f t="shared" si="1"/>
        <v>25000000</v>
      </c>
      <c r="O39" s="219" t="s">
        <v>2415</v>
      </c>
    </row>
    <row r="40" spans="1:15" s="238" customFormat="1" ht="15" customHeight="1" thickTop="1" thickBot="1">
      <c r="A40" s="225">
        <v>33</v>
      </c>
      <c r="B40" s="225">
        <v>7095080</v>
      </c>
      <c r="C40" s="225" t="s">
        <v>512</v>
      </c>
      <c r="D40" s="225" t="s">
        <v>513</v>
      </c>
      <c r="E40" s="225" t="s">
        <v>514</v>
      </c>
      <c r="F40" s="225"/>
      <c r="G40" s="112">
        <v>1</v>
      </c>
      <c r="H40" s="226">
        <v>250000</v>
      </c>
      <c r="I40" s="226">
        <v>250000</v>
      </c>
      <c r="J40" s="226">
        <v>250000</v>
      </c>
      <c r="K40" s="225">
        <v>1</v>
      </c>
      <c r="L40" s="225">
        <v>100</v>
      </c>
      <c r="M40" s="229">
        <f t="shared" si="0"/>
        <v>100</v>
      </c>
      <c r="N40" s="238">
        <f t="shared" si="1"/>
        <v>25000000</v>
      </c>
      <c r="O40" s="219" t="s">
        <v>2415</v>
      </c>
    </row>
    <row r="41" spans="1:15" s="238" customFormat="1" ht="15" customHeight="1" thickTop="1" thickBot="1">
      <c r="A41" s="225">
        <v>34</v>
      </c>
      <c r="B41" s="225">
        <v>7095077</v>
      </c>
      <c r="C41" s="225" t="s">
        <v>515</v>
      </c>
      <c r="D41" s="225" t="s">
        <v>516</v>
      </c>
      <c r="E41" s="225" t="s">
        <v>517</v>
      </c>
      <c r="F41" s="225"/>
      <c r="G41" s="112">
        <v>1</v>
      </c>
      <c r="H41" s="226">
        <v>900000</v>
      </c>
      <c r="I41" s="226">
        <v>900000</v>
      </c>
      <c r="J41" s="226">
        <v>900000</v>
      </c>
      <c r="K41" s="225">
        <v>1</v>
      </c>
      <c r="L41" s="225">
        <v>100</v>
      </c>
      <c r="M41" s="229">
        <f t="shared" si="0"/>
        <v>100</v>
      </c>
      <c r="N41" s="238">
        <f t="shared" si="1"/>
        <v>90000000</v>
      </c>
      <c r="O41" s="219" t="s">
        <v>2415</v>
      </c>
    </row>
    <row r="42" spans="1:15" s="238" customFormat="1" ht="15" customHeight="1" thickTop="1" thickBot="1">
      <c r="A42" s="225">
        <v>35</v>
      </c>
      <c r="B42" s="225">
        <v>7095078</v>
      </c>
      <c r="C42" s="112" t="s">
        <v>518</v>
      </c>
      <c r="D42" s="112" t="s">
        <v>519</v>
      </c>
      <c r="E42" s="225" t="s">
        <v>520</v>
      </c>
      <c r="F42" s="225"/>
      <c r="G42" s="112">
        <v>1</v>
      </c>
      <c r="H42" s="226">
        <v>1800000</v>
      </c>
      <c r="I42" s="226">
        <v>1800000</v>
      </c>
      <c r="J42" s="226">
        <v>1800000</v>
      </c>
      <c r="K42" s="225">
        <v>1</v>
      </c>
      <c r="L42" s="225">
        <v>100</v>
      </c>
      <c r="M42" s="229">
        <f t="shared" si="0"/>
        <v>100</v>
      </c>
      <c r="N42" s="238">
        <f t="shared" si="1"/>
        <v>180000000</v>
      </c>
      <c r="O42" s="219" t="s">
        <v>2415</v>
      </c>
    </row>
    <row r="43" spans="1:15" s="238" customFormat="1" ht="15" customHeight="1" thickTop="1" thickBot="1">
      <c r="A43" s="225">
        <v>36</v>
      </c>
      <c r="B43" s="225">
        <v>7095076</v>
      </c>
      <c r="C43" s="225" t="s">
        <v>521</v>
      </c>
      <c r="D43" s="225" t="s">
        <v>522</v>
      </c>
      <c r="E43" s="225" t="s">
        <v>523</v>
      </c>
      <c r="F43" s="225"/>
      <c r="G43" s="112">
        <v>1</v>
      </c>
      <c r="H43" s="226">
        <v>1800000</v>
      </c>
      <c r="I43" s="226">
        <v>1800000</v>
      </c>
      <c r="J43" s="226">
        <v>1800000</v>
      </c>
      <c r="K43" s="225">
        <v>1</v>
      </c>
      <c r="L43" s="225">
        <v>100</v>
      </c>
      <c r="M43" s="229">
        <f t="shared" si="0"/>
        <v>100</v>
      </c>
      <c r="N43" s="238">
        <f t="shared" si="1"/>
        <v>180000000</v>
      </c>
      <c r="O43" s="219" t="s">
        <v>2415</v>
      </c>
    </row>
    <row r="44" spans="1:15" s="238" customFormat="1" ht="15" customHeight="1" thickTop="1" thickBot="1">
      <c r="A44" s="225"/>
      <c r="B44" s="225"/>
      <c r="C44" s="225"/>
      <c r="D44" s="225"/>
      <c r="E44" s="230" t="s">
        <v>524</v>
      </c>
      <c r="F44" s="225"/>
      <c r="G44" s="230">
        <f>SUM(G10:G43)</f>
        <v>34</v>
      </c>
      <c r="H44" s="240">
        <f>SUM(H10:H43)</f>
        <v>186625000</v>
      </c>
      <c r="I44" s="240">
        <f>SUM(I10:I43)</f>
        <v>186232428</v>
      </c>
      <c r="J44" s="240">
        <f>SUM(J10:J43)</f>
        <v>186232428</v>
      </c>
      <c r="K44" s="230">
        <f>SUM(K10:K43)</f>
        <v>33</v>
      </c>
      <c r="L44" s="232">
        <f>+N44/H44</f>
        <v>99.933020763563292</v>
      </c>
      <c r="M44" s="246">
        <f t="shared" si="0"/>
        <v>99.789646617548556</v>
      </c>
      <c r="N44" s="257">
        <f>SUM(N10:N43)</f>
        <v>18650000000</v>
      </c>
      <c r="O44" s="219" t="s">
        <v>2415</v>
      </c>
    </row>
    <row r="45" spans="1:15" s="238" customFormat="1" ht="15" customHeight="1" thickTop="1" thickBot="1">
      <c r="A45" s="224" t="s">
        <v>525</v>
      </c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O45" s="219" t="s">
        <v>2415</v>
      </c>
    </row>
    <row r="46" spans="1:15" s="238" customFormat="1" ht="15" customHeight="1" thickTop="1" thickBot="1">
      <c r="A46" s="225">
        <v>37</v>
      </c>
      <c r="B46" s="225">
        <v>6284489</v>
      </c>
      <c r="C46" s="225" t="s">
        <v>526</v>
      </c>
      <c r="D46" s="228" t="s">
        <v>527</v>
      </c>
      <c r="E46" s="225" t="s">
        <v>528</v>
      </c>
      <c r="F46" s="225"/>
      <c r="G46" s="225">
        <v>1</v>
      </c>
      <c r="H46" s="226">
        <v>4500000</v>
      </c>
      <c r="I46" s="226">
        <v>4500000</v>
      </c>
      <c r="J46" s="226">
        <v>4500000</v>
      </c>
      <c r="K46" s="225">
        <v>1</v>
      </c>
      <c r="L46" s="225">
        <v>100</v>
      </c>
      <c r="M46" s="229">
        <f>+J46/H46*100</f>
        <v>100</v>
      </c>
      <c r="N46" s="238">
        <f>+L46*H46</f>
        <v>450000000</v>
      </c>
      <c r="O46" s="219" t="s">
        <v>2415</v>
      </c>
    </row>
    <row r="47" spans="1:15" s="238" customFormat="1" ht="15" customHeight="1" thickTop="1" thickBot="1">
      <c r="A47" s="225"/>
      <c r="B47" s="225"/>
      <c r="C47" s="225"/>
      <c r="D47" s="225"/>
      <c r="E47" s="230" t="s">
        <v>529</v>
      </c>
      <c r="F47" s="225"/>
      <c r="G47" s="242">
        <f>SUM(G46)</f>
        <v>1</v>
      </c>
      <c r="H47" s="240">
        <f>SUM(H46)</f>
        <v>4500000</v>
      </c>
      <c r="I47" s="240">
        <f>SUM(I46)</f>
        <v>4500000</v>
      </c>
      <c r="J47" s="240">
        <f>SUM(J46)</f>
        <v>4500000</v>
      </c>
      <c r="K47" s="242">
        <f>SUM(K46)</f>
        <v>1</v>
      </c>
      <c r="L47" s="242">
        <f>+N47/H47</f>
        <v>100</v>
      </c>
      <c r="M47" s="246">
        <f>+J47/H47*100</f>
        <v>100</v>
      </c>
      <c r="N47" s="257">
        <f>SUM(N46)</f>
        <v>450000000</v>
      </c>
      <c r="O47" s="219" t="s">
        <v>2415</v>
      </c>
    </row>
    <row r="48" spans="1:15" s="238" customFormat="1" ht="15" customHeight="1" thickTop="1" thickBot="1">
      <c r="A48" s="224" t="s">
        <v>530</v>
      </c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O48" s="219" t="s">
        <v>2415</v>
      </c>
    </row>
    <row r="49" spans="1:15" s="238" customFormat="1" ht="15" customHeight="1" thickTop="1" thickBot="1">
      <c r="A49" s="225">
        <v>38</v>
      </c>
      <c r="B49" s="225">
        <v>6704042</v>
      </c>
      <c r="C49" s="225" t="s">
        <v>531</v>
      </c>
      <c r="D49" s="228" t="s">
        <v>532</v>
      </c>
      <c r="E49" s="225" t="s">
        <v>533</v>
      </c>
      <c r="F49" s="225"/>
      <c r="G49" s="225">
        <v>1</v>
      </c>
      <c r="H49" s="226">
        <v>9000000</v>
      </c>
      <c r="I49" s="226">
        <v>9000000</v>
      </c>
      <c r="J49" s="226">
        <v>9000000</v>
      </c>
      <c r="K49" s="225">
        <v>1</v>
      </c>
      <c r="L49" s="225">
        <v>100</v>
      </c>
      <c r="M49" s="229">
        <f t="shared" ref="M49:M89" si="2">+J49/H49*100</f>
        <v>100</v>
      </c>
      <c r="N49" s="238">
        <f>+L49*H49</f>
        <v>900000000</v>
      </c>
      <c r="O49" s="219" t="s">
        <v>2415</v>
      </c>
    </row>
    <row r="50" spans="1:15" s="238" customFormat="1" ht="15" customHeight="1" thickTop="1" thickBot="1">
      <c r="A50" s="225"/>
      <c r="B50" s="225"/>
      <c r="C50" s="225"/>
      <c r="D50" s="228"/>
      <c r="E50" s="230" t="s">
        <v>534</v>
      </c>
      <c r="F50" s="228"/>
      <c r="G50" s="230">
        <f>SUM(G49)</f>
        <v>1</v>
      </c>
      <c r="H50" s="240">
        <f>SUM(H49)</f>
        <v>9000000</v>
      </c>
      <c r="I50" s="240">
        <f>SUM(I49)</f>
        <v>9000000</v>
      </c>
      <c r="J50" s="240">
        <f>SUM(J49)</f>
        <v>9000000</v>
      </c>
      <c r="K50" s="230">
        <f>SUM(K49)</f>
        <v>1</v>
      </c>
      <c r="L50" s="230">
        <f>+N50/H50</f>
        <v>100</v>
      </c>
      <c r="M50" s="246">
        <f t="shared" si="2"/>
        <v>100</v>
      </c>
      <c r="N50" s="257">
        <f>SUM(N49)</f>
        <v>900000000</v>
      </c>
      <c r="O50" s="219" t="s">
        <v>2415</v>
      </c>
    </row>
    <row r="51" spans="1:15" s="238" customFormat="1" ht="15" customHeight="1" thickTop="1" thickBot="1">
      <c r="A51" s="224" t="s">
        <v>251</v>
      </c>
      <c r="B51" s="224" t="s">
        <v>251</v>
      </c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 t="e">
        <f t="shared" si="2"/>
        <v>#DIV/0!</v>
      </c>
      <c r="N51" s="290"/>
      <c r="O51" s="219" t="s">
        <v>2415</v>
      </c>
    </row>
    <row r="52" spans="1:15" s="238" customFormat="1" ht="15" customHeight="1" thickTop="1" thickBot="1">
      <c r="A52" s="225">
        <v>39</v>
      </c>
      <c r="B52" s="225">
        <v>6911654</v>
      </c>
      <c r="C52" s="225" t="s">
        <v>535</v>
      </c>
      <c r="D52" s="228" t="s">
        <v>536</v>
      </c>
      <c r="E52" s="225" t="s">
        <v>537</v>
      </c>
      <c r="F52" s="225"/>
      <c r="G52" s="225">
        <v>1</v>
      </c>
      <c r="H52" s="226">
        <v>6000000</v>
      </c>
      <c r="I52" s="226">
        <v>6000000</v>
      </c>
      <c r="J52" s="226">
        <v>6000000</v>
      </c>
      <c r="K52" s="225">
        <v>1</v>
      </c>
      <c r="L52" s="225">
        <v>100</v>
      </c>
      <c r="M52" s="229">
        <f t="shared" si="2"/>
        <v>100</v>
      </c>
      <c r="N52" s="238">
        <f>+L52*H52</f>
        <v>600000000</v>
      </c>
      <c r="O52" s="219" t="s">
        <v>2415</v>
      </c>
    </row>
    <row r="53" spans="1:15" s="238" customFormat="1" ht="15" customHeight="1" thickTop="1" thickBot="1">
      <c r="A53" s="225"/>
      <c r="B53" s="225"/>
      <c r="C53" s="225"/>
      <c r="D53" s="228"/>
      <c r="E53" s="230" t="s">
        <v>538</v>
      </c>
      <c r="F53" s="228"/>
      <c r="G53" s="230">
        <f>SUM(G52)</f>
        <v>1</v>
      </c>
      <c r="H53" s="240">
        <f>SUM(H52)</f>
        <v>6000000</v>
      </c>
      <c r="I53" s="240">
        <f>SUM(I52)</f>
        <v>6000000</v>
      </c>
      <c r="J53" s="240">
        <f>SUM(J52)</f>
        <v>6000000</v>
      </c>
      <c r="K53" s="230">
        <f>SUM(K52)</f>
        <v>1</v>
      </c>
      <c r="L53" s="225">
        <f>+N53/H53</f>
        <v>100</v>
      </c>
      <c r="M53" s="246">
        <f t="shared" si="2"/>
        <v>100</v>
      </c>
      <c r="N53" s="257">
        <f>SUM(N52)</f>
        <v>600000000</v>
      </c>
      <c r="O53" s="219" t="s">
        <v>2415</v>
      </c>
    </row>
    <row r="54" spans="1:15" s="238" customFormat="1" ht="15" customHeight="1" thickTop="1" thickBot="1">
      <c r="A54" s="224" t="s">
        <v>539</v>
      </c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 t="e">
        <f t="shared" si="2"/>
        <v>#DIV/0!</v>
      </c>
      <c r="O54" s="219" t="s">
        <v>2415</v>
      </c>
    </row>
    <row r="55" spans="1:15" s="238" customFormat="1" ht="15" customHeight="1" thickTop="1" thickBot="1">
      <c r="A55" s="225">
        <v>40</v>
      </c>
      <c r="B55" s="225">
        <v>7095051</v>
      </c>
      <c r="C55" s="225" t="s">
        <v>540</v>
      </c>
      <c r="D55" s="228" t="s">
        <v>541</v>
      </c>
      <c r="E55" s="225" t="s">
        <v>542</v>
      </c>
      <c r="F55" s="225"/>
      <c r="G55" s="225">
        <v>1</v>
      </c>
      <c r="H55" s="226">
        <v>1800000</v>
      </c>
      <c r="I55" s="226">
        <v>1800000</v>
      </c>
      <c r="J55" s="226">
        <v>1800000</v>
      </c>
      <c r="K55" s="225">
        <v>1</v>
      </c>
      <c r="L55" s="225">
        <v>100</v>
      </c>
      <c r="M55" s="229">
        <f t="shared" si="2"/>
        <v>100</v>
      </c>
      <c r="N55" s="238">
        <f t="shared" ref="N55:N88" si="3">(L55*H55)</f>
        <v>180000000</v>
      </c>
      <c r="O55" s="219" t="s">
        <v>2415</v>
      </c>
    </row>
    <row r="56" spans="1:15" s="238" customFormat="1" ht="15" customHeight="1" thickTop="1" thickBot="1">
      <c r="A56" s="225">
        <v>41</v>
      </c>
      <c r="B56" s="225">
        <v>6580884</v>
      </c>
      <c r="C56" s="225" t="s">
        <v>543</v>
      </c>
      <c r="D56" s="228" t="s">
        <v>544</v>
      </c>
      <c r="E56" s="225" t="s">
        <v>545</v>
      </c>
      <c r="F56" s="225"/>
      <c r="G56" s="225">
        <v>1</v>
      </c>
      <c r="H56" s="226">
        <v>15000000</v>
      </c>
      <c r="I56" s="226">
        <v>15000000</v>
      </c>
      <c r="J56" s="226">
        <v>15000000</v>
      </c>
      <c r="K56" s="225">
        <v>1</v>
      </c>
      <c r="L56" s="225">
        <v>100</v>
      </c>
      <c r="M56" s="229">
        <f t="shared" si="2"/>
        <v>100</v>
      </c>
      <c r="N56" s="238">
        <f t="shared" si="3"/>
        <v>1500000000</v>
      </c>
      <c r="O56" s="219" t="s">
        <v>2415</v>
      </c>
    </row>
    <row r="57" spans="1:15" s="238" customFormat="1" ht="15" customHeight="1" thickTop="1" thickBot="1">
      <c r="A57" s="225">
        <v>42</v>
      </c>
      <c r="B57" s="225">
        <v>4035507</v>
      </c>
      <c r="C57" s="225" t="s">
        <v>546</v>
      </c>
      <c r="D57" s="228" t="s">
        <v>547</v>
      </c>
      <c r="E57" s="225" t="s">
        <v>548</v>
      </c>
      <c r="F57" s="225"/>
      <c r="G57" s="225">
        <v>1</v>
      </c>
      <c r="H57" s="226">
        <v>25000000</v>
      </c>
      <c r="I57" s="226">
        <v>25000000</v>
      </c>
      <c r="J57" s="226">
        <v>25000000</v>
      </c>
      <c r="K57" s="225">
        <v>1</v>
      </c>
      <c r="L57" s="225">
        <v>100</v>
      </c>
      <c r="M57" s="229">
        <f t="shared" si="2"/>
        <v>100</v>
      </c>
      <c r="N57" s="238">
        <f t="shared" si="3"/>
        <v>2500000000</v>
      </c>
      <c r="O57" s="219" t="s">
        <v>2415</v>
      </c>
    </row>
    <row r="58" spans="1:15" s="238" customFormat="1" ht="15" customHeight="1" thickTop="1" thickBot="1">
      <c r="A58" s="225">
        <v>43</v>
      </c>
      <c r="B58" s="225">
        <v>6873333</v>
      </c>
      <c r="C58" s="225" t="s">
        <v>549</v>
      </c>
      <c r="D58" s="228" t="s">
        <v>550</v>
      </c>
      <c r="E58" s="225" t="s">
        <v>551</v>
      </c>
      <c r="F58" s="225"/>
      <c r="G58" s="225">
        <v>2</v>
      </c>
      <c r="H58" s="226">
        <v>18000000</v>
      </c>
      <c r="I58" s="226">
        <v>18000000</v>
      </c>
      <c r="J58" s="226">
        <v>18000000</v>
      </c>
      <c r="K58" s="225">
        <v>1</v>
      </c>
      <c r="L58" s="225">
        <v>100</v>
      </c>
      <c r="M58" s="229">
        <f t="shared" si="2"/>
        <v>100</v>
      </c>
      <c r="N58" s="238">
        <f t="shared" si="3"/>
        <v>1800000000</v>
      </c>
      <c r="O58" s="219" t="s">
        <v>2415</v>
      </c>
    </row>
    <row r="59" spans="1:15" s="238" customFormat="1" ht="15" customHeight="1" thickTop="1" thickBot="1">
      <c r="A59" s="225">
        <v>44</v>
      </c>
      <c r="B59" s="225">
        <v>5807701</v>
      </c>
      <c r="C59" s="225" t="s">
        <v>552</v>
      </c>
      <c r="D59" s="228" t="s">
        <v>553</v>
      </c>
      <c r="E59" s="225" t="s">
        <v>554</v>
      </c>
      <c r="F59" s="225"/>
      <c r="G59" s="225">
        <v>2</v>
      </c>
      <c r="H59" s="226">
        <v>18000000</v>
      </c>
      <c r="I59" s="226">
        <v>17649739</v>
      </c>
      <c r="J59" s="226">
        <v>17649739</v>
      </c>
      <c r="K59" s="225">
        <v>1</v>
      </c>
      <c r="L59" s="225">
        <v>100</v>
      </c>
      <c r="M59" s="229">
        <f t="shared" si="2"/>
        <v>98.054105555555566</v>
      </c>
      <c r="N59" s="238">
        <f t="shared" si="3"/>
        <v>1800000000</v>
      </c>
      <c r="O59" s="219" t="s">
        <v>2415</v>
      </c>
    </row>
    <row r="60" spans="1:15" s="238" customFormat="1" ht="15" customHeight="1" thickTop="1" thickBot="1">
      <c r="A60" s="225">
        <v>45</v>
      </c>
      <c r="B60" s="225">
        <v>5807707</v>
      </c>
      <c r="C60" s="225" t="s">
        <v>555</v>
      </c>
      <c r="D60" s="291" t="s">
        <v>556</v>
      </c>
      <c r="E60" s="225" t="s">
        <v>557</v>
      </c>
      <c r="F60" s="225"/>
      <c r="G60" s="225">
        <v>1</v>
      </c>
      <c r="H60" s="226">
        <v>24000000</v>
      </c>
      <c r="I60" s="226">
        <v>24000000</v>
      </c>
      <c r="J60" s="226">
        <v>24000000</v>
      </c>
      <c r="K60" s="225">
        <v>1</v>
      </c>
      <c r="L60" s="225">
        <v>100</v>
      </c>
      <c r="M60" s="229">
        <f t="shared" si="2"/>
        <v>100</v>
      </c>
      <c r="N60" s="238">
        <f t="shared" si="3"/>
        <v>2400000000</v>
      </c>
      <c r="O60" s="219" t="s">
        <v>2415</v>
      </c>
    </row>
    <row r="61" spans="1:15" s="238" customFormat="1" ht="15" customHeight="1" thickTop="1" thickBot="1">
      <c r="A61" s="225">
        <v>46</v>
      </c>
      <c r="B61" s="225">
        <v>7111017</v>
      </c>
      <c r="C61" s="225" t="s">
        <v>558</v>
      </c>
      <c r="D61" s="228" t="s">
        <v>559</v>
      </c>
      <c r="E61" s="225" t="s">
        <v>560</v>
      </c>
      <c r="F61" s="225"/>
      <c r="G61" s="225">
        <v>1</v>
      </c>
      <c r="H61" s="226">
        <v>350000</v>
      </c>
      <c r="I61" s="226">
        <v>350000</v>
      </c>
      <c r="J61" s="226">
        <v>350000</v>
      </c>
      <c r="K61" s="225">
        <v>1</v>
      </c>
      <c r="L61" s="225">
        <v>100</v>
      </c>
      <c r="M61" s="229">
        <f t="shared" si="2"/>
        <v>100</v>
      </c>
      <c r="N61" s="238">
        <f t="shared" si="3"/>
        <v>35000000</v>
      </c>
      <c r="O61" s="219" t="s">
        <v>2415</v>
      </c>
    </row>
    <row r="62" spans="1:15" s="238" customFormat="1" ht="15" customHeight="1" thickTop="1" thickBot="1">
      <c r="A62" s="225">
        <v>47</v>
      </c>
      <c r="B62" s="225">
        <v>7085678</v>
      </c>
      <c r="C62" s="225" t="s">
        <v>561</v>
      </c>
      <c r="D62" s="228" t="s">
        <v>562</v>
      </c>
      <c r="E62" s="225" t="s">
        <v>563</v>
      </c>
      <c r="F62" s="225"/>
      <c r="G62" s="225">
        <v>1</v>
      </c>
      <c r="H62" s="226">
        <v>7500000</v>
      </c>
      <c r="I62" s="226">
        <v>7349998</v>
      </c>
      <c r="J62" s="226">
        <v>7349998</v>
      </c>
      <c r="K62" s="225">
        <v>1</v>
      </c>
      <c r="L62" s="225">
        <v>100</v>
      </c>
      <c r="M62" s="229">
        <f t="shared" si="2"/>
        <v>97.99997333333333</v>
      </c>
      <c r="N62" s="238">
        <f t="shared" si="3"/>
        <v>750000000</v>
      </c>
      <c r="O62" s="219" t="s">
        <v>2415</v>
      </c>
    </row>
    <row r="63" spans="1:15" s="238" customFormat="1" ht="15" customHeight="1" thickTop="1" thickBot="1">
      <c r="A63" s="225">
        <v>48</v>
      </c>
      <c r="B63" s="225">
        <v>5807899</v>
      </c>
      <c r="C63" s="225" t="s">
        <v>564</v>
      </c>
      <c r="D63" s="228" t="s">
        <v>565</v>
      </c>
      <c r="E63" s="225" t="s">
        <v>566</v>
      </c>
      <c r="F63" s="225"/>
      <c r="G63" s="225">
        <v>1</v>
      </c>
      <c r="H63" s="226">
        <v>4000000</v>
      </c>
      <c r="I63" s="226">
        <v>4000000</v>
      </c>
      <c r="J63" s="226">
        <v>4000000</v>
      </c>
      <c r="K63" s="225">
        <v>1</v>
      </c>
      <c r="L63" s="225">
        <v>100</v>
      </c>
      <c r="M63" s="229">
        <f t="shared" si="2"/>
        <v>100</v>
      </c>
      <c r="N63" s="238">
        <f t="shared" si="3"/>
        <v>400000000</v>
      </c>
      <c r="O63" s="219" t="s">
        <v>2415</v>
      </c>
    </row>
    <row r="64" spans="1:15" s="238" customFormat="1" ht="15" customHeight="1" thickTop="1" thickBot="1">
      <c r="A64" s="225">
        <v>49</v>
      </c>
      <c r="B64" s="225">
        <v>7111005</v>
      </c>
      <c r="C64" s="225" t="s">
        <v>567</v>
      </c>
      <c r="D64" s="228" t="s">
        <v>568</v>
      </c>
      <c r="E64" s="225" t="s">
        <v>569</v>
      </c>
      <c r="F64" s="225"/>
      <c r="G64" s="225">
        <v>1</v>
      </c>
      <c r="H64" s="226">
        <v>2000000</v>
      </c>
      <c r="I64" s="226">
        <v>2000000</v>
      </c>
      <c r="J64" s="226">
        <v>2000000</v>
      </c>
      <c r="K64" s="225">
        <v>1</v>
      </c>
      <c r="L64" s="225">
        <v>100</v>
      </c>
      <c r="M64" s="229">
        <f t="shared" si="2"/>
        <v>100</v>
      </c>
      <c r="N64" s="238">
        <f t="shared" si="3"/>
        <v>200000000</v>
      </c>
      <c r="O64" s="219" t="s">
        <v>2415</v>
      </c>
    </row>
    <row r="65" spans="1:15" s="238" customFormat="1" ht="15" customHeight="1" thickTop="1" thickBot="1">
      <c r="A65" s="225">
        <v>50</v>
      </c>
      <c r="B65" s="225">
        <v>6580944</v>
      </c>
      <c r="C65" s="225" t="s">
        <v>570</v>
      </c>
      <c r="D65" s="225" t="s">
        <v>571</v>
      </c>
      <c r="E65" s="225" t="s">
        <v>572</v>
      </c>
      <c r="F65" s="225"/>
      <c r="G65" s="243">
        <v>1</v>
      </c>
      <c r="H65" s="226">
        <v>1800000</v>
      </c>
      <c r="I65" s="226">
        <v>1800000</v>
      </c>
      <c r="J65" s="226">
        <v>1800000</v>
      </c>
      <c r="K65" s="225">
        <v>1</v>
      </c>
      <c r="L65" s="225">
        <v>100</v>
      </c>
      <c r="M65" s="229">
        <f t="shared" si="2"/>
        <v>100</v>
      </c>
      <c r="N65" s="238">
        <f t="shared" si="3"/>
        <v>180000000</v>
      </c>
      <c r="O65" s="219" t="s">
        <v>2415</v>
      </c>
    </row>
    <row r="66" spans="1:15" s="238" customFormat="1" ht="15" customHeight="1" thickTop="1" thickBot="1">
      <c r="A66" s="225">
        <v>51</v>
      </c>
      <c r="B66" s="225">
        <v>7111021</v>
      </c>
      <c r="C66" s="225" t="s">
        <v>573</v>
      </c>
      <c r="D66" s="228" t="s">
        <v>574</v>
      </c>
      <c r="E66" s="225" t="s">
        <v>560</v>
      </c>
      <c r="F66" s="225"/>
      <c r="G66" s="225">
        <v>1</v>
      </c>
      <c r="H66" s="226">
        <v>1800000</v>
      </c>
      <c r="I66" s="226">
        <v>1800000</v>
      </c>
      <c r="J66" s="226">
        <v>1800000</v>
      </c>
      <c r="K66" s="225">
        <v>1</v>
      </c>
      <c r="L66" s="225">
        <v>100</v>
      </c>
      <c r="M66" s="229">
        <f t="shared" si="2"/>
        <v>100</v>
      </c>
      <c r="N66" s="238">
        <f t="shared" si="3"/>
        <v>180000000</v>
      </c>
      <c r="O66" s="219" t="s">
        <v>2415</v>
      </c>
    </row>
    <row r="67" spans="1:15" s="238" customFormat="1" ht="15" customHeight="1" thickTop="1" thickBot="1">
      <c r="A67" s="225">
        <v>52</v>
      </c>
      <c r="B67" s="225">
        <v>6878301</v>
      </c>
      <c r="C67" s="225" t="s">
        <v>575</v>
      </c>
      <c r="D67" s="228" t="s">
        <v>576</v>
      </c>
      <c r="E67" s="225" t="s">
        <v>577</v>
      </c>
      <c r="F67" s="225"/>
      <c r="G67" s="225">
        <v>1</v>
      </c>
      <c r="H67" s="226">
        <v>1800000</v>
      </c>
      <c r="I67" s="226">
        <v>1800000</v>
      </c>
      <c r="J67" s="226">
        <v>1800000</v>
      </c>
      <c r="K67" s="225">
        <v>1</v>
      </c>
      <c r="L67" s="225">
        <v>100</v>
      </c>
      <c r="M67" s="229">
        <f t="shared" si="2"/>
        <v>100</v>
      </c>
      <c r="N67" s="238">
        <f t="shared" si="3"/>
        <v>180000000</v>
      </c>
      <c r="O67" s="219" t="s">
        <v>2415</v>
      </c>
    </row>
    <row r="68" spans="1:15" s="238" customFormat="1" ht="15" customHeight="1" thickTop="1" thickBot="1">
      <c r="A68" s="225">
        <v>53</v>
      </c>
      <c r="B68" s="225">
        <v>7111001</v>
      </c>
      <c r="C68" s="225" t="s">
        <v>578</v>
      </c>
      <c r="D68" s="228" t="s">
        <v>579</v>
      </c>
      <c r="E68" s="225" t="s">
        <v>580</v>
      </c>
      <c r="F68" s="225"/>
      <c r="G68" s="225">
        <v>1</v>
      </c>
      <c r="H68" s="226">
        <v>2000000</v>
      </c>
      <c r="I68" s="226">
        <v>2000000</v>
      </c>
      <c r="J68" s="226">
        <v>2000000</v>
      </c>
      <c r="K68" s="225">
        <v>1</v>
      </c>
      <c r="L68" s="225">
        <v>100</v>
      </c>
      <c r="M68" s="229">
        <f t="shared" si="2"/>
        <v>100</v>
      </c>
      <c r="N68" s="238">
        <f t="shared" si="3"/>
        <v>200000000</v>
      </c>
      <c r="O68" s="219" t="s">
        <v>2415</v>
      </c>
    </row>
    <row r="69" spans="1:15" s="238" customFormat="1" ht="15" customHeight="1" thickTop="1" thickBot="1">
      <c r="A69" s="225">
        <v>54</v>
      </c>
      <c r="B69" s="225">
        <v>6523830</v>
      </c>
      <c r="C69" s="225" t="s">
        <v>581</v>
      </c>
      <c r="D69" s="228" t="s">
        <v>582</v>
      </c>
      <c r="E69" s="225" t="s">
        <v>583</v>
      </c>
      <c r="F69" s="225"/>
      <c r="G69" s="225">
        <v>1</v>
      </c>
      <c r="H69" s="226">
        <v>2000000</v>
      </c>
      <c r="I69" s="226">
        <v>2000000</v>
      </c>
      <c r="J69" s="226">
        <v>2000000</v>
      </c>
      <c r="K69" s="225">
        <v>1</v>
      </c>
      <c r="L69" s="225">
        <v>100</v>
      </c>
      <c r="M69" s="229">
        <f t="shared" si="2"/>
        <v>100</v>
      </c>
      <c r="N69" s="238">
        <f t="shared" si="3"/>
        <v>200000000</v>
      </c>
      <c r="O69" s="219" t="s">
        <v>2415</v>
      </c>
    </row>
    <row r="70" spans="1:15" s="238" customFormat="1" ht="15" customHeight="1" thickTop="1" thickBot="1">
      <c r="A70" s="225">
        <v>55</v>
      </c>
      <c r="B70" s="225">
        <v>6580942</v>
      </c>
      <c r="C70" s="112" t="s">
        <v>584</v>
      </c>
      <c r="D70" s="112" t="s">
        <v>585</v>
      </c>
      <c r="E70" s="225" t="s">
        <v>586</v>
      </c>
      <c r="F70" s="225"/>
      <c r="G70" s="112">
        <v>1</v>
      </c>
      <c r="H70" s="247">
        <v>2500000</v>
      </c>
      <c r="I70" s="226">
        <v>2500000</v>
      </c>
      <c r="J70" s="226">
        <v>2500000</v>
      </c>
      <c r="K70" s="225">
        <v>1</v>
      </c>
      <c r="L70" s="225">
        <v>100</v>
      </c>
      <c r="M70" s="229">
        <f t="shared" si="2"/>
        <v>100</v>
      </c>
      <c r="N70" s="238">
        <f t="shared" si="3"/>
        <v>250000000</v>
      </c>
      <c r="O70" s="219" t="s">
        <v>2415</v>
      </c>
    </row>
    <row r="71" spans="1:15" s="238" customFormat="1" ht="15" customHeight="1" thickTop="1" thickBot="1">
      <c r="A71" s="225">
        <v>56</v>
      </c>
      <c r="B71" s="225">
        <v>7111085</v>
      </c>
      <c r="C71" s="225" t="s">
        <v>587</v>
      </c>
      <c r="D71" s="228" t="s">
        <v>588</v>
      </c>
      <c r="E71" s="225" t="s">
        <v>589</v>
      </c>
      <c r="F71" s="225"/>
      <c r="G71" s="225">
        <v>1</v>
      </c>
      <c r="H71" s="226">
        <v>1800000</v>
      </c>
      <c r="I71" s="226">
        <v>1800000</v>
      </c>
      <c r="J71" s="226">
        <v>1800000</v>
      </c>
      <c r="K71" s="225">
        <v>1</v>
      </c>
      <c r="L71" s="225">
        <v>100</v>
      </c>
      <c r="M71" s="229">
        <f t="shared" si="2"/>
        <v>100</v>
      </c>
      <c r="N71" s="238">
        <f t="shared" si="3"/>
        <v>180000000</v>
      </c>
      <c r="O71" s="219" t="s">
        <v>2415</v>
      </c>
    </row>
    <row r="72" spans="1:15" s="238" customFormat="1" ht="15" customHeight="1" thickTop="1" thickBot="1">
      <c r="A72" s="225">
        <v>57</v>
      </c>
      <c r="B72" s="225">
        <v>6873363</v>
      </c>
      <c r="C72" s="225" t="s">
        <v>590</v>
      </c>
      <c r="D72" s="228" t="s">
        <v>591</v>
      </c>
      <c r="E72" s="225" t="s">
        <v>592</v>
      </c>
      <c r="F72" s="225"/>
      <c r="G72" s="225">
        <v>1</v>
      </c>
      <c r="H72" s="226">
        <v>2000000</v>
      </c>
      <c r="I72" s="226">
        <v>2000000</v>
      </c>
      <c r="J72" s="226">
        <v>2000000</v>
      </c>
      <c r="K72" s="225">
        <v>1</v>
      </c>
      <c r="L72" s="225">
        <v>100</v>
      </c>
      <c r="M72" s="229">
        <f t="shared" si="2"/>
        <v>100</v>
      </c>
      <c r="N72" s="238">
        <f t="shared" si="3"/>
        <v>200000000</v>
      </c>
      <c r="O72" s="219" t="s">
        <v>2415</v>
      </c>
    </row>
    <row r="73" spans="1:15" s="238" customFormat="1" ht="15" customHeight="1" thickTop="1" thickBot="1">
      <c r="A73" s="225">
        <v>58</v>
      </c>
      <c r="B73" s="225">
        <v>6519869</v>
      </c>
      <c r="C73" s="225" t="s">
        <v>593</v>
      </c>
      <c r="D73" s="228" t="s">
        <v>594</v>
      </c>
      <c r="E73" s="225" t="s">
        <v>595</v>
      </c>
      <c r="F73" s="225"/>
      <c r="G73" s="225">
        <v>1</v>
      </c>
      <c r="H73" s="226">
        <v>2000000</v>
      </c>
      <c r="I73" s="226">
        <v>2000000</v>
      </c>
      <c r="J73" s="226">
        <v>2000000</v>
      </c>
      <c r="K73" s="225">
        <v>1</v>
      </c>
      <c r="L73" s="225">
        <v>100</v>
      </c>
      <c r="M73" s="229">
        <f t="shared" si="2"/>
        <v>100</v>
      </c>
      <c r="N73" s="238">
        <f t="shared" si="3"/>
        <v>200000000</v>
      </c>
      <c r="O73" s="219" t="s">
        <v>2415</v>
      </c>
    </row>
    <row r="74" spans="1:15" s="238" customFormat="1" ht="15" customHeight="1" thickTop="1" thickBot="1">
      <c r="A74" s="225">
        <v>59</v>
      </c>
      <c r="B74" s="225">
        <v>6316123</v>
      </c>
      <c r="C74" s="225" t="s">
        <v>596</v>
      </c>
      <c r="D74" s="228" t="s">
        <v>597</v>
      </c>
      <c r="E74" s="225" t="s">
        <v>598</v>
      </c>
      <c r="F74" s="225"/>
      <c r="G74" s="225">
        <v>1</v>
      </c>
      <c r="H74" s="226">
        <v>1800000</v>
      </c>
      <c r="I74" s="226">
        <v>1800000</v>
      </c>
      <c r="J74" s="226">
        <v>1800000</v>
      </c>
      <c r="K74" s="225">
        <v>1</v>
      </c>
      <c r="L74" s="225">
        <v>100</v>
      </c>
      <c r="M74" s="229">
        <f t="shared" si="2"/>
        <v>100</v>
      </c>
      <c r="N74" s="238">
        <f t="shared" si="3"/>
        <v>180000000</v>
      </c>
      <c r="O74" s="219" t="s">
        <v>2415</v>
      </c>
    </row>
    <row r="75" spans="1:15" s="238" customFormat="1" ht="15" customHeight="1" thickTop="1" thickBot="1">
      <c r="A75" s="225">
        <v>60</v>
      </c>
      <c r="B75" s="112">
        <v>6691659</v>
      </c>
      <c r="C75" s="225" t="s">
        <v>599</v>
      </c>
      <c r="D75" s="228" t="s">
        <v>600</v>
      </c>
      <c r="E75" s="225" t="s">
        <v>601</v>
      </c>
      <c r="F75" s="225"/>
      <c r="G75" s="225">
        <v>1</v>
      </c>
      <c r="H75" s="226">
        <v>4500000</v>
      </c>
      <c r="I75" s="226">
        <v>4500000</v>
      </c>
      <c r="J75" s="226">
        <v>4500000</v>
      </c>
      <c r="K75" s="112">
        <v>1</v>
      </c>
      <c r="L75" s="112">
        <v>100</v>
      </c>
      <c r="M75" s="229">
        <f t="shared" si="2"/>
        <v>100</v>
      </c>
      <c r="N75" s="238">
        <f t="shared" si="3"/>
        <v>450000000</v>
      </c>
      <c r="O75" s="219" t="s">
        <v>2415</v>
      </c>
    </row>
    <row r="76" spans="1:15" s="238" customFormat="1" ht="15" customHeight="1" thickTop="1" thickBot="1">
      <c r="A76" s="225">
        <v>61</v>
      </c>
      <c r="B76" s="225">
        <v>7111115</v>
      </c>
      <c r="C76" s="225" t="s">
        <v>602</v>
      </c>
      <c r="D76" s="228" t="s">
        <v>603</v>
      </c>
      <c r="E76" s="225" t="s">
        <v>604</v>
      </c>
      <c r="F76" s="225"/>
      <c r="G76" s="225">
        <v>1</v>
      </c>
      <c r="H76" s="226">
        <v>350000</v>
      </c>
      <c r="I76" s="226">
        <v>350000</v>
      </c>
      <c r="J76" s="226">
        <v>350000</v>
      </c>
      <c r="K76" s="225">
        <v>1</v>
      </c>
      <c r="L76" s="225">
        <v>100</v>
      </c>
      <c r="M76" s="229">
        <f t="shared" si="2"/>
        <v>100</v>
      </c>
      <c r="N76" s="238">
        <f t="shared" si="3"/>
        <v>35000000</v>
      </c>
      <c r="O76" s="219" t="s">
        <v>2415</v>
      </c>
    </row>
    <row r="77" spans="1:15" s="238" customFormat="1" ht="15" customHeight="1" thickTop="1" thickBot="1">
      <c r="A77" s="225">
        <v>62</v>
      </c>
      <c r="B77" s="225">
        <v>7035514</v>
      </c>
      <c r="C77" s="225" t="s">
        <v>605</v>
      </c>
      <c r="D77" s="228" t="s">
        <v>606</v>
      </c>
      <c r="E77" s="225" t="s">
        <v>607</v>
      </c>
      <c r="F77" s="225"/>
      <c r="G77" s="225">
        <v>1</v>
      </c>
      <c r="H77" s="226">
        <v>12400000</v>
      </c>
      <c r="I77" s="226">
        <v>12244744</v>
      </c>
      <c r="J77" s="226">
        <v>12244744</v>
      </c>
      <c r="K77" s="225">
        <v>1</v>
      </c>
      <c r="L77" s="225">
        <v>100</v>
      </c>
      <c r="M77" s="229">
        <f t="shared" si="2"/>
        <v>98.747935483870961</v>
      </c>
      <c r="N77" s="238">
        <f t="shared" si="3"/>
        <v>1240000000</v>
      </c>
      <c r="O77" s="219" t="s">
        <v>2415</v>
      </c>
    </row>
    <row r="78" spans="1:15" s="238" customFormat="1" ht="15" customHeight="1" thickTop="1" thickBot="1">
      <c r="A78" s="225">
        <v>63</v>
      </c>
      <c r="B78" s="225">
        <v>7111107</v>
      </c>
      <c r="C78" s="225" t="s">
        <v>608</v>
      </c>
      <c r="D78" s="228" t="s">
        <v>609</v>
      </c>
      <c r="E78" s="225" t="s">
        <v>610</v>
      </c>
      <c r="F78" s="225"/>
      <c r="G78" s="225">
        <v>1</v>
      </c>
      <c r="H78" s="226">
        <v>2000000</v>
      </c>
      <c r="I78" s="226">
        <v>2000000</v>
      </c>
      <c r="J78" s="226">
        <v>2000000</v>
      </c>
      <c r="K78" s="226">
        <v>1</v>
      </c>
      <c r="L78" s="286">
        <v>100</v>
      </c>
      <c r="M78" s="229">
        <f t="shared" si="2"/>
        <v>100</v>
      </c>
      <c r="N78" s="238">
        <f t="shared" si="3"/>
        <v>200000000</v>
      </c>
      <c r="O78" s="219" t="s">
        <v>2415</v>
      </c>
    </row>
    <row r="79" spans="1:15" s="238" customFormat="1" ht="15" customHeight="1" thickTop="1" thickBot="1">
      <c r="A79" s="225">
        <v>64</v>
      </c>
      <c r="B79" s="112">
        <v>7111117</v>
      </c>
      <c r="C79" s="225" t="s">
        <v>611</v>
      </c>
      <c r="D79" s="228" t="s">
        <v>612</v>
      </c>
      <c r="E79" s="225" t="s">
        <v>613</v>
      </c>
      <c r="F79" s="225"/>
      <c r="G79" s="225">
        <v>1</v>
      </c>
      <c r="H79" s="226">
        <v>4300000</v>
      </c>
      <c r="I79" s="226">
        <v>4300000</v>
      </c>
      <c r="J79" s="226">
        <v>4300000</v>
      </c>
      <c r="K79" s="112">
        <v>1</v>
      </c>
      <c r="L79" s="112">
        <v>100</v>
      </c>
      <c r="M79" s="229">
        <f t="shared" si="2"/>
        <v>100</v>
      </c>
      <c r="N79" s="238">
        <f t="shared" si="3"/>
        <v>430000000</v>
      </c>
      <c r="O79" s="219" t="s">
        <v>2415</v>
      </c>
    </row>
    <row r="80" spans="1:15" s="238" customFormat="1" ht="15" customHeight="1" thickTop="1" thickBot="1">
      <c r="A80" s="225">
        <v>65</v>
      </c>
      <c r="B80" s="112">
        <v>7111119</v>
      </c>
      <c r="C80" s="225" t="s">
        <v>614</v>
      </c>
      <c r="D80" s="228" t="s">
        <v>615</v>
      </c>
      <c r="E80" s="225" t="s">
        <v>616</v>
      </c>
      <c r="F80" s="225"/>
      <c r="G80" s="225">
        <v>1</v>
      </c>
      <c r="H80" s="226">
        <v>2000000</v>
      </c>
      <c r="I80" s="226">
        <v>2000000</v>
      </c>
      <c r="J80" s="226">
        <v>2000000</v>
      </c>
      <c r="K80" s="225">
        <v>1</v>
      </c>
      <c r="L80" s="225">
        <v>100</v>
      </c>
      <c r="M80" s="229">
        <f t="shared" si="2"/>
        <v>100</v>
      </c>
      <c r="N80" s="238">
        <f t="shared" si="3"/>
        <v>200000000</v>
      </c>
      <c r="O80" s="219" t="s">
        <v>2415</v>
      </c>
    </row>
    <row r="81" spans="1:15" s="238" customFormat="1" ht="15" customHeight="1" thickTop="1" thickBot="1">
      <c r="A81" s="225">
        <v>66</v>
      </c>
      <c r="B81" s="225">
        <v>5684203</v>
      </c>
      <c r="C81" s="225" t="s">
        <v>617</v>
      </c>
      <c r="D81" s="228" t="s">
        <v>618</v>
      </c>
      <c r="E81" s="225" t="s">
        <v>619</v>
      </c>
      <c r="F81" s="225"/>
      <c r="G81" s="225">
        <v>2</v>
      </c>
      <c r="H81" s="226">
        <v>18000000</v>
      </c>
      <c r="I81" s="226">
        <v>18000000</v>
      </c>
      <c r="J81" s="226">
        <v>18000000</v>
      </c>
      <c r="K81" s="225">
        <v>2</v>
      </c>
      <c r="L81" s="225">
        <v>100</v>
      </c>
      <c r="M81" s="229">
        <f t="shared" si="2"/>
        <v>100</v>
      </c>
      <c r="N81" s="238">
        <f t="shared" si="3"/>
        <v>1800000000</v>
      </c>
      <c r="O81" s="219" t="s">
        <v>2415</v>
      </c>
    </row>
    <row r="82" spans="1:15" s="238" customFormat="1" ht="15" customHeight="1" thickTop="1" thickBot="1">
      <c r="A82" s="225">
        <v>67</v>
      </c>
      <c r="B82" s="225">
        <v>5693951</v>
      </c>
      <c r="C82" s="225" t="s">
        <v>620</v>
      </c>
      <c r="D82" s="228" t="s">
        <v>621</v>
      </c>
      <c r="E82" s="225" t="s">
        <v>622</v>
      </c>
      <c r="F82" s="225"/>
      <c r="G82" s="225">
        <v>2</v>
      </c>
      <c r="H82" s="226">
        <v>18000000</v>
      </c>
      <c r="I82" s="226">
        <v>17951492</v>
      </c>
      <c r="J82" s="226">
        <v>17951492</v>
      </c>
      <c r="K82" s="225">
        <v>2</v>
      </c>
      <c r="L82" s="225">
        <v>100</v>
      </c>
      <c r="M82" s="229">
        <f t="shared" si="2"/>
        <v>99.730511111111113</v>
      </c>
      <c r="N82" s="238">
        <f t="shared" si="3"/>
        <v>1800000000</v>
      </c>
      <c r="O82" s="219" t="s">
        <v>2415</v>
      </c>
    </row>
    <row r="83" spans="1:15" s="238" customFormat="1" ht="15" customHeight="1" thickTop="1" thickBot="1">
      <c r="A83" s="225">
        <v>68</v>
      </c>
      <c r="B83" s="225">
        <v>6580945</v>
      </c>
      <c r="C83" s="225" t="s">
        <v>623</v>
      </c>
      <c r="D83" s="228" t="s">
        <v>624</v>
      </c>
      <c r="E83" s="225" t="s">
        <v>625</v>
      </c>
      <c r="F83" s="225"/>
      <c r="G83" s="225">
        <v>2</v>
      </c>
      <c r="H83" s="226">
        <v>18000000</v>
      </c>
      <c r="I83" s="226">
        <v>17338268</v>
      </c>
      <c r="J83" s="226">
        <v>17338268</v>
      </c>
      <c r="K83" s="225">
        <v>2</v>
      </c>
      <c r="L83" s="225">
        <v>100</v>
      </c>
      <c r="M83" s="229">
        <f t="shared" si="2"/>
        <v>96.323711111111109</v>
      </c>
      <c r="N83" s="238">
        <f t="shared" si="3"/>
        <v>1800000000</v>
      </c>
      <c r="O83" s="219" t="s">
        <v>2415</v>
      </c>
    </row>
    <row r="84" spans="1:15" s="238" customFormat="1" ht="15" customHeight="1" thickTop="1" thickBot="1">
      <c r="A84" s="225">
        <v>69</v>
      </c>
      <c r="B84" s="225">
        <v>5815226</v>
      </c>
      <c r="C84" s="225" t="s">
        <v>626</v>
      </c>
      <c r="D84" s="228" t="s">
        <v>627</v>
      </c>
      <c r="E84" s="225" t="s">
        <v>628</v>
      </c>
      <c r="F84" s="225"/>
      <c r="G84" s="225">
        <v>2</v>
      </c>
      <c r="H84" s="226">
        <v>18000000</v>
      </c>
      <c r="I84" s="226">
        <v>17197970</v>
      </c>
      <c r="J84" s="226">
        <v>17197970</v>
      </c>
      <c r="K84" s="225">
        <v>2</v>
      </c>
      <c r="L84" s="225">
        <v>100</v>
      </c>
      <c r="M84" s="229">
        <f t="shared" si="2"/>
        <v>95.544277777777779</v>
      </c>
      <c r="N84" s="238">
        <f t="shared" si="3"/>
        <v>1800000000</v>
      </c>
      <c r="O84" s="219" t="s">
        <v>2415</v>
      </c>
    </row>
    <row r="85" spans="1:15" s="238" customFormat="1" ht="15" customHeight="1" thickTop="1" thickBot="1">
      <c r="A85" s="225">
        <v>70</v>
      </c>
      <c r="B85" s="225">
        <v>5807705</v>
      </c>
      <c r="C85" s="225" t="s">
        <v>629</v>
      </c>
      <c r="D85" s="228" t="s">
        <v>630</v>
      </c>
      <c r="E85" s="225" t="s">
        <v>631</v>
      </c>
      <c r="F85" s="225"/>
      <c r="G85" s="225">
        <v>60</v>
      </c>
      <c r="H85" s="226">
        <v>2000000</v>
      </c>
      <c r="I85" s="226">
        <v>2000000</v>
      </c>
      <c r="J85" s="226">
        <v>2000000</v>
      </c>
      <c r="K85" s="225">
        <v>60</v>
      </c>
      <c r="L85" s="225">
        <v>100</v>
      </c>
      <c r="M85" s="229">
        <f t="shared" si="2"/>
        <v>100</v>
      </c>
      <c r="N85" s="238">
        <f t="shared" si="3"/>
        <v>200000000</v>
      </c>
      <c r="O85" s="219" t="s">
        <v>2415</v>
      </c>
    </row>
    <row r="86" spans="1:15" s="238" customFormat="1" ht="15" customHeight="1" thickTop="1" thickBot="1">
      <c r="A86" s="225">
        <v>71</v>
      </c>
      <c r="B86" s="225">
        <v>5693954</v>
      </c>
      <c r="C86" s="225" t="s">
        <v>632</v>
      </c>
      <c r="D86" s="228" t="s">
        <v>633</v>
      </c>
      <c r="E86" s="225" t="s">
        <v>634</v>
      </c>
      <c r="F86" s="225"/>
      <c r="G86" s="225">
        <v>60</v>
      </c>
      <c r="H86" s="226">
        <v>2000000</v>
      </c>
      <c r="I86" s="226">
        <v>2000000</v>
      </c>
      <c r="J86" s="226">
        <v>2000000</v>
      </c>
      <c r="K86" s="251">
        <v>60</v>
      </c>
      <c r="L86" s="225">
        <v>100</v>
      </c>
      <c r="M86" s="229">
        <f t="shared" si="2"/>
        <v>100</v>
      </c>
      <c r="N86" s="238">
        <f t="shared" si="3"/>
        <v>200000000</v>
      </c>
      <c r="O86" s="219" t="s">
        <v>2415</v>
      </c>
    </row>
    <row r="87" spans="1:15" s="238" customFormat="1" ht="15" customHeight="1" thickTop="1" thickBot="1">
      <c r="A87" s="225">
        <v>72</v>
      </c>
      <c r="B87" s="225">
        <v>7111019</v>
      </c>
      <c r="C87" s="225" t="s">
        <v>635</v>
      </c>
      <c r="D87" s="228" t="s">
        <v>636</v>
      </c>
      <c r="E87" s="225" t="s">
        <v>637</v>
      </c>
      <c r="F87" s="225"/>
      <c r="G87" s="225">
        <v>60</v>
      </c>
      <c r="H87" s="226">
        <v>2000000</v>
      </c>
      <c r="I87" s="226">
        <v>2000000</v>
      </c>
      <c r="J87" s="226">
        <v>2000000</v>
      </c>
      <c r="K87" s="112">
        <v>60</v>
      </c>
      <c r="L87" s="112">
        <v>100</v>
      </c>
      <c r="M87" s="229">
        <f t="shared" si="2"/>
        <v>100</v>
      </c>
      <c r="N87" s="238">
        <f t="shared" si="3"/>
        <v>200000000</v>
      </c>
      <c r="O87" s="219" t="s">
        <v>2415</v>
      </c>
    </row>
    <row r="88" spans="1:15" s="238" customFormat="1" ht="15" customHeight="1" thickTop="1" thickBot="1">
      <c r="A88" s="225">
        <v>73</v>
      </c>
      <c r="B88" s="225">
        <v>5684201</v>
      </c>
      <c r="C88" s="225" t="s">
        <v>638</v>
      </c>
      <c r="D88" s="228" t="s">
        <v>639</v>
      </c>
      <c r="E88" s="225" t="s">
        <v>640</v>
      </c>
      <c r="F88" s="225"/>
      <c r="G88" s="225">
        <v>60</v>
      </c>
      <c r="H88" s="226">
        <v>2000000</v>
      </c>
      <c r="I88" s="226">
        <v>2000000</v>
      </c>
      <c r="J88" s="226">
        <v>2000000</v>
      </c>
      <c r="K88" s="225">
        <v>60</v>
      </c>
      <c r="L88" s="225">
        <v>100</v>
      </c>
      <c r="M88" s="229">
        <f t="shared" si="2"/>
        <v>100</v>
      </c>
      <c r="N88" s="238">
        <f t="shared" si="3"/>
        <v>200000000</v>
      </c>
      <c r="O88" s="219" t="s">
        <v>2415</v>
      </c>
    </row>
    <row r="89" spans="1:15" s="238" customFormat="1" ht="15" customHeight="1" thickTop="1" thickBot="1">
      <c r="A89" s="225"/>
      <c r="B89" s="225"/>
      <c r="C89" s="225"/>
      <c r="D89" s="225"/>
      <c r="E89" s="230" t="s">
        <v>641</v>
      </c>
      <c r="F89" s="225"/>
      <c r="G89" s="240">
        <f>SUM(G55:G88)</f>
        <v>276</v>
      </c>
      <c r="H89" s="240">
        <f>SUM(H55:H88)</f>
        <v>240700000</v>
      </c>
      <c r="I89" s="240">
        <f>SUM(I55:I88)</f>
        <v>238532211</v>
      </c>
      <c r="J89" s="240">
        <f>SUM(J55:J88)</f>
        <v>238532211</v>
      </c>
      <c r="K89" s="240">
        <f>SUM(K55:K88)</f>
        <v>274</v>
      </c>
      <c r="L89" s="229">
        <f>+N89/H89</f>
        <v>100</v>
      </c>
      <c r="M89" s="246">
        <f t="shared" si="2"/>
        <v>99.099381387619445</v>
      </c>
      <c r="N89" s="288">
        <f>SUM(N55:N88)</f>
        <v>24070000000</v>
      </c>
      <c r="O89" s="219" t="s">
        <v>2415</v>
      </c>
    </row>
    <row r="90" spans="1:15" s="238" customFormat="1" ht="15" customHeight="1" thickTop="1" thickBot="1">
      <c r="A90" s="224" t="s">
        <v>642</v>
      </c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O90" s="219" t="s">
        <v>2415</v>
      </c>
    </row>
    <row r="91" spans="1:15" s="238" customFormat="1" ht="15" customHeight="1" thickTop="1" thickBot="1">
      <c r="A91" s="225">
        <v>74</v>
      </c>
      <c r="B91" s="225">
        <v>6532267</v>
      </c>
      <c r="C91" s="225" t="s">
        <v>643</v>
      </c>
      <c r="D91" s="228" t="s">
        <v>644</v>
      </c>
      <c r="E91" s="225" t="s">
        <v>645</v>
      </c>
      <c r="F91" s="225"/>
      <c r="G91" s="225">
        <v>1</v>
      </c>
      <c r="H91" s="226">
        <v>3581000</v>
      </c>
      <c r="I91" s="226">
        <v>3581000</v>
      </c>
      <c r="J91" s="226">
        <v>3581000</v>
      </c>
      <c r="K91" s="225">
        <v>1</v>
      </c>
      <c r="L91" s="225">
        <v>100</v>
      </c>
      <c r="M91" s="229">
        <f>+J91/H91*100</f>
        <v>100</v>
      </c>
      <c r="N91" s="238">
        <f>+L91*H91</f>
        <v>358100000</v>
      </c>
      <c r="O91" s="219" t="s">
        <v>2415</v>
      </c>
    </row>
    <row r="92" spans="1:15" s="238" customFormat="1" ht="15" customHeight="1" thickTop="1" thickBot="1">
      <c r="A92" s="225"/>
      <c r="B92" s="225"/>
      <c r="C92" s="225"/>
      <c r="D92" s="225"/>
      <c r="E92" s="230" t="s">
        <v>646</v>
      </c>
      <c r="F92" s="230"/>
      <c r="G92" s="240">
        <f>SUM(G91)</f>
        <v>1</v>
      </c>
      <c r="H92" s="240">
        <f>SUM(H91)</f>
        <v>3581000</v>
      </c>
      <c r="I92" s="240">
        <f>SUM(I91)</f>
        <v>3581000</v>
      </c>
      <c r="J92" s="240">
        <f>SUM(J91)</f>
        <v>3581000</v>
      </c>
      <c r="K92" s="240">
        <f>SUM(K91)</f>
        <v>1</v>
      </c>
      <c r="L92" s="230">
        <f>+N92/H92</f>
        <v>100</v>
      </c>
      <c r="M92" s="246">
        <f>+J92/H92*100</f>
        <v>100</v>
      </c>
      <c r="N92" s="288">
        <f>SUM(N91)</f>
        <v>358100000</v>
      </c>
      <c r="O92" s="219" t="s">
        <v>2415</v>
      </c>
    </row>
    <row r="93" spans="1:15" s="238" customFormat="1" ht="15" customHeight="1" thickTop="1" thickBot="1">
      <c r="A93" s="224" t="s">
        <v>647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O93" s="219" t="s">
        <v>2415</v>
      </c>
    </row>
    <row r="94" spans="1:15" s="238" customFormat="1" ht="15" customHeight="1" thickTop="1" thickBot="1">
      <c r="A94" s="225">
        <v>75</v>
      </c>
      <c r="B94" s="225">
        <v>7000222</v>
      </c>
      <c r="C94" s="225" t="s">
        <v>648</v>
      </c>
      <c r="D94" s="228" t="s">
        <v>649</v>
      </c>
      <c r="E94" s="225" t="s">
        <v>650</v>
      </c>
      <c r="F94" s="225"/>
      <c r="G94" s="225">
        <v>1</v>
      </c>
      <c r="H94" s="226">
        <v>1000000</v>
      </c>
      <c r="I94" s="226">
        <v>1000000</v>
      </c>
      <c r="J94" s="226">
        <v>1000000</v>
      </c>
      <c r="K94" s="225">
        <v>1</v>
      </c>
      <c r="L94" s="225">
        <v>100</v>
      </c>
      <c r="M94" s="229">
        <f>+J94/H94*100</f>
        <v>100</v>
      </c>
      <c r="N94" s="238">
        <f>+L94*H94</f>
        <v>100000000</v>
      </c>
      <c r="O94" s="219" t="s">
        <v>2415</v>
      </c>
    </row>
    <row r="95" spans="1:15" s="238" customFormat="1" ht="15" customHeight="1" thickTop="1" thickBot="1">
      <c r="A95" s="225">
        <v>76</v>
      </c>
      <c r="B95" s="225">
        <v>7073476</v>
      </c>
      <c r="C95" s="225" t="s">
        <v>651</v>
      </c>
      <c r="D95" s="228" t="s">
        <v>652</v>
      </c>
      <c r="E95" s="225" t="s">
        <v>653</v>
      </c>
      <c r="F95" s="225"/>
      <c r="G95" s="225">
        <v>1</v>
      </c>
      <c r="H95" s="226">
        <v>1000000</v>
      </c>
      <c r="I95" s="226">
        <v>1000000</v>
      </c>
      <c r="J95" s="226">
        <v>1000000</v>
      </c>
      <c r="K95" s="226">
        <v>1</v>
      </c>
      <c r="L95" s="225">
        <v>100</v>
      </c>
      <c r="M95" s="229">
        <f t="shared" ref="M95:M110" si="4">+J95/H95*100</f>
        <v>100</v>
      </c>
      <c r="N95" s="238">
        <f t="shared" ref="N95:N102" si="5">+L95*H95</f>
        <v>100000000</v>
      </c>
      <c r="O95" s="219" t="s">
        <v>2415</v>
      </c>
    </row>
    <row r="96" spans="1:15" s="238" customFormat="1" ht="15" customHeight="1" thickTop="1" thickBot="1">
      <c r="A96" s="225">
        <v>77</v>
      </c>
      <c r="B96" s="225">
        <v>7000223</v>
      </c>
      <c r="C96" s="225" t="s">
        <v>654</v>
      </c>
      <c r="D96" s="228" t="s">
        <v>655</v>
      </c>
      <c r="E96" s="225" t="s">
        <v>656</v>
      </c>
      <c r="F96" s="225"/>
      <c r="G96" s="225">
        <v>1</v>
      </c>
      <c r="H96" s="226">
        <v>1000000</v>
      </c>
      <c r="I96" s="226">
        <v>1000000</v>
      </c>
      <c r="J96" s="226">
        <v>1000000</v>
      </c>
      <c r="K96" s="112">
        <v>1</v>
      </c>
      <c r="L96" s="112">
        <v>100</v>
      </c>
      <c r="M96" s="229">
        <f t="shared" si="4"/>
        <v>100</v>
      </c>
      <c r="N96" s="238">
        <f t="shared" si="5"/>
        <v>100000000</v>
      </c>
      <c r="O96" s="219" t="s">
        <v>2415</v>
      </c>
    </row>
    <row r="97" spans="1:15" s="238" customFormat="1" ht="15" customHeight="1" thickTop="1" thickBot="1">
      <c r="A97" s="225">
        <v>78</v>
      </c>
      <c r="B97" s="225">
        <v>7073477</v>
      </c>
      <c r="C97" s="225" t="s">
        <v>657</v>
      </c>
      <c r="D97" s="228" t="s">
        <v>658</v>
      </c>
      <c r="E97" s="225" t="s">
        <v>659</v>
      </c>
      <c r="F97" s="225"/>
      <c r="G97" s="225">
        <v>1</v>
      </c>
      <c r="H97" s="226">
        <v>1000000</v>
      </c>
      <c r="I97" s="226">
        <v>1000000</v>
      </c>
      <c r="J97" s="226">
        <v>1000000</v>
      </c>
      <c r="K97" s="225">
        <v>1</v>
      </c>
      <c r="L97" s="225">
        <v>100</v>
      </c>
      <c r="M97" s="229">
        <f t="shared" si="4"/>
        <v>100</v>
      </c>
      <c r="N97" s="238">
        <f t="shared" si="5"/>
        <v>100000000</v>
      </c>
      <c r="O97" s="219" t="s">
        <v>2415</v>
      </c>
    </row>
    <row r="98" spans="1:15" s="238" customFormat="1" ht="15" customHeight="1" thickTop="1" thickBot="1">
      <c r="A98" s="225">
        <v>79</v>
      </c>
      <c r="B98" s="225">
        <v>7073478</v>
      </c>
      <c r="C98" s="225" t="s">
        <v>660</v>
      </c>
      <c r="D98" s="228" t="s">
        <v>661</v>
      </c>
      <c r="E98" s="225" t="s">
        <v>662</v>
      </c>
      <c r="F98" s="225"/>
      <c r="G98" s="225">
        <v>1</v>
      </c>
      <c r="H98" s="226">
        <v>1000000</v>
      </c>
      <c r="I98" s="226">
        <v>1000000</v>
      </c>
      <c r="J98" s="226">
        <v>1000000</v>
      </c>
      <c r="K98" s="225">
        <v>1</v>
      </c>
      <c r="L98" s="225">
        <v>100</v>
      </c>
      <c r="M98" s="229">
        <f t="shared" si="4"/>
        <v>100</v>
      </c>
      <c r="N98" s="238">
        <f t="shared" si="5"/>
        <v>100000000</v>
      </c>
      <c r="O98" s="219" t="s">
        <v>2415</v>
      </c>
    </row>
    <row r="99" spans="1:15" s="238" customFormat="1" ht="15" customHeight="1" thickTop="1" thickBot="1">
      <c r="A99" s="225">
        <v>80</v>
      </c>
      <c r="B99" s="225">
        <v>7000224</v>
      </c>
      <c r="C99" s="225" t="s">
        <v>663</v>
      </c>
      <c r="D99" s="228" t="s">
        <v>664</v>
      </c>
      <c r="E99" s="225" t="s">
        <v>665</v>
      </c>
      <c r="F99" s="225"/>
      <c r="G99" s="225">
        <v>1</v>
      </c>
      <c r="H99" s="226">
        <v>1000000</v>
      </c>
      <c r="I99" s="226">
        <v>1000000</v>
      </c>
      <c r="J99" s="226">
        <v>1000000</v>
      </c>
      <c r="K99" s="225">
        <v>1</v>
      </c>
      <c r="L99" s="225">
        <v>100</v>
      </c>
      <c r="M99" s="229">
        <f t="shared" si="4"/>
        <v>100</v>
      </c>
      <c r="N99" s="238">
        <f t="shared" si="5"/>
        <v>100000000</v>
      </c>
      <c r="O99" s="219" t="s">
        <v>2415</v>
      </c>
    </row>
    <row r="100" spans="1:15" s="238" customFormat="1" ht="15" customHeight="1" thickTop="1" thickBot="1">
      <c r="A100" s="225">
        <v>81</v>
      </c>
      <c r="B100" s="225">
        <v>7000225</v>
      </c>
      <c r="C100" s="225" t="s">
        <v>666</v>
      </c>
      <c r="D100" s="228" t="s">
        <v>667</v>
      </c>
      <c r="E100" s="225" t="s">
        <v>668</v>
      </c>
      <c r="F100" s="225"/>
      <c r="G100" s="225">
        <v>1</v>
      </c>
      <c r="H100" s="226">
        <v>1000000</v>
      </c>
      <c r="I100" s="226">
        <v>1000000</v>
      </c>
      <c r="J100" s="226">
        <v>1000000</v>
      </c>
      <c r="K100" s="225">
        <v>1</v>
      </c>
      <c r="L100" s="225">
        <v>100</v>
      </c>
      <c r="M100" s="229">
        <f t="shared" si="4"/>
        <v>100</v>
      </c>
      <c r="N100" s="238">
        <f t="shared" si="5"/>
        <v>100000000</v>
      </c>
      <c r="O100" s="219" t="s">
        <v>2415</v>
      </c>
    </row>
    <row r="101" spans="1:15" s="238" customFormat="1" ht="15" customHeight="1" thickTop="1" thickBot="1">
      <c r="A101" s="225">
        <v>82</v>
      </c>
      <c r="B101" s="225">
        <v>7000221</v>
      </c>
      <c r="C101" s="225" t="s">
        <v>669</v>
      </c>
      <c r="D101" s="228" t="s">
        <v>670</v>
      </c>
      <c r="E101" s="225" t="s">
        <v>671</v>
      </c>
      <c r="F101" s="225"/>
      <c r="G101" s="225">
        <v>1</v>
      </c>
      <c r="H101" s="226">
        <v>1000000</v>
      </c>
      <c r="I101" s="226">
        <v>1000000</v>
      </c>
      <c r="J101" s="226">
        <v>1000000</v>
      </c>
      <c r="K101" s="225">
        <v>1</v>
      </c>
      <c r="L101" s="225">
        <v>100</v>
      </c>
      <c r="M101" s="229">
        <f t="shared" si="4"/>
        <v>100</v>
      </c>
      <c r="N101" s="238">
        <f t="shared" si="5"/>
        <v>100000000</v>
      </c>
      <c r="O101" s="219" t="s">
        <v>2415</v>
      </c>
    </row>
    <row r="102" spans="1:15" s="238" customFormat="1" ht="15" customHeight="1" thickTop="1" thickBot="1">
      <c r="A102" s="225">
        <v>83</v>
      </c>
      <c r="B102" s="225">
        <v>6988562</v>
      </c>
      <c r="C102" s="112" t="s">
        <v>672</v>
      </c>
      <c r="D102" s="112" t="s">
        <v>673</v>
      </c>
      <c r="E102" s="225" t="s">
        <v>674</v>
      </c>
      <c r="F102" s="225"/>
      <c r="G102" s="112">
        <v>1</v>
      </c>
      <c r="H102" s="247">
        <v>10000000</v>
      </c>
      <c r="I102" s="226">
        <v>10000000</v>
      </c>
      <c r="J102" s="226">
        <v>10000000</v>
      </c>
      <c r="K102" s="225">
        <v>1</v>
      </c>
      <c r="L102" s="225">
        <v>100</v>
      </c>
      <c r="M102" s="229">
        <f t="shared" si="4"/>
        <v>100</v>
      </c>
      <c r="N102" s="238">
        <f t="shared" si="5"/>
        <v>1000000000</v>
      </c>
      <c r="O102" s="219" t="s">
        <v>2415</v>
      </c>
    </row>
    <row r="103" spans="1:15" s="238" customFormat="1" ht="15" customHeight="1" thickTop="1" thickBot="1">
      <c r="A103" s="225"/>
      <c r="B103" s="225"/>
      <c r="C103" s="225"/>
      <c r="D103" s="225"/>
      <c r="E103" s="230" t="s">
        <v>675</v>
      </c>
      <c r="F103" s="225"/>
      <c r="G103" s="240">
        <f>SUM(G94:G102)</f>
        <v>9</v>
      </c>
      <c r="H103" s="240">
        <f>SUM(H94:H102)</f>
        <v>18000000</v>
      </c>
      <c r="I103" s="240">
        <f>SUM(I94:I102)</f>
        <v>18000000</v>
      </c>
      <c r="J103" s="240">
        <f>SUM(J94:J102)</f>
        <v>18000000</v>
      </c>
      <c r="K103" s="240">
        <f>SUM(K94:K102)</f>
        <v>9</v>
      </c>
      <c r="L103" s="230">
        <f>+N103/H103</f>
        <v>100</v>
      </c>
      <c r="M103" s="246">
        <f t="shared" si="4"/>
        <v>100</v>
      </c>
      <c r="N103" s="257">
        <f>SUM(N94:N102)</f>
        <v>1800000000</v>
      </c>
      <c r="O103" s="219" t="s">
        <v>2415</v>
      </c>
    </row>
    <row r="104" spans="1:15" s="238" customFormat="1" ht="15" customHeight="1" thickTop="1" thickBot="1">
      <c r="A104" s="224" t="s">
        <v>676</v>
      </c>
      <c r="B104" s="224"/>
      <c r="C104" s="224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 t="e">
        <f t="shared" si="4"/>
        <v>#DIV/0!</v>
      </c>
      <c r="O104" s="219" t="s">
        <v>2415</v>
      </c>
    </row>
    <row r="105" spans="1:15" s="238" customFormat="1" ht="15" customHeight="1" thickTop="1" thickBot="1">
      <c r="A105" s="225">
        <v>84</v>
      </c>
      <c r="B105" s="225">
        <v>6573466</v>
      </c>
      <c r="C105" s="225" t="s">
        <v>677</v>
      </c>
      <c r="D105" s="228" t="s">
        <v>678</v>
      </c>
      <c r="E105" s="225" t="s">
        <v>679</v>
      </c>
      <c r="F105" s="224"/>
      <c r="G105" s="112">
        <v>1</v>
      </c>
      <c r="H105" s="226">
        <v>20000000</v>
      </c>
      <c r="I105" s="112">
        <v>19494692</v>
      </c>
      <c r="J105" s="112">
        <v>19494692</v>
      </c>
      <c r="K105" s="112">
        <v>1</v>
      </c>
      <c r="L105" s="112">
        <v>100</v>
      </c>
      <c r="M105" s="229">
        <f t="shared" si="4"/>
        <v>97.473460000000003</v>
      </c>
      <c r="N105" s="238">
        <f>+L105*H105</f>
        <v>2000000000</v>
      </c>
      <c r="O105" s="219" t="s">
        <v>2415</v>
      </c>
    </row>
    <row r="106" spans="1:15" s="238" customFormat="1" ht="15" customHeight="1" thickTop="1" thickBot="1">
      <c r="A106" s="225">
        <v>85</v>
      </c>
      <c r="B106" s="225">
        <v>7085707</v>
      </c>
      <c r="C106" s="225" t="s">
        <v>680</v>
      </c>
      <c r="D106" s="228" t="s">
        <v>681</v>
      </c>
      <c r="E106" s="225" t="s">
        <v>682</v>
      </c>
      <c r="F106" s="225"/>
      <c r="G106" s="225">
        <v>1</v>
      </c>
      <c r="H106" s="226">
        <v>47000000</v>
      </c>
      <c r="I106" s="226">
        <v>45517546</v>
      </c>
      <c r="J106" s="226">
        <v>45517546</v>
      </c>
      <c r="K106" s="225">
        <v>1</v>
      </c>
      <c r="L106" s="225">
        <v>100</v>
      </c>
      <c r="M106" s="229">
        <f t="shared" si="4"/>
        <v>96.845842553191488</v>
      </c>
      <c r="N106" s="238">
        <f>+L106*H106</f>
        <v>4700000000</v>
      </c>
      <c r="O106" s="219" t="s">
        <v>2415</v>
      </c>
    </row>
    <row r="107" spans="1:15" s="238" customFormat="1" ht="15" customHeight="1" thickTop="1" thickBot="1">
      <c r="A107" s="225"/>
      <c r="B107" s="225"/>
      <c r="C107" s="225"/>
      <c r="D107" s="225"/>
      <c r="E107" s="230" t="s">
        <v>683</v>
      </c>
      <c r="F107" s="225"/>
      <c r="G107" s="240">
        <f>SUM(G105:G106)</f>
        <v>2</v>
      </c>
      <c r="H107" s="240">
        <f>SUM(H105:H106)</f>
        <v>67000000</v>
      </c>
      <c r="I107" s="240">
        <f>SUM(I105:I106)</f>
        <v>65012238</v>
      </c>
      <c r="J107" s="240">
        <f>SUM(J105:J106)</f>
        <v>65012238</v>
      </c>
      <c r="K107" s="240">
        <f>SUM(K106)</f>
        <v>1</v>
      </c>
      <c r="L107" s="230">
        <f>+N107/H107</f>
        <v>100</v>
      </c>
      <c r="M107" s="246">
        <f t="shared" si="4"/>
        <v>97.033191044776117</v>
      </c>
      <c r="N107" s="257">
        <f>SUM(N105:N106)</f>
        <v>6700000000</v>
      </c>
      <c r="O107" s="219" t="s">
        <v>2415</v>
      </c>
    </row>
    <row r="108" spans="1:15" s="238" customFormat="1" ht="15" customHeight="1" thickTop="1" thickBot="1">
      <c r="A108" s="224" t="s">
        <v>684</v>
      </c>
      <c r="B108" s="224"/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 t="e">
        <f t="shared" si="4"/>
        <v>#DIV/0!</v>
      </c>
      <c r="O108" s="219" t="s">
        <v>2415</v>
      </c>
    </row>
    <row r="109" spans="1:15" s="238" customFormat="1" ht="15" customHeight="1" thickTop="1" thickBot="1">
      <c r="A109" s="225">
        <v>86</v>
      </c>
      <c r="B109" s="225">
        <v>7111163</v>
      </c>
      <c r="C109" s="225" t="s">
        <v>685</v>
      </c>
      <c r="D109" s="228" t="s">
        <v>686</v>
      </c>
      <c r="E109" s="225" t="s">
        <v>687</v>
      </c>
      <c r="F109" s="225"/>
      <c r="G109" s="225">
        <v>1</v>
      </c>
      <c r="H109" s="226">
        <v>3000000</v>
      </c>
      <c r="I109" s="226">
        <v>3000000</v>
      </c>
      <c r="J109" s="226">
        <v>3000000</v>
      </c>
      <c r="K109" s="225">
        <v>1</v>
      </c>
      <c r="L109" s="225">
        <v>100</v>
      </c>
      <c r="M109" s="229">
        <f t="shared" si="4"/>
        <v>100</v>
      </c>
      <c r="N109" s="238">
        <f>+L109*H110</f>
        <v>300000000</v>
      </c>
      <c r="O109" s="219" t="s">
        <v>2415</v>
      </c>
    </row>
    <row r="110" spans="1:15" s="238" customFormat="1" ht="15" customHeight="1" thickTop="1" thickBot="1">
      <c r="A110" s="225"/>
      <c r="B110" s="225"/>
      <c r="C110" s="225"/>
      <c r="D110" s="228"/>
      <c r="E110" s="230" t="s">
        <v>688</v>
      </c>
      <c r="F110" s="225"/>
      <c r="G110" s="230">
        <f>SUM(G109)</f>
        <v>1</v>
      </c>
      <c r="H110" s="240">
        <f>SUM(H109)</f>
        <v>3000000</v>
      </c>
      <c r="I110" s="240">
        <f>SUM(I109)</f>
        <v>3000000</v>
      </c>
      <c r="J110" s="240">
        <f>SUM(J109)</f>
        <v>3000000</v>
      </c>
      <c r="K110" s="230">
        <f>SUM(K109)</f>
        <v>1</v>
      </c>
      <c r="L110" s="230">
        <f>+N110/H110</f>
        <v>100</v>
      </c>
      <c r="M110" s="246">
        <f t="shared" si="4"/>
        <v>100</v>
      </c>
      <c r="N110" s="257">
        <f>SUM(N109)</f>
        <v>300000000</v>
      </c>
      <c r="O110" s="219" t="s">
        <v>2415</v>
      </c>
    </row>
    <row r="111" spans="1:15" s="238" customFormat="1" ht="15" customHeight="1" thickTop="1" thickBot="1">
      <c r="A111" s="224" t="s">
        <v>114</v>
      </c>
      <c r="B111" s="224"/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O111" s="219" t="s">
        <v>2415</v>
      </c>
    </row>
    <row r="112" spans="1:15" s="238" customFormat="1" ht="15" customHeight="1" thickTop="1" thickBot="1">
      <c r="A112" s="112">
        <v>87</v>
      </c>
      <c r="B112" s="225">
        <v>7073473</v>
      </c>
      <c r="C112" s="225" t="s">
        <v>689</v>
      </c>
      <c r="D112" s="225" t="s">
        <v>690</v>
      </c>
      <c r="E112" s="225" t="s">
        <v>691</v>
      </c>
      <c r="F112" s="225"/>
      <c r="G112" s="225">
        <v>1</v>
      </c>
      <c r="H112" s="226">
        <v>827000</v>
      </c>
      <c r="I112" s="226">
        <v>827000</v>
      </c>
      <c r="J112" s="226">
        <v>827000</v>
      </c>
      <c r="K112" s="225">
        <v>1</v>
      </c>
      <c r="L112" s="225">
        <v>100</v>
      </c>
      <c r="M112" s="229">
        <f>+J112/H112*100</f>
        <v>100</v>
      </c>
      <c r="N112" s="238">
        <f>+L112*H112</f>
        <v>82700000</v>
      </c>
      <c r="O112" s="219" t="s">
        <v>2415</v>
      </c>
    </row>
    <row r="113" spans="1:15" s="238" customFormat="1" ht="15" customHeight="1" thickTop="1" thickBot="1">
      <c r="A113" s="225"/>
      <c r="B113" s="225"/>
      <c r="C113" s="225"/>
      <c r="D113" s="228"/>
      <c r="E113" s="230" t="s">
        <v>692</v>
      </c>
      <c r="F113" s="225"/>
      <c r="G113" s="230">
        <f>SUM(G112)</f>
        <v>1</v>
      </c>
      <c r="H113" s="240">
        <f>SUM(H112)</f>
        <v>827000</v>
      </c>
      <c r="I113" s="230">
        <f>SUM(I112)</f>
        <v>827000</v>
      </c>
      <c r="J113" s="230">
        <f>SUM(J112)</f>
        <v>827000</v>
      </c>
      <c r="K113" s="230">
        <f>SUM(K112)</f>
        <v>1</v>
      </c>
      <c r="L113" s="230">
        <f>+N113/H113</f>
        <v>100</v>
      </c>
      <c r="M113" s="246">
        <f>+J113/H113*100</f>
        <v>100</v>
      </c>
      <c r="N113" s="257">
        <f>SUM(N112)</f>
        <v>82700000</v>
      </c>
      <c r="O113" s="219" t="s">
        <v>2415</v>
      </c>
    </row>
    <row r="114" spans="1:15" s="238" customFormat="1" ht="15" customHeight="1" thickTop="1" thickBot="1">
      <c r="A114" s="224" t="s">
        <v>103</v>
      </c>
      <c r="B114" s="224"/>
      <c r="C114" s="224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O114" s="219" t="s">
        <v>2415</v>
      </c>
    </row>
    <row r="115" spans="1:15" s="238" customFormat="1" ht="15" customHeight="1" thickTop="1" thickBot="1">
      <c r="A115" s="225">
        <v>88</v>
      </c>
      <c r="B115" s="225">
        <v>7085707</v>
      </c>
      <c r="C115" s="225" t="s">
        <v>693</v>
      </c>
      <c r="D115" s="228" t="s">
        <v>694</v>
      </c>
      <c r="E115" s="225" t="s">
        <v>695</v>
      </c>
      <c r="F115" s="225"/>
      <c r="G115" s="225">
        <v>1</v>
      </c>
      <c r="H115" s="226">
        <v>25000000</v>
      </c>
      <c r="I115" s="226">
        <v>24880132</v>
      </c>
      <c r="J115" s="226">
        <v>24880132</v>
      </c>
      <c r="K115" s="225">
        <v>1</v>
      </c>
      <c r="L115" s="225">
        <v>100</v>
      </c>
      <c r="M115" s="229">
        <f>+J115/H115*100</f>
        <v>99.520527999999999</v>
      </c>
      <c r="N115" s="238">
        <f>+L115*H115</f>
        <v>2500000000</v>
      </c>
      <c r="O115" s="219" t="s">
        <v>2415</v>
      </c>
    </row>
    <row r="116" spans="1:15" s="238" customFormat="1" ht="15" customHeight="1" thickTop="1" thickBot="1">
      <c r="A116" s="225"/>
      <c r="B116" s="225"/>
      <c r="C116" s="225"/>
      <c r="D116" s="228"/>
      <c r="E116" s="230" t="s">
        <v>696</v>
      </c>
      <c r="F116" s="225"/>
      <c r="G116" s="230">
        <f>SUM(G115)</f>
        <v>1</v>
      </c>
      <c r="H116" s="240">
        <f>SUM(H115)</f>
        <v>25000000</v>
      </c>
      <c r="I116" s="240">
        <f>SUM(I115)</f>
        <v>24880132</v>
      </c>
      <c r="J116" s="240">
        <f>SUM(J115)</f>
        <v>24880132</v>
      </c>
      <c r="K116" s="230">
        <f>SUM(K115)</f>
        <v>1</v>
      </c>
      <c r="L116" s="230">
        <f>+N116/H116</f>
        <v>100</v>
      </c>
      <c r="M116" s="246">
        <f>+J116/H116*100</f>
        <v>99.520527999999999</v>
      </c>
      <c r="N116" s="257">
        <f>SUM(N115)</f>
        <v>2500000000</v>
      </c>
      <c r="O116" s="219" t="s">
        <v>2415</v>
      </c>
    </row>
    <row r="117" spans="1:15" s="238" customFormat="1" ht="15" customHeight="1" thickTop="1" thickBot="1">
      <c r="A117" s="224" t="s">
        <v>68</v>
      </c>
      <c r="B117" s="224"/>
      <c r="C117" s="224"/>
      <c r="D117" s="224"/>
      <c r="E117" s="224"/>
      <c r="F117" s="224"/>
      <c r="G117" s="224"/>
      <c r="H117" s="224"/>
      <c r="I117" s="224"/>
      <c r="J117" s="224"/>
      <c r="K117" s="224"/>
      <c r="L117" s="224"/>
      <c r="M117" s="224"/>
      <c r="O117" s="219" t="s">
        <v>2415</v>
      </c>
    </row>
    <row r="118" spans="1:15" s="238" customFormat="1" ht="15" customHeight="1" thickTop="1" thickBot="1">
      <c r="A118" s="225">
        <v>89</v>
      </c>
      <c r="B118" s="225">
        <v>6988566</v>
      </c>
      <c r="C118" s="225" t="s">
        <v>697</v>
      </c>
      <c r="D118" s="225" t="s">
        <v>698</v>
      </c>
      <c r="E118" s="225" t="s">
        <v>699</v>
      </c>
      <c r="F118" s="225"/>
      <c r="G118" s="225">
        <v>1</v>
      </c>
      <c r="H118" s="226">
        <v>600000</v>
      </c>
      <c r="I118" s="226">
        <v>600000</v>
      </c>
      <c r="J118" s="226">
        <v>600000</v>
      </c>
      <c r="K118" s="112">
        <v>1</v>
      </c>
      <c r="L118" s="112">
        <v>100</v>
      </c>
      <c r="M118" s="229">
        <f>+J118/H118*100</f>
        <v>100</v>
      </c>
      <c r="N118" s="238">
        <f>+L118*H118</f>
        <v>60000000</v>
      </c>
      <c r="O118" s="219" t="s">
        <v>2415</v>
      </c>
    </row>
    <row r="119" spans="1:15" s="238" customFormat="1" ht="15" customHeight="1" thickTop="1" thickBot="1">
      <c r="A119" s="225">
        <v>90</v>
      </c>
      <c r="B119" s="225">
        <v>7169161</v>
      </c>
      <c r="C119" s="225" t="s">
        <v>700</v>
      </c>
      <c r="D119" s="228" t="s">
        <v>701</v>
      </c>
      <c r="E119" s="225" t="s">
        <v>702</v>
      </c>
      <c r="F119" s="225"/>
      <c r="G119" s="225">
        <v>1</v>
      </c>
      <c r="H119" s="226">
        <v>25000000</v>
      </c>
      <c r="I119" s="226">
        <v>25000000</v>
      </c>
      <c r="J119" s="226">
        <v>25000000</v>
      </c>
      <c r="K119" s="225">
        <v>1</v>
      </c>
      <c r="L119" s="225">
        <v>100</v>
      </c>
      <c r="M119" s="229">
        <f>+J119/H119*100</f>
        <v>100</v>
      </c>
      <c r="N119" s="238">
        <f>+L119*H119</f>
        <v>2500000000</v>
      </c>
      <c r="O119" s="219" t="s">
        <v>2415</v>
      </c>
    </row>
    <row r="120" spans="1:15" s="238" customFormat="1" ht="15" customHeight="1" thickTop="1" thickBot="1">
      <c r="A120" s="225">
        <v>91</v>
      </c>
      <c r="B120" s="225">
        <v>6588685</v>
      </c>
      <c r="C120" s="225" t="s">
        <v>703</v>
      </c>
      <c r="D120" s="225" t="s">
        <v>704</v>
      </c>
      <c r="E120" s="225" t="s">
        <v>705</v>
      </c>
      <c r="F120" s="225"/>
      <c r="G120" s="225">
        <v>1</v>
      </c>
      <c r="H120" s="226">
        <v>4000000</v>
      </c>
      <c r="I120" s="226">
        <v>4000000</v>
      </c>
      <c r="J120" s="226">
        <v>4000000</v>
      </c>
      <c r="K120" s="226">
        <v>1</v>
      </c>
      <c r="L120" s="286">
        <v>100</v>
      </c>
      <c r="M120" s="229">
        <f>+J120/H120*100</f>
        <v>100</v>
      </c>
      <c r="N120" s="238">
        <f>+L120*H120</f>
        <v>400000000</v>
      </c>
      <c r="O120" s="219" t="s">
        <v>2415</v>
      </c>
    </row>
    <row r="121" spans="1:15" s="238" customFormat="1" ht="15" customHeight="1" thickTop="1" thickBot="1">
      <c r="A121" s="225"/>
      <c r="B121" s="225"/>
      <c r="C121" s="225"/>
      <c r="D121" s="225"/>
      <c r="E121" s="230" t="s">
        <v>706</v>
      </c>
      <c r="F121" s="225"/>
      <c r="G121" s="230">
        <f>SUM(G118:G120)</f>
        <v>3</v>
      </c>
      <c r="H121" s="240">
        <f>SUM(H118:H120)</f>
        <v>29600000</v>
      </c>
      <c r="I121" s="240">
        <f>SUM(I118:I120)</f>
        <v>29600000</v>
      </c>
      <c r="J121" s="240">
        <f>SUM(J118:J120)</f>
        <v>29600000</v>
      </c>
      <c r="K121" s="230">
        <f>SUM(K118:K120)</f>
        <v>3</v>
      </c>
      <c r="L121" s="239">
        <f>+N121/H121</f>
        <v>100</v>
      </c>
      <c r="M121" s="246">
        <f>+J121/H121*100</f>
        <v>100</v>
      </c>
      <c r="N121" s="288">
        <f>SUM(N118:N120)</f>
        <v>2960000000</v>
      </c>
      <c r="O121" s="219" t="s">
        <v>2415</v>
      </c>
    </row>
    <row r="122" spans="1:15" s="238" customFormat="1" ht="15" customHeight="1" thickTop="1" thickBot="1">
      <c r="A122" s="224" t="s">
        <v>707</v>
      </c>
      <c r="B122" s="224"/>
      <c r="C122" s="224"/>
      <c r="D122" s="224"/>
      <c r="E122" s="224"/>
      <c r="F122" s="224"/>
      <c r="G122" s="224"/>
      <c r="H122" s="224"/>
      <c r="I122" s="224"/>
      <c r="J122" s="224"/>
      <c r="K122" s="224"/>
      <c r="L122" s="224"/>
      <c r="M122" s="224"/>
      <c r="N122" s="288"/>
      <c r="O122" s="219" t="s">
        <v>2415</v>
      </c>
    </row>
    <row r="123" spans="1:15" s="238" customFormat="1" ht="15" customHeight="1" thickTop="1" thickBot="1">
      <c r="A123" s="225">
        <v>92</v>
      </c>
      <c r="B123" s="225">
        <v>6560364</v>
      </c>
      <c r="C123" s="112" t="s">
        <v>708</v>
      </c>
      <c r="D123" s="112" t="s">
        <v>709</v>
      </c>
      <c r="E123" s="225" t="s">
        <v>710</v>
      </c>
      <c r="F123" s="225"/>
      <c r="G123" s="112">
        <v>1</v>
      </c>
      <c r="H123" s="247">
        <v>90000000</v>
      </c>
      <c r="I123" s="226">
        <v>87811169</v>
      </c>
      <c r="J123" s="226">
        <v>87811169</v>
      </c>
      <c r="K123" s="226">
        <v>1</v>
      </c>
      <c r="L123" s="286">
        <v>100</v>
      </c>
      <c r="M123" s="229">
        <f>+J123/H123*100</f>
        <v>97.56796555555556</v>
      </c>
      <c r="N123" s="238">
        <f>+L123*H123</f>
        <v>9000000000</v>
      </c>
      <c r="O123" s="219" t="s">
        <v>2415</v>
      </c>
    </row>
    <row r="124" spans="1:15" s="238" customFormat="1" ht="15" customHeight="1" thickTop="1" thickBot="1">
      <c r="A124" s="230"/>
      <c r="B124" s="230"/>
      <c r="C124" s="112"/>
      <c r="D124" s="112"/>
      <c r="E124" s="230" t="s">
        <v>711</v>
      </c>
      <c r="F124" s="225"/>
      <c r="G124" s="224">
        <f>SUM(G123)</f>
        <v>1</v>
      </c>
      <c r="H124" s="240">
        <f>SUM(H123)</f>
        <v>90000000</v>
      </c>
      <c r="I124" s="240">
        <f>SUM(I123)</f>
        <v>87811169</v>
      </c>
      <c r="J124" s="240">
        <f>SUM(J123)</f>
        <v>87811169</v>
      </c>
      <c r="K124" s="224">
        <f>SUM(K123)</f>
        <v>1</v>
      </c>
      <c r="L124" s="287">
        <f>+N124/H124</f>
        <v>100</v>
      </c>
      <c r="M124" s="246">
        <f>+J124/H124*100</f>
        <v>97.56796555555556</v>
      </c>
      <c r="N124" s="288">
        <f>SUM(N123)</f>
        <v>9000000000</v>
      </c>
      <c r="O124" s="219" t="s">
        <v>2415</v>
      </c>
    </row>
    <row r="125" spans="1:15" s="238" customFormat="1" ht="15" customHeight="1" thickTop="1" thickBot="1">
      <c r="A125" s="224" t="s">
        <v>48</v>
      </c>
      <c r="B125" s="224"/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88"/>
      <c r="O125" s="219" t="s">
        <v>2415</v>
      </c>
    </row>
    <row r="126" spans="1:15" s="238" customFormat="1" ht="15" customHeight="1" thickTop="1" thickBot="1">
      <c r="A126" s="225">
        <v>93</v>
      </c>
      <c r="B126" s="225">
        <v>7111033</v>
      </c>
      <c r="C126" s="225" t="s">
        <v>712</v>
      </c>
      <c r="D126" s="228" t="s">
        <v>713</v>
      </c>
      <c r="E126" s="225" t="s">
        <v>714</v>
      </c>
      <c r="F126" s="225"/>
      <c r="G126" s="225">
        <v>1</v>
      </c>
      <c r="H126" s="226">
        <v>70000000</v>
      </c>
      <c r="I126" s="226">
        <v>68724842</v>
      </c>
      <c r="J126" s="226">
        <v>68724842</v>
      </c>
      <c r="K126" s="225">
        <v>1</v>
      </c>
      <c r="L126" s="225">
        <v>100</v>
      </c>
      <c r="M126" s="229">
        <f>+J126/H126*100</f>
        <v>98.178345714285726</v>
      </c>
      <c r="N126" s="238">
        <f>+L126*H126</f>
        <v>7000000000</v>
      </c>
      <c r="O126" s="219" t="s">
        <v>2415</v>
      </c>
    </row>
    <row r="127" spans="1:15" s="238" customFormat="1" ht="15" customHeight="1" thickTop="1" thickBot="1">
      <c r="A127" s="225"/>
      <c r="B127" s="225"/>
      <c r="C127" s="225"/>
      <c r="D127" s="225"/>
      <c r="E127" s="230" t="s">
        <v>715</v>
      </c>
      <c r="F127" s="225"/>
      <c r="G127" s="230">
        <f>SUM(G126)</f>
        <v>1</v>
      </c>
      <c r="H127" s="240">
        <f>SUM(H126)</f>
        <v>70000000</v>
      </c>
      <c r="I127" s="240">
        <f>SUM(I126)</f>
        <v>68724842</v>
      </c>
      <c r="J127" s="240">
        <f>SUM(J126)</f>
        <v>68724842</v>
      </c>
      <c r="K127" s="230">
        <f>SUM(K126)</f>
        <v>1</v>
      </c>
      <c r="L127" s="230">
        <f>+N127/H127</f>
        <v>100</v>
      </c>
      <c r="M127" s="246">
        <f>+J127/H127*100</f>
        <v>98.178345714285726</v>
      </c>
      <c r="N127" s="257">
        <f>SUM(N126)</f>
        <v>7000000000</v>
      </c>
      <c r="O127" s="219" t="s">
        <v>2415</v>
      </c>
    </row>
    <row r="128" spans="1:15" s="238" customFormat="1" ht="15" customHeight="1" thickTop="1" thickBot="1">
      <c r="A128" s="225"/>
      <c r="B128" s="225"/>
      <c r="C128" s="225"/>
      <c r="D128" s="225"/>
      <c r="E128" s="230" t="s">
        <v>716</v>
      </c>
      <c r="F128" s="225"/>
      <c r="G128" s="240">
        <f>+G5+G8+G44+G47+G50+G53+G89+G92+G103+G107+G110+G113+G116+G121+G124+G127</f>
        <v>335</v>
      </c>
      <c r="H128" s="240">
        <f>+H5+H8+H44+H47+H50+H53+H89+H92+H103+H107+H110+H113+H116+H121+H124+H127</f>
        <v>758833000</v>
      </c>
      <c r="I128" s="240">
        <f>+I5+I8+I44+I47+I50+I53+I89+I92+I103+I107+I110+I113+I116+I121+I124+I127</f>
        <v>750701020</v>
      </c>
      <c r="J128" s="240">
        <f>+J5+J8+J44+J47+J50+J53+J89+J92+J103+J107+J110+J113+J116+J121+J124+J127</f>
        <v>750701020</v>
      </c>
      <c r="K128" s="240">
        <f>+K5+K8+K44+K47+K50+K53+K89+K92+K103+K107+K110+K113+K116+K121+K124+K127</f>
        <v>331</v>
      </c>
      <c r="L128" s="229">
        <f>+N128/H128</f>
        <v>99.983527337371996</v>
      </c>
      <c r="M128" s="229">
        <f>+J128/H128*100</f>
        <v>98.92835709569826</v>
      </c>
      <c r="N128" s="257">
        <f>+N5+N8+N44+N47+N50+N53+N89+N92+N103+N107+N110+N113+N116+N121+N124+N127</f>
        <v>75870800000</v>
      </c>
      <c r="O128" s="219" t="s">
        <v>2415</v>
      </c>
    </row>
    <row r="129" spans="4:7" s="238" customFormat="1" ht="15" customHeight="1" thickTop="1"/>
    <row r="130" spans="4:7" s="238" customFormat="1" ht="15" customHeight="1"/>
    <row r="131" spans="4:7" s="238" customFormat="1" ht="15" customHeight="1"/>
    <row r="132" spans="4:7" s="238" customFormat="1" ht="15" customHeight="1">
      <c r="D132" s="292"/>
      <c r="F132" s="293"/>
      <c r="G132" s="293"/>
    </row>
    <row r="133" spans="4:7" s="238" customFormat="1" ht="15" customHeight="1"/>
    <row r="134" spans="4:7" s="238" customFormat="1" ht="15" customHeight="1"/>
    <row r="135" spans="4:7" s="238" customFormat="1" ht="15" customHeight="1"/>
    <row r="136" spans="4:7" s="238" customFormat="1" ht="15" customHeight="1"/>
    <row r="137" spans="4:7" s="238" customFormat="1" ht="15" customHeight="1"/>
    <row r="138" spans="4:7" s="238" customFormat="1" ht="15" customHeight="1"/>
    <row r="139" spans="4:7" s="238" customFormat="1" ht="15" customHeight="1"/>
    <row r="140" spans="4:7" s="238" customFormat="1" ht="15" customHeight="1"/>
    <row r="141" spans="4:7" s="238" customFormat="1" ht="15" customHeight="1"/>
    <row r="142" spans="4:7" s="238" customFormat="1" ht="15" customHeight="1"/>
    <row r="143" spans="4:7" s="238" customFormat="1" ht="15" customHeight="1"/>
    <row r="144" spans="4:7" s="238" customFormat="1" ht="15" customHeight="1"/>
  </sheetData>
  <pageMargins left="0" right="0" top="0" bottom="0.98425196850393704" header="0.511811023622047" footer="0.511811023622047"/>
  <pageSetup paperSize="9" scale="83" fitToHeight="4" orientation="portrait" verticalDpi="200"/>
  <headerFooter alignWithMargins="0">
    <oddFooter>&amp;L&amp;"Courier New,Italique"&amp;8
&amp;C&amp;"Courier New,Italique"Page &amp;P de &amp;N&amp;R&amp;"Courier New,Italique"&amp;D  &amp;T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29"/>
  <sheetViews>
    <sheetView workbookViewId="0">
      <selection activeCell="G10" sqref="G10"/>
    </sheetView>
  </sheetViews>
  <sheetFormatPr baseColWidth="10" defaultColWidth="11.5" defaultRowHeight="12" x14ac:dyDescent="0"/>
  <cols>
    <col min="1" max="1" width="5.5" style="221" bestFit="1" customWidth="1"/>
    <col min="2" max="2" width="9" style="221" customWidth="1"/>
    <col min="3" max="3" width="9.83203125" style="221" bestFit="1" customWidth="1"/>
    <col min="4" max="4" width="16.5" style="221" customWidth="1"/>
    <col min="5" max="5" width="44.5" style="221" bestFit="1" customWidth="1"/>
    <col min="6" max="6" width="10" style="221" customWidth="1"/>
    <col min="7" max="7" width="7.1640625" style="221" customWidth="1"/>
    <col min="8" max="8" width="12.33203125" style="221" bestFit="1" customWidth="1"/>
    <col min="9" max="9" width="12.33203125" style="221" customWidth="1"/>
    <col min="10" max="10" width="12.33203125" style="221" bestFit="1" customWidth="1"/>
    <col min="11" max="11" width="15.1640625" style="221" bestFit="1" customWidth="1"/>
    <col min="12" max="12" width="6.5" style="221" customWidth="1"/>
    <col min="13" max="13" width="11.5" style="289" customWidth="1"/>
    <col min="14" max="14" width="16" style="221" customWidth="1"/>
    <col min="15" max="16384" width="11.5" style="221"/>
  </cols>
  <sheetData>
    <row r="1" spans="1:15" ht="16" thickBot="1">
      <c r="A1" s="219" t="s">
        <v>2416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O1" s="219" t="s">
        <v>2416</v>
      </c>
    </row>
    <row r="2" spans="1:15" ht="17" thickTop="1" thickBot="1">
      <c r="A2" s="222" t="s">
        <v>408</v>
      </c>
      <c r="B2" s="222" t="s">
        <v>407</v>
      </c>
      <c r="C2" s="222" t="s">
        <v>406</v>
      </c>
      <c r="D2" s="222" t="s">
        <v>405</v>
      </c>
      <c r="E2" s="222" t="s">
        <v>404</v>
      </c>
      <c r="F2" s="222" t="s">
        <v>403</v>
      </c>
      <c r="G2" s="222" t="s">
        <v>402</v>
      </c>
      <c r="H2" s="222" t="s">
        <v>401</v>
      </c>
      <c r="I2" s="222" t="s">
        <v>400</v>
      </c>
      <c r="J2" s="222" t="s">
        <v>399</v>
      </c>
      <c r="K2" s="222" t="s">
        <v>398</v>
      </c>
      <c r="L2" s="222" t="s">
        <v>397</v>
      </c>
      <c r="M2" s="285" t="s">
        <v>396</v>
      </c>
      <c r="O2" s="219" t="s">
        <v>2416</v>
      </c>
    </row>
    <row r="3" spans="1:15" s="238" customFormat="1" ht="17" thickTop="1" thickBot="1">
      <c r="A3" s="224" t="s">
        <v>717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O3" s="219" t="s">
        <v>2416</v>
      </c>
    </row>
    <row r="4" spans="1:15" s="238" customFormat="1" ht="17" thickTop="1" thickBot="1">
      <c r="A4" s="225">
        <v>1</v>
      </c>
      <c r="B4" s="225">
        <v>6739122</v>
      </c>
      <c r="C4" s="225" t="s">
        <v>718</v>
      </c>
      <c r="D4" s="286">
        <v>44074316052230</v>
      </c>
      <c r="E4" s="225" t="s">
        <v>2417</v>
      </c>
      <c r="F4" s="225">
        <v>1</v>
      </c>
      <c r="G4" s="225"/>
      <c r="H4" s="228">
        <v>153879000</v>
      </c>
      <c r="I4" s="228">
        <v>149036534</v>
      </c>
      <c r="J4" s="228">
        <v>149036534</v>
      </c>
      <c r="K4" s="225">
        <v>1</v>
      </c>
      <c r="L4" s="225">
        <v>100</v>
      </c>
      <c r="M4" s="229">
        <f>+J4/H4*100</f>
        <v>96.853068969774952</v>
      </c>
      <c r="N4" s="238">
        <f>+L4*H4</f>
        <v>15387900000</v>
      </c>
      <c r="O4" s="219" t="s">
        <v>2416</v>
      </c>
    </row>
    <row r="5" spans="1:15" s="238" customFormat="1" ht="17" thickTop="1" thickBot="1">
      <c r="A5" s="225">
        <v>2</v>
      </c>
      <c r="B5" s="225">
        <v>6739116</v>
      </c>
      <c r="C5" s="225" t="s">
        <v>719</v>
      </c>
      <c r="D5" s="286">
        <v>44074316052245</v>
      </c>
      <c r="E5" s="225" t="s">
        <v>2418</v>
      </c>
      <c r="F5" s="225">
        <v>1</v>
      </c>
      <c r="G5" s="225"/>
      <c r="H5" s="228">
        <v>3900000</v>
      </c>
      <c r="I5" s="228">
        <v>3900000</v>
      </c>
      <c r="J5" s="228">
        <v>3900000</v>
      </c>
      <c r="K5" s="225">
        <v>1</v>
      </c>
      <c r="L5" s="225">
        <v>100</v>
      </c>
      <c r="M5" s="229">
        <f>+J5/H5*100</f>
        <v>100</v>
      </c>
      <c r="N5" s="238">
        <f>+L5*H5</f>
        <v>390000000</v>
      </c>
      <c r="O5" s="219" t="s">
        <v>2416</v>
      </c>
    </row>
    <row r="6" spans="1:15" s="238" customFormat="1" ht="17" thickTop="1" thickBot="1">
      <c r="A6" s="225">
        <v>3</v>
      </c>
      <c r="B6" s="225">
        <v>6646121</v>
      </c>
      <c r="C6" s="225" t="s">
        <v>720</v>
      </c>
      <c r="D6" s="286">
        <v>44074716162220</v>
      </c>
      <c r="E6" s="225" t="s">
        <v>2419</v>
      </c>
      <c r="F6" s="225">
        <v>1</v>
      </c>
      <c r="G6" s="225"/>
      <c r="H6" s="228">
        <v>3889000</v>
      </c>
      <c r="I6" s="228">
        <v>3889000</v>
      </c>
      <c r="J6" s="228">
        <v>3889000</v>
      </c>
      <c r="K6" s="225">
        <v>1</v>
      </c>
      <c r="L6" s="225">
        <v>100</v>
      </c>
      <c r="M6" s="229">
        <f>+J6/H6*100</f>
        <v>100</v>
      </c>
      <c r="N6" s="238">
        <f>+L6*H6</f>
        <v>388900000</v>
      </c>
      <c r="O6" s="219" t="s">
        <v>2416</v>
      </c>
    </row>
    <row r="7" spans="1:15" s="238" customFormat="1" ht="17" thickTop="1" thickBot="1">
      <c r="A7" s="225">
        <v>4</v>
      </c>
      <c r="B7" s="225">
        <v>6353181</v>
      </c>
      <c r="C7" s="225" t="s">
        <v>721</v>
      </c>
      <c r="D7" s="286">
        <v>44074716442240</v>
      </c>
      <c r="E7" s="225" t="s">
        <v>2420</v>
      </c>
      <c r="F7" s="225">
        <v>1</v>
      </c>
      <c r="G7" s="225"/>
      <c r="H7" s="228">
        <v>4500000</v>
      </c>
      <c r="I7" s="228">
        <v>4500000</v>
      </c>
      <c r="J7" s="228">
        <v>4500000</v>
      </c>
      <c r="K7" s="225">
        <v>1</v>
      </c>
      <c r="L7" s="225">
        <v>100</v>
      </c>
      <c r="M7" s="229">
        <f>+J7/H7*100</f>
        <v>100</v>
      </c>
      <c r="N7" s="238">
        <f>+L7*H7</f>
        <v>450000000</v>
      </c>
      <c r="O7" s="219" t="s">
        <v>2416</v>
      </c>
    </row>
    <row r="8" spans="1:15" s="238" customFormat="1" ht="17" thickTop="1" thickBot="1">
      <c r="A8" s="230"/>
      <c r="B8" s="230"/>
      <c r="C8" s="230"/>
      <c r="D8" s="287"/>
      <c r="E8" s="230" t="s">
        <v>415</v>
      </c>
      <c r="F8" s="230">
        <f>SUM(F4:F7)</f>
        <v>4</v>
      </c>
      <c r="G8" s="230"/>
      <c r="H8" s="258">
        <f>SUM(H4:H7)</f>
        <v>166168000</v>
      </c>
      <c r="I8" s="258">
        <f>SUM(I4:I7)</f>
        <v>161325534</v>
      </c>
      <c r="J8" s="258">
        <f>SUM(J4:J7)</f>
        <v>161325534</v>
      </c>
      <c r="K8" s="258">
        <f>SUM(K4:K7)</f>
        <v>4</v>
      </c>
      <c r="L8" s="246">
        <f>+N8/H8</f>
        <v>100</v>
      </c>
      <c r="M8" s="246">
        <f>+J8/H8*100</f>
        <v>97.085801116941894</v>
      </c>
      <c r="N8" s="257">
        <f>SUM(N4:N7)</f>
        <v>16616800000</v>
      </c>
      <c r="O8" s="219" t="s">
        <v>2416</v>
      </c>
    </row>
    <row r="9" spans="1:15" s="238" customFormat="1" ht="17" thickTop="1" thickBot="1">
      <c r="A9" s="224" t="s">
        <v>722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O9" s="219" t="s">
        <v>2416</v>
      </c>
    </row>
    <row r="10" spans="1:15" s="238" customFormat="1" ht="17" thickTop="1" thickBot="1">
      <c r="A10" s="225">
        <v>5</v>
      </c>
      <c r="B10" s="225">
        <v>6735609</v>
      </c>
      <c r="C10" s="225" t="s">
        <v>723</v>
      </c>
      <c r="D10" s="286">
        <v>44086816202202</v>
      </c>
      <c r="E10" s="225" t="s">
        <v>2421</v>
      </c>
      <c r="F10" s="225">
        <v>1</v>
      </c>
      <c r="G10" s="225"/>
      <c r="H10" s="228">
        <v>27481000</v>
      </c>
      <c r="I10" s="228">
        <v>26362413</v>
      </c>
      <c r="J10" s="228">
        <v>26362413</v>
      </c>
      <c r="K10" s="225">
        <v>1</v>
      </c>
      <c r="L10" s="225">
        <v>100</v>
      </c>
      <c r="M10" s="229">
        <f>+J10/H10*100</f>
        <v>95.929598631781957</v>
      </c>
      <c r="N10" s="238">
        <f t="shared" ref="N10:N15" si="0">+L10*H10</f>
        <v>2748100000</v>
      </c>
      <c r="O10" s="219" t="s">
        <v>2416</v>
      </c>
    </row>
    <row r="11" spans="1:15" s="238" customFormat="1" ht="17" thickTop="1" thickBot="1">
      <c r="A11" s="225">
        <v>6</v>
      </c>
      <c r="B11" s="225">
        <v>6735619</v>
      </c>
      <c r="C11" s="225" t="s">
        <v>724</v>
      </c>
      <c r="D11" s="286">
        <v>44086816202225</v>
      </c>
      <c r="E11" s="225" t="s">
        <v>2422</v>
      </c>
      <c r="F11" s="225">
        <v>1</v>
      </c>
      <c r="G11" s="225"/>
      <c r="H11" s="228">
        <v>7500000</v>
      </c>
      <c r="I11" s="228">
        <v>7500000</v>
      </c>
      <c r="J11" s="228">
        <v>7500000</v>
      </c>
      <c r="K11" s="225">
        <v>1</v>
      </c>
      <c r="L11" s="225">
        <v>100</v>
      </c>
      <c r="M11" s="229">
        <f t="shared" ref="M11:M16" si="1">+J11/H11*100</f>
        <v>100</v>
      </c>
      <c r="N11" s="238">
        <f t="shared" si="0"/>
        <v>750000000</v>
      </c>
      <c r="O11" s="219" t="s">
        <v>2416</v>
      </c>
    </row>
    <row r="12" spans="1:15" s="238" customFormat="1" ht="17" thickTop="1" thickBot="1">
      <c r="A12" s="225">
        <v>7</v>
      </c>
      <c r="B12" s="225">
        <v>6735607</v>
      </c>
      <c r="C12" s="225" t="s">
        <v>725</v>
      </c>
      <c r="D12" s="286" t="s">
        <v>726</v>
      </c>
      <c r="E12" s="225" t="s">
        <v>2423</v>
      </c>
      <c r="F12" s="225">
        <v>1</v>
      </c>
      <c r="G12" s="225"/>
      <c r="H12" s="228">
        <v>61261000</v>
      </c>
      <c r="I12" s="228">
        <v>59863860</v>
      </c>
      <c r="J12" s="228">
        <v>59863860</v>
      </c>
      <c r="K12" s="225">
        <v>1</v>
      </c>
      <c r="L12" s="225">
        <v>100</v>
      </c>
      <c r="M12" s="229">
        <f t="shared" si="1"/>
        <v>97.719364685525861</v>
      </c>
      <c r="N12" s="238">
        <f t="shared" si="0"/>
        <v>6126100000</v>
      </c>
      <c r="O12" s="219" t="s">
        <v>2416</v>
      </c>
    </row>
    <row r="13" spans="1:15" s="238" customFormat="1" ht="17" thickTop="1" thickBot="1">
      <c r="A13" s="225">
        <v>8</v>
      </c>
      <c r="B13" s="225">
        <v>6735617</v>
      </c>
      <c r="C13" s="225" t="s">
        <v>727</v>
      </c>
      <c r="D13" s="286">
        <v>44086816202235</v>
      </c>
      <c r="E13" s="225" t="s">
        <v>2424</v>
      </c>
      <c r="F13" s="225">
        <v>1</v>
      </c>
      <c r="G13" s="225"/>
      <c r="H13" s="228">
        <v>2742000</v>
      </c>
      <c r="I13" s="228">
        <v>2742000</v>
      </c>
      <c r="J13" s="228">
        <v>2742000</v>
      </c>
      <c r="K13" s="225">
        <v>1</v>
      </c>
      <c r="L13" s="225">
        <v>100</v>
      </c>
      <c r="M13" s="229">
        <f t="shared" si="1"/>
        <v>100</v>
      </c>
      <c r="N13" s="238">
        <f t="shared" si="0"/>
        <v>274200000</v>
      </c>
      <c r="O13" s="219" t="s">
        <v>2416</v>
      </c>
    </row>
    <row r="14" spans="1:15" s="238" customFormat="1" ht="17" thickTop="1" thickBot="1">
      <c r="A14" s="225">
        <v>9</v>
      </c>
      <c r="B14" s="225">
        <v>6930120</v>
      </c>
      <c r="C14" s="225" t="s">
        <v>728</v>
      </c>
      <c r="D14" s="286">
        <v>44086816202246</v>
      </c>
      <c r="E14" s="225" t="s">
        <v>2425</v>
      </c>
      <c r="F14" s="225">
        <v>1</v>
      </c>
      <c r="G14" s="225"/>
      <c r="H14" s="228">
        <v>9500000</v>
      </c>
      <c r="I14" s="228">
        <v>9229950</v>
      </c>
      <c r="J14" s="228">
        <v>9229950</v>
      </c>
      <c r="K14" s="225">
        <v>1</v>
      </c>
      <c r="L14" s="225">
        <v>100</v>
      </c>
      <c r="M14" s="229">
        <f t="shared" si="1"/>
        <v>97.157368421052638</v>
      </c>
      <c r="N14" s="238">
        <f t="shared" si="0"/>
        <v>950000000</v>
      </c>
      <c r="O14" s="219" t="s">
        <v>2416</v>
      </c>
    </row>
    <row r="15" spans="1:15" s="238" customFormat="1" ht="17" thickTop="1" thickBot="1">
      <c r="A15" s="225">
        <v>10</v>
      </c>
      <c r="B15" s="225">
        <v>6930103</v>
      </c>
      <c r="C15" s="225" t="s">
        <v>729</v>
      </c>
      <c r="D15" s="286">
        <v>44086816202279</v>
      </c>
      <c r="E15" s="225" t="s">
        <v>2426</v>
      </c>
      <c r="F15" s="225">
        <v>1</v>
      </c>
      <c r="G15" s="225"/>
      <c r="H15" s="228">
        <v>38970000</v>
      </c>
      <c r="I15" s="228">
        <v>38538045</v>
      </c>
      <c r="J15" s="228">
        <v>38538045</v>
      </c>
      <c r="K15" s="225">
        <v>1</v>
      </c>
      <c r="L15" s="225">
        <v>100</v>
      </c>
      <c r="M15" s="229">
        <f t="shared" si="1"/>
        <v>98.891570438799079</v>
      </c>
      <c r="N15" s="238">
        <f t="shared" si="0"/>
        <v>3897000000</v>
      </c>
      <c r="O15" s="219" t="s">
        <v>2416</v>
      </c>
    </row>
    <row r="16" spans="1:15" s="238" customFormat="1" ht="17" thickTop="1" thickBot="1">
      <c r="A16" s="225"/>
      <c r="B16" s="225"/>
      <c r="C16" s="225"/>
      <c r="D16" s="286"/>
      <c r="E16" s="230" t="s">
        <v>420</v>
      </c>
      <c r="F16" s="230">
        <f>SUM(F10:F15)</f>
        <v>6</v>
      </c>
      <c r="G16" s="230"/>
      <c r="H16" s="258">
        <f>SUM(H10:H15)</f>
        <v>147454000</v>
      </c>
      <c r="I16" s="258">
        <f>SUM(I10:I15)</f>
        <v>144236268</v>
      </c>
      <c r="J16" s="258">
        <f>SUM(J10:J15)</f>
        <v>144236268</v>
      </c>
      <c r="K16" s="230">
        <f>SUM(K10:K15)</f>
        <v>6</v>
      </c>
      <c r="L16" s="246">
        <f>+N16/H16</f>
        <v>100</v>
      </c>
      <c r="M16" s="246">
        <f t="shared" si="1"/>
        <v>97.817806231095801</v>
      </c>
      <c r="N16" s="288">
        <f>SUM(N10:N15)</f>
        <v>14745400000</v>
      </c>
      <c r="O16" s="219" t="s">
        <v>2416</v>
      </c>
    </row>
    <row r="17" spans="1:15" s="238" customFormat="1" ht="17" thickTop="1" thickBot="1">
      <c r="A17" s="224" t="s">
        <v>730</v>
      </c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O17" s="219" t="s">
        <v>2416</v>
      </c>
    </row>
    <row r="18" spans="1:15" s="238" customFormat="1" ht="17" thickTop="1" thickBot="1">
      <c r="A18" s="225">
        <v>11</v>
      </c>
      <c r="B18" s="225">
        <v>6930126</v>
      </c>
      <c r="C18" s="225" t="s">
        <v>731</v>
      </c>
      <c r="D18" s="286">
        <v>44154516052260</v>
      </c>
      <c r="E18" s="225" t="s">
        <v>2427</v>
      </c>
      <c r="F18" s="225">
        <v>1</v>
      </c>
      <c r="G18" s="225"/>
      <c r="H18" s="228">
        <v>1000000</v>
      </c>
      <c r="I18" s="228">
        <v>1000000</v>
      </c>
      <c r="J18" s="228">
        <v>1000000</v>
      </c>
      <c r="K18" s="225">
        <v>1</v>
      </c>
      <c r="L18" s="225">
        <v>100</v>
      </c>
      <c r="M18" s="229">
        <f>+J18/H18*100</f>
        <v>100</v>
      </c>
      <c r="N18" s="238">
        <f>+L18*H18</f>
        <v>100000000</v>
      </c>
      <c r="O18" s="219" t="s">
        <v>2416</v>
      </c>
    </row>
    <row r="19" spans="1:15" s="238" customFormat="1" ht="17" thickTop="1" thickBot="1">
      <c r="A19" s="225">
        <v>12</v>
      </c>
      <c r="B19" s="225">
        <v>6930128</v>
      </c>
      <c r="C19" s="225" t="s">
        <v>732</v>
      </c>
      <c r="D19" s="286">
        <v>44154516052261</v>
      </c>
      <c r="E19" s="225" t="s">
        <v>2428</v>
      </c>
      <c r="F19" s="225">
        <v>1</v>
      </c>
      <c r="G19" s="225"/>
      <c r="H19" s="228">
        <v>1000000</v>
      </c>
      <c r="I19" s="228">
        <v>1000000</v>
      </c>
      <c r="J19" s="228">
        <v>1000000</v>
      </c>
      <c r="K19" s="225">
        <v>1</v>
      </c>
      <c r="L19" s="225">
        <v>100</v>
      </c>
      <c r="M19" s="229">
        <f t="shared" ref="M19:M55" si="2">+J19/H19*100</f>
        <v>100</v>
      </c>
      <c r="N19" s="238">
        <f t="shared" ref="N19:N54" si="3">+L19*H19</f>
        <v>100000000</v>
      </c>
      <c r="O19" s="219" t="s">
        <v>2416</v>
      </c>
    </row>
    <row r="20" spans="1:15" s="238" customFormat="1" ht="17" thickTop="1" thickBot="1">
      <c r="A20" s="225">
        <v>13</v>
      </c>
      <c r="B20" s="225">
        <v>6863463</v>
      </c>
      <c r="C20" s="225" t="s">
        <v>733</v>
      </c>
      <c r="D20" s="286">
        <v>44155816202270</v>
      </c>
      <c r="E20" s="225" t="s">
        <v>2429</v>
      </c>
      <c r="F20" s="225">
        <v>1</v>
      </c>
      <c r="G20" s="225"/>
      <c r="H20" s="228">
        <v>1200000</v>
      </c>
      <c r="I20" s="228">
        <v>1200000</v>
      </c>
      <c r="J20" s="228">
        <v>1200000</v>
      </c>
      <c r="K20" s="225">
        <v>1</v>
      </c>
      <c r="L20" s="225">
        <v>100</v>
      </c>
      <c r="M20" s="229">
        <f t="shared" si="2"/>
        <v>100</v>
      </c>
      <c r="N20" s="238">
        <f t="shared" si="3"/>
        <v>120000000</v>
      </c>
      <c r="O20" s="219" t="s">
        <v>2416</v>
      </c>
    </row>
    <row r="21" spans="1:15" s="238" customFormat="1" ht="17" thickTop="1" thickBot="1">
      <c r="A21" s="225">
        <v>14</v>
      </c>
      <c r="B21" s="225">
        <v>6791506</v>
      </c>
      <c r="C21" s="225" t="s">
        <v>734</v>
      </c>
      <c r="D21" s="286">
        <v>44156616162222</v>
      </c>
      <c r="E21" s="225" t="s">
        <v>2430</v>
      </c>
      <c r="F21" s="225">
        <v>1</v>
      </c>
      <c r="G21" s="230"/>
      <c r="H21" s="228">
        <v>16000000</v>
      </c>
      <c r="I21" s="228">
        <v>10708569</v>
      </c>
      <c r="J21" s="228">
        <v>10708569</v>
      </c>
      <c r="K21" s="225">
        <v>1</v>
      </c>
      <c r="L21" s="225">
        <v>100</v>
      </c>
      <c r="M21" s="229">
        <f t="shared" si="2"/>
        <v>66.92855625</v>
      </c>
      <c r="N21" s="238">
        <f t="shared" si="3"/>
        <v>1600000000</v>
      </c>
      <c r="O21" s="219" t="s">
        <v>2416</v>
      </c>
    </row>
    <row r="22" spans="1:15" s="238" customFormat="1" ht="17" thickTop="1" thickBot="1">
      <c r="A22" s="225">
        <v>15</v>
      </c>
      <c r="B22" s="225">
        <v>5750429</v>
      </c>
      <c r="C22" s="225" t="s">
        <v>735</v>
      </c>
      <c r="D22" s="286">
        <v>44156616162232</v>
      </c>
      <c r="E22" s="225" t="s">
        <v>2431</v>
      </c>
      <c r="F22" s="225">
        <v>1</v>
      </c>
      <c r="G22" s="225" t="s">
        <v>736</v>
      </c>
      <c r="H22" s="228">
        <v>3500000</v>
      </c>
      <c r="I22" s="228">
        <v>3500000</v>
      </c>
      <c r="J22" s="228">
        <v>3500000</v>
      </c>
      <c r="K22" s="225">
        <v>1</v>
      </c>
      <c r="L22" s="225">
        <v>100</v>
      </c>
      <c r="M22" s="229">
        <f t="shared" si="2"/>
        <v>100</v>
      </c>
      <c r="N22" s="238">
        <f t="shared" si="3"/>
        <v>350000000</v>
      </c>
      <c r="O22" s="219" t="s">
        <v>2416</v>
      </c>
    </row>
    <row r="23" spans="1:15" s="238" customFormat="1" ht="17" thickTop="1" thickBot="1">
      <c r="A23" s="225">
        <v>16</v>
      </c>
      <c r="B23" s="225">
        <v>5750431</v>
      </c>
      <c r="C23" s="225" t="s">
        <v>737</v>
      </c>
      <c r="D23" s="286">
        <v>44156616162243</v>
      </c>
      <c r="E23" s="225" t="s">
        <v>2432</v>
      </c>
      <c r="F23" s="225">
        <v>1</v>
      </c>
      <c r="G23" s="225" t="s">
        <v>736</v>
      </c>
      <c r="H23" s="228">
        <v>3500000</v>
      </c>
      <c r="I23" s="228"/>
      <c r="J23" s="228"/>
      <c r="K23" s="225"/>
      <c r="L23" s="225">
        <v>100</v>
      </c>
      <c r="M23" s="229">
        <f t="shared" si="2"/>
        <v>0</v>
      </c>
      <c r="N23" s="238">
        <f t="shared" si="3"/>
        <v>350000000</v>
      </c>
      <c r="O23" s="219" t="s">
        <v>2416</v>
      </c>
    </row>
    <row r="24" spans="1:15" s="238" customFormat="1" ht="17" thickTop="1" thickBot="1">
      <c r="A24" s="225">
        <v>17</v>
      </c>
      <c r="B24" s="225">
        <v>7048207</v>
      </c>
      <c r="C24" s="225" t="s">
        <v>738</v>
      </c>
      <c r="D24" s="286" t="s">
        <v>739</v>
      </c>
      <c r="E24" s="225" t="s">
        <v>2433</v>
      </c>
      <c r="F24" s="225">
        <v>1</v>
      </c>
      <c r="G24" s="225" t="s">
        <v>736</v>
      </c>
      <c r="H24" s="228">
        <v>3500000</v>
      </c>
      <c r="I24" s="228">
        <v>3500000</v>
      </c>
      <c r="J24" s="228">
        <v>3500000</v>
      </c>
      <c r="K24" s="225">
        <v>1</v>
      </c>
      <c r="L24" s="225">
        <v>100</v>
      </c>
      <c r="M24" s="229">
        <f t="shared" si="2"/>
        <v>100</v>
      </c>
      <c r="N24" s="238">
        <f t="shared" si="3"/>
        <v>350000000</v>
      </c>
      <c r="O24" s="219" t="s">
        <v>2416</v>
      </c>
    </row>
    <row r="25" spans="1:15" s="238" customFormat="1" ht="17" thickTop="1" thickBot="1">
      <c r="A25" s="225">
        <v>18</v>
      </c>
      <c r="B25" s="225">
        <v>7014418</v>
      </c>
      <c r="C25" s="225" t="s">
        <v>740</v>
      </c>
      <c r="D25" s="286">
        <v>44156616162246</v>
      </c>
      <c r="E25" s="225" t="s">
        <v>2434</v>
      </c>
      <c r="F25" s="225">
        <v>1</v>
      </c>
      <c r="G25" s="225" t="s">
        <v>736</v>
      </c>
      <c r="H25" s="228">
        <v>8500000</v>
      </c>
      <c r="I25" s="228">
        <v>7784063</v>
      </c>
      <c r="J25" s="228">
        <v>7784063</v>
      </c>
      <c r="K25" s="225">
        <v>1</v>
      </c>
      <c r="L25" s="225">
        <v>100</v>
      </c>
      <c r="M25" s="229">
        <f t="shared" si="2"/>
        <v>91.577211764705879</v>
      </c>
      <c r="N25" s="238">
        <f t="shared" si="3"/>
        <v>850000000</v>
      </c>
      <c r="O25" s="219" t="s">
        <v>2416</v>
      </c>
    </row>
    <row r="26" spans="1:15" s="238" customFormat="1" ht="17" thickTop="1" thickBot="1">
      <c r="A26" s="225">
        <v>19</v>
      </c>
      <c r="B26" s="225">
        <v>5750490</v>
      </c>
      <c r="C26" s="225" t="s">
        <v>741</v>
      </c>
      <c r="D26" s="286">
        <v>44156616162254</v>
      </c>
      <c r="E26" s="225" t="s">
        <v>2435</v>
      </c>
      <c r="F26" s="225">
        <v>1</v>
      </c>
      <c r="G26" s="225" t="s">
        <v>736</v>
      </c>
      <c r="H26" s="228">
        <v>1750000</v>
      </c>
      <c r="I26" s="228">
        <v>306708</v>
      </c>
      <c r="J26" s="228">
        <v>306708</v>
      </c>
      <c r="K26" s="225">
        <v>1</v>
      </c>
      <c r="L26" s="225">
        <v>100</v>
      </c>
      <c r="M26" s="229">
        <f t="shared" si="2"/>
        <v>17.526171428571431</v>
      </c>
      <c r="N26" s="238">
        <f t="shared" si="3"/>
        <v>175000000</v>
      </c>
      <c r="O26" s="219" t="s">
        <v>2416</v>
      </c>
    </row>
    <row r="27" spans="1:15" s="238" customFormat="1" ht="17" thickTop="1" thickBot="1">
      <c r="A27" s="225">
        <v>20</v>
      </c>
      <c r="B27" s="225">
        <v>5750427</v>
      </c>
      <c r="C27" s="225" t="s">
        <v>742</v>
      </c>
      <c r="D27" s="286" t="s">
        <v>743</v>
      </c>
      <c r="E27" s="225" t="s">
        <v>2436</v>
      </c>
      <c r="F27" s="225">
        <v>1</v>
      </c>
      <c r="G27" s="225" t="s">
        <v>736</v>
      </c>
      <c r="H27" s="228">
        <v>1750000</v>
      </c>
      <c r="I27" s="228">
        <v>1750000</v>
      </c>
      <c r="J27" s="228">
        <v>1750000</v>
      </c>
      <c r="K27" s="225">
        <v>1</v>
      </c>
      <c r="L27" s="225">
        <v>100</v>
      </c>
      <c r="M27" s="229">
        <f t="shared" si="2"/>
        <v>100</v>
      </c>
      <c r="N27" s="238">
        <f t="shared" si="3"/>
        <v>175000000</v>
      </c>
      <c r="O27" s="219" t="s">
        <v>2416</v>
      </c>
    </row>
    <row r="28" spans="1:15" s="238" customFormat="1" ht="17" thickTop="1" thickBot="1">
      <c r="A28" s="225">
        <v>21</v>
      </c>
      <c r="B28" s="225">
        <v>5750448</v>
      </c>
      <c r="C28" s="225" t="s">
        <v>744</v>
      </c>
      <c r="D28" s="286">
        <v>44156616162261</v>
      </c>
      <c r="E28" s="225" t="s">
        <v>2437</v>
      </c>
      <c r="F28" s="225">
        <v>1</v>
      </c>
      <c r="G28" s="225"/>
      <c r="H28" s="228">
        <v>250000</v>
      </c>
      <c r="I28" s="228">
        <v>250000</v>
      </c>
      <c r="J28" s="228">
        <v>250000</v>
      </c>
      <c r="K28" s="225">
        <v>1</v>
      </c>
      <c r="L28" s="225">
        <v>100</v>
      </c>
      <c r="M28" s="229">
        <f t="shared" si="2"/>
        <v>100</v>
      </c>
      <c r="N28" s="238">
        <f t="shared" si="3"/>
        <v>25000000</v>
      </c>
      <c r="O28" s="219" t="s">
        <v>2416</v>
      </c>
    </row>
    <row r="29" spans="1:15" s="238" customFormat="1" ht="17" thickTop="1" thickBot="1">
      <c r="A29" s="225">
        <v>22</v>
      </c>
      <c r="B29" s="225">
        <v>7048200</v>
      </c>
      <c r="C29" s="225" t="s">
        <v>745</v>
      </c>
      <c r="D29" s="286">
        <v>44156616162270</v>
      </c>
      <c r="E29" s="225" t="s">
        <v>2438</v>
      </c>
      <c r="F29" s="225">
        <v>1</v>
      </c>
      <c r="G29" s="225"/>
      <c r="H29" s="228">
        <v>900000</v>
      </c>
      <c r="I29" s="228">
        <v>900000</v>
      </c>
      <c r="J29" s="228">
        <v>900000</v>
      </c>
      <c r="K29" s="225">
        <v>1</v>
      </c>
      <c r="L29" s="225">
        <v>100</v>
      </c>
      <c r="M29" s="229">
        <f t="shared" si="2"/>
        <v>100</v>
      </c>
      <c r="N29" s="238">
        <f t="shared" si="3"/>
        <v>90000000</v>
      </c>
      <c r="O29" s="219" t="s">
        <v>2416</v>
      </c>
    </row>
    <row r="30" spans="1:15" s="238" customFormat="1" ht="17" thickTop="1" thickBot="1">
      <c r="A30" s="225">
        <v>23</v>
      </c>
      <c r="B30" s="225">
        <v>5750435</v>
      </c>
      <c r="C30" s="225" t="s">
        <v>746</v>
      </c>
      <c r="D30" s="286" t="s">
        <v>747</v>
      </c>
      <c r="E30" s="225" t="s">
        <v>2439</v>
      </c>
      <c r="F30" s="225">
        <v>1</v>
      </c>
      <c r="G30" s="225"/>
      <c r="H30" s="228">
        <v>1800000</v>
      </c>
      <c r="I30" s="228">
        <v>1800000</v>
      </c>
      <c r="J30" s="228">
        <v>1800000</v>
      </c>
      <c r="K30" s="225">
        <v>1</v>
      </c>
      <c r="L30" s="225">
        <v>100</v>
      </c>
      <c r="M30" s="229">
        <f t="shared" si="2"/>
        <v>100</v>
      </c>
      <c r="N30" s="238">
        <f t="shared" si="3"/>
        <v>180000000</v>
      </c>
      <c r="O30" s="219" t="s">
        <v>2416</v>
      </c>
    </row>
    <row r="31" spans="1:15" s="238" customFormat="1" ht="17" thickTop="1" thickBot="1">
      <c r="A31" s="225">
        <v>24</v>
      </c>
      <c r="B31" s="225">
        <v>6353012</v>
      </c>
      <c r="C31" s="225" t="s">
        <v>748</v>
      </c>
      <c r="D31" s="286">
        <v>44156616182222</v>
      </c>
      <c r="E31" s="225" t="s">
        <v>2440</v>
      </c>
      <c r="F31" s="225">
        <v>1</v>
      </c>
      <c r="G31" s="225"/>
      <c r="H31" s="228">
        <v>16000000</v>
      </c>
      <c r="I31" s="228">
        <v>15727388</v>
      </c>
      <c r="J31" s="228">
        <v>15727388</v>
      </c>
      <c r="K31" s="225">
        <v>1</v>
      </c>
      <c r="L31" s="225">
        <v>100</v>
      </c>
      <c r="M31" s="229">
        <f t="shared" si="2"/>
        <v>98.296174999999991</v>
      </c>
      <c r="N31" s="238">
        <f t="shared" si="3"/>
        <v>1600000000</v>
      </c>
      <c r="O31" s="219" t="s">
        <v>2416</v>
      </c>
    </row>
    <row r="32" spans="1:15" s="238" customFormat="1" ht="17" thickTop="1" thickBot="1">
      <c r="A32" s="225">
        <v>25</v>
      </c>
      <c r="B32" s="225">
        <v>6353001</v>
      </c>
      <c r="C32" s="225" t="s">
        <v>749</v>
      </c>
      <c r="D32" s="286">
        <v>44156616182232</v>
      </c>
      <c r="E32" s="225" t="s">
        <v>2441</v>
      </c>
      <c r="F32" s="225">
        <v>1</v>
      </c>
      <c r="G32" s="225" t="s">
        <v>736</v>
      </c>
      <c r="H32" s="228">
        <v>3500000</v>
      </c>
      <c r="I32" s="228">
        <v>3500000</v>
      </c>
      <c r="J32" s="228">
        <v>3500000</v>
      </c>
      <c r="K32" s="225">
        <v>1</v>
      </c>
      <c r="L32" s="225">
        <v>100</v>
      </c>
      <c r="M32" s="229">
        <f t="shared" si="2"/>
        <v>100</v>
      </c>
      <c r="N32" s="238">
        <f t="shared" si="3"/>
        <v>350000000</v>
      </c>
      <c r="O32" s="219" t="s">
        <v>2416</v>
      </c>
    </row>
    <row r="33" spans="1:15" s="238" customFormat="1" ht="17" thickTop="1" thickBot="1">
      <c r="A33" s="225">
        <v>26</v>
      </c>
      <c r="B33" s="225">
        <v>6353003</v>
      </c>
      <c r="C33" s="225" t="s">
        <v>750</v>
      </c>
      <c r="D33" s="286" t="s">
        <v>751</v>
      </c>
      <c r="E33" s="225" t="s">
        <v>2442</v>
      </c>
      <c r="F33" s="225">
        <v>1</v>
      </c>
      <c r="G33" s="225" t="s">
        <v>736</v>
      </c>
      <c r="H33" s="228">
        <v>2000000</v>
      </c>
      <c r="I33" s="228">
        <v>2000000</v>
      </c>
      <c r="J33" s="228">
        <v>2000000</v>
      </c>
      <c r="K33" s="225">
        <v>1</v>
      </c>
      <c r="L33" s="225">
        <v>100</v>
      </c>
      <c r="M33" s="229">
        <f t="shared" si="2"/>
        <v>100</v>
      </c>
      <c r="N33" s="238">
        <f t="shared" si="3"/>
        <v>200000000</v>
      </c>
      <c r="O33" s="219" t="s">
        <v>2416</v>
      </c>
    </row>
    <row r="34" spans="1:15" s="238" customFormat="1" ht="17" thickTop="1" thickBot="1">
      <c r="A34" s="225">
        <v>27</v>
      </c>
      <c r="B34" s="225">
        <v>6353009</v>
      </c>
      <c r="C34" s="225" t="s">
        <v>752</v>
      </c>
      <c r="D34" s="286">
        <v>44156616182243</v>
      </c>
      <c r="E34" s="225" t="s">
        <v>2443</v>
      </c>
      <c r="F34" s="225">
        <v>1</v>
      </c>
      <c r="G34" s="225" t="s">
        <v>736</v>
      </c>
      <c r="H34" s="228">
        <v>3500000</v>
      </c>
      <c r="I34" s="228">
        <v>3500000</v>
      </c>
      <c r="J34" s="228">
        <v>3500000</v>
      </c>
      <c r="K34" s="225">
        <v>1</v>
      </c>
      <c r="L34" s="225">
        <v>100</v>
      </c>
      <c r="M34" s="229">
        <f t="shared" si="2"/>
        <v>100</v>
      </c>
      <c r="N34" s="238">
        <f t="shared" si="3"/>
        <v>350000000</v>
      </c>
      <c r="O34" s="219" t="s">
        <v>2416</v>
      </c>
    </row>
    <row r="35" spans="1:15" s="238" customFormat="1" ht="17" thickTop="1" thickBot="1">
      <c r="A35" s="225">
        <v>28</v>
      </c>
      <c r="B35" s="225">
        <v>6353007</v>
      </c>
      <c r="C35" s="225" t="s">
        <v>753</v>
      </c>
      <c r="D35" s="286">
        <v>44156616182261</v>
      </c>
      <c r="E35" s="225" t="s">
        <v>2444</v>
      </c>
      <c r="F35" s="225">
        <v>1</v>
      </c>
      <c r="G35" s="225"/>
      <c r="H35" s="228">
        <v>250000</v>
      </c>
      <c r="I35" s="228">
        <v>250000</v>
      </c>
      <c r="J35" s="228">
        <v>250000</v>
      </c>
      <c r="K35" s="225">
        <v>1</v>
      </c>
      <c r="L35" s="225">
        <v>100</v>
      </c>
      <c r="M35" s="229">
        <f t="shared" si="2"/>
        <v>100</v>
      </c>
      <c r="N35" s="238">
        <f t="shared" si="3"/>
        <v>25000000</v>
      </c>
      <c r="O35" s="219" t="s">
        <v>2416</v>
      </c>
    </row>
    <row r="36" spans="1:15" s="238" customFormat="1" ht="17" thickTop="1" thickBot="1">
      <c r="A36" s="225">
        <v>29</v>
      </c>
      <c r="B36" s="225">
        <v>6353005</v>
      </c>
      <c r="C36" s="225" t="s">
        <v>754</v>
      </c>
      <c r="D36" s="286">
        <v>44156616182270</v>
      </c>
      <c r="E36" s="225" t="s">
        <v>2445</v>
      </c>
      <c r="F36" s="225">
        <v>1</v>
      </c>
      <c r="G36" s="225"/>
      <c r="H36" s="228">
        <v>1800000</v>
      </c>
      <c r="I36" s="228">
        <v>1800000</v>
      </c>
      <c r="J36" s="228">
        <v>1800000</v>
      </c>
      <c r="K36" s="225">
        <v>1</v>
      </c>
      <c r="L36" s="225">
        <v>100</v>
      </c>
      <c r="M36" s="229">
        <f t="shared" si="2"/>
        <v>100</v>
      </c>
      <c r="N36" s="238">
        <f t="shared" si="3"/>
        <v>180000000</v>
      </c>
      <c r="O36" s="219" t="s">
        <v>2416</v>
      </c>
    </row>
    <row r="37" spans="1:15" s="238" customFormat="1" ht="17" thickTop="1" thickBot="1">
      <c r="A37" s="225">
        <v>30</v>
      </c>
      <c r="B37" s="225">
        <v>7097502</v>
      </c>
      <c r="C37" s="225" t="s">
        <v>755</v>
      </c>
      <c r="D37" s="286">
        <v>44156616202222</v>
      </c>
      <c r="E37" s="225" t="s">
        <v>2446</v>
      </c>
      <c r="F37" s="225">
        <v>1</v>
      </c>
      <c r="G37" s="225"/>
      <c r="H37" s="228">
        <v>16000000</v>
      </c>
      <c r="I37" s="228">
        <v>15259781</v>
      </c>
      <c r="J37" s="228">
        <v>15259781</v>
      </c>
      <c r="K37" s="225">
        <v>1</v>
      </c>
      <c r="L37" s="225">
        <v>100</v>
      </c>
      <c r="M37" s="229">
        <f t="shared" si="2"/>
        <v>95.373631250000003</v>
      </c>
      <c r="N37" s="238">
        <f t="shared" si="3"/>
        <v>1600000000</v>
      </c>
      <c r="O37" s="219" t="s">
        <v>2416</v>
      </c>
    </row>
    <row r="38" spans="1:15" s="238" customFormat="1" ht="17" thickTop="1" thickBot="1">
      <c r="A38" s="225">
        <v>31</v>
      </c>
      <c r="B38" s="225">
        <v>3750402</v>
      </c>
      <c r="C38" s="225" t="s">
        <v>756</v>
      </c>
      <c r="D38" s="286">
        <v>44156616202232</v>
      </c>
      <c r="E38" s="225" t="s">
        <v>2447</v>
      </c>
      <c r="F38" s="225">
        <v>1</v>
      </c>
      <c r="G38" s="225" t="s">
        <v>736</v>
      </c>
      <c r="H38" s="228">
        <v>3500000</v>
      </c>
      <c r="I38" s="228">
        <v>3499982</v>
      </c>
      <c r="J38" s="228">
        <v>3499982</v>
      </c>
      <c r="K38" s="225">
        <v>1</v>
      </c>
      <c r="L38" s="225">
        <v>100</v>
      </c>
      <c r="M38" s="229">
        <f t="shared" si="2"/>
        <v>99.999485714285726</v>
      </c>
      <c r="N38" s="238">
        <f t="shared" si="3"/>
        <v>350000000</v>
      </c>
      <c r="O38" s="219" t="s">
        <v>2416</v>
      </c>
    </row>
    <row r="39" spans="1:15" s="238" customFormat="1" ht="17" thickTop="1" thickBot="1">
      <c r="A39" s="225">
        <v>32</v>
      </c>
      <c r="B39" s="225">
        <v>6750407</v>
      </c>
      <c r="C39" s="225" t="s">
        <v>757</v>
      </c>
      <c r="D39" s="286">
        <v>44156616202243</v>
      </c>
      <c r="E39" s="225" t="s">
        <v>2448</v>
      </c>
      <c r="F39" s="225">
        <v>1</v>
      </c>
      <c r="G39" s="225" t="s">
        <v>736</v>
      </c>
      <c r="H39" s="228">
        <v>3500000</v>
      </c>
      <c r="I39" s="228">
        <v>3499982</v>
      </c>
      <c r="J39" s="228">
        <v>3499982</v>
      </c>
      <c r="K39" s="225">
        <v>1</v>
      </c>
      <c r="L39" s="225">
        <v>100</v>
      </c>
      <c r="M39" s="229">
        <f t="shared" si="2"/>
        <v>99.999485714285726</v>
      </c>
      <c r="N39" s="238">
        <f t="shared" si="3"/>
        <v>350000000</v>
      </c>
      <c r="O39" s="219" t="s">
        <v>2416</v>
      </c>
    </row>
    <row r="40" spans="1:15" s="238" customFormat="1" ht="17" thickTop="1" thickBot="1">
      <c r="A40" s="225">
        <v>33</v>
      </c>
      <c r="B40" s="225">
        <v>6750403</v>
      </c>
      <c r="C40" s="225" t="s">
        <v>758</v>
      </c>
      <c r="D40" s="286">
        <v>44156616202254</v>
      </c>
      <c r="E40" s="225" t="s">
        <v>2449</v>
      </c>
      <c r="F40" s="225">
        <v>1</v>
      </c>
      <c r="G40" s="225" t="s">
        <v>736</v>
      </c>
      <c r="H40" s="228">
        <v>1750000</v>
      </c>
      <c r="I40" s="228">
        <v>1749992</v>
      </c>
      <c r="J40" s="228">
        <v>1749992</v>
      </c>
      <c r="K40" s="225">
        <v>1</v>
      </c>
      <c r="L40" s="225">
        <v>100</v>
      </c>
      <c r="M40" s="229">
        <f t="shared" si="2"/>
        <v>99.999542857142856</v>
      </c>
      <c r="N40" s="238">
        <f t="shared" si="3"/>
        <v>175000000</v>
      </c>
      <c r="O40" s="219" t="s">
        <v>2416</v>
      </c>
    </row>
    <row r="41" spans="1:15" s="238" customFormat="1" ht="17" thickTop="1" thickBot="1">
      <c r="A41" s="225">
        <v>34</v>
      </c>
      <c r="B41" s="225">
        <v>6750405</v>
      </c>
      <c r="C41" s="225" t="s">
        <v>759</v>
      </c>
      <c r="D41" s="286" t="s">
        <v>760</v>
      </c>
      <c r="E41" s="225" t="s">
        <v>2450</v>
      </c>
      <c r="F41" s="225">
        <v>1</v>
      </c>
      <c r="G41" s="225" t="s">
        <v>736</v>
      </c>
      <c r="H41" s="228">
        <v>1000000</v>
      </c>
      <c r="I41" s="228">
        <v>999995</v>
      </c>
      <c r="J41" s="228">
        <v>999995</v>
      </c>
      <c r="K41" s="225">
        <v>1</v>
      </c>
      <c r="L41" s="225">
        <v>100</v>
      </c>
      <c r="M41" s="229">
        <f t="shared" si="2"/>
        <v>99.999499999999998</v>
      </c>
      <c r="N41" s="238">
        <f t="shared" si="3"/>
        <v>100000000</v>
      </c>
      <c r="O41" s="219" t="s">
        <v>2416</v>
      </c>
    </row>
    <row r="42" spans="1:15" s="238" customFormat="1" ht="17" thickTop="1" thickBot="1">
      <c r="A42" s="225">
        <v>35</v>
      </c>
      <c r="B42" s="225">
        <v>7097510</v>
      </c>
      <c r="C42" s="225" t="s">
        <v>761</v>
      </c>
      <c r="D42" s="286">
        <v>44156616202261</v>
      </c>
      <c r="E42" s="225" t="s">
        <v>2451</v>
      </c>
      <c r="F42" s="225">
        <v>1</v>
      </c>
      <c r="G42" s="225"/>
      <c r="H42" s="228">
        <v>250000</v>
      </c>
      <c r="I42" s="228">
        <v>250000</v>
      </c>
      <c r="J42" s="228">
        <v>250000</v>
      </c>
      <c r="K42" s="225">
        <v>1</v>
      </c>
      <c r="L42" s="225">
        <v>100</v>
      </c>
      <c r="M42" s="229">
        <f t="shared" si="2"/>
        <v>100</v>
      </c>
      <c r="N42" s="238">
        <f t="shared" si="3"/>
        <v>25000000</v>
      </c>
      <c r="O42" s="219" t="s">
        <v>2416</v>
      </c>
    </row>
    <row r="43" spans="1:15" s="238" customFormat="1" ht="17" thickTop="1" thickBot="1">
      <c r="A43" s="225">
        <v>36</v>
      </c>
      <c r="B43" s="225">
        <v>7097511</v>
      </c>
      <c r="C43" s="225" t="s">
        <v>762</v>
      </c>
      <c r="D43" s="286">
        <v>44156616202270</v>
      </c>
      <c r="E43" s="225" t="s">
        <v>2452</v>
      </c>
      <c r="F43" s="225">
        <v>1</v>
      </c>
      <c r="G43" s="225"/>
      <c r="H43" s="228">
        <v>900000</v>
      </c>
      <c r="I43" s="228">
        <v>899992</v>
      </c>
      <c r="J43" s="228">
        <v>899992</v>
      </c>
      <c r="K43" s="225">
        <v>1</v>
      </c>
      <c r="L43" s="225">
        <v>100</v>
      </c>
      <c r="M43" s="229">
        <f t="shared" si="2"/>
        <v>99.999111111111119</v>
      </c>
      <c r="N43" s="238">
        <f t="shared" si="3"/>
        <v>90000000</v>
      </c>
      <c r="O43" s="219" t="s">
        <v>2416</v>
      </c>
    </row>
    <row r="44" spans="1:15" s="238" customFormat="1" ht="17" thickTop="1" thickBot="1">
      <c r="A44" s="225">
        <v>37</v>
      </c>
      <c r="B44" s="225">
        <v>7097508</v>
      </c>
      <c r="C44" s="225" t="s">
        <v>763</v>
      </c>
      <c r="D44" s="286" t="s">
        <v>764</v>
      </c>
      <c r="E44" s="225" t="s">
        <v>2453</v>
      </c>
      <c r="F44" s="225">
        <v>1</v>
      </c>
      <c r="G44" s="225"/>
      <c r="H44" s="228">
        <v>1800000</v>
      </c>
      <c r="I44" s="228">
        <v>1799984</v>
      </c>
      <c r="J44" s="228">
        <v>1799984</v>
      </c>
      <c r="K44" s="225">
        <v>1</v>
      </c>
      <c r="L44" s="225">
        <v>100</v>
      </c>
      <c r="M44" s="229">
        <f t="shared" si="2"/>
        <v>99.999111111111119</v>
      </c>
      <c r="N44" s="238">
        <f t="shared" si="3"/>
        <v>180000000</v>
      </c>
      <c r="O44" s="219" t="s">
        <v>2416</v>
      </c>
    </row>
    <row r="45" spans="1:15" s="238" customFormat="1" ht="17" thickTop="1" thickBot="1">
      <c r="A45" s="225">
        <v>38</v>
      </c>
      <c r="B45" s="225">
        <v>6791526</v>
      </c>
      <c r="C45" s="225" t="s">
        <v>765</v>
      </c>
      <c r="D45" s="286">
        <v>44156616442222</v>
      </c>
      <c r="E45" s="225" t="s">
        <v>2454</v>
      </c>
      <c r="F45" s="225">
        <v>1</v>
      </c>
      <c r="G45" s="225"/>
      <c r="H45" s="228">
        <v>16000000</v>
      </c>
      <c r="I45" s="228">
        <v>4588873</v>
      </c>
      <c r="J45" s="228">
        <v>4588873</v>
      </c>
      <c r="K45" s="225">
        <v>1</v>
      </c>
      <c r="L45" s="225">
        <v>100</v>
      </c>
      <c r="M45" s="229">
        <f t="shared" si="2"/>
        <v>28.680456250000002</v>
      </c>
      <c r="N45" s="238">
        <f t="shared" si="3"/>
        <v>1600000000</v>
      </c>
      <c r="O45" s="219" t="s">
        <v>2416</v>
      </c>
    </row>
    <row r="46" spans="1:15" s="238" customFormat="1" ht="17" thickTop="1" thickBot="1">
      <c r="A46" s="225">
        <v>39</v>
      </c>
      <c r="B46" s="225">
        <v>7122655</v>
      </c>
      <c r="C46" s="225" t="s">
        <v>766</v>
      </c>
      <c r="D46" s="286" t="s">
        <v>767</v>
      </c>
      <c r="E46" s="225" t="s">
        <v>2455</v>
      </c>
      <c r="F46" s="225">
        <v>1</v>
      </c>
      <c r="G46" s="225"/>
      <c r="H46" s="228">
        <v>16000000</v>
      </c>
      <c r="I46" s="228">
        <v>12488801</v>
      </c>
      <c r="J46" s="228">
        <v>12488801</v>
      </c>
      <c r="K46" s="225"/>
      <c r="L46" s="225">
        <v>30</v>
      </c>
      <c r="M46" s="229">
        <f t="shared" si="2"/>
        <v>78.055006250000005</v>
      </c>
      <c r="N46" s="238">
        <f t="shared" si="3"/>
        <v>480000000</v>
      </c>
      <c r="O46" s="219" t="s">
        <v>2416</v>
      </c>
    </row>
    <row r="47" spans="1:15" s="238" customFormat="1" ht="17" thickTop="1" thickBot="1">
      <c r="A47" s="225">
        <v>40</v>
      </c>
      <c r="B47" s="225">
        <v>6791529</v>
      </c>
      <c r="C47" s="225" t="s">
        <v>768</v>
      </c>
      <c r="D47" s="286">
        <v>44156616442232</v>
      </c>
      <c r="E47" s="225" t="s">
        <v>2456</v>
      </c>
      <c r="F47" s="225">
        <v>1</v>
      </c>
      <c r="G47" s="225" t="s">
        <v>736</v>
      </c>
      <c r="H47" s="228">
        <v>2000000</v>
      </c>
      <c r="I47" s="228">
        <v>2000000</v>
      </c>
      <c r="J47" s="228">
        <v>2000000</v>
      </c>
      <c r="K47" s="225">
        <v>1</v>
      </c>
      <c r="L47" s="225">
        <v>100</v>
      </c>
      <c r="M47" s="229">
        <f t="shared" si="2"/>
        <v>100</v>
      </c>
      <c r="N47" s="238">
        <f t="shared" si="3"/>
        <v>200000000</v>
      </c>
      <c r="O47" s="219" t="s">
        <v>2416</v>
      </c>
    </row>
    <row r="48" spans="1:15" s="238" customFormat="1" ht="17" thickTop="1" thickBot="1">
      <c r="A48" s="225">
        <v>41</v>
      </c>
      <c r="B48" s="225">
        <v>6791532</v>
      </c>
      <c r="C48" s="225" t="s">
        <v>769</v>
      </c>
      <c r="D48" s="286" t="s">
        <v>770</v>
      </c>
      <c r="E48" s="225" t="s">
        <v>2457</v>
      </c>
      <c r="F48" s="225">
        <v>1</v>
      </c>
      <c r="G48" s="225" t="s">
        <v>736</v>
      </c>
      <c r="H48" s="228">
        <v>3500000</v>
      </c>
      <c r="I48" s="228">
        <v>3500000</v>
      </c>
      <c r="J48" s="228">
        <v>3500000</v>
      </c>
      <c r="K48" s="225">
        <v>1</v>
      </c>
      <c r="L48" s="225">
        <v>100</v>
      </c>
      <c r="M48" s="229">
        <f t="shared" si="2"/>
        <v>100</v>
      </c>
      <c r="N48" s="238">
        <f t="shared" si="3"/>
        <v>350000000</v>
      </c>
      <c r="O48" s="219" t="s">
        <v>2416</v>
      </c>
    </row>
    <row r="49" spans="1:15" s="238" customFormat="1" ht="17" thickTop="1" thickBot="1">
      <c r="A49" s="225">
        <v>42</v>
      </c>
      <c r="B49" s="225">
        <v>7122661</v>
      </c>
      <c r="C49" s="225" t="s">
        <v>771</v>
      </c>
      <c r="D49" s="286">
        <v>44156616442243</v>
      </c>
      <c r="E49" s="225" t="s">
        <v>2458</v>
      </c>
      <c r="F49" s="225">
        <v>1</v>
      </c>
      <c r="G49" s="225" t="s">
        <v>736</v>
      </c>
      <c r="H49" s="228">
        <v>3500000</v>
      </c>
      <c r="I49" s="228">
        <v>3499999</v>
      </c>
      <c r="J49" s="228">
        <v>3499999</v>
      </c>
      <c r="K49" s="225">
        <v>1</v>
      </c>
      <c r="L49" s="225">
        <v>100</v>
      </c>
      <c r="M49" s="229">
        <f t="shared" si="2"/>
        <v>99.999971428571428</v>
      </c>
      <c r="N49" s="238">
        <f t="shared" si="3"/>
        <v>350000000</v>
      </c>
      <c r="O49" s="219" t="s">
        <v>2416</v>
      </c>
    </row>
    <row r="50" spans="1:15" s="238" customFormat="1" ht="17" thickTop="1" thickBot="1">
      <c r="A50" s="225">
        <v>43</v>
      </c>
      <c r="B50" s="225">
        <v>6791548</v>
      </c>
      <c r="C50" s="225" t="s">
        <v>772</v>
      </c>
      <c r="D50" s="286">
        <v>44156616442261</v>
      </c>
      <c r="E50" s="225" t="s">
        <v>2459</v>
      </c>
      <c r="F50" s="225">
        <v>1</v>
      </c>
      <c r="G50" s="225"/>
      <c r="H50" s="228">
        <v>250000</v>
      </c>
      <c r="I50" s="228">
        <v>250000</v>
      </c>
      <c r="J50" s="228">
        <v>250000</v>
      </c>
      <c r="K50" s="225">
        <v>1</v>
      </c>
      <c r="L50" s="225">
        <v>100</v>
      </c>
      <c r="M50" s="229">
        <f t="shared" si="2"/>
        <v>100</v>
      </c>
      <c r="N50" s="238">
        <f t="shared" si="3"/>
        <v>25000000</v>
      </c>
      <c r="O50" s="219" t="s">
        <v>2416</v>
      </c>
    </row>
    <row r="51" spans="1:15" s="238" customFormat="1" ht="17" thickTop="1" thickBot="1">
      <c r="A51" s="225">
        <v>44</v>
      </c>
      <c r="B51" s="225"/>
      <c r="C51" s="225" t="s">
        <v>773</v>
      </c>
      <c r="D51" s="286" t="s">
        <v>774</v>
      </c>
      <c r="E51" s="225" t="s">
        <v>2460</v>
      </c>
      <c r="F51" s="225">
        <v>1</v>
      </c>
      <c r="G51" s="225"/>
      <c r="H51" s="228">
        <v>250000</v>
      </c>
      <c r="I51" s="228"/>
      <c r="J51" s="228"/>
      <c r="K51" s="225"/>
      <c r="L51" s="225">
        <v>100</v>
      </c>
      <c r="M51" s="229">
        <f t="shared" si="2"/>
        <v>0</v>
      </c>
      <c r="N51" s="238">
        <f t="shared" si="3"/>
        <v>25000000</v>
      </c>
      <c r="O51" s="219" t="s">
        <v>2416</v>
      </c>
    </row>
    <row r="52" spans="1:15" s="238" customFormat="1" ht="17" thickTop="1" thickBot="1">
      <c r="A52" s="225">
        <v>45</v>
      </c>
      <c r="B52" s="225">
        <v>7122652</v>
      </c>
      <c r="C52" s="225" t="s">
        <v>775</v>
      </c>
      <c r="D52" s="286" t="s">
        <v>776</v>
      </c>
      <c r="E52" s="225" t="s">
        <v>2461</v>
      </c>
      <c r="F52" s="225">
        <v>1</v>
      </c>
      <c r="G52" s="225"/>
      <c r="H52" s="228">
        <v>1800000</v>
      </c>
      <c r="I52" s="228">
        <v>1799983</v>
      </c>
      <c r="J52" s="228">
        <v>1799983</v>
      </c>
      <c r="K52" s="225">
        <v>1</v>
      </c>
      <c r="L52" s="225">
        <v>100</v>
      </c>
      <c r="M52" s="229">
        <f t="shared" si="2"/>
        <v>99.999055555555557</v>
      </c>
      <c r="N52" s="238">
        <f t="shared" si="3"/>
        <v>180000000</v>
      </c>
      <c r="O52" s="219" t="s">
        <v>2416</v>
      </c>
    </row>
    <row r="53" spans="1:15" s="238" customFormat="1" ht="17" thickTop="1" thickBot="1">
      <c r="A53" s="225">
        <v>46</v>
      </c>
      <c r="B53" s="225">
        <v>6791550</v>
      </c>
      <c r="C53" s="225" t="s">
        <v>777</v>
      </c>
      <c r="D53" s="286" t="s">
        <v>778</v>
      </c>
      <c r="E53" s="225" t="s">
        <v>2462</v>
      </c>
      <c r="F53" s="225">
        <v>1</v>
      </c>
      <c r="G53" s="225"/>
      <c r="H53" s="228">
        <v>1800000</v>
      </c>
      <c r="I53" s="228">
        <v>1799983</v>
      </c>
      <c r="J53" s="228">
        <v>1799983</v>
      </c>
      <c r="K53" s="225">
        <v>1</v>
      </c>
      <c r="L53" s="225">
        <v>100</v>
      </c>
      <c r="M53" s="229">
        <f t="shared" si="2"/>
        <v>99.999055555555557</v>
      </c>
      <c r="N53" s="238">
        <f t="shared" si="3"/>
        <v>180000000</v>
      </c>
      <c r="O53" s="219" t="s">
        <v>2416</v>
      </c>
    </row>
    <row r="54" spans="1:15" s="238" customFormat="1" ht="17" thickTop="1" thickBot="1">
      <c r="A54" s="225">
        <v>47</v>
      </c>
      <c r="B54" s="225">
        <v>6791533</v>
      </c>
      <c r="C54" s="225" t="s">
        <v>779</v>
      </c>
      <c r="D54" s="286" t="s">
        <v>780</v>
      </c>
      <c r="E54" s="225" t="s">
        <v>2463</v>
      </c>
      <c r="F54" s="225">
        <v>1</v>
      </c>
      <c r="G54" s="225"/>
      <c r="H54" s="228">
        <v>900000</v>
      </c>
      <c r="I54" s="228">
        <v>900000</v>
      </c>
      <c r="J54" s="228">
        <v>900000</v>
      </c>
      <c r="K54" s="225">
        <v>1</v>
      </c>
      <c r="L54" s="225">
        <v>100</v>
      </c>
      <c r="M54" s="229">
        <f t="shared" si="2"/>
        <v>100</v>
      </c>
      <c r="N54" s="238">
        <f t="shared" si="3"/>
        <v>90000000</v>
      </c>
      <c r="O54" s="219" t="s">
        <v>2416</v>
      </c>
    </row>
    <row r="55" spans="1:15" s="238" customFormat="1" ht="17" thickTop="1" thickBot="1">
      <c r="A55" s="230"/>
      <c r="B55" s="230"/>
      <c r="C55" s="230"/>
      <c r="D55" s="287"/>
      <c r="E55" s="230" t="s">
        <v>524</v>
      </c>
      <c r="F55" s="230">
        <f>SUM(F18:F54)</f>
        <v>37</v>
      </c>
      <c r="G55" s="230"/>
      <c r="H55" s="258">
        <f>SUM(H18:H54)</f>
        <v>146400000</v>
      </c>
      <c r="I55" s="258">
        <f>SUM(I18:I54)</f>
        <v>119264075</v>
      </c>
      <c r="J55" s="258">
        <f>SUM(J18:J54)</f>
        <v>119264075</v>
      </c>
      <c r="K55" s="230">
        <f>SUM(K18:K54)</f>
        <v>34</v>
      </c>
      <c r="L55" s="246">
        <f>+N55/H55</f>
        <v>92.349726775956285</v>
      </c>
      <c r="M55" s="246">
        <f t="shared" si="2"/>
        <v>81.464532103825135</v>
      </c>
      <c r="N55" s="288">
        <f>SUM(N18:N54)</f>
        <v>13520000000</v>
      </c>
      <c r="O55" s="219" t="s">
        <v>2416</v>
      </c>
    </row>
    <row r="56" spans="1:15" s="238" customFormat="1" ht="17" thickTop="1" thickBot="1">
      <c r="A56" s="224" t="s">
        <v>781</v>
      </c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O56" s="219" t="s">
        <v>2416</v>
      </c>
    </row>
    <row r="57" spans="1:15" s="238" customFormat="1" ht="17" thickTop="1" thickBot="1">
      <c r="A57" s="225">
        <v>48</v>
      </c>
      <c r="B57" s="225">
        <v>6739173</v>
      </c>
      <c r="C57" s="225" t="s">
        <v>782</v>
      </c>
      <c r="D57" s="286">
        <v>44204516052025</v>
      </c>
      <c r="E57" s="225" t="s">
        <v>2464</v>
      </c>
      <c r="F57" s="225">
        <v>1</v>
      </c>
      <c r="G57" s="225"/>
      <c r="H57" s="228">
        <v>15000000</v>
      </c>
      <c r="I57" s="228">
        <v>13169550</v>
      </c>
      <c r="J57" s="228">
        <v>13169550</v>
      </c>
      <c r="K57" s="225">
        <v>1</v>
      </c>
      <c r="L57" s="225">
        <v>100</v>
      </c>
      <c r="M57" s="229">
        <f>+J57/H57*100</f>
        <v>87.796999999999997</v>
      </c>
      <c r="N57" s="238">
        <f>+L57*H57</f>
        <v>1500000000</v>
      </c>
      <c r="O57" s="219" t="s">
        <v>2416</v>
      </c>
    </row>
    <row r="58" spans="1:15" s="238" customFormat="1" ht="17" thickTop="1" thickBot="1">
      <c r="A58" s="225">
        <v>49</v>
      </c>
      <c r="B58" s="225">
        <v>6739166</v>
      </c>
      <c r="C58" s="225" t="s">
        <v>783</v>
      </c>
      <c r="D58" s="286">
        <v>44204516052220</v>
      </c>
      <c r="E58" s="225" t="s">
        <v>2465</v>
      </c>
      <c r="F58" s="225">
        <v>1</v>
      </c>
      <c r="G58" s="225"/>
      <c r="H58" s="228">
        <v>135000000</v>
      </c>
      <c r="I58" s="228">
        <v>134995174</v>
      </c>
      <c r="J58" s="228">
        <v>134995174</v>
      </c>
      <c r="K58" s="225">
        <v>1</v>
      </c>
      <c r="L58" s="225">
        <v>100</v>
      </c>
      <c r="M58" s="229">
        <f>+J58/H58*100</f>
        <v>99.996425185185188</v>
      </c>
      <c r="N58" s="238">
        <f>+L58*H58</f>
        <v>13500000000</v>
      </c>
      <c r="O58" s="219" t="s">
        <v>2416</v>
      </c>
    </row>
    <row r="59" spans="1:15" s="238" customFormat="1" ht="17" thickTop="1" thickBot="1">
      <c r="A59" s="225">
        <v>50</v>
      </c>
      <c r="B59" s="225">
        <v>6930051</v>
      </c>
      <c r="C59" s="225" t="s">
        <v>784</v>
      </c>
      <c r="D59" s="286">
        <v>44204516052240</v>
      </c>
      <c r="E59" s="225" t="s">
        <v>2466</v>
      </c>
      <c r="F59" s="225">
        <v>1</v>
      </c>
      <c r="G59" s="225"/>
      <c r="H59" s="228">
        <v>9000000</v>
      </c>
      <c r="I59" s="228">
        <v>9000000</v>
      </c>
      <c r="J59" s="228">
        <v>9000000</v>
      </c>
      <c r="K59" s="225">
        <v>1</v>
      </c>
      <c r="L59" s="225">
        <v>100</v>
      </c>
      <c r="M59" s="229">
        <f>+J59/H59*100</f>
        <v>100</v>
      </c>
      <c r="N59" s="238">
        <f>+L59*H59</f>
        <v>900000000</v>
      </c>
      <c r="O59" s="219" t="s">
        <v>2416</v>
      </c>
    </row>
    <row r="60" spans="1:15" s="238" customFormat="1" ht="17" thickTop="1" thickBot="1">
      <c r="A60" s="225">
        <v>51</v>
      </c>
      <c r="B60" s="225">
        <v>6096936</v>
      </c>
      <c r="C60" s="225" t="s">
        <v>785</v>
      </c>
      <c r="D60" s="286">
        <v>44205716052220</v>
      </c>
      <c r="E60" s="225" t="s">
        <v>2467</v>
      </c>
      <c r="F60" s="225">
        <v>1</v>
      </c>
      <c r="G60" s="225"/>
      <c r="H60" s="228">
        <v>35000000</v>
      </c>
      <c r="I60" s="228">
        <v>32390662</v>
      </c>
      <c r="J60" s="228">
        <v>32390662</v>
      </c>
      <c r="K60" s="225">
        <v>1</v>
      </c>
      <c r="L60" s="225">
        <v>100</v>
      </c>
      <c r="M60" s="229">
        <f>+J60/H60*100</f>
        <v>92.54474857142857</v>
      </c>
      <c r="N60" s="238">
        <f>+L60*H60</f>
        <v>3500000000</v>
      </c>
      <c r="O60" s="219" t="s">
        <v>2416</v>
      </c>
    </row>
    <row r="61" spans="1:15" s="238" customFormat="1" ht="17" thickTop="1" thickBot="1">
      <c r="A61" s="230"/>
      <c r="B61" s="230"/>
      <c r="C61" s="230"/>
      <c r="D61" s="287"/>
      <c r="E61" s="230" t="s">
        <v>534</v>
      </c>
      <c r="F61" s="230">
        <f>SUM(F57:F60)</f>
        <v>4</v>
      </c>
      <c r="G61" s="230"/>
      <c r="H61" s="258">
        <f>SUM(H57:H60)</f>
        <v>194000000</v>
      </c>
      <c r="I61" s="258">
        <f>SUM(I57:I60)</f>
        <v>189555386</v>
      </c>
      <c r="J61" s="258">
        <f>SUM(J57:J60)</f>
        <v>189555386</v>
      </c>
      <c r="K61" s="258">
        <f>SUM(K57:K60)</f>
        <v>4</v>
      </c>
      <c r="L61" s="246">
        <f>+N61/H61</f>
        <v>100</v>
      </c>
      <c r="M61" s="246">
        <f>+J61/H61*100</f>
        <v>97.708961855670111</v>
      </c>
      <c r="N61" s="288">
        <f>SUM(N57:N60)</f>
        <v>19400000000</v>
      </c>
      <c r="O61" s="219" t="s">
        <v>2416</v>
      </c>
    </row>
    <row r="62" spans="1:15" s="238" customFormat="1" ht="17" thickTop="1" thickBot="1">
      <c r="A62" s="224" t="s">
        <v>786</v>
      </c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O62" s="219" t="s">
        <v>2416</v>
      </c>
    </row>
    <row r="63" spans="1:15" s="238" customFormat="1" ht="17" thickTop="1" thickBot="1">
      <c r="A63" s="225">
        <v>52</v>
      </c>
      <c r="B63" s="225">
        <v>6656445</v>
      </c>
      <c r="C63" s="225" t="s">
        <v>787</v>
      </c>
      <c r="D63" s="286">
        <v>44224516052021</v>
      </c>
      <c r="E63" s="225" t="s">
        <v>2468</v>
      </c>
      <c r="F63" s="225">
        <v>1</v>
      </c>
      <c r="G63" s="225"/>
      <c r="H63" s="228">
        <v>6000000</v>
      </c>
      <c r="I63" s="228">
        <v>6000000</v>
      </c>
      <c r="J63" s="228">
        <v>6000000</v>
      </c>
      <c r="K63" s="225">
        <v>1</v>
      </c>
      <c r="L63" s="225">
        <v>100</v>
      </c>
      <c r="M63" s="229">
        <f>+J63/H63*100</f>
        <v>100</v>
      </c>
      <c r="N63" s="238">
        <f>+L63*H63</f>
        <v>600000000</v>
      </c>
      <c r="O63" s="219" t="s">
        <v>2416</v>
      </c>
    </row>
    <row r="64" spans="1:15" s="238" customFormat="1" ht="17" thickTop="1" thickBot="1">
      <c r="A64" s="225">
        <v>53</v>
      </c>
      <c r="B64" s="225">
        <v>6353213</v>
      </c>
      <c r="C64" s="225" t="s">
        <v>788</v>
      </c>
      <c r="D64" s="286">
        <v>44224516052202</v>
      </c>
      <c r="E64" s="225" t="s">
        <v>2469</v>
      </c>
      <c r="F64" s="225">
        <v>1</v>
      </c>
      <c r="G64" s="225"/>
      <c r="H64" s="228">
        <v>20000000</v>
      </c>
      <c r="I64" s="228">
        <v>19998225</v>
      </c>
      <c r="J64" s="228">
        <v>19998225</v>
      </c>
      <c r="K64" s="225">
        <v>1</v>
      </c>
      <c r="L64" s="225">
        <v>100</v>
      </c>
      <c r="M64" s="229">
        <f>+J64/H64*100</f>
        <v>99.991124999999997</v>
      </c>
      <c r="N64" s="238">
        <f>+L64*H64</f>
        <v>2000000000</v>
      </c>
      <c r="O64" s="219" t="s">
        <v>2416</v>
      </c>
    </row>
    <row r="65" spans="1:15" s="238" customFormat="1" ht="17" thickTop="1" thickBot="1">
      <c r="A65" s="225">
        <v>54</v>
      </c>
      <c r="B65" s="225">
        <v>6353210</v>
      </c>
      <c r="C65" s="225" t="s">
        <v>789</v>
      </c>
      <c r="D65" s="286">
        <v>44224516052240</v>
      </c>
      <c r="E65" s="225" t="s">
        <v>2470</v>
      </c>
      <c r="F65" s="225">
        <v>1</v>
      </c>
      <c r="G65" s="225"/>
      <c r="H65" s="228">
        <v>15000000</v>
      </c>
      <c r="I65" s="228">
        <v>14447138</v>
      </c>
      <c r="J65" s="228">
        <v>14447138</v>
      </c>
      <c r="K65" s="225">
        <v>1</v>
      </c>
      <c r="L65" s="225">
        <v>100</v>
      </c>
      <c r="M65" s="229">
        <f>+J65/H65*100</f>
        <v>96.314253333333326</v>
      </c>
      <c r="N65" s="238">
        <f>+L65*H65</f>
        <v>1500000000</v>
      </c>
      <c r="O65" s="219" t="s">
        <v>2416</v>
      </c>
    </row>
    <row r="66" spans="1:15" s="238" customFormat="1" ht="17" thickTop="1" thickBot="1">
      <c r="A66" s="225">
        <v>55</v>
      </c>
      <c r="B66" s="225">
        <v>6739118</v>
      </c>
      <c r="C66" s="225" t="s">
        <v>790</v>
      </c>
      <c r="D66" s="286">
        <v>44941100002250</v>
      </c>
      <c r="E66" s="225" t="s">
        <v>791</v>
      </c>
      <c r="F66" s="225">
        <v>1</v>
      </c>
      <c r="G66" s="225"/>
      <c r="H66" s="228">
        <v>100000000</v>
      </c>
      <c r="I66" s="228">
        <v>99995895</v>
      </c>
      <c r="J66" s="228">
        <v>73003419</v>
      </c>
      <c r="K66" s="225">
        <v>1</v>
      </c>
      <c r="L66" s="225">
        <v>100</v>
      </c>
      <c r="M66" s="229">
        <f>+J66/H66*100</f>
        <v>73.003419000000008</v>
      </c>
      <c r="N66" s="238">
        <f>+L66*H66</f>
        <v>10000000000</v>
      </c>
      <c r="O66" s="219" t="s">
        <v>2416</v>
      </c>
    </row>
    <row r="67" spans="1:15" s="238" customFormat="1" ht="17" thickTop="1" thickBot="1">
      <c r="A67" s="230"/>
      <c r="B67" s="230"/>
      <c r="C67" s="230"/>
      <c r="D67" s="287"/>
      <c r="E67" s="230" t="s">
        <v>538</v>
      </c>
      <c r="F67" s="230">
        <f>SUM(F63:F66)</f>
        <v>4</v>
      </c>
      <c r="G67" s="230"/>
      <c r="H67" s="258">
        <f>SUM(H63:H66)</f>
        <v>141000000</v>
      </c>
      <c r="I67" s="258">
        <f>SUM(I63:I66)</f>
        <v>140441258</v>
      </c>
      <c r="J67" s="258">
        <f>SUM(J63:J66)</f>
        <v>113448782</v>
      </c>
      <c r="K67" s="230">
        <f>SUM(K63:K65)</f>
        <v>3</v>
      </c>
      <c r="L67" s="246">
        <f>+N67/H67</f>
        <v>100</v>
      </c>
      <c r="M67" s="246">
        <f>+J67/H67*100</f>
        <v>80.460129078014191</v>
      </c>
      <c r="N67" s="257">
        <f>SUM(N63:N66)</f>
        <v>14100000000</v>
      </c>
      <c r="O67" s="219" t="s">
        <v>2416</v>
      </c>
    </row>
    <row r="68" spans="1:15" s="238" customFormat="1" ht="17" thickTop="1" thickBot="1">
      <c r="A68" s="224" t="s">
        <v>792</v>
      </c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O68" s="219" t="s">
        <v>2416</v>
      </c>
    </row>
    <row r="69" spans="1:15" s="238" customFormat="1" ht="17" thickTop="1" thickBot="1">
      <c r="A69" s="225">
        <v>56</v>
      </c>
      <c r="B69" s="225">
        <v>6648407</v>
      </c>
      <c r="C69" s="225" t="s">
        <v>793</v>
      </c>
      <c r="D69" s="286">
        <v>44254516052222</v>
      </c>
      <c r="E69" s="225" t="s">
        <v>2471</v>
      </c>
      <c r="F69" s="225">
        <v>2</v>
      </c>
      <c r="G69" s="225"/>
      <c r="H69" s="228">
        <v>18000000</v>
      </c>
      <c r="I69" s="228">
        <v>17548067</v>
      </c>
      <c r="J69" s="228">
        <v>17548067</v>
      </c>
      <c r="K69" s="225">
        <v>2</v>
      </c>
      <c r="L69" s="225">
        <v>100</v>
      </c>
      <c r="M69" s="229">
        <f>+J69/H69*100</f>
        <v>97.489261111111119</v>
      </c>
      <c r="N69" s="238">
        <f>+L69*H69</f>
        <v>1800000000</v>
      </c>
      <c r="O69" s="219" t="s">
        <v>2416</v>
      </c>
    </row>
    <row r="70" spans="1:15" s="238" customFormat="1" ht="17" thickTop="1" thickBot="1">
      <c r="A70" s="225">
        <v>57</v>
      </c>
      <c r="B70" s="225">
        <v>5715031</v>
      </c>
      <c r="C70" s="225" t="s">
        <v>794</v>
      </c>
      <c r="D70" s="286">
        <v>44254516052243</v>
      </c>
      <c r="E70" s="225" t="s">
        <v>2472</v>
      </c>
      <c r="F70" s="225">
        <v>1</v>
      </c>
      <c r="G70" s="225"/>
      <c r="H70" s="228">
        <v>7500000</v>
      </c>
      <c r="I70" s="228">
        <v>6868015</v>
      </c>
      <c r="J70" s="228">
        <v>6868015</v>
      </c>
      <c r="K70" s="225">
        <v>1</v>
      </c>
      <c r="L70" s="225">
        <v>15</v>
      </c>
      <c r="M70" s="229">
        <f t="shared" ref="M70:M95" si="4">+J70/H70*100</f>
        <v>91.57353333333333</v>
      </c>
      <c r="N70" s="238">
        <f t="shared" ref="N70:N95" si="5">+L70*H70</f>
        <v>112500000</v>
      </c>
      <c r="O70" s="219" t="s">
        <v>2416</v>
      </c>
    </row>
    <row r="71" spans="1:15" s="238" customFormat="1" ht="17" thickTop="1" thickBot="1">
      <c r="A71" s="225">
        <v>58</v>
      </c>
      <c r="B71" s="225">
        <v>6375888</v>
      </c>
      <c r="C71" s="225" t="s">
        <v>795</v>
      </c>
      <c r="D71" s="286">
        <v>44254516052248</v>
      </c>
      <c r="E71" s="225" t="s">
        <v>2473</v>
      </c>
      <c r="F71" s="225">
        <v>1</v>
      </c>
      <c r="G71" s="225"/>
      <c r="H71" s="228">
        <v>3250000</v>
      </c>
      <c r="I71" s="228">
        <v>3250000</v>
      </c>
      <c r="J71" s="228">
        <v>3250000</v>
      </c>
      <c r="K71" s="225">
        <v>1</v>
      </c>
      <c r="L71" s="225">
        <v>100</v>
      </c>
      <c r="M71" s="229">
        <f t="shared" si="4"/>
        <v>100</v>
      </c>
      <c r="N71" s="238">
        <f t="shared" si="5"/>
        <v>325000000</v>
      </c>
      <c r="O71" s="219" t="s">
        <v>2416</v>
      </c>
    </row>
    <row r="72" spans="1:15" s="238" customFormat="1" ht="17" thickTop="1" thickBot="1">
      <c r="A72" s="225">
        <v>59</v>
      </c>
      <c r="B72" s="225">
        <v>7122601</v>
      </c>
      <c r="C72" s="225" t="s">
        <v>796</v>
      </c>
      <c r="D72" s="286">
        <v>44254516052270</v>
      </c>
      <c r="E72" s="225" t="s">
        <v>2474</v>
      </c>
      <c r="F72" s="225">
        <v>1</v>
      </c>
      <c r="G72" s="225"/>
      <c r="H72" s="228">
        <v>2000000</v>
      </c>
      <c r="I72" s="228">
        <v>2000000</v>
      </c>
      <c r="J72" s="228">
        <v>2000000</v>
      </c>
      <c r="K72" s="225">
        <v>1</v>
      </c>
      <c r="L72" s="225">
        <v>100</v>
      </c>
      <c r="M72" s="229">
        <f t="shared" si="4"/>
        <v>100</v>
      </c>
      <c r="N72" s="238">
        <f t="shared" si="5"/>
        <v>200000000</v>
      </c>
      <c r="O72" s="219" t="s">
        <v>2416</v>
      </c>
    </row>
    <row r="73" spans="1:15" s="238" customFormat="1" ht="17" thickTop="1" thickBot="1">
      <c r="A73" s="225">
        <v>60</v>
      </c>
      <c r="B73" s="225">
        <v>6791586</v>
      </c>
      <c r="C73" s="225" t="s">
        <v>797</v>
      </c>
      <c r="D73" s="286" t="s">
        <v>798</v>
      </c>
      <c r="E73" s="225" t="s">
        <v>2475</v>
      </c>
      <c r="F73" s="225">
        <v>1</v>
      </c>
      <c r="G73" s="225"/>
      <c r="H73" s="228">
        <v>1800000</v>
      </c>
      <c r="I73" s="228">
        <v>1799983</v>
      </c>
      <c r="J73" s="228">
        <v>1799983</v>
      </c>
      <c r="K73" s="225">
        <v>60</v>
      </c>
      <c r="L73" s="225">
        <v>100</v>
      </c>
      <c r="M73" s="229">
        <f t="shared" si="4"/>
        <v>99.999055555555557</v>
      </c>
      <c r="N73" s="238">
        <f t="shared" si="5"/>
        <v>180000000</v>
      </c>
      <c r="O73" s="219" t="s">
        <v>2416</v>
      </c>
    </row>
    <row r="74" spans="1:15" s="238" customFormat="1" ht="17" thickTop="1" thickBot="1">
      <c r="A74" s="225">
        <v>61</v>
      </c>
      <c r="B74" s="225">
        <v>6791588</v>
      </c>
      <c r="C74" s="225" t="s">
        <v>799</v>
      </c>
      <c r="D74" s="286" t="s">
        <v>800</v>
      </c>
      <c r="E74" s="225" t="s">
        <v>2476</v>
      </c>
      <c r="F74" s="225">
        <v>1</v>
      </c>
      <c r="G74" s="225"/>
      <c r="H74" s="228">
        <v>4000000</v>
      </c>
      <c r="I74" s="228">
        <v>4000000</v>
      </c>
      <c r="J74" s="228">
        <v>4000000</v>
      </c>
      <c r="K74" s="225">
        <v>1</v>
      </c>
      <c r="L74" s="225">
        <v>100</v>
      </c>
      <c r="M74" s="229">
        <f t="shared" si="4"/>
        <v>100</v>
      </c>
      <c r="N74" s="238">
        <f t="shared" si="5"/>
        <v>400000000</v>
      </c>
      <c r="O74" s="219" t="s">
        <v>2416</v>
      </c>
    </row>
    <row r="75" spans="1:15" s="238" customFormat="1" ht="17" thickTop="1" thickBot="1">
      <c r="A75" s="225">
        <v>62</v>
      </c>
      <c r="B75" s="225">
        <v>6739210</v>
      </c>
      <c r="C75" s="225" t="s">
        <v>801</v>
      </c>
      <c r="D75" s="286">
        <v>442554161622706</v>
      </c>
      <c r="E75" s="225" t="s">
        <v>2477</v>
      </c>
      <c r="F75" s="225">
        <v>1</v>
      </c>
      <c r="G75" s="225"/>
      <c r="H75" s="228">
        <v>1800000</v>
      </c>
      <c r="I75" s="228">
        <v>1800000</v>
      </c>
      <c r="J75" s="228">
        <v>1800000</v>
      </c>
      <c r="K75" s="225">
        <v>1</v>
      </c>
      <c r="L75" s="225">
        <v>100</v>
      </c>
      <c r="M75" s="229">
        <f t="shared" si="4"/>
        <v>100</v>
      </c>
      <c r="N75" s="238">
        <f t="shared" si="5"/>
        <v>180000000</v>
      </c>
      <c r="O75" s="219" t="s">
        <v>2416</v>
      </c>
    </row>
    <row r="76" spans="1:15" s="238" customFormat="1" ht="17" thickTop="1" thickBot="1">
      <c r="A76" s="225">
        <v>63</v>
      </c>
      <c r="B76" s="225">
        <v>6597917</v>
      </c>
      <c r="C76" s="225" t="s">
        <v>802</v>
      </c>
      <c r="D76" s="286">
        <v>442554162022600</v>
      </c>
      <c r="E76" s="225" t="s">
        <v>2478</v>
      </c>
      <c r="F76" s="225">
        <v>1</v>
      </c>
      <c r="G76" s="225"/>
      <c r="H76" s="228">
        <v>1800000</v>
      </c>
      <c r="I76" s="228">
        <v>1800000</v>
      </c>
      <c r="J76" s="228">
        <v>1800000</v>
      </c>
      <c r="K76" s="225">
        <v>1</v>
      </c>
      <c r="L76" s="225">
        <v>100</v>
      </c>
      <c r="M76" s="229">
        <f t="shared" si="4"/>
        <v>100</v>
      </c>
      <c r="N76" s="238">
        <f t="shared" si="5"/>
        <v>180000000</v>
      </c>
      <c r="O76" s="219" t="s">
        <v>2416</v>
      </c>
    </row>
    <row r="77" spans="1:15" s="238" customFormat="1" ht="17" thickTop="1" thickBot="1">
      <c r="A77" s="225">
        <v>64</v>
      </c>
      <c r="B77" s="225">
        <v>6863254</v>
      </c>
      <c r="C77" s="225" t="s">
        <v>803</v>
      </c>
      <c r="D77" s="286">
        <v>442554162022703</v>
      </c>
      <c r="E77" s="225" t="s">
        <v>2479</v>
      </c>
      <c r="F77" s="225">
        <v>1</v>
      </c>
      <c r="G77" s="225"/>
      <c r="H77" s="228">
        <v>1800000</v>
      </c>
      <c r="I77" s="228">
        <v>1800000</v>
      </c>
      <c r="J77" s="228">
        <v>1800000</v>
      </c>
      <c r="K77" s="225">
        <v>1</v>
      </c>
      <c r="L77" s="225">
        <v>100</v>
      </c>
      <c r="M77" s="229">
        <f t="shared" si="4"/>
        <v>100</v>
      </c>
      <c r="N77" s="238">
        <f t="shared" si="5"/>
        <v>180000000</v>
      </c>
      <c r="O77" s="219" t="s">
        <v>2416</v>
      </c>
    </row>
    <row r="78" spans="1:15" s="238" customFormat="1" ht="17" thickTop="1" thickBot="1">
      <c r="A78" s="225">
        <v>65</v>
      </c>
      <c r="B78" s="225">
        <v>7097526</v>
      </c>
      <c r="C78" s="225" t="s">
        <v>804</v>
      </c>
      <c r="D78" s="286">
        <v>442554162022704</v>
      </c>
      <c r="E78" s="225" t="s">
        <v>2480</v>
      </c>
      <c r="F78" s="225">
        <v>1</v>
      </c>
      <c r="G78" s="225"/>
      <c r="H78" s="228">
        <v>1800000</v>
      </c>
      <c r="I78" s="228">
        <v>1800000</v>
      </c>
      <c r="J78" s="228">
        <v>1800000</v>
      </c>
      <c r="K78" s="225">
        <v>1</v>
      </c>
      <c r="L78" s="225">
        <v>100</v>
      </c>
      <c r="M78" s="229">
        <f t="shared" si="4"/>
        <v>100</v>
      </c>
      <c r="N78" s="238">
        <f t="shared" si="5"/>
        <v>180000000</v>
      </c>
      <c r="O78" s="219" t="s">
        <v>2416</v>
      </c>
    </row>
    <row r="79" spans="1:15" s="238" customFormat="1" ht="17" thickTop="1" thickBot="1">
      <c r="A79" s="225">
        <v>66</v>
      </c>
      <c r="B79" s="225">
        <v>6863251</v>
      </c>
      <c r="C79" s="225" t="s">
        <v>805</v>
      </c>
      <c r="D79" s="286">
        <v>442554162022763</v>
      </c>
      <c r="E79" s="225" t="s">
        <v>2481</v>
      </c>
      <c r="F79" s="225">
        <v>1</v>
      </c>
      <c r="G79" s="225"/>
      <c r="H79" s="228">
        <v>2000000</v>
      </c>
      <c r="I79" s="228">
        <v>2000000</v>
      </c>
      <c r="J79" s="228">
        <v>2000000</v>
      </c>
      <c r="K79" s="225">
        <v>1</v>
      </c>
      <c r="L79" s="225">
        <v>100</v>
      </c>
      <c r="M79" s="229">
        <f t="shared" si="4"/>
        <v>100</v>
      </c>
      <c r="N79" s="238">
        <f t="shared" si="5"/>
        <v>200000000</v>
      </c>
      <c r="O79" s="219" t="s">
        <v>2416</v>
      </c>
    </row>
    <row r="80" spans="1:15" s="238" customFormat="1" ht="17" thickTop="1" thickBot="1">
      <c r="A80" s="225">
        <v>67</v>
      </c>
      <c r="B80" s="225">
        <v>6375886</v>
      </c>
      <c r="C80" s="225" t="s">
        <v>806</v>
      </c>
      <c r="D80" s="286">
        <v>442555164422701</v>
      </c>
      <c r="E80" s="225" t="s">
        <v>2482</v>
      </c>
      <c r="F80" s="225">
        <v>1</v>
      </c>
      <c r="G80" s="225"/>
      <c r="H80" s="228">
        <v>1800000</v>
      </c>
      <c r="I80" s="228">
        <v>1799983</v>
      </c>
      <c r="J80" s="228">
        <v>1799983</v>
      </c>
      <c r="K80" s="225">
        <v>1</v>
      </c>
      <c r="L80" s="225">
        <v>100</v>
      </c>
      <c r="M80" s="229">
        <f t="shared" si="4"/>
        <v>99.999055555555557</v>
      </c>
      <c r="N80" s="238">
        <f t="shared" si="5"/>
        <v>180000000</v>
      </c>
      <c r="O80" s="219" t="s">
        <v>2416</v>
      </c>
    </row>
    <row r="81" spans="1:15" s="238" customFormat="1" ht="17" thickTop="1" thickBot="1">
      <c r="A81" s="225">
        <v>68</v>
      </c>
      <c r="B81" s="225">
        <v>6375892</v>
      </c>
      <c r="C81" s="225" t="s">
        <v>807</v>
      </c>
      <c r="D81" s="286">
        <v>442555164422761</v>
      </c>
      <c r="E81" s="225" t="s">
        <v>2483</v>
      </c>
      <c r="F81" s="225">
        <v>1</v>
      </c>
      <c r="G81" s="225"/>
      <c r="H81" s="228">
        <v>2000000</v>
      </c>
      <c r="I81" s="228">
        <v>2000000</v>
      </c>
      <c r="J81" s="228">
        <v>2000000</v>
      </c>
      <c r="K81" s="225">
        <v>1</v>
      </c>
      <c r="L81" s="225">
        <v>100</v>
      </c>
      <c r="M81" s="229">
        <f t="shared" si="4"/>
        <v>100</v>
      </c>
      <c r="N81" s="238">
        <f t="shared" si="5"/>
        <v>200000000</v>
      </c>
      <c r="O81" s="219" t="s">
        <v>2416</v>
      </c>
    </row>
    <row r="82" spans="1:15" s="238" customFormat="1" ht="17" thickTop="1" thickBot="1">
      <c r="A82" s="225">
        <v>69</v>
      </c>
      <c r="B82" s="225">
        <v>6739137</v>
      </c>
      <c r="C82" s="225" t="s">
        <v>808</v>
      </c>
      <c r="D82" s="286">
        <v>44255616162270</v>
      </c>
      <c r="E82" s="225" t="s">
        <v>2484</v>
      </c>
      <c r="F82" s="225">
        <v>1</v>
      </c>
      <c r="G82" s="225"/>
      <c r="H82" s="228">
        <v>1800000</v>
      </c>
      <c r="I82" s="228">
        <v>1800000</v>
      </c>
      <c r="J82" s="228">
        <v>1800000</v>
      </c>
      <c r="K82" s="225">
        <v>60</v>
      </c>
      <c r="L82" s="225">
        <v>100</v>
      </c>
      <c r="M82" s="229">
        <f t="shared" si="4"/>
        <v>100</v>
      </c>
      <c r="N82" s="238">
        <f t="shared" si="5"/>
        <v>180000000</v>
      </c>
      <c r="O82" s="219" t="s">
        <v>2416</v>
      </c>
    </row>
    <row r="83" spans="1:15" s="238" customFormat="1" ht="17" thickTop="1" thickBot="1">
      <c r="A83" s="225">
        <v>70</v>
      </c>
      <c r="B83" s="225">
        <v>6562839</v>
      </c>
      <c r="C83" s="225" t="s">
        <v>809</v>
      </c>
      <c r="D83" s="286">
        <v>442556161622701</v>
      </c>
      <c r="E83" s="225" t="s">
        <v>2485</v>
      </c>
      <c r="F83" s="225">
        <v>1</v>
      </c>
      <c r="G83" s="225"/>
      <c r="H83" s="228">
        <v>1800000</v>
      </c>
      <c r="I83" s="228">
        <v>1800000</v>
      </c>
      <c r="J83" s="228">
        <v>1800000</v>
      </c>
      <c r="K83" s="225">
        <v>1</v>
      </c>
      <c r="L83" s="225">
        <v>100</v>
      </c>
      <c r="M83" s="229">
        <f t="shared" si="4"/>
        <v>100</v>
      </c>
      <c r="N83" s="238">
        <f t="shared" si="5"/>
        <v>180000000</v>
      </c>
      <c r="O83" s="219" t="s">
        <v>2416</v>
      </c>
    </row>
    <row r="84" spans="1:15" s="238" customFormat="1" ht="17" thickTop="1" thickBot="1">
      <c r="A84" s="225">
        <v>71</v>
      </c>
      <c r="B84" s="225">
        <v>6704196</v>
      </c>
      <c r="C84" s="225" t="s">
        <v>810</v>
      </c>
      <c r="D84" s="286">
        <v>44255616202240</v>
      </c>
      <c r="E84" s="225" t="s">
        <v>2486</v>
      </c>
      <c r="F84" s="225">
        <v>1</v>
      </c>
      <c r="G84" s="225"/>
      <c r="H84" s="228">
        <v>4500000</v>
      </c>
      <c r="I84" s="228">
        <v>4500000</v>
      </c>
      <c r="J84" s="228">
        <v>4500000</v>
      </c>
      <c r="K84" s="225">
        <v>1</v>
      </c>
      <c r="L84" s="225">
        <v>100</v>
      </c>
      <c r="M84" s="229">
        <f t="shared" si="4"/>
        <v>100</v>
      </c>
      <c r="N84" s="238">
        <f t="shared" si="5"/>
        <v>450000000</v>
      </c>
      <c r="O84" s="219" t="s">
        <v>2416</v>
      </c>
    </row>
    <row r="85" spans="1:15" s="238" customFormat="1" ht="17" thickTop="1" thickBot="1">
      <c r="A85" s="225">
        <v>72</v>
      </c>
      <c r="B85" s="225">
        <v>6656469</v>
      </c>
      <c r="C85" s="225" t="s">
        <v>811</v>
      </c>
      <c r="D85" s="286">
        <v>44255716202276</v>
      </c>
      <c r="E85" s="225" t="s">
        <v>2487</v>
      </c>
      <c r="F85" s="225">
        <v>1</v>
      </c>
      <c r="G85" s="225"/>
      <c r="H85" s="228">
        <v>2000000</v>
      </c>
      <c r="I85" s="228">
        <v>2000000</v>
      </c>
      <c r="J85" s="228">
        <v>2000000</v>
      </c>
      <c r="K85" s="225">
        <v>1</v>
      </c>
      <c r="L85" s="225">
        <v>100</v>
      </c>
      <c r="M85" s="229">
        <f t="shared" si="4"/>
        <v>100</v>
      </c>
      <c r="N85" s="238">
        <f t="shared" si="5"/>
        <v>200000000</v>
      </c>
      <c r="O85" s="219" t="s">
        <v>2416</v>
      </c>
    </row>
    <row r="86" spans="1:15" s="238" customFormat="1" ht="17" thickTop="1" thickBot="1">
      <c r="A86" s="225">
        <v>73</v>
      </c>
      <c r="B86" s="225">
        <v>6656471</v>
      </c>
      <c r="C86" s="225" t="s">
        <v>812</v>
      </c>
      <c r="D86" s="286">
        <v>44255716202279</v>
      </c>
      <c r="E86" s="225" t="s">
        <v>2488</v>
      </c>
      <c r="F86" s="225">
        <v>1</v>
      </c>
      <c r="G86" s="225"/>
      <c r="H86" s="228">
        <v>4400000</v>
      </c>
      <c r="I86" s="228">
        <v>4400000</v>
      </c>
      <c r="J86" s="228">
        <v>4400000</v>
      </c>
      <c r="K86" s="225">
        <v>1</v>
      </c>
      <c r="L86" s="225">
        <v>100</v>
      </c>
      <c r="M86" s="229">
        <f t="shared" si="4"/>
        <v>100</v>
      </c>
      <c r="N86" s="238">
        <f t="shared" si="5"/>
        <v>440000000</v>
      </c>
      <c r="O86" s="219" t="s">
        <v>2416</v>
      </c>
    </row>
    <row r="87" spans="1:15" s="238" customFormat="1" ht="17" thickTop="1" thickBot="1">
      <c r="A87" s="225">
        <v>74</v>
      </c>
      <c r="B87" s="225">
        <v>5899553</v>
      </c>
      <c r="C87" s="225" t="s">
        <v>813</v>
      </c>
      <c r="D87" s="286">
        <v>44256616052222</v>
      </c>
      <c r="E87" s="225" t="s">
        <v>2489</v>
      </c>
      <c r="F87" s="225">
        <v>2</v>
      </c>
      <c r="G87" s="225" t="s">
        <v>736</v>
      </c>
      <c r="H87" s="228">
        <v>18000000</v>
      </c>
      <c r="I87" s="228">
        <v>17466162</v>
      </c>
      <c r="J87" s="228">
        <v>17466162</v>
      </c>
      <c r="K87" s="225">
        <v>2</v>
      </c>
      <c r="L87" s="225">
        <v>100</v>
      </c>
      <c r="M87" s="229">
        <f t="shared" si="4"/>
        <v>97.034233333333333</v>
      </c>
      <c r="N87" s="238">
        <f t="shared" si="5"/>
        <v>1800000000</v>
      </c>
      <c r="O87" s="219" t="s">
        <v>2416</v>
      </c>
    </row>
    <row r="88" spans="1:15" s="238" customFormat="1" ht="17" thickTop="1" thickBot="1">
      <c r="A88" s="225">
        <v>75</v>
      </c>
      <c r="B88" s="225">
        <v>7122559</v>
      </c>
      <c r="C88" s="225" t="s">
        <v>814</v>
      </c>
      <c r="D88" s="286" t="s">
        <v>815</v>
      </c>
      <c r="E88" s="225" t="s">
        <v>2490</v>
      </c>
      <c r="F88" s="225">
        <v>1</v>
      </c>
      <c r="G88" s="225" t="s">
        <v>736</v>
      </c>
      <c r="H88" s="228">
        <v>131833000</v>
      </c>
      <c r="I88" s="228">
        <v>131799609</v>
      </c>
      <c r="J88" s="228">
        <v>131799609</v>
      </c>
      <c r="K88" s="225">
        <v>1</v>
      </c>
      <c r="L88" s="225">
        <v>100</v>
      </c>
      <c r="M88" s="229">
        <f t="shared" si="4"/>
        <v>99.974671743797074</v>
      </c>
      <c r="N88" s="238">
        <f t="shared" si="5"/>
        <v>13183300000</v>
      </c>
      <c r="O88" s="219" t="s">
        <v>2416</v>
      </c>
    </row>
    <row r="89" spans="1:15" s="238" customFormat="1" ht="17" thickTop="1" thickBot="1">
      <c r="A89" s="225">
        <v>76</v>
      </c>
      <c r="B89" s="225">
        <v>5696681</v>
      </c>
      <c r="C89" s="225" t="s">
        <v>816</v>
      </c>
      <c r="D89" s="286" t="s">
        <v>817</v>
      </c>
      <c r="E89" s="225" t="s">
        <v>2491</v>
      </c>
      <c r="F89" s="225">
        <v>2</v>
      </c>
      <c r="G89" s="225" t="s">
        <v>736</v>
      </c>
      <c r="H89" s="228">
        <v>18000000</v>
      </c>
      <c r="I89" s="228">
        <v>17583660</v>
      </c>
      <c r="J89" s="228">
        <v>17583660</v>
      </c>
      <c r="K89" s="225">
        <v>2</v>
      </c>
      <c r="L89" s="225">
        <v>100</v>
      </c>
      <c r="M89" s="229">
        <f t="shared" si="4"/>
        <v>97.686999999999998</v>
      </c>
      <c r="N89" s="238">
        <f t="shared" si="5"/>
        <v>1800000000</v>
      </c>
      <c r="O89" s="219" t="s">
        <v>2416</v>
      </c>
    </row>
    <row r="90" spans="1:15" s="238" customFormat="1" ht="17" thickTop="1" thickBot="1">
      <c r="A90" s="225">
        <v>77</v>
      </c>
      <c r="B90" s="225">
        <v>6763001</v>
      </c>
      <c r="C90" s="225" t="s">
        <v>818</v>
      </c>
      <c r="D90" s="286" t="s">
        <v>819</v>
      </c>
      <c r="E90" s="225" t="s">
        <v>2492</v>
      </c>
      <c r="F90" s="225">
        <v>2</v>
      </c>
      <c r="G90" s="225" t="s">
        <v>736</v>
      </c>
      <c r="H90" s="228">
        <v>18000000</v>
      </c>
      <c r="I90" s="228">
        <v>16911088</v>
      </c>
      <c r="J90" s="228">
        <v>16911088</v>
      </c>
      <c r="K90" s="225">
        <v>2</v>
      </c>
      <c r="L90" s="225">
        <v>100</v>
      </c>
      <c r="M90" s="229">
        <f t="shared" si="4"/>
        <v>93.950488888888884</v>
      </c>
      <c r="N90" s="238">
        <f t="shared" si="5"/>
        <v>1800000000</v>
      </c>
      <c r="O90" s="219" t="s">
        <v>2416</v>
      </c>
    </row>
    <row r="91" spans="1:15" s="238" customFormat="1" ht="17" thickTop="1" thickBot="1">
      <c r="A91" s="225">
        <v>78</v>
      </c>
      <c r="B91" s="225">
        <v>5715188</v>
      </c>
      <c r="C91" s="225" t="s">
        <v>820</v>
      </c>
      <c r="D91" s="286" t="s">
        <v>821</v>
      </c>
      <c r="E91" s="225" t="s">
        <v>2493</v>
      </c>
      <c r="F91" s="225">
        <v>2</v>
      </c>
      <c r="G91" s="225" t="s">
        <v>736</v>
      </c>
      <c r="H91" s="228">
        <v>18000000</v>
      </c>
      <c r="I91" s="228">
        <v>16952205</v>
      </c>
      <c r="J91" s="228">
        <v>16952205</v>
      </c>
      <c r="K91" s="225">
        <v>2</v>
      </c>
      <c r="L91" s="225">
        <v>100</v>
      </c>
      <c r="M91" s="229">
        <f t="shared" si="4"/>
        <v>94.178916666666666</v>
      </c>
      <c r="N91" s="238">
        <f t="shared" si="5"/>
        <v>1800000000</v>
      </c>
      <c r="O91" s="219" t="s">
        <v>2416</v>
      </c>
    </row>
    <row r="92" spans="1:15" s="238" customFormat="1" ht="17" thickTop="1" thickBot="1">
      <c r="A92" s="225">
        <v>79</v>
      </c>
      <c r="B92" s="225">
        <v>6899551</v>
      </c>
      <c r="C92" s="225" t="s">
        <v>822</v>
      </c>
      <c r="D92" s="286">
        <v>44256616052270</v>
      </c>
      <c r="E92" s="225" t="s">
        <v>2494</v>
      </c>
      <c r="F92" s="225">
        <v>60</v>
      </c>
      <c r="G92" s="225" t="s">
        <v>736</v>
      </c>
      <c r="H92" s="228">
        <v>2000000</v>
      </c>
      <c r="I92" s="228">
        <v>2000000</v>
      </c>
      <c r="J92" s="228">
        <v>2000000</v>
      </c>
      <c r="K92" s="225">
        <v>60</v>
      </c>
      <c r="L92" s="225">
        <v>100</v>
      </c>
      <c r="M92" s="229">
        <f t="shared" si="4"/>
        <v>100</v>
      </c>
      <c r="N92" s="238">
        <f t="shared" si="5"/>
        <v>200000000</v>
      </c>
      <c r="O92" s="219" t="s">
        <v>2416</v>
      </c>
    </row>
    <row r="93" spans="1:15" s="238" customFormat="1" ht="17" thickTop="1" thickBot="1">
      <c r="A93" s="225">
        <v>80</v>
      </c>
      <c r="B93" s="225">
        <v>5696676</v>
      </c>
      <c r="C93" s="225" t="s">
        <v>823</v>
      </c>
      <c r="D93" s="286" t="s">
        <v>824</v>
      </c>
      <c r="E93" s="225" t="s">
        <v>2495</v>
      </c>
      <c r="F93" s="225">
        <v>60</v>
      </c>
      <c r="G93" s="225" t="s">
        <v>736</v>
      </c>
      <c r="H93" s="228">
        <v>2000000</v>
      </c>
      <c r="I93" s="228">
        <v>2000000</v>
      </c>
      <c r="J93" s="228">
        <v>2000000</v>
      </c>
      <c r="K93" s="225">
        <v>60</v>
      </c>
      <c r="L93" s="225">
        <v>100</v>
      </c>
      <c r="M93" s="229">
        <f t="shared" si="4"/>
        <v>100</v>
      </c>
      <c r="N93" s="238">
        <f t="shared" si="5"/>
        <v>200000000</v>
      </c>
      <c r="O93" s="219" t="s">
        <v>2416</v>
      </c>
    </row>
    <row r="94" spans="1:15" s="238" customFormat="1" ht="17" thickTop="1" thickBot="1">
      <c r="A94" s="225">
        <v>81</v>
      </c>
      <c r="B94" s="225">
        <v>6375890</v>
      </c>
      <c r="C94" s="225" t="s">
        <v>825</v>
      </c>
      <c r="D94" s="286" t="s">
        <v>826</v>
      </c>
      <c r="E94" s="225" t="s">
        <v>2496</v>
      </c>
      <c r="F94" s="225">
        <v>61</v>
      </c>
      <c r="G94" s="225" t="s">
        <v>736</v>
      </c>
      <c r="H94" s="228">
        <v>2000000</v>
      </c>
      <c r="I94" s="228">
        <v>1999966</v>
      </c>
      <c r="J94" s="228">
        <v>1999966</v>
      </c>
      <c r="K94" s="225">
        <v>60</v>
      </c>
      <c r="L94" s="225">
        <v>100</v>
      </c>
      <c r="M94" s="229">
        <f t="shared" si="4"/>
        <v>99.9983</v>
      </c>
      <c r="N94" s="238">
        <f t="shared" si="5"/>
        <v>200000000</v>
      </c>
      <c r="O94" s="219" t="s">
        <v>2416</v>
      </c>
    </row>
    <row r="95" spans="1:15" s="238" customFormat="1" ht="17" thickTop="1" thickBot="1">
      <c r="A95" s="225">
        <v>82</v>
      </c>
      <c r="B95" s="225">
        <v>5715186</v>
      </c>
      <c r="C95" s="225" t="s">
        <v>827</v>
      </c>
      <c r="D95" s="286" t="s">
        <v>828</v>
      </c>
      <c r="E95" s="225" t="s">
        <v>2497</v>
      </c>
      <c r="F95" s="225">
        <v>60</v>
      </c>
      <c r="G95" s="225" t="s">
        <v>736</v>
      </c>
      <c r="H95" s="228">
        <v>2000000</v>
      </c>
      <c r="I95" s="228">
        <v>2000000</v>
      </c>
      <c r="J95" s="228">
        <v>2000000</v>
      </c>
      <c r="K95" s="225">
        <v>60</v>
      </c>
      <c r="L95" s="225">
        <v>100</v>
      </c>
      <c r="M95" s="229">
        <f t="shared" si="4"/>
        <v>100</v>
      </c>
      <c r="N95" s="238">
        <f t="shared" si="5"/>
        <v>200000000</v>
      </c>
      <c r="O95" s="219" t="s">
        <v>2416</v>
      </c>
    </row>
    <row r="96" spans="1:15" s="238" customFormat="1" ht="17" thickTop="1" thickBot="1">
      <c r="A96" s="230"/>
      <c r="B96" s="230"/>
      <c r="C96" s="230"/>
      <c r="D96" s="287"/>
      <c r="E96" s="230" t="s">
        <v>641</v>
      </c>
      <c r="F96" s="230">
        <f>SUM(F69:F95)</f>
        <v>269</v>
      </c>
      <c r="G96" s="230"/>
      <c r="H96" s="258">
        <f>SUM(H69:H95)</f>
        <v>275883000</v>
      </c>
      <c r="I96" s="258">
        <f>SUM(I69:I95)</f>
        <v>271678738</v>
      </c>
      <c r="J96" s="258">
        <f>SUM(J69:J95)</f>
        <v>271678738</v>
      </c>
      <c r="K96" s="230">
        <f>SUM(K69:K95)</f>
        <v>386</v>
      </c>
      <c r="L96" s="246">
        <f>+N96/H96</f>
        <v>97.689237829079715</v>
      </c>
      <c r="M96" s="246">
        <f>+J96/H96*100</f>
        <v>98.476070653139189</v>
      </c>
      <c r="N96" s="257">
        <f>SUM(N69:N95)</f>
        <v>26950800000</v>
      </c>
      <c r="O96" s="219" t="s">
        <v>2416</v>
      </c>
    </row>
    <row r="97" spans="1:15" s="238" customFormat="1" ht="17" thickTop="1" thickBot="1">
      <c r="A97" s="224" t="s">
        <v>829</v>
      </c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O97" s="219" t="s">
        <v>2416</v>
      </c>
    </row>
    <row r="98" spans="1:15" s="238" customFormat="1" ht="17" thickTop="1" thickBot="1">
      <c r="A98" s="225">
        <v>83</v>
      </c>
      <c r="B98" s="225">
        <v>6826249</v>
      </c>
      <c r="C98" s="225" t="s">
        <v>830</v>
      </c>
      <c r="D98" s="286">
        <v>44304516052230</v>
      </c>
      <c r="E98" s="225" t="s">
        <v>2498</v>
      </c>
      <c r="F98" s="225">
        <v>1</v>
      </c>
      <c r="G98" s="225"/>
      <c r="H98" s="228">
        <v>4000000</v>
      </c>
      <c r="I98" s="228">
        <v>4000000</v>
      </c>
      <c r="J98" s="228">
        <v>4000000</v>
      </c>
      <c r="K98" s="225">
        <v>1</v>
      </c>
      <c r="L98" s="225">
        <v>100</v>
      </c>
      <c r="M98" s="229">
        <f>+J98/H98*100</f>
        <v>100</v>
      </c>
      <c r="N98" s="238">
        <f>+L98*H98</f>
        <v>400000000</v>
      </c>
      <c r="O98" s="219" t="s">
        <v>2416</v>
      </c>
    </row>
    <row r="99" spans="1:15" s="238" customFormat="1" ht="17" thickTop="1" thickBot="1">
      <c r="A99" s="225">
        <v>84</v>
      </c>
      <c r="B99" s="225">
        <v>6620149</v>
      </c>
      <c r="C99" s="225" t="s">
        <v>831</v>
      </c>
      <c r="D99" s="286">
        <v>44304516052842</v>
      </c>
      <c r="E99" s="225" t="s">
        <v>832</v>
      </c>
      <c r="F99" s="225">
        <v>1</v>
      </c>
      <c r="G99" s="225"/>
      <c r="H99" s="228">
        <v>1000000</v>
      </c>
      <c r="I99" s="228">
        <v>1000000</v>
      </c>
      <c r="J99" s="228">
        <v>1000000</v>
      </c>
      <c r="K99" s="225">
        <v>1</v>
      </c>
      <c r="L99" s="225">
        <v>100</v>
      </c>
      <c r="M99" s="229">
        <f t="shared" ref="M99:M106" si="6">+J99/H99*100</f>
        <v>100</v>
      </c>
      <c r="N99" s="238">
        <f t="shared" ref="N99:N105" si="7">+L99*H99</f>
        <v>100000000</v>
      </c>
      <c r="O99" s="219" t="s">
        <v>2416</v>
      </c>
    </row>
    <row r="100" spans="1:15" s="238" customFormat="1" ht="17" thickTop="1" thickBot="1">
      <c r="A100" s="225">
        <v>85</v>
      </c>
      <c r="B100" s="225">
        <v>6620141</v>
      </c>
      <c r="C100" s="225" t="s">
        <v>833</v>
      </c>
      <c r="D100" s="286" t="s">
        <v>834</v>
      </c>
      <c r="E100" s="225" t="s">
        <v>835</v>
      </c>
      <c r="F100" s="225">
        <v>1</v>
      </c>
      <c r="G100" s="225"/>
      <c r="H100" s="228">
        <v>1000000</v>
      </c>
      <c r="I100" s="228">
        <v>1000000</v>
      </c>
      <c r="J100" s="228">
        <v>1000000</v>
      </c>
      <c r="K100" s="225">
        <v>1</v>
      </c>
      <c r="L100" s="225">
        <v>100</v>
      </c>
      <c r="M100" s="229">
        <f t="shared" si="6"/>
        <v>100</v>
      </c>
      <c r="N100" s="238">
        <f t="shared" si="7"/>
        <v>100000000</v>
      </c>
      <c r="O100" s="219" t="s">
        <v>2416</v>
      </c>
    </row>
    <row r="101" spans="1:15" s="238" customFormat="1" ht="17" thickTop="1" thickBot="1">
      <c r="A101" s="225">
        <v>86</v>
      </c>
      <c r="B101" s="225">
        <v>6620143</v>
      </c>
      <c r="C101" s="225" t="s">
        <v>836</v>
      </c>
      <c r="D101" s="286" t="s">
        <v>837</v>
      </c>
      <c r="E101" s="225" t="s">
        <v>838</v>
      </c>
      <c r="F101" s="225">
        <v>1</v>
      </c>
      <c r="G101" s="225"/>
      <c r="H101" s="228">
        <v>1000000</v>
      </c>
      <c r="I101" s="228">
        <v>1000000</v>
      </c>
      <c r="J101" s="228">
        <v>1000000</v>
      </c>
      <c r="K101" s="225">
        <v>1</v>
      </c>
      <c r="L101" s="225">
        <v>100</v>
      </c>
      <c r="M101" s="229">
        <f t="shared" si="6"/>
        <v>100</v>
      </c>
      <c r="N101" s="238">
        <f t="shared" si="7"/>
        <v>100000000</v>
      </c>
      <c r="O101" s="219" t="s">
        <v>2416</v>
      </c>
    </row>
    <row r="102" spans="1:15" s="238" customFormat="1" ht="17" thickTop="1" thickBot="1">
      <c r="A102" s="225">
        <v>87</v>
      </c>
      <c r="B102" s="225">
        <v>6620144</v>
      </c>
      <c r="C102" s="225" t="s">
        <v>839</v>
      </c>
      <c r="D102" s="286" t="s">
        <v>840</v>
      </c>
      <c r="E102" s="225" t="s">
        <v>841</v>
      </c>
      <c r="F102" s="225">
        <v>1</v>
      </c>
      <c r="G102" s="225"/>
      <c r="H102" s="228">
        <v>1000000</v>
      </c>
      <c r="I102" s="228">
        <v>1000000</v>
      </c>
      <c r="J102" s="228">
        <v>1000000</v>
      </c>
      <c r="K102" s="225">
        <v>1</v>
      </c>
      <c r="L102" s="225">
        <v>100</v>
      </c>
      <c r="M102" s="229">
        <f t="shared" si="6"/>
        <v>100</v>
      </c>
      <c r="N102" s="238">
        <f t="shared" si="7"/>
        <v>100000000</v>
      </c>
      <c r="O102" s="219" t="s">
        <v>2416</v>
      </c>
    </row>
    <row r="103" spans="1:15" s="238" customFormat="1" ht="17" thickTop="1" thickBot="1">
      <c r="A103" s="225">
        <v>88</v>
      </c>
      <c r="B103" s="225">
        <v>6620147</v>
      </c>
      <c r="C103" s="225" t="s">
        <v>842</v>
      </c>
      <c r="D103" s="286" t="s">
        <v>843</v>
      </c>
      <c r="E103" s="225" t="s">
        <v>844</v>
      </c>
      <c r="F103" s="225">
        <v>1</v>
      </c>
      <c r="G103" s="225"/>
      <c r="H103" s="228">
        <v>1000000</v>
      </c>
      <c r="I103" s="228">
        <v>1000000</v>
      </c>
      <c r="J103" s="228">
        <v>1000000</v>
      </c>
      <c r="K103" s="225">
        <v>1</v>
      </c>
      <c r="L103" s="225">
        <v>100</v>
      </c>
      <c r="M103" s="229">
        <f t="shared" si="6"/>
        <v>100</v>
      </c>
      <c r="N103" s="238">
        <f t="shared" si="7"/>
        <v>100000000</v>
      </c>
      <c r="O103" s="219" t="s">
        <v>2416</v>
      </c>
    </row>
    <row r="104" spans="1:15" s="238" customFormat="1" ht="17" thickTop="1" thickBot="1">
      <c r="A104" s="225">
        <v>89</v>
      </c>
      <c r="B104" s="225">
        <v>6620146</v>
      </c>
      <c r="C104" s="225" t="s">
        <v>845</v>
      </c>
      <c r="D104" s="286" t="s">
        <v>846</v>
      </c>
      <c r="E104" s="225" t="s">
        <v>847</v>
      </c>
      <c r="F104" s="225">
        <v>1</v>
      </c>
      <c r="G104" s="225"/>
      <c r="H104" s="228">
        <v>1000000</v>
      </c>
      <c r="I104" s="228">
        <v>1000000</v>
      </c>
      <c r="J104" s="228">
        <v>1000000</v>
      </c>
      <c r="K104" s="225">
        <v>1</v>
      </c>
      <c r="L104" s="225">
        <v>100</v>
      </c>
      <c r="M104" s="229">
        <f t="shared" si="6"/>
        <v>100</v>
      </c>
      <c r="N104" s="238">
        <f t="shared" si="7"/>
        <v>100000000</v>
      </c>
      <c r="O104" s="219" t="s">
        <v>2416</v>
      </c>
    </row>
    <row r="105" spans="1:15" s="238" customFormat="1" ht="17" thickTop="1" thickBot="1">
      <c r="A105" s="225">
        <v>90</v>
      </c>
      <c r="B105" s="225">
        <v>6620145</v>
      </c>
      <c r="C105" s="225" t="s">
        <v>848</v>
      </c>
      <c r="D105" s="286" t="s">
        <v>849</v>
      </c>
      <c r="E105" s="225" t="s">
        <v>850</v>
      </c>
      <c r="F105" s="225">
        <v>1</v>
      </c>
      <c r="G105" s="225"/>
      <c r="H105" s="228">
        <v>1000000</v>
      </c>
      <c r="I105" s="228">
        <v>1000000</v>
      </c>
      <c r="J105" s="228">
        <v>1000000</v>
      </c>
      <c r="K105" s="225">
        <v>1</v>
      </c>
      <c r="L105" s="225">
        <v>100</v>
      </c>
      <c r="M105" s="229">
        <f t="shared" si="6"/>
        <v>100</v>
      </c>
      <c r="N105" s="238">
        <f t="shared" si="7"/>
        <v>100000000</v>
      </c>
      <c r="O105" s="219" t="s">
        <v>2416</v>
      </c>
    </row>
    <row r="106" spans="1:15" s="238" customFormat="1" ht="17" thickTop="1" thickBot="1">
      <c r="A106" s="230"/>
      <c r="B106" s="230"/>
      <c r="C106" s="230"/>
      <c r="D106" s="287"/>
      <c r="E106" s="230" t="s">
        <v>675</v>
      </c>
      <c r="F106" s="230">
        <f>SUM(F98:F105)</f>
        <v>8</v>
      </c>
      <c r="G106" s="230"/>
      <c r="H106" s="258">
        <f>SUM(H98:H105)</f>
        <v>11000000</v>
      </c>
      <c r="I106" s="258">
        <f>SUM(I98:I105)</f>
        <v>11000000</v>
      </c>
      <c r="J106" s="258">
        <f>SUM(J98:J105)</f>
        <v>11000000</v>
      </c>
      <c r="K106" s="230">
        <f>SUM(K98:K105)</f>
        <v>8</v>
      </c>
      <c r="L106" s="246">
        <f>+N106/H106</f>
        <v>100</v>
      </c>
      <c r="M106" s="246">
        <f t="shared" si="6"/>
        <v>100</v>
      </c>
      <c r="N106" s="257">
        <f>SUM(N98:N105)</f>
        <v>1100000000</v>
      </c>
      <c r="O106" s="219" t="s">
        <v>2416</v>
      </c>
    </row>
    <row r="107" spans="1:15" s="238" customFormat="1" ht="17" thickTop="1" thickBot="1">
      <c r="A107" s="224" t="s">
        <v>851</v>
      </c>
      <c r="B107" s="224"/>
      <c r="C107" s="224"/>
      <c r="D107" s="224"/>
      <c r="E107" s="224"/>
      <c r="F107" s="224"/>
      <c r="G107" s="224"/>
      <c r="H107" s="224"/>
      <c r="I107" s="224"/>
      <c r="J107" s="224"/>
      <c r="K107" s="224"/>
      <c r="L107" s="224"/>
      <c r="M107" s="224"/>
      <c r="O107" s="219" t="s">
        <v>2416</v>
      </c>
    </row>
    <row r="108" spans="1:15" s="238" customFormat="1" ht="17" thickTop="1" thickBot="1">
      <c r="A108" s="225">
        <v>91</v>
      </c>
      <c r="B108" s="225">
        <v>6739833</v>
      </c>
      <c r="C108" s="225" t="s">
        <v>852</v>
      </c>
      <c r="D108" s="286">
        <v>44324516052220</v>
      </c>
      <c r="E108" s="225" t="s">
        <v>2499</v>
      </c>
      <c r="F108" s="225">
        <v>1</v>
      </c>
      <c r="G108" s="225"/>
      <c r="H108" s="228">
        <v>3000000</v>
      </c>
      <c r="I108" s="228">
        <v>3000000</v>
      </c>
      <c r="J108" s="228">
        <v>3000000</v>
      </c>
      <c r="K108" s="225">
        <v>1</v>
      </c>
      <c r="L108" s="225">
        <v>100</v>
      </c>
      <c r="M108" s="229">
        <f>+J108/H108*100</f>
        <v>100</v>
      </c>
      <c r="N108" s="238">
        <f>+L108*H108</f>
        <v>300000000</v>
      </c>
      <c r="O108" s="219" t="s">
        <v>2416</v>
      </c>
    </row>
    <row r="109" spans="1:15" s="238" customFormat="1" ht="17" thickTop="1" thickBot="1">
      <c r="A109" s="225">
        <v>92</v>
      </c>
      <c r="B109" s="225">
        <v>6739837</v>
      </c>
      <c r="C109" s="225" t="s">
        <v>853</v>
      </c>
      <c r="D109" s="286">
        <v>44324516052261</v>
      </c>
      <c r="E109" s="225" t="s">
        <v>2500</v>
      </c>
      <c r="F109" s="225">
        <v>1</v>
      </c>
      <c r="G109" s="225"/>
      <c r="H109" s="228">
        <v>2500000</v>
      </c>
      <c r="I109" s="228">
        <v>2500000</v>
      </c>
      <c r="J109" s="228">
        <v>2500000</v>
      </c>
      <c r="K109" s="225">
        <v>1</v>
      </c>
      <c r="L109" s="225">
        <v>100</v>
      </c>
      <c r="M109" s="229">
        <f>+J109/H109*100</f>
        <v>100</v>
      </c>
      <c r="N109" s="238">
        <f>+L109*H109</f>
        <v>250000000</v>
      </c>
      <c r="O109" s="219" t="s">
        <v>2416</v>
      </c>
    </row>
    <row r="110" spans="1:15" s="238" customFormat="1" ht="17" thickTop="1" thickBot="1">
      <c r="A110" s="230"/>
      <c r="B110" s="230"/>
      <c r="C110" s="230"/>
      <c r="D110" s="287"/>
      <c r="E110" s="230" t="s">
        <v>683</v>
      </c>
      <c r="F110" s="230">
        <f>SUM(F108:F109)</f>
        <v>2</v>
      </c>
      <c r="G110" s="230"/>
      <c r="H110" s="258">
        <f>SUM(H108:H109)</f>
        <v>5500000</v>
      </c>
      <c r="I110" s="258">
        <f>SUM(I108:I109)</f>
        <v>5500000</v>
      </c>
      <c r="J110" s="258">
        <f>SUM(J108:J109)</f>
        <v>5500000</v>
      </c>
      <c r="K110" s="230">
        <f>SUM(K108:K109)</f>
        <v>2</v>
      </c>
      <c r="L110" s="246">
        <f>+N110/H110</f>
        <v>100</v>
      </c>
      <c r="M110" s="246">
        <f>+J110/H110*100</f>
        <v>100</v>
      </c>
      <c r="N110" s="257">
        <f>SUM(N108:N109)</f>
        <v>550000000</v>
      </c>
      <c r="O110" s="219" t="s">
        <v>2416</v>
      </c>
    </row>
    <row r="111" spans="1:15" s="238" customFormat="1" ht="17" thickTop="1" thickBot="1">
      <c r="A111" s="224" t="s">
        <v>854</v>
      </c>
      <c r="B111" s="224"/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88"/>
      <c r="O111" s="219" t="s">
        <v>2416</v>
      </c>
    </row>
    <row r="112" spans="1:15" s="238" customFormat="1" ht="17" thickTop="1" thickBot="1">
      <c r="A112" s="225">
        <v>93</v>
      </c>
      <c r="B112" s="225">
        <v>7097518</v>
      </c>
      <c r="C112" s="225" t="s">
        <v>855</v>
      </c>
      <c r="D112" s="286">
        <v>44366416442279</v>
      </c>
      <c r="E112" s="225" t="s">
        <v>2501</v>
      </c>
      <c r="F112" s="225">
        <v>1</v>
      </c>
      <c r="G112" s="230"/>
      <c r="H112" s="228">
        <v>919000</v>
      </c>
      <c r="I112" s="228">
        <v>918995</v>
      </c>
      <c r="J112" s="228">
        <v>918995</v>
      </c>
      <c r="K112" s="225">
        <v>1</v>
      </c>
      <c r="L112" s="225">
        <v>100</v>
      </c>
      <c r="M112" s="229">
        <f>+J112/H112*100</f>
        <v>99.999455930359076</v>
      </c>
      <c r="N112" s="238">
        <f>+L112*H112</f>
        <v>91900000</v>
      </c>
      <c r="O112" s="219" t="s">
        <v>2416</v>
      </c>
    </row>
    <row r="113" spans="1:15" s="238" customFormat="1" ht="17" thickTop="1" thickBot="1">
      <c r="A113" s="230"/>
      <c r="B113" s="225"/>
      <c r="C113" s="230"/>
      <c r="D113" s="287"/>
      <c r="E113" s="230" t="s">
        <v>692</v>
      </c>
      <c r="F113" s="230">
        <v>1</v>
      </c>
      <c r="G113" s="230"/>
      <c r="H113" s="258">
        <f>H112</f>
        <v>919000</v>
      </c>
      <c r="I113" s="258">
        <f>I112</f>
        <v>918995</v>
      </c>
      <c r="J113" s="258">
        <f>J112</f>
        <v>918995</v>
      </c>
      <c r="K113" s="258">
        <f>K112</f>
        <v>1</v>
      </c>
      <c r="L113" s="230">
        <f>+N113/H113</f>
        <v>100</v>
      </c>
      <c r="M113" s="246">
        <f>+J113/H113*100</f>
        <v>99.999455930359076</v>
      </c>
      <c r="N113" s="257">
        <f>SUM(N112)</f>
        <v>91900000</v>
      </c>
      <c r="O113" s="219" t="s">
        <v>2416</v>
      </c>
    </row>
    <row r="114" spans="1:15" s="238" customFormat="1" ht="17" thickTop="1" thickBot="1">
      <c r="A114" s="224" t="s">
        <v>856</v>
      </c>
      <c r="B114" s="224"/>
      <c r="C114" s="224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O114" s="219" t="s">
        <v>2416</v>
      </c>
    </row>
    <row r="115" spans="1:15" s="238" customFormat="1" ht="17" thickTop="1" thickBot="1">
      <c r="A115" s="225">
        <v>94</v>
      </c>
      <c r="B115" s="225">
        <v>6909226</v>
      </c>
      <c r="C115" s="225" t="s">
        <v>857</v>
      </c>
      <c r="D115" s="286">
        <v>444054162022311</v>
      </c>
      <c r="E115" s="225" t="s">
        <v>2502</v>
      </c>
      <c r="F115" s="225">
        <v>1</v>
      </c>
      <c r="G115" s="225"/>
      <c r="H115" s="228">
        <v>60000000</v>
      </c>
      <c r="I115" s="228">
        <v>57608286</v>
      </c>
      <c r="J115" s="228">
        <v>57608286</v>
      </c>
      <c r="K115" s="225"/>
      <c r="L115" s="225">
        <v>100</v>
      </c>
      <c r="M115" s="229">
        <f>+J115/H115*100</f>
        <v>96.013810000000007</v>
      </c>
      <c r="N115" s="238">
        <f>+L115*H115</f>
        <v>6000000000</v>
      </c>
      <c r="O115" s="219" t="s">
        <v>2416</v>
      </c>
    </row>
    <row r="116" spans="1:15" s="238" customFormat="1" ht="17" thickTop="1" thickBot="1">
      <c r="A116" s="225">
        <v>95</v>
      </c>
      <c r="B116" s="225">
        <v>6930082</v>
      </c>
      <c r="C116" s="225" t="s">
        <v>858</v>
      </c>
      <c r="D116" s="286">
        <v>444054162022721</v>
      </c>
      <c r="E116" s="225" t="s">
        <v>2503</v>
      </c>
      <c r="F116" s="225">
        <v>1</v>
      </c>
      <c r="G116" s="225"/>
      <c r="H116" s="228">
        <v>20000000</v>
      </c>
      <c r="I116" s="228">
        <v>20000000</v>
      </c>
      <c r="J116" s="228">
        <v>20000000</v>
      </c>
      <c r="K116" s="225">
        <v>1</v>
      </c>
      <c r="L116" s="225">
        <v>100</v>
      </c>
      <c r="M116" s="229">
        <f>+J116/H116*100</f>
        <v>100</v>
      </c>
      <c r="N116" s="238">
        <f>+L116*H116</f>
        <v>2000000000</v>
      </c>
      <c r="O116" s="219" t="s">
        <v>2416</v>
      </c>
    </row>
    <row r="117" spans="1:15" s="238" customFormat="1" ht="17" thickTop="1" thickBot="1">
      <c r="A117" s="225">
        <v>96</v>
      </c>
      <c r="B117" s="225">
        <v>7053628</v>
      </c>
      <c r="C117" s="225" t="s">
        <v>859</v>
      </c>
      <c r="D117" s="286">
        <v>44405516482272</v>
      </c>
      <c r="E117" s="225" t="s">
        <v>860</v>
      </c>
      <c r="F117" s="225">
        <v>1</v>
      </c>
      <c r="G117" s="225"/>
      <c r="H117" s="228">
        <v>15000000</v>
      </c>
      <c r="I117" s="228">
        <v>14479156</v>
      </c>
      <c r="J117" s="228">
        <v>14479156</v>
      </c>
      <c r="K117" s="225">
        <v>1</v>
      </c>
      <c r="L117" s="225">
        <v>100</v>
      </c>
      <c r="M117" s="229">
        <f>+J117/H117*100</f>
        <v>96.527706666666674</v>
      </c>
      <c r="N117" s="238">
        <f>+L117*H117</f>
        <v>1500000000</v>
      </c>
      <c r="O117" s="219" t="s">
        <v>2416</v>
      </c>
    </row>
    <row r="118" spans="1:15" s="238" customFormat="1" ht="17" thickTop="1" thickBot="1">
      <c r="A118" s="225">
        <v>97</v>
      </c>
      <c r="B118" s="225">
        <v>7048095</v>
      </c>
      <c r="C118" s="225" t="s">
        <v>861</v>
      </c>
      <c r="D118" s="286">
        <v>444056162022312</v>
      </c>
      <c r="E118" s="225" t="s">
        <v>2504</v>
      </c>
      <c r="F118" s="225">
        <v>1</v>
      </c>
      <c r="G118" s="225"/>
      <c r="H118" s="228">
        <v>10000000</v>
      </c>
      <c r="I118" s="228">
        <v>9985000</v>
      </c>
      <c r="J118" s="228">
        <v>9985000</v>
      </c>
      <c r="K118" s="225">
        <v>1</v>
      </c>
      <c r="L118" s="225">
        <v>100</v>
      </c>
      <c r="M118" s="229">
        <f>+J118/H118*100</f>
        <v>99.850000000000009</v>
      </c>
      <c r="N118" s="238">
        <f>+L118*H118</f>
        <v>1000000000</v>
      </c>
      <c r="O118" s="219" t="s">
        <v>2416</v>
      </c>
    </row>
    <row r="119" spans="1:15" s="238" customFormat="1" ht="17" thickTop="1" thickBot="1">
      <c r="A119" s="230"/>
      <c r="B119" s="230"/>
      <c r="C119" s="230"/>
      <c r="D119" s="287"/>
      <c r="E119" s="230" t="s">
        <v>696</v>
      </c>
      <c r="F119" s="230">
        <f>SUM(F115:F118)</f>
        <v>4</v>
      </c>
      <c r="G119" s="230"/>
      <c r="H119" s="258">
        <f>SUM(H115:H118)</f>
        <v>105000000</v>
      </c>
      <c r="I119" s="258">
        <f>SUM(I115:I118)</f>
        <v>102072442</v>
      </c>
      <c r="J119" s="258">
        <f>SUM(J115:J118)</f>
        <v>102072442</v>
      </c>
      <c r="K119" s="230">
        <f>SUM(K115:K118)</f>
        <v>3</v>
      </c>
      <c r="L119" s="246">
        <f>+N119/H119</f>
        <v>100</v>
      </c>
      <c r="M119" s="246">
        <f>+J119/H119*100</f>
        <v>97.211849523809519</v>
      </c>
      <c r="N119" s="288">
        <f>SUM(N115:N118)</f>
        <v>10500000000</v>
      </c>
      <c r="O119" s="219" t="s">
        <v>2416</v>
      </c>
    </row>
    <row r="120" spans="1:15" s="238" customFormat="1" ht="17" thickTop="1" thickBot="1">
      <c r="A120" s="224" t="s">
        <v>862</v>
      </c>
      <c r="B120" s="224"/>
      <c r="C120" s="224"/>
      <c r="D120" s="224"/>
      <c r="E120" s="224"/>
      <c r="F120" s="224"/>
      <c r="G120" s="224"/>
      <c r="H120" s="224"/>
      <c r="I120" s="224"/>
      <c r="J120" s="224"/>
      <c r="K120" s="224"/>
      <c r="L120" s="224"/>
      <c r="M120" s="224"/>
      <c r="O120" s="219" t="s">
        <v>2416</v>
      </c>
    </row>
    <row r="121" spans="1:15" s="238" customFormat="1" ht="17" thickTop="1" thickBot="1">
      <c r="A121" s="225">
        <v>98</v>
      </c>
      <c r="B121" s="225">
        <v>6704207</v>
      </c>
      <c r="C121" s="225" t="s">
        <v>863</v>
      </c>
      <c r="D121" s="286">
        <v>44425216202260</v>
      </c>
      <c r="E121" s="225" t="s">
        <v>2505</v>
      </c>
      <c r="F121" s="225">
        <v>1</v>
      </c>
      <c r="G121" s="225"/>
      <c r="H121" s="228">
        <v>4900000</v>
      </c>
      <c r="I121" s="228">
        <v>4900000</v>
      </c>
      <c r="J121" s="228">
        <v>4900000</v>
      </c>
      <c r="K121" s="225">
        <v>1</v>
      </c>
      <c r="L121" s="225">
        <v>100</v>
      </c>
      <c r="M121" s="229">
        <f>+J121/H121*100</f>
        <v>100</v>
      </c>
      <c r="N121" s="238">
        <f>+L121*H121</f>
        <v>490000000</v>
      </c>
      <c r="O121" s="219" t="s">
        <v>2416</v>
      </c>
    </row>
    <row r="122" spans="1:15" s="238" customFormat="1" ht="17" thickTop="1" thickBot="1">
      <c r="A122" s="238">
        <v>99</v>
      </c>
      <c r="B122" s="225">
        <v>6704211</v>
      </c>
      <c r="C122" s="225" t="s">
        <v>864</v>
      </c>
      <c r="D122" s="286">
        <v>44425216202261</v>
      </c>
      <c r="E122" s="225" t="s">
        <v>2506</v>
      </c>
      <c r="F122" s="225">
        <v>1</v>
      </c>
      <c r="G122" s="225"/>
      <c r="H122" s="228">
        <v>4900000</v>
      </c>
      <c r="I122" s="228">
        <v>4900000</v>
      </c>
      <c r="J122" s="228">
        <v>4900000</v>
      </c>
      <c r="K122" s="225">
        <v>1</v>
      </c>
      <c r="L122" s="225">
        <v>100</v>
      </c>
      <c r="M122" s="229">
        <f>+J122/H122*100</f>
        <v>100</v>
      </c>
      <c r="N122" s="238">
        <f>+L122*H122</f>
        <v>490000000</v>
      </c>
      <c r="O122" s="219" t="s">
        <v>2416</v>
      </c>
    </row>
    <row r="123" spans="1:15" s="238" customFormat="1" ht="17" thickTop="1" thickBot="1">
      <c r="A123" s="225">
        <v>100</v>
      </c>
      <c r="B123" s="225">
        <v>7097501</v>
      </c>
      <c r="C123" s="225" t="s">
        <v>865</v>
      </c>
      <c r="D123" s="286">
        <v>44426416202279</v>
      </c>
      <c r="E123" s="225" t="s">
        <v>2507</v>
      </c>
      <c r="F123" s="225">
        <v>1</v>
      </c>
      <c r="G123" s="225"/>
      <c r="H123" s="228">
        <v>600000</v>
      </c>
      <c r="I123" s="228">
        <v>596970</v>
      </c>
      <c r="J123" s="228">
        <v>596970</v>
      </c>
      <c r="K123" s="225">
        <v>1</v>
      </c>
      <c r="L123" s="225">
        <v>100</v>
      </c>
      <c r="M123" s="229">
        <f>+J123/H123*100</f>
        <v>99.495000000000005</v>
      </c>
      <c r="N123" s="238">
        <f>+L123*H123</f>
        <v>60000000</v>
      </c>
      <c r="O123" s="219" t="s">
        <v>2416</v>
      </c>
    </row>
    <row r="124" spans="1:15" s="238" customFormat="1" ht="17" thickTop="1" thickBot="1">
      <c r="A124" s="230"/>
      <c r="B124" s="230"/>
      <c r="C124" s="230"/>
      <c r="D124" s="287"/>
      <c r="E124" s="230" t="s">
        <v>866</v>
      </c>
      <c r="F124" s="230">
        <f>SUM(F121:F123)</f>
        <v>3</v>
      </c>
      <c r="G124" s="230"/>
      <c r="H124" s="258">
        <f>SUM(H121:H123)</f>
        <v>10400000</v>
      </c>
      <c r="I124" s="258">
        <f>SUM(I121:I123)</f>
        <v>10396970</v>
      </c>
      <c r="J124" s="258">
        <f>SUM(J121:J123)</f>
        <v>10396970</v>
      </c>
      <c r="K124" s="230">
        <f>SUM(K121:K123)</f>
        <v>3</v>
      </c>
      <c r="L124" s="246">
        <f>+N124/H124</f>
        <v>100</v>
      </c>
      <c r="M124" s="246">
        <f>+J124/H124*100</f>
        <v>99.970865384615379</v>
      </c>
      <c r="N124" s="257">
        <f>SUM(N121:N123)</f>
        <v>1040000000</v>
      </c>
      <c r="O124" s="219" t="s">
        <v>2416</v>
      </c>
    </row>
    <row r="125" spans="1:15" s="238" customFormat="1" ht="17" thickTop="1" thickBot="1">
      <c r="A125" s="224" t="s">
        <v>867</v>
      </c>
      <c r="B125" s="224"/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57"/>
      <c r="O125" s="219" t="s">
        <v>2416</v>
      </c>
    </row>
    <row r="126" spans="1:15" s="238" customFormat="1" ht="17" thickTop="1" thickBot="1">
      <c r="A126" s="225">
        <v>101</v>
      </c>
      <c r="B126" s="238">
        <v>6882738</v>
      </c>
      <c r="C126" s="225" t="s">
        <v>868</v>
      </c>
      <c r="D126" s="286">
        <v>44434516052223</v>
      </c>
      <c r="E126" s="225" t="s">
        <v>869</v>
      </c>
      <c r="F126" s="230">
        <v>1</v>
      </c>
      <c r="G126" s="230"/>
      <c r="H126" s="228">
        <v>90000000</v>
      </c>
      <c r="I126" s="228">
        <v>87513859</v>
      </c>
      <c r="J126" s="228">
        <v>87513859</v>
      </c>
      <c r="K126" s="225">
        <v>1</v>
      </c>
      <c r="L126" s="229">
        <v>100</v>
      </c>
      <c r="M126" s="229">
        <f>+J126/H126*100</f>
        <v>97.23762111111111</v>
      </c>
      <c r="N126" s="238">
        <f>+L126*H126</f>
        <v>9000000000</v>
      </c>
      <c r="O126" s="219" t="s">
        <v>2416</v>
      </c>
    </row>
    <row r="127" spans="1:15" s="238" customFormat="1" ht="17" thickTop="1" thickBot="1">
      <c r="A127" s="230"/>
      <c r="B127" s="230"/>
      <c r="C127" s="230"/>
      <c r="D127" s="287"/>
      <c r="E127" s="230"/>
      <c r="F127" s="230"/>
      <c r="G127" s="230"/>
      <c r="H127" s="258">
        <f>SUM(H126)</f>
        <v>90000000</v>
      </c>
      <c r="I127" s="258">
        <f>SUM(I126)</f>
        <v>87513859</v>
      </c>
      <c r="J127" s="258">
        <f>SUM(J126)</f>
        <v>87513859</v>
      </c>
      <c r="K127" s="230">
        <f>SUM(K126)</f>
        <v>1</v>
      </c>
      <c r="L127" s="246">
        <f>+N127/H127</f>
        <v>100</v>
      </c>
      <c r="M127" s="246">
        <f>+J127/H127*100</f>
        <v>97.23762111111111</v>
      </c>
      <c r="N127" s="257">
        <f>SUM(N126)</f>
        <v>9000000000</v>
      </c>
      <c r="O127" s="219" t="s">
        <v>2416</v>
      </c>
    </row>
    <row r="128" spans="1:15" s="238" customFormat="1" ht="17" thickTop="1" thickBot="1">
      <c r="A128" s="230"/>
      <c r="B128" s="230"/>
      <c r="C128" s="230"/>
      <c r="D128" s="225"/>
      <c r="E128" s="230" t="s">
        <v>870</v>
      </c>
      <c r="F128" s="230">
        <f>SUM(F124,F119,F113,F110,F106+F96+F67+F61+F55+F16+F8)</f>
        <v>342</v>
      </c>
      <c r="G128" s="230"/>
      <c r="H128" s="258">
        <f>+H8+H16+H55+H61+H67+H96+H106+H110+H113+H119+H124+H127</f>
        <v>1293724000</v>
      </c>
      <c r="I128" s="258">
        <f>+I8+I16+I55+I61+I67+I96+I106+I110+I113+I119+I124+I127</f>
        <v>1243903525</v>
      </c>
      <c r="J128" s="258">
        <f>+J8+J16+J55+J61+J67+J96+J106+J110+J113+J119+J124+J127</f>
        <v>1216911049</v>
      </c>
      <c r="K128" s="258">
        <f>+K8+K16+K55+K61+K67+K96+K106+K110+K113+K119+K124+K127</f>
        <v>455</v>
      </c>
      <c r="L128" s="246">
        <f>+N128/H128</f>
        <v>98.641518592837414</v>
      </c>
      <c r="M128" s="246">
        <f>+J128/H128*100</f>
        <v>94.062647751761588</v>
      </c>
      <c r="N128" s="257">
        <f>+N8+N16+N55+N61+N67+N96+N106+N110+N113+N119+N124+N127</f>
        <v>127614900000</v>
      </c>
      <c r="O128" s="219" t="s">
        <v>2416</v>
      </c>
    </row>
    <row r="129" ht="13" thickTop="1"/>
  </sheetData>
  <pageMargins left="0" right="0" top="0" bottom="0.98425196850393704" header="0.511811023622047" footer="0.511811023622047"/>
  <pageSetup paperSize="9" scale="83" fitToHeight="3" orientation="portrait" verticalDpi="200"/>
  <headerFooter alignWithMargins="0">
    <oddFooter>&amp;L&amp;"Courier New,Italique"&amp;8
&amp;C&amp;"Courier New,Italique"Page &amp;P de &amp;N&amp;R&amp;"Courier New,Italique"&amp;D  &amp;T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34"/>
  <sheetViews>
    <sheetView workbookViewId="0">
      <selection activeCell="N121" sqref="N121"/>
    </sheetView>
  </sheetViews>
  <sheetFormatPr baseColWidth="10" defaultColWidth="11.5" defaultRowHeight="12" x14ac:dyDescent="0"/>
  <cols>
    <col min="1" max="1" width="5.5" style="221" bestFit="1" customWidth="1"/>
    <col min="2" max="2" width="9" style="221" customWidth="1"/>
    <col min="3" max="3" width="8.5" style="221" customWidth="1"/>
    <col min="4" max="4" width="16.5" style="221" customWidth="1"/>
    <col min="5" max="5" width="50.5" style="221" customWidth="1"/>
    <col min="6" max="6" width="10" style="221" customWidth="1"/>
    <col min="7" max="7" width="7.1640625" style="221" customWidth="1"/>
    <col min="8" max="8" width="13" style="221" customWidth="1"/>
    <col min="9" max="9" width="12.33203125" style="221" customWidth="1"/>
    <col min="10" max="10" width="12.5" style="221" customWidth="1"/>
    <col min="11" max="11" width="7.1640625" style="221" customWidth="1"/>
    <col min="12" max="12" width="6.5" style="221" customWidth="1"/>
    <col min="13" max="13" width="7" style="221" customWidth="1"/>
    <col min="14" max="14" width="16" style="221" customWidth="1"/>
    <col min="15" max="16384" width="11.5" style="221"/>
  </cols>
  <sheetData>
    <row r="1" spans="1:15" ht="16" thickBot="1">
      <c r="A1" s="219" t="s">
        <v>2509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63"/>
      <c r="O1" s="219" t="s">
        <v>2509</v>
      </c>
    </row>
    <row r="2" spans="1:15" s="156" customFormat="1" ht="17" thickTop="1" thickBot="1">
      <c r="A2" s="222" t="s">
        <v>408</v>
      </c>
      <c r="B2" s="222" t="s">
        <v>407</v>
      </c>
      <c r="C2" s="222" t="s">
        <v>406</v>
      </c>
      <c r="D2" s="222" t="s">
        <v>405</v>
      </c>
      <c r="E2" s="222" t="s">
        <v>404</v>
      </c>
      <c r="F2" s="222" t="s">
        <v>403</v>
      </c>
      <c r="G2" s="222" t="s">
        <v>402</v>
      </c>
      <c r="H2" s="222" t="s">
        <v>401</v>
      </c>
      <c r="I2" s="222" t="s">
        <v>400</v>
      </c>
      <c r="J2" s="222" t="s">
        <v>399</v>
      </c>
      <c r="K2" s="222" t="s">
        <v>398</v>
      </c>
      <c r="L2" s="222" t="s">
        <v>397</v>
      </c>
      <c r="M2" s="222" t="s">
        <v>396</v>
      </c>
      <c r="N2" s="264"/>
      <c r="O2" s="219" t="s">
        <v>2509</v>
      </c>
    </row>
    <row r="3" spans="1:15" ht="17" thickTop="1" thickBot="1">
      <c r="A3" s="224" t="s">
        <v>1278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63"/>
      <c r="O3" s="219" t="s">
        <v>2509</v>
      </c>
    </row>
    <row r="4" spans="1:15" ht="17" thickTop="1" thickBot="1">
      <c r="A4" s="225">
        <v>1</v>
      </c>
      <c r="B4" s="225">
        <v>6746219</v>
      </c>
      <c r="C4" s="225" t="s">
        <v>1279</v>
      </c>
      <c r="D4" s="225" t="s">
        <v>1280</v>
      </c>
      <c r="E4" s="225" t="s">
        <v>1281</v>
      </c>
      <c r="F4" s="265"/>
      <c r="G4" s="265">
        <v>1</v>
      </c>
      <c r="H4" s="266">
        <v>3336000</v>
      </c>
      <c r="I4" s="266">
        <v>3336000</v>
      </c>
      <c r="J4" s="266">
        <v>3336000</v>
      </c>
      <c r="K4" s="265">
        <v>1</v>
      </c>
      <c r="L4" s="265">
        <v>100</v>
      </c>
      <c r="M4" s="267">
        <f>+J4/H4*100</f>
        <v>100</v>
      </c>
      <c r="N4" s="263">
        <f>+L4*H4</f>
        <v>333600000</v>
      </c>
      <c r="O4" s="219" t="s">
        <v>2509</v>
      </c>
    </row>
    <row r="5" spans="1:15" ht="17" thickTop="1" thickBot="1">
      <c r="A5" s="265"/>
      <c r="B5" s="265"/>
      <c r="C5" s="265"/>
      <c r="D5" s="268"/>
      <c r="E5" s="114" t="s">
        <v>415</v>
      </c>
      <c r="F5" s="265"/>
      <c r="G5" s="114">
        <f>SUM(G4)</f>
        <v>1</v>
      </c>
      <c r="H5" s="269">
        <f>SUM(H4)</f>
        <v>3336000</v>
      </c>
      <c r="I5" s="269">
        <f>SUM(I4)</f>
        <v>3336000</v>
      </c>
      <c r="J5" s="269">
        <f>SUM(J4)</f>
        <v>3336000</v>
      </c>
      <c r="K5" s="269">
        <f>SUM(K4)</f>
        <v>1</v>
      </c>
      <c r="L5" s="269">
        <f>+N5/H5</f>
        <v>100</v>
      </c>
      <c r="M5" s="270">
        <f>+J5/H5*100</f>
        <v>100</v>
      </c>
      <c r="N5" s="271">
        <f>SUM(N4)</f>
        <v>333600000</v>
      </c>
      <c r="O5" s="219" t="s">
        <v>2509</v>
      </c>
    </row>
    <row r="6" spans="1:15" ht="17" thickTop="1" thickBot="1">
      <c r="A6" s="224" t="s">
        <v>1282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63"/>
      <c r="O6" s="219" t="s">
        <v>2509</v>
      </c>
    </row>
    <row r="7" spans="1:15" ht="17" thickTop="1" thickBot="1">
      <c r="A7" s="225">
        <v>2</v>
      </c>
      <c r="B7" s="225">
        <v>7074135</v>
      </c>
      <c r="C7" s="225" t="s">
        <v>1283</v>
      </c>
      <c r="D7" s="225" t="s">
        <v>1284</v>
      </c>
      <c r="E7" s="225" t="s">
        <v>1285</v>
      </c>
      <c r="F7" s="272"/>
      <c r="G7" s="113">
        <v>1</v>
      </c>
      <c r="H7" s="273">
        <v>80000000</v>
      </c>
      <c r="I7" s="273">
        <v>80000000</v>
      </c>
      <c r="J7" s="273">
        <v>64719504</v>
      </c>
      <c r="K7" s="113"/>
      <c r="L7" s="113">
        <v>90</v>
      </c>
      <c r="M7" s="274">
        <f>+J7/H7*100</f>
        <v>80.899379999999994</v>
      </c>
      <c r="N7" s="263">
        <f>+L7*H7</f>
        <v>7200000000</v>
      </c>
      <c r="O7" s="219" t="s">
        <v>2509</v>
      </c>
    </row>
    <row r="8" spans="1:15" ht="17" thickTop="1" thickBot="1">
      <c r="A8" s="265"/>
      <c r="B8" s="265"/>
      <c r="C8" s="265"/>
      <c r="D8" s="265"/>
      <c r="E8" s="114" t="s">
        <v>420</v>
      </c>
      <c r="F8" s="265"/>
      <c r="G8" s="114">
        <f>SUM(G7)</f>
        <v>1</v>
      </c>
      <c r="H8" s="269">
        <f>SUM(H7)</f>
        <v>80000000</v>
      </c>
      <c r="I8" s="269">
        <f>SUM(I7)</f>
        <v>80000000</v>
      </c>
      <c r="J8" s="269">
        <f>SUM(J7)</f>
        <v>64719504</v>
      </c>
      <c r="K8" s="114">
        <f>SUM(K7)</f>
        <v>0</v>
      </c>
      <c r="L8" s="275">
        <f>+N8/H8</f>
        <v>90</v>
      </c>
      <c r="M8" s="276">
        <f>+J8/H8*100</f>
        <v>80.899379999999994</v>
      </c>
      <c r="N8" s="271">
        <f>SUM(N7)</f>
        <v>7200000000</v>
      </c>
      <c r="O8" s="219" t="s">
        <v>2509</v>
      </c>
    </row>
    <row r="9" spans="1:15" ht="17" thickTop="1" thickBot="1">
      <c r="A9" s="224" t="s">
        <v>421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63"/>
      <c r="O9" s="219" t="s">
        <v>2509</v>
      </c>
    </row>
    <row r="10" spans="1:15" ht="17" thickTop="1" thickBot="1">
      <c r="A10" s="225">
        <v>3</v>
      </c>
      <c r="B10" s="225">
        <v>7108657</v>
      </c>
      <c r="C10" s="225" t="s">
        <v>1286</v>
      </c>
      <c r="D10" s="225" t="s">
        <v>1287</v>
      </c>
      <c r="E10" s="225" t="s">
        <v>1288</v>
      </c>
      <c r="F10" s="113"/>
      <c r="G10" s="265">
        <v>1</v>
      </c>
      <c r="H10" s="266">
        <v>1000000</v>
      </c>
      <c r="I10" s="266">
        <v>1000000</v>
      </c>
      <c r="J10" s="266">
        <v>1000000</v>
      </c>
      <c r="K10" s="265">
        <v>1</v>
      </c>
      <c r="L10" s="265">
        <v>100</v>
      </c>
      <c r="M10" s="267">
        <f>+J10/H10*100</f>
        <v>100</v>
      </c>
      <c r="N10" s="263">
        <f>+L10*H10</f>
        <v>100000000</v>
      </c>
      <c r="O10" s="219" t="s">
        <v>2509</v>
      </c>
    </row>
    <row r="11" spans="1:15" ht="17" thickTop="1" thickBot="1">
      <c r="A11" s="225">
        <v>4</v>
      </c>
      <c r="B11" s="225">
        <v>7108653</v>
      </c>
      <c r="C11" s="225" t="s">
        <v>1289</v>
      </c>
      <c r="D11" s="225" t="s">
        <v>1290</v>
      </c>
      <c r="E11" s="225" t="s">
        <v>1291</v>
      </c>
      <c r="F11" s="113"/>
      <c r="G11" s="265">
        <v>1</v>
      </c>
      <c r="H11" s="266">
        <v>1000000</v>
      </c>
      <c r="I11" s="266">
        <v>1000000</v>
      </c>
      <c r="J11" s="266">
        <v>1000000</v>
      </c>
      <c r="K11" s="265">
        <v>1</v>
      </c>
      <c r="L11" s="265">
        <v>100</v>
      </c>
      <c r="M11" s="267">
        <f t="shared" ref="M11:M47" si="0">+J11/H11*100</f>
        <v>100</v>
      </c>
      <c r="N11" s="263">
        <f t="shared" ref="N11:N46" si="1">+L11*H11</f>
        <v>100000000</v>
      </c>
      <c r="O11" s="219" t="s">
        <v>2509</v>
      </c>
    </row>
    <row r="12" spans="1:15" ht="17" thickTop="1" thickBot="1">
      <c r="A12" s="225">
        <v>5</v>
      </c>
      <c r="B12" s="225">
        <v>7819066</v>
      </c>
      <c r="C12" s="225" t="s">
        <v>1292</v>
      </c>
      <c r="D12" s="225" t="s">
        <v>1293</v>
      </c>
      <c r="E12" s="225" t="s">
        <v>1294</v>
      </c>
      <c r="F12" s="114"/>
      <c r="G12" s="265">
        <v>1</v>
      </c>
      <c r="H12" s="266">
        <v>25000000</v>
      </c>
      <c r="I12" s="266">
        <v>25000000</v>
      </c>
      <c r="J12" s="266">
        <v>25000000</v>
      </c>
      <c r="K12" s="265">
        <v>1</v>
      </c>
      <c r="L12" s="265">
        <v>100</v>
      </c>
      <c r="M12" s="267">
        <f t="shared" si="0"/>
        <v>100</v>
      </c>
      <c r="N12" s="263">
        <f t="shared" si="1"/>
        <v>2500000000</v>
      </c>
      <c r="O12" s="219" t="s">
        <v>2509</v>
      </c>
    </row>
    <row r="13" spans="1:15" ht="17" thickTop="1" thickBot="1">
      <c r="A13" s="225">
        <v>6</v>
      </c>
      <c r="B13" s="225">
        <v>5807728</v>
      </c>
      <c r="C13" s="225" t="s">
        <v>1295</v>
      </c>
      <c r="D13" s="225" t="s">
        <v>1296</v>
      </c>
      <c r="E13" s="225" t="s">
        <v>1297</v>
      </c>
      <c r="F13" s="114"/>
      <c r="G13" s="265">
        <v>1</v>
      </c>
      <c r="H13" s="266">
        <v>16000000</v>
      </c>
      <c r="I13" s="266">
        <v>16000000</v>
      </c>
      <c r="J13" s="266">
        <v>16000000</v>
      </c>
      <c r="K13" s="265">
        <v>1</v>
      </c>
      <c r="L13" s="265">
        <v>100</v>
      </c>
      <c r="M13" s="267">
        <f t="shared" si="0"/>
        <v>100</v>
      </c>
      <c r="N13" s="263">
        <f t="shared" si="1"/>
        <v>1600000000</v>
      </c>
      <c r="O13" s="219" t="s">
        <v>2509</v>
      </c>
    </row>
    <row r="14" spans="1:15" ht="17" thickTop="1" thickBot="1">
      <c r="A14" s="225">
        <v>7</v>
      </c>
      <c r="B14" s="225">
        <v>5807731</v>
      </c>
      <c r="C14" s="225" t="s">
        <v>1298</v>
      </c>
      <c r="D14" s="225" t="s">
        <v>1299</v>
      </c>
      <c r="E14" s="225" t="s">
        <v>1300</v>
      </c>
      <c r="F14" s="265"/>
      <c r="G14" s="265">
        <v>1</v>
      </c>
      <c r="H14" s="266">
        <v>8500000</v>
      </c>
      <c r="I14" s="266">
        <v>8500000</v>
      </c>
      <c r="J14" s="266">
        <v>8500000</v>
      </c>
      <c r="K14" s="265">
        <v>1</v>
      </c>
      <c r="L14" s="265">
        <v>100</v>
      </c>
      <c r="M14" s="267">
        <f t="shared" si="0"/>
        <v>100</v>
      </c>
      <c r="N14" s="263">
        <f t="shared" si="1"/>
        <v>850000000</v>
      </c>
      <c r="O14" s="219" t="s">
        <v>2509</v>
      </c>
    </row>
    <row r="15" spans="1:15" ht="17" thickTop="1" thickBot="1">
      <c r="A15" s="225">
        <v>8</v>
      </c>
      <c r="B15" s="225">
        <v>7027455</v>
      </c>
      <c r="C15" s="225" t="s">
        <v>1301</v>
      </c>
      <c r="D15" s="225" t="s">
        <v>1302</v>
      </c>
      <c r="E15" s="225" t="s">
        <v>1303</v>
      </c>
      <c r="F15" s="265"/>
      <c r="G15" s="265">
        <v>1</v>
      </c>
      <c r="H15" s="266">
        <v>250000</v>
      </c>
      <c r="I15" s="266">
        <v>250000</v>
      </c>
      <c r="J15" s="266">
        <v>250000</v>
      </c>
      <c r="K15" s="265">
        <v>1</v>
      </c>
      <c r="L15" s="265">
        <v>100</v>
      </c>
      <c r="M15" s="267">
        <f t="shared" si="0"/>
        <v>100</v>
      </c>
      <c r="N15" s="263">
        <f t="shared" si="1"/>
        <v>25000000</v>
      </c>
      <c r="O15" s="219" t="s">
        <v>2509</v>
      </c>
    </row>
    <row r="16" spans="1:15" ht="17" thickTop="1" thickBot="1">
      <c r="A16" s="225">
        <v>9</v>
      </c>
      <c r="B16" s="225">
        <v>7819059</v>
      </c>
      <c r="C16" s="225" t="s">
        <v>1304</v>
      </c>
      <c r="D16" s="225" t="s">
        <v>1305</v>
      </c>
      <c r="E16" s="225" t="s">
        <v>1306</v>
      </c>
      <c r="F16" s="265"/>
      <c r="G16" s="265">
        <v>166</v>
      </c>
      <c r="H16" s="266">
        <v>2500000</v>
      </c>
      <c r="I16" s="266">
        <v>2500000</v>
      </c>
      <c r="J16" s="266">
        <v>2500000</v>
      </c>
      <c r="K16" s="265">
        <v>166</v>
      </c>
      <c r="L16" s="265">
        <v>100</v>
      </c>
      <c r="M16" s="267">
        <f t="shared" si="0"/>
        <v>100</v>
      </c>
      <c r="N16" s="263">
        <f t="shared" si="1"/>
        <v>250000000</v>
      </c>
      <c r="O16" s="219" t="s">
        <v>2509</v>
      </c>
    </row>
    <row r="17" spans="1:15" ht="17" thickTop="1" thickBot="1">
      <c r="A17" s="225">
        <v>10</v>
      </c>
      <c r="B17" s="225">
        <v>7027457</v>
      </c>
      <c r="C17" s="225" t="s">
        <v>1307</v>
      </c>
      <c r="D17" s="225" t="s">
        <v>1308</v>
      </c>
      <c r="E17" s="225" t="s">
        <v>1309</v>
      </c>
      <c r="F17" s="265"/>
      <c r="G17" s="265">
        <v>60</v>
      </c>
      <c r="H17" s="266">
        <v>1800000</v>
      </c>
      <c r="I17" s="266">
        <v>1800000</v>
      </c>
      <c r="J17" s="266">
        <v>1800000</v>
      </c>
      <c r="K17" s="265">
        <v>60</v>
      </c>
      <c r="L17" s="265">
        <v>100</v>
      </c>
      <c r="M17" s="267">
        <f t="shared" si="0"/>
        <v>100</v>
      </c>
      <c r="N17" s="263">
        <f t="shared" si="1"/>
        <v>180000000</v>
      </c>
      <c r="O17" s="219" t="s">
        <v>2509</v>
      </c>
    </row>
    <row r="18" spans="1:15" ht="17" thickTop="1" thickBot="1">
      <c r="A18" s="225">
        <v>11</v>
      </c>
      <c r="B18" s="225">
        <v>7027456</v>
      </c>
      <c r="C18" s="225" t="s">
        <v>1310</v>
      </c>
      <c r="D18" s="225" t="s">
        <v>1311</v>
      </c>
      <c r="E18" s="225" t="s">
        <v>1312</v>
      </c>
      <c r="F18" s="265"/>
      <c r="G18" s="265">
        <v>30</v>
      </c>
      <c r="H18" s="266">
        <v>900000</v>
      </c>
      <c r="I18" s="266">
        <v>900000</v>
      </c>
      <c r="J18" s="266">
        <v>900000</v>
      </c>
      <c r="K18" s="265">
        <v>30</v>
      </c>
      <c r="L18" s="265">
        <v>100</v>
      </c>
      <c r="M18" s="267">
        <f t="shared" si="0"/>
        <v>100</v>
      </c>
      <c r="N18" s="263">
        <f t="shared" si="1"/>
        <v>90000000</v>
      </c>
      <c r="O18" s="219" t="s">
        <v>2509</v>
      </c>
    </row>
    <row r="19" spans="1:15" ht="17" thickTop="1" thickBot="1">
      <c r="A19" s="225">
        <v>12</v>
      </c>
      <c r="B19" s="225">
        <v>7120646</v>
      </c>
      <c r="C19" s="225" t="s">
        <v>1313</v>
      </c>
      <c r="D19" s="225" t="s">
        <v>1314</v>
      </c>
      <c r="E19" s="225" t="s">
        <v>1315</v>
      </c>
      <c r="F19" s="265"/>
      <c r="G19" s="265">
        <v>2</v>
      </c>
      <c r="H19" s="266">
        <v>16000000</v>
      </c>
      <c r="I19" s="266">
        <v>16000000</v>
      </c>
      <c r="J19" s="266">
        <v>16000000</v>
      </c>
      <c r="K19" s="265">
        <v>2</v>
      </c>
      <c r="L19" s="265">
        <v>100</v>
      </c>
      <c r="M19" s="267">
        <f t="shared" si="0"/>
        <v>100</v>
      </c>
      <c r="N19" s="263">
        <f t="shared" si="1"/>
        <v>1600000000</v>
      </c>
      <c r="O19" s="219" t="s">
        <v>2509</v>
      </c>
    </row>
    <row r="20" spans="1:15" ht="17" thickTop="1" thickBot="1">
      <c r="A20" s="225">
        <v>13</v>
      </c>
      <c r="B20" s="225">
        <v>7120631</v>
      </c>
      <c r="C20" s="225" t="s">
        <v>1316</v>
      </c>
      <c r="D20" s="225" t="s">
        <v>1317</v>
      </c>
      <c r="E20" s="225" t="s">
        <v>1318</v>
      </c>
      <c r="F20" s="265"/>
      <c r="G20" s="265">
        <v>30</v>
      </c>
      <c r="H20" s="266">
        <v>900000</v>
      </c>
      <c r="I20" s="266">
        <v>900000</v>
      </c>
      <c r="J20" s="266">
        <v>900000</v>
      </c>
      <c r="K20" s="265">
        <v>30</v>
      </c>
      <c r="L20" s="265">
        <v>100</v>
      </c>
      <c r="M20" s="267">
        <f t="shared" si="0"/>
        <v>100</v>
      </c>
      <c r="N20" s="263">
        <f t="shared" si="1"/>
        <v>90000000</v>
      </c>
      <c r="O20" s="219" t="s">
        <v>2509</v>
      </c>
    </row>
    <row r="21" spans="1:15" ht="17" thickTop="1" thickBot="1">
      <c r="A21" s="225">
        <v>14</v>
      </c>
      <c r="B21" s="225">
        <v>7120627</v>
      </c>
      <c r="C21" s="225" t="s">
        <v>1319</v>
      </c>
      <c r="D21" s="225" t="s">
        <v>1320</v>
      </c>
      <c r="E21" s="225" t="s">
        <v>1321</v>
      </c>
      <c r="F21" s="265"/>
      <c r="G21" s="265">
        <v>1</v>
      </c>
      <c r="H21" s="266">
        <v>250000</v>
      </c>
      <c r="I21" s="266">
        <v>250000</v>
      </c>
      <c r="J21" s="266">
        <v>250000</v>
      </c>
      <c r="K21" s="265">
        <v>1</v>
      </c>
      <c r="L21" s="265">
        <v>100</v>
      </c>
      <c r="M21" s="267">
        <f t="shared" si="0"/>
        <v>100</v>
      </c>
      <c r="N21" s="263">
        <f t="shared" si="1"/>
        <v>25000000</v>
      </c>
      <c r="O21" s="219" t="s">
        <v>2509</v>
      </c>
    </row>
    <row r="22" spans="1:15" ht="17" thickTop="1" thickBot="1">
      <c r="A22" s="225">
        <v>15</v>
      </c>
      <c r="B22" s="225">
        <v>7120629</v>
      </c>
      <c r="C22" s="225" t="s">
        <v>1322</v>
      </c>
      <c r="D22" s="225" t="s">
        <v>1323</v>
      </c>
      <c r="E22" s="225" t="s">
        <v>1324</v>
      </c>
      <c r="F22" s="265"/>
      <c r="G22" s="265">
        <v>60</v>
      </c>
      <c r="H22" s="266">
        <v>1800000</v>
      </c>
      <c r="I22" s="266">
        <v>1800000</v>
      </c>
      <c r="J22" s="266">
        <v>1800000</v>
      </c>
      <c r="K22" s="265">
        <v>60</v>
      </c>
      <c r="L22" s="265">
        <v>100</v>
      </c>
      <c r="M22" s="267">
        <f t="shared" si="0"/>
        <v>100</v>
      </c>
      <c r="N22" s="263">
        <f t="shared" si="1"/>
        <v>180000000</v>
      </c>
      <c r="O22" s="219" t="s">
        <v>2509</v>
      </c>
    </row>
    <row r="23" spans="1:15" ht="17" thickTop="1" thickBot="1">
      <c r="A23" s="225">
        <v>16</v>
      </c>
      <c r="B23" s="225">
        <v>6969010</v>
      </c>
      <c r="C23" s="225" t="s">
        <v>1325</v>
      </c>
      <c r="D23" s="225" t="s">
        <v>1326</v>
      </c>
      <c r="E23" s="225" t="s">
        <v>1327</v>
      </c>
      <c r="F23" s="265"/>
      <c r="G23" s="265">
        <v>2</v>
      </c>
      <c r="H23" s="266">
        <v>16000000</v>
      </c>
      <c r="I23" s="266">
        <v>16000000</v>
      </c>
      <c r="J23" s="266">
        <v>16000000</v>
      </c>
      <c r="K23" s="265">
        <v>2</v>
      </c>
      <c r="L23" s="265">
        <v>100</v>
      </c>
      <c r="M23" s="267">
        <f t="shared" si="0"/>
        <v>100</v>
      </c>
      <c r="N23" s="263">
        <f t="shared" si="1"/>
        <v>1600000000</v>
      </c>
      <c r="O23" s="219" t="s">
        <v>2509</v>
      </c>
    </row>
    <row r="24" spans="1:15" ht="17" thickTop="1" thickBot="1">
      <c r="A24" s="225">
        <v>17</v>
      </c>
      <c r="B24" s="225">
        <v>6969002</v>
      </c>
      <c r="C24" s="225" t="s">
        <v>1328</v>
      </c>
      <c r="D24" s="225" t="s">
        <v>1329</v>
      </c>
      <c r="E24" s="225" t="s">
        <v>1330</v>
      </c>
      <c r="F24" s="265"/>
      <c r="G24" s="265">
        <v>1</v>
      </c>
      <c r="H24" s="266">
        <v>5000000</v>
      </c>
      <c r="I24" s="266">
        <v>4942509</v>
      </c>
      <c r="J24" s="266">
        <v>4942509</v>
      </c>
      <c r="K24" s="265">
        <v>1</v>
      </c>
      <c r="L24" s="265">
        <v>100</v>
      </c>
      <c r="M24" s="267">
        <f t="shared" si="0"/>
        <v>98.850179999999995</v>
      </c>
      <c r="N24" s="263">
        <f t="shared" si="1"/>
        <v>500000000</v>
      </c>
      <c r="O24" s="219" t="s">
        <v>2509</v>
      </c>
    </row>
    <row r="25" spans="1:15" ht="17" thickTop="1" thickBot="1">
      <c r="A25" s="225">
        <v>18</v>
      </c>
      <c r="B25" s="225">
        <v>6969004</v>
      </c>
      <c r="C25" s="225" t="s">
        <v>1331</v>
      </c>
      <c r="D25" s="225" t="s">
        <v>1332</v>
      </c>
      <c r="E25" s="225" t="s">
        <v>1333</v>
      </c>
      <c r="F25" s="265"/>
      <c r="G25" s="265">
        <v>1</v>
      </c>
      <c r="H25" s="266">
        <v>3500000</v>
      </c>
      <c r="I25" s="266">
        <v>3500000</v>
      </c>
      <c r="J25" s="266">
        <v>3500000</v>
      </c>
      <c r="K25" s="265">
        <v>1</v>
      </c>
      <c r="L25" s="265">
        <v>100</v>
      </c>
      <c r="M25" s="267">
        <f t="shared" si="0"/>
        <v>100</v>
      </c>
      <c r="N25" s="263">
        <f t="shared" si="1"/>
        <v>350000000</v>
      </c>
      <c r="O25" s="219" t="s">
        <v>2509</v>
      </c>
    </row>
    <row r="26" spans="1:15" ht="17" thickTop="1" thickBot="1">
      <c r="A26" s="225">
        <v>19</v>
      </c>
      <c r="B26" s="225">
        <v>6969012</v>
      </c>
      <c r="C26" s="225" t="s">
        <v>1334</v>
      </c>
      <c r="D26" s="225" t="s">
        <v>1335</v>
      </c>
      <c r="E26" s="225" t="s">
        <v>1336</v>
      </c>
      <c r="F26" s="265"/>
      <c r="G26" s="265">
        <v>1</v>
      </c>
      <c r="H26" s="266">
        <v>250000</v>
      </c>
      <c r="I26" s="266">
        <v>250000</v>
      </c>
      <c r="J26" s="266">
        <v>250000</v>
      </c>
      <c r="K26" s="265">
        <v>1</v>
      </c>
      <c r="L26" s="265">
        <v>100</v>
      </c>
      <c r="M26" s="267">
        <f t="shared" si="0"/>
        <v>100</v>
      </c>
      <c r="N26" s="263">
        <f t="shared" si="1"/>
        <v>25000000</v>
      </c>
      <c r="O26" s="219" t="s">
        <v>2509</v>
      </c>
    </row>
    <row r="27" spans="1:15" ht="17" thickTop="1" thickBot="1">
      <c r="A27" s="225">
        <v>20</v>
      </c>
      <c r="B27" s="225">
        <v>6969007</v>
      </c>
      <c r="C27" s="225" t="s">
        <v>1337</v>
      </c>
      <c r="D27" s="225" t="s">
        <v>1338</v>
      </c>
      <c r="E27" s="225" t="s">
        <v>1339</v>
      </c>
      <c r="F27" s="265"/>
      <c r="G27" s="265">
        <v>60</v>
      </c>
      <c r="H27" s="266">
        <v>1800000</v>
      </c>
      <c r="I27" s="266">
        <v>1800000</v>
      </c>
      <c r="J27" s="266">
        <v>1800000</v>
      </c>
      <c r="K27" s="265">
        <v>60</v>
      </c>
      <c r="L27" s="265">
        <v>100</v>
      </c>
      <c r="M27" s="267">
        <f t="shared" si="0"/>
        <v>100</v>
      </c>
      <c r="N27" s="263">
        <f t="shared" si="1"/>
        <v>180000000</v>
      </c>
      <c r="O27" s="219" t="s">
        <v>2509</v>
      </c>
    </row>
    <row r="28" spans="1:15" ht="17" thickTop="1" thickBot="1">
      <c r="A28" s="225">
        <v>21</v>
      </c>
      <c r="B28" s="225">
        <v>710228</v>
      </c>
      <c r="C28" s="225" t="s">
        <v>1340</v>
      </c>
      <c r="D28" s="225" t="s">
        <v>1341</v>
      </c>
      <c r="E28" s="225" t="s">
        <v>1342</v>
      </c>
      <c r="F28" s="265"/>
      <c r="G28" s="265">
        <v>2</v>
      </c>
      <c r="H28" s="266">
        <v>16000000</v>
      </c>
      <c r="I28" s="266">
        <v>16000000</v>
      </c>
      <c r="J28" s="266">
        <v>10000000</v>
      </c>
      <c r="K28" s="265">
        <v>2</v>
      </c>
      <c r="L28" s="265">
        <v>100</v>
      </c>
      <c r="M28" s="267">
        <f t="shared" si="0"/>
        <v>62.5</v>
      </c>
      <c r="N28" s="263">
        <f t="shared" si="1"/>
        <v>1600000000</v>
      </c>
      <c r="O28" s="219" t="s">
        <v>2509</v>
      </c>
    </row>
    <row r="29" spans="1:15" ht="17" thickTop="1" thickBot="1">
      <c r="A29" s="225">
        <v>22</v>
      </c>
      <c r="B29" s="225"/>
      <c r="C29" s="225" t="s">
        <v>1343</v>
      </c>
      <c r="D29" s="225" t="s">
        <v>1344</v>
      </c>
      <c r="E29" s="225" t="s">
        <v>1345</v>
      </c>
      <c r="F29" s="265"/>
      <c r="G29" s="265">
        <v>2</v>
      </c>
      <c r="H29" s="266">
        <v>16000000</v>
      </c>
      <c r="I29" s="266">
        <v>16000000</v>
      </c>
      <c r="J29" s="266">
        <v>16000000</v>
      </c>
      <c r="K29" s="265">
        <v>2</v>
      </c>
      <c r="L29" s="265">
        <v>100</v>
      </c>
      <c r="M29" s="267">
        <f t="shared" si="0"/>
        <v>100</v>
      </c>
      <c r="N29" s="263">
        <f t="shared" si="1"/>
        <v>1600000000</v>
      </c>
      <c r="O29" s="219" t="s">
        <v>2509</v>
      </c>
    </row>
    <row r="30" spans="1:15" ht="17" thickTop="1" thickBot="1">
      <c r="A30" s="225">
        <v>23</v>
      </c>
      <c r="B30" s="225">
        <v>7033160</v>
      </c>
      <c r="C30" s="225" t="s">
        <v>1346</v>
      </c>
      <c r="D30" s="225" t="s">
        <v>1347</v>
      </c>
      <c r="E30" s="225" t="s">
        <v>1348</v>
      </c>
      <c r="F30" s="265"/>
      <c r="G30" s="265">
        <v>1</v>
      </c>
      <c r="H30" s="266">
        <v>250000</v>
      </c>
      <c r="I30" s="266">
        <v>250000</v>
      </c>
      <c r="J30" s="266">
        <v>250000</v>
      </c>
      <c r="K30" s="265">
        <v>1</v>
      </c>
      <c r="L30" s="265">
        <v>100</v>
      </c>
      <c r="M30" s="267">
        <f t="shared" si="0"/>
        <v>100</v>
      </c>
      <c r="N30" s="263">
        <f t="shared" si="1"/>
        <v>25000000</v>
      </c>
      <c r="O30" s="219" t="s">
        <v>2509</v>
      </c>
    </row>
    <row r="31" spans="1:15" ht="17" thickTop="1" thickBot="1">
      <c r="A31" s="225">
        <v>24</v>
      </c>
      <c r="B31" s="225">
        <v>7033156</v>
      </c>
      <c r="C31" s="225" t="s">
        <v>1349</v>
      </c>
      <c r="D31" s="225" t="s">
        <v>1350</v>
      </c>
      <c r="E31" s="225" t="s">
        <v>1351</v>
      </c>
      <c r="F31" s="265"/>
      <c r="G31" s="265">
        <v>1</v>
      </c>
      <c r="H31" s="266">
        <v>250000</v>
      </c>
      <c r="I31" s="266">
        <v>250000</v>
      </c>
      <c r="J31" s="266">
        <v>250000</v>
      </c>
      <c r="K31" s="265">
        <v>1</v>
      </c>
      <c r="L31" s="265">
        <v>100</v>
      </c>
      <c r="M31" s="267">
        <f t="shared" si="0"/>
        <v>100</v>
      </c>
      <c r="N31" s="263">
        <f t="shared" si="1"/>
        <v>25000000</v>
      </c>
      <c r="O31" s="219" t="s">
        <v>2509</v>
      </c>
    </row>
    <row r="32" spans="1:15" ht="17" thickTop="1" thickBot="1">
      <c r="A32" s="225">
        <v>25</v>
      </c>
      <c r="B32" s="225">
        <v>7033158</v>
      </c>
      <c r="C32" s="225" t="s">
        <v>1352</v>
      </c>
      <c r="D32" s="225" t="s">
        <v>1353</v>
      </c>
      <c r="E32" s="225" t="s">
        <v>1354</v>
      </c>
      <c r="F32" s="265"/>
      <c r="G32" s="265">
        <v>60</v>
      </c>
      <c r="H32" s="266">
        <v>1800000</v>
      </c>
      <c r="I32" s="266">
        <v>1800000</v>
      </c>
      <c r="J32" s="266">
        <v>1800000</v>
      </c>
      <c r="K32" s="265">
        <v>60</v>
      </c>
      <c r="L32" s="265">
        <v>100</v>
      </c>
      <c r="M32" s="267">
        <f t="shared" si="0"/>
        <v>100</v>
      </c>
      <c r="N32" s="263">
        <f t="shared" si="1"/>
        <v>180000000</v>
      </c>
      <c r="O32" s="219" t="s">
        <v>2509</v>
      </c>
    </row>
    <row r="33" spans="1:15" ht="17" thickTop="1" thickBot="1">
      <c r="A33" s="225">
        <v>26</v>
      </c>
      <c r="B33" s="225">
        <v>7033154</v>
      </c>
      <c r="C33" s="225" t="s">
        <v>1355</v>
      </c>
      <c r="D33" s="225" t="s">
        <v>1356</v>
      </c>
      <c r="E33" s="225" t="s">
        <v>1357</v>
      </c>
      <c r="F33" s="265"/>
      <c r="G33" s="265">
        <v>60</v>
      </c>
      <c r="H33" s="266">
        <v>1800000</v>
      </c>
      <c r="I33" s="266">
        <v>1800000</v>
      </c>
      <c r="J33" s="266">
        <v>1800000</v>
      </c>
      <c r="K33" s="265">
        <v>60</v>
      </c>
      <c r="L33" s="265">
        <v>100</v>
      </c>
      <c r="M33" s="267">
        <f t="shared" si="0"/>
        <v>100</v>
      </c>
      <c r="N33" s="263">
        <f t="shared" si="1"/>
        <v>180000000</v>
      </c>
      <c r="O33" s="219" t="s">
        <v>2509</v>
      </c>
    </row>
    <row r="34" spans="1:15" ht="17" thickTop="1" thickBot="1">
      <c r="A34" s="225">
        <v>27</v>
      </c>
      <c r="B34" s="225">
        <v>6860710</v>
      </c>
      <c r="C34" s="225" t="s">
        <v>1358</v>
      </c>
      <c r="D34" s="225" t="s">
        <v>1359</v>
      </c>
      <c r="E34" s="225" t="s">
        <v>1360</v>
      </c>
      <c r="F34" s="265"/>
      <c r="G34" s="265">
        <v>2</v>
      </c>
      <c r="H34" s="266">
        <v>16000000</v>
      </c>
      <c r="I34" s="266">
        <v>16000000</v>
      </c>
      <c r="J34" s="266">
        <v>16000000</v>
      </c>
      <c r="K34" s="265">
        <v>2</v>
      </c>
      <c r="L34" s="265">
        <v>100</v>
      </c>
      <c r="M34" s="267">
        <f t="shared" si="0"/>
        <v>100</v>
      </c>
      <c r="N34" s="263">
        <f t="shared" si="1"/>
        <v>1600000000</v>
      </c>
      <c r="O34" s="219" t="s">
        <v>2509</v>
      </c>
    </row>
    <row r="35" spans="1:15" ht="17" thickTop="1" thickBot="1">
      <c r="A35" s="225">
        <v>28</v>
      </c>
      <c r="B35" s="225">
        <v>6860707</v>
      </c>
      <c r="C35" s="225" t="s">
        <v>1361</v>
      </c>
      <c r="D35" s="225" t="s">
        <v>1362</v>
      </c>
      <c r="E35" s="225" t="s">
        <v>1363</v>
      </c>
      <c r="F35" s="265"/>
      <c r="G35" s="265">
        <v>2</v>
      </c>
      <c r="H35" s="266">
        <v>16000000</v>
      </c>
      <c r="I35" s="266">
        <v>16000000</v>
      </c>
      <c r="J35" s="266">
        <v>16000000</v>
      </c>
      <c r="K35" s="265">
        <v>2</v>
      </c>
      <c r="L35" s="265">
        <v>100</v>
      </c>
      <c r="M35" s="267">
        <f t="shared" si="0"/>
        <v>100</v>
      </c>
      <c r="N35" s="263">
        <f t="shared" si="1"/>
        <v>1600000000</v>
      </c>
      <c r="O35" s="219" t="s">
        <v>2509</v>
      </c>
    </row>
    <row r="36" spans="1:15" ht="17" thickTop="1" thickBot="1">
      <c r="A36" s="225">
        <v>29</v>
      </c>
      <c r="B36" s="225">
        <v>5899731</v>
      </c>
      <c r="C36" s="225" t="s">
        <v>1364</v>
      </c>
      <c r="D36" s="225" t="s">
        <v>1365</v>
      </c>
      <c r="E36" s="225" t="s">
        <v>1366</v>
      </c>
      <c r="F36" s="265"/>
      <c r="G36" s="265">
        <v>1</v>
      </c>
      <c r="H36" s="266">
        <v>3500000</v>
      </c>
      <c r="I36" s="266">
        <v>3500000</v>
      </c>
      <c r="J36" s="266">
        <v>3500000</v>
      </c>
      <c r="K36" s="265">
        <v>1</v>
      </c>
      <c r="L36" s="265">
        <v>100</v>
      </c>
      <c r="M36" s="267">
        <f t="shared" si="0"/>
        <v>100</v>
      </c>
      <c r="N36" s="263">
        <f t="shared" si="1"/>
        <v>350000000</v>
      </c>
      <c r="O36" s="219" t="s">
        <v>2509</v>
      </c>
    </row>
    <row r="37" spans="1:15" ht="17" thickTop="1" thickBot="1">
      <c r="A37" s="225">
        <v>30</v>
      </c>
      <c r="B37" s="225">
        <v>5899729</v>
      </c>
      <c r="C37" s="225" t="s">
        <v>1367</v>
      </c>
      <c r="D37" s="225" t="s">
        <v>1368</v>
      </c>
      <c r="E37" s="225" t="s">
        <v>1369</v>
      </c>
      <c r="F37" s="265"/>
      <c r="G37" s="265">
        <v>1</v>
      </c>
      <c r="H37" s="266">
        <v>3500000</v>
      </c>
      <c r="I37" s="266">
        <v>3500000</v>
      </c>
      <c r="J37" s="266">
        <v>3500000</v>
      </c>
      <c r="K37" s="265">
        <v>1</v>
      </c>
      <c r="L37" s="265">
        <v>100</v>
      </c>
      <c r="M37" s="267">
        <f t="shared" si="0"/>
        <v>100</v>
      </c>
      <c r="N37" s="263">
        <f t="shared" si="1"/>
        <v>350000000</v>
      </c>
      <c r="O37" s="219" t="s">
        <v>2509</v>
      </c>
    </row>
    <row r="38" spans="1:15" ht="17" thickTop="1" thickBot="1">
      <c r="A38" s="225">
        <v>31</v>
      </c>
      <c r="B38" s="225">
        <v>5899727</v>
      </c>
      <c r="C38" s="225" t="s">
        <v>1370</v>
      </c>
      <c r="D38" s="225" t="s">
        <v>1371</v>
      </c>
      <c r="E38" s="225" t="s">
        <v>1372</v>
      </c>
      <c r="F38" s="265"/>
      <c r="G38" s="265">
        <v>1</v>
      </c>
      <c r="H38" s="266">
        <v>3500000</v>
      </c>
      <c r="I38" s="266">
        <v>3500000</v>
      </c>
      <c r="J38" s="266">
        <v>3500000</v>
      </c>
      <c r="K38" s="265">
        <v>1</v>
      </c>
      <c r="L38" s="265">
        <v>100</v>
      </c>
      <c r="M38" s="267">
        <f t="shared" si="0"/>
        <v>100</v>
      </c>
      <c r="N38" s="263">
        <f t="shared" si="1"/>
        <v>350000000</v>
      </c>
      <c r="O38" s="219" t="s">
        <v>2509</v>
      </c>
    </row>
    <row r="39" spans="1:15" ht="17" thickTop="1" thickBot="1">
      <c r="A39" s="225">
        <v>32</v>
      </c>
      <c r="B39" s="225">
        <v>6860714</v>
      </c>
      <c r="C39" s="225" t="s">
        <v>1373</v>
      </c>
      <c r="D39" s="225" t="s">
        <v>1374</v>
      </c>
      <c r="E39" s="225" t="s">
        <v>1375</v>
      </c>
      <c r="F39" s="265"/>
      <c r="G39" s="265">
        <v>1</v>
      </c>
      <c r="H39" s="266">
        <v>250000</v>
      </c>
      <c r="I39" s="266">
        <v>250000</v>
      </c>
      <c r="J39" s="266">
        <v>250000</v>
      </c>
      <c r="K39" s="265">
        <v>1</v>
      </c>
      <c r="L39" s="265">
        <v>100</v>
      </c>
      <c r="M39" s="267">
        <f t="shared" si="0"/>
        <v>100</v>
      </c>
      <c r="N39" s="263">
        <f t="shared" si="1"/>
        <v>25000000</v>
      </c>
      <c r="O39" s="219" t="s">
        <v>2509</v>
      </c>
    </row>
    <row r="40" spans="1:15" ht="17" thickTop="1" thickBot="1">
      <c r="A40" s="225">
        <v>33</v>
      </c>
      <c r="B40" s="225">
        <v>7120551</v>
      </c>
      <c r="C40" s="225" t="s">
        <v>1376</v>
      </c>
      <c r="D40" s="225" t="s">
        <v>1377</v>
      </c>
      <c r="E40" s="225" t="s">
        <v>1378</v>
      </c>
      <c r="F40" s="265"/>
      <c r="G40" s="265">
        <v>2</v>
      </c>
      <c r="H40" s="266">
        <v>16000000</v>
      </c>
      <c r="I40" s="266">
        <v>16000000</v>
      </c>
      <c r="J40" s="266">
        <v>16000000</v>
      </c>
      <c r="K40" s="265">
        <v>2</v>
      </c>
      <c r="L40" s="265">
        <v>100</v>
      </c>
      <c r="M40" s="267">
        <f t="shared" si="0"/>
        <v>100</v>
      </c>
      <c r="N40" s="263">
        <f t="shared" si="1"/>
        <v>1600000000</v>
      </c>
      <c r="O40" s="219" t="s">
        <v>2509</v>
      </c>
    </row>
    <row r="41" spans="1:15" ht="17" thickTop="1" thickBot="1">
      <c r="A41" s="225">
        <v>34</v>
      </c>
      <c r="B41" s="225">
        <v>7120560</v>
      </c>
      <c r="C41" s="225" t="s">
        <v>1379</v>
      </c>
      <c r="D41" s="225" t="s">
        <v>1380</v>
      </c>
      <c r="E41" s="225" t="s">
        <v>1381</v>
      </c>
      <c r="F41" s="265"/>
      <c r="G41" s="265">
        <v>1</v>
      </c>
      <c r="H41" s="266">
        <v>250000</v>
      </c>
      <c r="I41" s="266">
        <v>250000</v>
      </c>
      <c r="J41" s="266">
        <v>250000</v>
      </c>
      <c r="K41" s="265">
        <v>1</v>
      </c>
      <c r="L41" s="265">
        <v>100</v>
      </c>
      <c r="M41" s="267">
        <f t="shared" si="0"/>
        <v>100</v>
      </c>
      <c r="N41" s="263">
        <f t="shared" si="1"/>
        <v>25000000</v>
      </c>
      <c r="O41" s="219" t="s">
        <v>2509</v>
      </c>
    </row>
    <row r="42" spans="1:15" ht="17" thickTop="1" thickBot="1">
      <c r="A42" s="225">
        <v>35</v>
      </c>
      <c r="B42" s="225">
        <v>7120558</v>
      </c>
      <c r="C42" s="225" t="s">
        <v>1382</v>
      </c>
      <c r="D42" s="225" t="s">
        <v>1383</v>
      </c>
      <c r="E42" s="225" t="s">
        <v>1384</v>
      </c>
      <c r="F42" s="265"/>
      <c r="G42" s="265">
        <v>30</v>
      </c>
      <c r="H42" s="266">
        <v>900000</v>
      </c>
      <c r="I42" s="266">
        <v>900000</v>
      </c>
      <c r="J42" s="266">
        <v>900000</v>
      </c>
      <c r="K42" s="265">
        <v>30</v>
      </c>
      <c r="L42" s="265">
        <v>100</v>
      </c>
      <c r="M42" s="267">
        <f t="shared" si="0"/>
        <v>100</v>
      </c>
      <c r="N42" s="263">
        <f t="shared" si="1"/>
        <v>90000000</v>
      </c>
      <c r="O42" s="219" t="s">
        <v>2509</v>
      </c>
    </row>
    <row r="43" spans="1:15" ht="17" thickTop="1" thickBot="1">
      <c r="A43" s="225">
        <v>36</v>
      </c>
      <c r="B43" s="225">
        <v>7120556</v>
      </c>
      <c r="C43" s="225" t="s">
        <v>1385</v>
      </c>
      <c r="D43" s="225" t="s">
        <v>1386</v>
      </c>
      <c r="E43" s="225" t="s">
        <v>1387</v>
      </c>
      <c r="F43" s="225"/>
      <c r="G43" s="265">
        <v>60</v>
      </c>
      <c r="H43" s="266">
        <v>1800000</v>
      </c>
      <c r="I43" s="266">
        <v>1800000</v>
      </c>
      <c r="J43" s="266">
        <v>1800000</v>
      </c>
      <c r="K43" s="265">
        <v>60</v>
      </c>
      <c r="L43" s="265">
        <v>100</v>
      </c>
      <c r="M43" s="267">
        <f t="shared" si="0"/>
        <v>100</v>
      </c>
      <c r="N43" s="263">
        <f t="shared" si="1"/>
        <v>180000000</v>
      </c>
      <c r="O43" s="219" t="s">
        <v>2509</v>
      </c>
    </row>
    <row r="44" spans="1:15" ht="17" thickTop="1" thickBot="1">
      <c r="A44" s="225">
        <v>37</v>
      </c>
      <c r="B44" s="225">
        <v>6860703</v>
      </c>
      <c r="C44" s="225" t="s">
        <v>1388</v>
      </c>
      <c r="D44" s="225" t="s">
        <v>1389</v>
      </c>
      <c r="E44" s="225" t="s">
        <v>1390</v>
      </c>
      <c r="F44" s="265"/>
      <c r="G44" s="265">
        <v>1</v>
      </c>
      <c r="H44" s="266">
        <v>250000</v>
      </c>
      <c r="I44" s="266">
        <v>2500020</v>
      </c>
      <c r="J44" s="266">
        <v>250000</v>
      </c>
      <c r="K44" s="265">
        <v>1</v>
      </c>
      <c r="L44" s="265">
        <v>100</v>
      </c>
      <c r="M44" s="267">
        <f t="shared" si="0"/>
        <v>100</v>
      </c>
      <c r="N44" s="263">
        <f t="shared" si="1"/>
        <v>25000000</v>
      </c>
      <c r="O44" s="219" t="s">
        <v>2509</v>
      </c>
    </row>
    <row r="45" spans="1:15" ht="17" thickTop="1" thickBot="1">
      <c r="A45" s="225">
        <v>38</v>
      </c>
      <c r="B45" s="225">
        <v>6860716</v>
      </c>
      <c r="C45" s="225" t="s">
        <v>1391</v>
      </c>
      <c r="D45" s="225" t="s">
        <v>1392</v>
      </c>
      <c r="E45" s="225" t="s">
        <v>1393</v>
      </c>
      <c r="F45" s="265"/>
      <c r="G45" s="265">
        <v>60</v>
      </c>
      <c r="H45" s="266">
        <v>1800000</v>
      </c>
      <c r="I45" s="266">
        <v>1800000</v>
      </c>
      <c r="J45" s="266">
        <v>1800000</v>
      </c>
      <c r="K45" s="265">
        <v>60</v>
      </c>
      <c r="L45" s="265">
        <v>100</v>
      </c>
      <c r="M45" s="267">
        <f t="shared" si="0"/>
        <v>100</v>
      </c>
      <c r="N45" s="263">
        <f t="shared" si="1"/>
        <v>180000000</v>
      </c>
      <c r="O45" s="219" t="s">
        <v>2509</v>
      </c>
    </row>
    <row r="46" spans="1:15" ht="17" thickTop="1" thickBot="1">
      <c r="A46" s="225">
        <v>39</v>
      </c>
      <c r="B46" s="225">
        <v>6860705</v>
      </c>
      <c r="C46" s="225" t="s">
        <v>1394</v>
      </c>
      <c r="D46" s="225" t="s">
        <v>1395</v>
      </c>
      <c r="E46" s="225" t="s">
        <v>1396</v>
      </c>
      <c r="F46" s="265"/>
      <c r="G46" s="265">
        <v>60</v>
      </c>
      <c r="H46" s="266">
        <v>1800000</v>
      </c>
      <c r="I46" s="266">
        <v>1800000</v>
      </c>
      <c r="J46" s="266">
        <v>1800000</v>
      </c>
      <c r="K46" s="265">
        <v>60</v>
      </c>
      <c r="L46" s="265">
        <v>100</v>
      </c>
      <c r="M46" s="267">
        <f t="shared" si="0"/>
        <v>100</v>
      </c>
      <c r="N46" s="263">
        <f t="shared" si="1"/>
        <v>180000000</v>
      </c>
      <c r="O46" s="219" t="s">
        <v>2509</v>
      </c>
    </row>
    <row r="47" spans="1:15" ht="17" thickTop="1" thickBot="1">
      <c r="A47" s="114"/>
      <c r="B47" s="114"/>
      <c r="C47" s="265"/>
      <c r="D47" s="265"/>
      <c r="E47" s="114" t="s">
        <v>524</v>
      </c>
      <c r="F47" s="265"/>
      <c r="G47" s="114">
        <f>SUM(G10:G46)</f>
        <v>768</v>
      </c>
      <c r="H47" s="269">
        <f>SUM(H10:H46)</f>
        <v>204100000</v>
      </c>
      <c r="I47" s="269">
        <f>SUM(I10:I46)</f>
        <v>206292529</v>
      </c>
      <c r="J47" s="269">
        <f>SUM(J10:J46)</f>
        <v>198042509</v>
      </c>
      <c r="K47" s="114">
        <f>SUM(K10:K46)</f>
        <v>768</v>
      </c>
      <c r="L47" s="270">
        <f>+N47/H47</f>
        <v>100</v>
      </c>
      <c r="M47" s="277">
        <f t="shared" si="0"/>
        <v>97.032096521313079</v>
      </c>
      <c r="N47" s="271">
        <f>SUM(N10:N46)</f>
        <v>20410000000</v>
      </c>
      <c r="O47" s="219" t="s">
        <v>2509</v>
      </c>
    </row>
    <row r="48" spans="1:15" ht="17" thickTop="1" thickBot="1">
      <c r="A48" s="224" t="s">
        <v>1397</v>
      </c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O48" s="219" t="s">
        <v>2509</v>
      </c>
    </row>
    <row r="49" spans="1:15" ht="17" thickTop="1" thickBot="1">
      <c r="A49" s="225">
        <v>40</v>
      </c>
      <c r="B49" s="265">
        <v>7070157</v>
      </c>
      <c r="C49" s="225" t="s">
        <v>1398</v>
      </c>
      <c r="D49" s="225" t="s">
        <v>1399</v>
      </c>
      <c r="E49" s="225" t="s">
        <v>1400</v>
      </c>
      <c r="F49" s="113"/>
      <c r="G49" s="265">
        <v>1</v>
      </c>
      <c r="H49" s="266">
        <v>35000000</v>
      </c>
      <c r="I49" s="266">
        <v>25000000</v>
      </c>
      <c r="J49" s="266">
        <v>35000000</v>
      </c>
      <c r="K49" s="265">
        <v>1</v>
      </c>
      <c r="L49" s="265">
        <v>100</v>
      </c>
      <c r="M49" s="267">
        <f>+J49/H49*100</f>
        <v>100</v>
      </c>
      <c r="N49" s="263">
        <f>+L49*H49</f>
        <v>3500000000</v>
      </c>
      <c r="O49" s="219" t="s">
        <v>2509</v>
      </c>
    </row>
    <row r="50" spans="1:15" ht="17" thickTop="1" thickBot="1">
      <c r="A50" s="114"/>
      <c r="B50" s="114"/>
      <c r="C50" s="265"/>
      <c r="D50" s="265"/>
      <c r="E50" s="114" t="s">
        <v>534</v>
      </c>
      <c r="F50" s="265"/>
      <c r="G50" s="114">
        <f>SUM(G49)</f>
        <v>1</v>
      </c>
      <c r="H50" s="269">
        <f>SUM(H49)</f>
        <v>35000000</v>
      </c>
      <c r="I50" s="269">
        <f>SUM(I49)</f>
        <v>25000000</v>
      </c>
      <c r="J50" s="269">
        <f>SUM(J49)</f>
        <v>35000000</v>
      </c>
      <c r="K50" s="269">
        <f>SUM(K49)</f>
        <v>1</v>
      </c>
      <c r="L50" s="270">
        <f>+N50/H50</f>
        <v>100</v>
      </c>
      <c r="M50" s="270">
        <f>+J50/H50*100</f>
        <v>100</v>
      </c>
      <c r="N50" s="271">
        <f>SUM(N49)</f>
        <v>3500000000</v>
      </c>
      <c r="O50" s="219" t="s">
        <v>2509</v>
      </c>
    </row>
    <row r="51" spans="1:15" ht="17" thickTop="1" thickBot="1">
      <c r="A51" s="224" t="s">
        <v>251</v>
      </c>
      <c r="B51" s="224"/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/>
      <c r="N51" s="263"/>
      <c r="O51" s="219" t="s">
        <v>2509</v>
      </c>
    </row>
    <row r="52" spans="1:15" ht="17" thickTop="1" thickBot="1">
      <c r="A52" s="225">
        <v>41</v>
      </c>
      <c r="B52" s="265">
        <v>6637671</v>
      </c>
      <c r="C52" s="225" t="s">
        <v>1401</v>
      </c>
      <c r="D52" s="225" t="s">
        <v>1402</v>
      </c>
      <c r="E52" s="225" t="s">
        <v>1403</v>
      </c>
      <c r="F52" s="113"/>
      <c r="G52" s="265">
        <v>1</v>
      </c>
      <c r="H52" s="266">
        <v>6000000</v>
      </c>
      <c r="I52" s="266">
        <v>6000000</v>
      </c>
      <c r="J52" s="266">
        <v>6000000</v>
      </c>
      <c r="K52" s="265"/>
      <c r="L52" s="265">
        <v>100</v>
      </c>
      <c r="M52" s="267">
        <f>+J52/H52*100</f>
        <v>100</v>
      </c>
      <c r="N52" s="263">
        <f>+L52*H52</f>
        <v>600000000</v>
      </c>
      <c r="O52" s="219" t="s">
        <v>2509</v>
      </c>
    </row>
    <row r="53" spans="1:15" ht="17" thickTop="1" thickBot="1">
      <c r="A53" s="225">
        <v>42</v>
      </c>
      <c r="B53" s="265">
        <v>6880977</v>
      </c>
      <c r="C53" s="225" t="s">
        <v>1404</v>
      </c>
      <c r="D53" s="225" t="s">
        <v>1405</v>
      </c>
      <c r="E53" s="225" t="s">
        <v>1406</v>
      </c>
      <c r="F53" s="113"/>
      <c r="G53" s="265">
        <v>1</v>
      </c>
      <c r="H53" s="266">
        <v>55000000</v>
      </c>
      <c r="I53" s="266">
        <v>54137431</v>
      </c>
      <c r="J53" s="266">
        <v>54137431</v>
      </c>
      <c r="K53" s="265">
        <v>1</v>
      </c>
      <c r="L53" s="278">
        <v>100</v>
      </c>
      <c r="M53" s="267">
        <f>+J53/H53*100</f>
        <v>98.431692727272718</v>
      </c>
      <c r="N53" s="263">
        <f>+L53*H53</f>
        <v>5500000000</v>
      </c>
      <c r="O53" s="219" t="s">
        <v>2509</v>
      </c>
    </row>
    <row r="54" spans="1:15" ht="17" thickTop="1" thickBot="1">
      <c r="A54" s="114"/>
      <c r="B54" s="114"/>
      <c r="C54" s="265"/>
      <c r="D54" s="265"/>
      <c r="E54" s="114" t="s">
        <v>538</v>
      </c>
      <c r="F54" s="265"/>
      <c r="G54" s="265">
        <f>SUM(G52:G53)</f>
        <v>2</v>
      </c>
      <c r="H54" s="269">
        <f>SUM(H52:H53)</f>
        <v>61000000</v>
      </c>
      <c r="I54" s="269">
        <f>SUM(I52:I53)</f>
        <v>60137431</v>
      </c>
      <c r="J54" s="269">
        <f>SUM(J52:J53)</f>
        <v>60137431</v>
      </c>
      <c r="K54" s="269">
        <f>SUM(K52:K53)</f>
        <v>1</v>
      </c>
      <c r="L54" s="270">
        <f>+N54/H54</f>
        <v>100</v>
      </c>
      <c r="M54" s="270">
        <f>+J54/H54*100</f>
        <v>98.585952459016397</v>
      </c>
      <c r="N54" s="271">
        <f>SUM(N52:N53)</f>
        <v>6100000000</v>
      </c>
      <c r="O54" s="219" t="s">
        <v>2509</v>
      </c>
    </row>
    <row r="55" spans="1:15" ht="17" thickTop="1" thickBot="1">
      <c r="A55" s="224" t="s">
        <v>539</v>
      </c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63"/>
      <c r="O55" s="219" t="s">
        <v>2509</v>
      </c>
    </row>
    <row r="56" spans="1:15" ht="17" thickTop="1" thickBot="1">
      <c r="A56" s="225">
        <v>43</v>
      </c>
      <c r="B56" s="265">
        <v>7074151</v>
      </c>
      <c r="C56" s="225" t="s">
        <v>1407</v>
      </c>
      <c r="D56" s="225" t="s">
        <v>1408</v>
      </c>
      <c r="E56" s="225" t="s">
        <v>1409</v>
      </c>
      <c r="F56" s="113"/>
      <c r="G56" s="265">
        <v>1</v>
      </c>
      <c r="H56" s="266">
        <v>50000000</v>
      </c>
      <c r="I56" s="266">
        <v>48898463</v>
      </c>
      <c r="J56" s="266">
        <v>48898463</v>
      </c>
      <c r="K56" s="279">
        <v>1</v>
      </c>
      <c r="L56" s="279">
        <v>100</v>
      </c>
      <c r="M56" s="267">
        <f>+J56/H56*100</f>
        <v>97.796925999999999</v>
      </c>
      <c r="N56" s="263">
        <f>+L56*H56</f>
        <v>5000000000</v>
      </c>
      <c r="O56" s="219" t="s">
        <v>2509</v>
      </c>
    </row>
    <row r="57" spans="1:15" ht="17" thickTop="1" thickBot="1">
      <c r="A57" s="225">
        <v>44</v>
      </c>
      <c r="B57" s="265">
        <v>6587011</v>
      </c>
      <c r="C57" s="225" t="s">
        <v>1410</v>
      </c>
      <c r="D57" s="225" t="s">
        <v>1411</v>
      </c>
      <c r="E57" s="225" t="s">
        <v>1412</v>
      </c>
      <c r="F57" s="113"/>
      <c r="G57" s="265">
        <v>1</v>
      </c>
      <c r="H57" s="266">
        <v>350000</v>
      </c>
      <c r="I57" s="266">
        <v>350000</v>
      </c>
      <c r="J57" s="266">
        <v>350000</v>
      </c>
      <c r="K57" s="279">
        <v>1</v>
      </c>
      <c r="L57" s="279">
        <v>100</v>
      </c>
      <c r="M57" s="267">
        <f t="shared" ref="M57:M92" si="2">+J57/H57*100</f>
        <v>100</v>
      </c>
      <c r="N57" s="263">
        <f t="shared" ref="N57:N91" si="3">+L57*H57</f>
        <v>35000000</v>
      </c>
      <c r="O57" s="219" t="s">
        <v>2509</v>
      </c>
    </row>
    <row r="58" spans="1:15" ht="17" thickTop="1" thickBot="1">
      <c r="A58" s="225">
        <v>45</v>
      </c>
      <c r="B58" s="265">
        <v>6587009</v>
      </c>
      <c r="C58" s="225" t="s">
        <v>1413</v>
      </c>
      <c r="D58" s="225" t="s">
        <v>1414</v>
      </c>
      <c r="E58" s="225" t="s">
        <v>1415</v>
      </c>
      <c r="F58" s="113"/>
      <c r="G58" s="265">
        <v>1</v>
      </c>
      <c r="H58" s="266">
        <v>2500000</v>
      </c>
      <c r="I58" s="266">
        <v>2500000</v>
      </c>
      <c r="J58" s="266">
        <v>2500000</v>
      </c>
      <c r="K58" s="279">
        <v>1</v>
      </c>
      <c r="L58" s="279">
        <v>100</v>
      </c>
      <c r="M58" s="267">
        <f t="shared" si="2"/>
        <v>100</v>
      </c>
      <c r="N58" s="263">
        <f t="shared" si="3"/>
        <v>250000000</v>
      </c>
      <c r="O58" s="219" t="s">
        <v>2509</v>
      </c>
    </row>
    <row r="59" spans="1:15" ht="17" thickTop="1" thickBot="1">
      <c r="A59" s="225">
        <v>46</v>
      </c>
      <c r="B59" s="265">
        <v>6587005</v>
      </c>
      <c r="C59" s="225" t="s">
        <v>1416</v>
      </c>
      <c r="D59" s="225" t="s">
        <v>1417</v>
      </c>
      <c r="E59" s="225" t="s">
        <v>1418</v>
      </c>
      <c r="F59" s="113"/>
      <c r="G59" s="113">
        <v>1</v>
      </c>
      <c r="H59" s="266">
        <v>2500000</v>
      </c>
      <c r="I59" s="266">
        <v>2500000</v>
      </c>
      <c r="J59" s="266">
        <v>2500000</v>
      </c>
      <c r="K59" s="279">
        <v>1</v>
      </c>
      <c r="L59" s="279">
        <v>100</v>
      </c>
      <c r="M59" s="267">
        <f t="shared" si="2"/>
        <v>100</v>
      </c>
      <c r="N59" s="263">
        <f t="shared" si="3"/>
        <v>250000000</v>
      </c>
      <c r="O59" s="219" t="s">
        <v>2509</v>
      </c>
    </row>
    <row r="60" spans="1:15" ht="17" thickTop="1" thickBot="1">
      <c r="A60" s="225">
        <v>47</v>
      </c>
      <c r="B60" s="265">
        <v>6746161</v>
      </c>
      <c r="C60" s="225" t="s">
        <v>1419</v>
      </c>
      <c r="D60" s="225" t="s">
        <v>1420</v>
      </c>
      <c r="E60" s="225" t="s">
        <v>1421</v>
      </c>
      <c r="F60" s="113"/>
      <c r="G60" s="265">
        <v>1</v>
      </c>
      <c r="H60" s="266">
        <v>7500000</v>
      </c>
      <c r="I60" s="266">
        <v>7300000</v>
      </c>
      <c r="J60" s="266">
        <v>7300000</v>
      </c>
      <c r="K60" s="279">
        <v>1</v>
      </c>
      <c r="L60" s="279">
        <v>100</v>
      </c>
      <c r="M60" s="267">
        <f t="shared" si="2"/>
        <v>97.333333333333343</v>
      </c>
      <c r="N60" s="263">
        <f t="shared" si="3"/>
        <v>750000000</v>
      </c>
      <c r="O60" s="219" t="s">
        <v>2509</v>
      </c>
    </row>
    <row r="61" spans="1:15" ht="17" thickTop="1" thickBot="1">
      <c r="A61" s="225">
        <v>48</v>
      </c>
      <c r="B61" s="265">
        <v>6587019</v>
      </c>
      <c r="C61" s="225" t="s">
        <v>1422</v>
      </c>
      <c r="D61" s="225" t="s">
        <v>1423</v>
      </c>
      <c r="E61" s="225" t="s">
        <v>1424</v>
      </c>
      <c r="F61" s="113"/>
      <c r="G61" s="265">
        <v>1</v>
      </c>
      <c r="H61" s="266">
        <v>7500000</v>
      </c>
      <c r="I61" s="266">
        <v>7481153</v>
      </c>
      <c r="J61" s="266">
        <v>7481153</v>
      </c>
      <c r="K61" s="279">
        <v>1</v>
      </c>
      <c r="L61" s="279">
        <v>100</v>
      </c>
      <c r="M61" s="267">
        <f t="shared" si="2"/>
        <v>99.748706666666664</v>
      </c>
      <c r="N61" s="263">
        <f t="shared" si="3"/>
        <v>750000000</v>
      </c>
      <c r="O61" s="219" t="s">
        <v>2509</v>
      </c>
    </row>
    <row r="62" spans="1:15" ht="17" thickTop="1" thickBot="1">
      <c r="A62" s="225">
        <v>49</v>
      </c>
      <c r="B62" s="265">
        <v>6587007</v>
      </c>
      <c r="C62" s="225" t="s">
        <v>1425</v>
      </c>
      <c r="D62" s="225" t="s">
        <v>1426</v>
      </c>
      <c r="E62" s="225" t="s">
        <v>1427</v>
      </c>
      <c r="F62" s="113"/>
      <c r="G62" s="265">
        <v>60</v>
      </c>
      <c r="H62" s="266">
        <v>1800000</v>
      </c>
      <c r="I62" s="266">
        <v>1800000</v>
      </c>
      <c r="J62" s="266">
        <v>1800000</v>
      </c>
      <c r="K62" s="279">
        <v>60</v>
      </c>
      <c r="L62" s="279">
        <v>100</v>
      </c>
      <c r="M62" s="267">
        <f t="shared" si="2"/>
        <v>100</v>
      </c>
      <c r="N62" s="263">
        <f t="shared" si="3"/>
        <v>180000000</v>
      </c>
      <c r="O62" s="219" t="s">
        <v>2509</v>
      </c>
    </row>
    <row r="63" spans="1:15" ht="17" thickTop="1" thickBot="1">
      <c r="A63" s="225">
        <v>50</v>
      </c>
      <c r="B63" s="265">
        <v>7027376</v>
      </c>
      <c r="C63" s="225" t="s">
        <v>1428</v>
      </c>
      <c r="D63" s="225" t="s">
        <v>1429</v>
      </c>
      <c r="E63" s="225" t="s">
        <v>1430</v>
      </c>
      <c r="F63" s="113"/>
      <c r="G63" s="265">
        <v>60</v>
      </c>
      <c r="H63" s="266">
        <v>1800000</v>
      </c>
      <c r="I63" s="266">
        <v>1800000</v>
      </c>
      <c r="J63" s="266">
        <v>1800000</v>
      </c>
      <c r="K63" s="279">
        <v>60</v>
      </c>
      <c r="L63" s="279">
        <v>100</v>
      </c>
      <c r="M63" s="267">
        <f t="shared" si="2"/>
        <v>100</v>
      </c>
      <c r="N63" s="263">
        <f t="shared" si="3"/>
        <v>180000000</v>
      </c>
      <c r="O63" s="219" t="s">
        <v>2509</v>
      </c>
    </row>
    <row r="64" spans="1:15" ht="17" thickTop="1" thickBot="1">
      <c r="A64" s="225">
        <v>51</v>
      </c>
      <c r="B64" s="265">
        <v>7014396</v>
      </c>
      <c r="C64" s="225" t="s">
        <v>813</v>
      </c>
      <c r="D64" s="225" t="s">
        <v>1431</v>
      </c>
      <c r="E64" s="225" t="s">
        <v>1432</v>
      </c>
      <c r="F64" s="113"/>
      <c r="G64" s="265">
        <v>1</v>
      </c>
      <c r="H64" s="266">
        <v>350000</v>
      </c>
      <c r="I64" s="266">
        <v>350000</v>
      </c>
      <c r="J64" s="266">
        <v>350000</v>
      </c>
      <c r="K64" s="279">
        <v>1</v>
      </c>
      <c r="L64" s="279">
        <v>100</v>
      </c>
      <c r="M64" s="267">
        <f t="shared" si="2"/>
        <v>100</v>
      </c>
      <c r="N64" s="263">
        <f t="shared" si="3"/>
        <v>35000000</v>
      </c>
      <c r="O64" s="219" t="s">
        <v>2509</v>
      </c>
    </row>
    <row r="65" spans="1:15" ht="17" thickTop="1" thickBot="1">
      <c r="A65" s="225">
        <v>52</v>
      </c>
      <c r="B65" s="265">
        <v>7014390</v>
      </c>
      <c r="C65" s="225" t="s">
        <v>1433</v>
      </c>
      <c r="D65" s="225" t="s">
        <v>1434</v>
      </c>
      <c r="E65" s="225" t="s">
        <v>1435</v>
      </c>
      <c r="F65" s="113"/>
      <c r="G65" s="265">
        <v>1</v>
      </c>
      <c r="H65" s="266">
        <v>2500000</v>
      </c>
      <c r="I65" s="266">
        <v>2500000</v>
      </c>
      <c r="J65" s="266">
        <v>2500000</v>
      </c>
      <c r="K65" s="279">
        <v>1</v>
      </c>
      <c r="L65" s="279">
        <v>100</v>
      </c>
      <c r="M65" s="267">
        <f t="shared" si="2"/>
        <v>100</v>
      </c>
      <c r="N65" s="263">
        <f t="shared" si="3"/>
        <v>250000000</v>
      </c>
      <c r="O65" s="219" t="s">
        <v>2509</v>
      </c>
    </row>
    <row r="66" spans="1:15" ht="17" thickTop="1" thickBot="1">
      <c r="A66" s="225">
        <v>53</v>
      </c>
      <c r="B66" s="265">
        <v>7014392</v>
      </c>
      <c r="C66" s="225" t="s">
        <v>1436</v>
      </c>
      <c r="D66" s="225" t="s">
        <v>1437</v>
      </c>
      <c r="E66" s="225" t="s">
        <v>1438</v>
      </c>
      <c r="F66" s="113"/>
      <c r="G66" s="265">
        <v>60</v>
      </c>
      <c r="H66" s="266">
        <v>1800000</v>
      </c>
      <c r="I66" s="266">
        <v>1800000</v>
      </c>
      <c r="J66" s="266">
        <v>1800000</v>
      </c>
      <c r="K66" s="279">
        <v>1</v>
      </c>
      <c r="L66" s="279">
        <v>100</v>
      </c>
      <c r="M66" s="267">
        <f t="shared" si="2"/>
        <v>100</v>
      </c>
      <c r="N66" s="263">
        <f t="shared" si="3"/>
        <v>180000000</v>
      </c>
      <c r="O66" s="219" t="s">
        <v>2509</v>
      </c>
    </row>
    <row r="67" spans="1:15" ht="17" thickTop="1" thickBot="1">
      <c r="A67" s="225">
        <v>54</v>
      </c>
      <c r="B67" s="265">
        <v>7014385</v>
      </c>
      <c r="C67" s="225" t="s">
        <v>1439</v>
      </c>
      <c r="D67" s="225" t="s">
        <v>1440</v>
      </c>
      <c r="E67" s="225" t="s">
        <v>1441</v>
      </c>
      <c r="F67" s="265"/>
      <c r="G67" s="265">
        <v>1</v>
      </c>
      <c r="H67" s="266">
        <v>2000000</v>
      </c>
      <c r="I67" s="266">
        <v>2000000</v>
      </c>
      <c r="J67" s="266">
        <v>2000000</v>
      </c>
      <c r="K67" s="279">
        <v>1</v>
      </c>
      <c r="L67" s="279">
        <v>100</v>
      </c>
      <c r="M67" s="267">
        <f t="shared" si="2"/>
        <v>100</v>
      </c>
      <c r="N67" s="263">
        <f t="shared" si="3"/>
        <v>200000000</v>
      </c>
      <c r="O67" s="219" t="s">
        <v>2509</v>
      </c>
    </row>
    <row r="68" spans="1:15" ht="17" thickTop="1" thickBot="1">
      <c r="A68" s="225">
        <v>55</v>
      </c>
      <c r="B68" s="265">
        <v>7014394</v>
      </c>
      <c r="C68" s="225" t="s">
        <v>1442</v>
      </c>
      <c r="D68" s="225" t="s">
        <v>1443</v>
      </c>
      <c r="E68" s="225" t="s">
        <v>1444</v>
      </c>
      <c r="F68" s="265"/>
      <c r="G68" s="265">
        <v>1</v>
      </c>
      <c r="H68" s="266">
        <v>4900000</v>
      </c>
      <c r="I68" s="266">
        <v>4900000</v>
      </c>
      <c r="J68" s="266">
        <v>4900000</v>
      </c>
      <c r="K68" s="279">
        <v>1</v>
      </c>
      <c r="L68" s="279">
        <v>100</v>
      </c>
      <c r="M68" s="267">
        <f t="shared" si="2"/>
        <v>100</v>
      </c>
      <c r="N68" s="263">
        <f t="shared" si="3"/>
        <v>490000000</v>
      </c>
      <c r="O68" s="219" t="s">
        <v>2509</v>
      </c>
    </row>
    <row r="69" spans="1:15" ht="17" thickTop="1" thickBot="1">
      <c r="A69" s="225">
        <v>57</v>
      </c>
      <c r="B69" s="265">
        <v>5883329</v>
      </c>
      <c r="C69" s="225" t="s">
        <v>1445</v>
      </c>
      <c r="D69" s="225" t="s">
        <v>1446</v>
      </c>
      <c r="E69" s="225" t="s">
        <v>1447</v>
      </c>
      <c r="F69" s="265"/>
      <c r="G69" s="265">
        <v>1</v>
      </c>
      <c r="H69" s="266">
        <v>200000000</v>
      </c>
      <c r="I69" s="266">
        <v>200000000</v>
      </c>
      <c r="J69" s="266">
        <v>130710068</v>
      </c>
      <c r="K69" s="279"/>
      <c r="L69" s="279">
        <v>95</v>
      </c>
      <c r="M69" s="267">
        <f t="shared" si="2"/>
        <v>65.355034000000003</v>
      </c>
      <c r="N69" s="263">
        <f t="shared" si="3"/>
        <v>19000000000</v>
      </c>
      <c r="O69" s="219" t="s">
        <v>2509</v>
      </c>
    </row>
    <row r="70" spans="1:15" ht="17" thickTop="1" thickBot="1">
      <c r="A70" s="225">
        <v>58</v>
      </c>
      <c r="B70" s="265">
        <v>5697356</v>
      </c>
      <c r="C70" s="225" t="s">
        <v>1448</v>
      </c>
      <c r="D70" s="225" t="s">
        <v>1449</v>
      </c>
      <c r="E70" s="225" t="s">
        <v>1450</v>
      </c>
      <c r="F70" s="265"/>
      <c r="G70" s="265">
        <v>2</v>
      </c>
      <c r="H70" s="266">
        <v>18000000</v>
      </c>
      <c r="I70" s="266">
        <v>17833544</v>
      </c>
      <c r="J70" s="266">
        <v>17833544</v>
      </c>
      <c r="K70" s="279">
        <v>2</v>
      </c>
      <c r="L70" s="279">
        <v>100</v>
      </c>
      <c r="M70" s="267">
        <f t="shared" si="2"/>
        <v>99.075244444444451</v>
      </c>
      <c r="N70" s="263">
        <f t="shared" si="3"/>
        <v>1800000000</v>
      </c>
      <c r="O70" s="219" t="s">
        <v>2509</v>
      </c>
    </row>
    <row r="71" spans="1:15" ht="17" thickTop="1" thickBot="1">
      <c r="A71" s="225">
        <v>59</v>
      </c>
      <c r="B71" s="265">
        <v>5899678</v>
      </c>
      <c r="C71" s="225" t="s">
        <v>1451</v>
      </c>
      <c r="D71" s="225" t="s">
        <v>1452</v>
      </c>
      <c r="E71" s="225" t="s">
        <v>1453</v>
      </c>
      <c r="F71" s="265"/>
      <c r="G71" s="265">
        <v>2</v>
      </c>
      <c r="H71" s="266">
        <v>18000000</v>
      </c>
      <c r="I71" s="266">
        <v>17700000</v>
      </c>
      <c r="J71" s="266">
        <v>17700000</v>
      </c>
      <c r="K71" s="279">
        <v>2</v>
      </c>
      <c r="L71" s="279">
        <v>100</v>
      </c>
      <c r="M71" s="267">
        <f t="shared" si="2"/>
        <v>98.333333333333329</v>
      </c>
      <c r="N71" s="263">
        <f t="shared" si="3"/>
        <v>1800000000</v>
      </c>
      <c r="O71" s="219" t="s">
        <v>2509</v>
      </c>
    </row>
    <row r="72" spans="1:15" ht="17" thickTop="1" thickBot="1">
      <c r="A72" s="225">
        <v>60</v>
      </c>
      <c r="B72" s="265">
        <v>5815176</v>
      </c>
      <c r="C72" s="225" t="s">
        <v>1454</v>
      </c>
      <c r="D72" s="225" t="s">
        <v>1455</v>
      </c>
      <c r="E72" s="225" t="s">
        <v>1456</v>
      </c>
      <c r="F72" s="265"/>
      <c r="G72" s="265">
        <v>2</v>
      </c>
      <c r="H72" s="266">
        <v>18000000</v>
      </c>
      <c r="I72" s="266">
        <v>17800005</v>
      </c>
      <c r="J72" s="266">
        <v>17800005</v>
      </c>
      <c r="K72" s="279">
        <v>2</v>
      </c>
      <c r="L72" s="279">
        <v>100</v>
      </c>
      <c r="M72" s="267">
        <f t="shared" si="2"/>
        <v>98.888916666666674</v>
      </c>
      <c r="N72" s="263">
        <f t="shared" si="3"/>
        <v>1800000000</v>
      </c>
      <c r="O72" s="219" t="s">
        <v>2509</v>
      </c>
    </row>
    <row r="73" spans="1:15" ht="17" thickTop="1" thickBot="1">
      <c r="A73" s="225">
        <v>61</v>
      </c>
      <c r="B73" s="113">
        <v>5697351</v>
      </c>
      <c r="C73" s="225" t="s">
        <v>1457</v>
      </c>
      <c r="D73" s="225" t="s">
        <v>1458</v>
      </c>
      <c r="E73" s="225" t="s">
        <v>1459</v>
      </c>
      <c r="F73" s="113"/>
      <c r="G73" s="113">
        <v>60</v>
      </c>
      <c r="H73" s="266">
        <v>2000000</v>
      </c>
      <c r="I73" s="266">
        <v>2000000</v>
      </c>
      <c r="J73" s="266">
        <v>2000000</v>
      </c>
      <c r="K73" s="280">
        <v>60</v>
      </c>
      <c r="L73" s="280">
        <v>100</v>
      </c>
      <c r="M73" s="267">
        <f t="shared" si="2"/>
        <v>100</v>
      </c>
      <c r="N73" s="263">
        <f t="shared" si="3"/>
        <v>200000000</v>
      </c>
      <c r="O73" s="219" t="s">
        <v>2509</v>
      </c>
    </row>
    <row r="74" spans="1:15" ht="17" thickTop="1" thickBot="1">
      <c r="A74" s="225">
        <v>62</v>
      </c>
      <c r="B74" s="265">
        <v>5899676</v>
      </c>
      <c r="C74" s="225" t="s">
        <v>1460</v>
      </c>
      <c r="D74" s="225" t="s">
        <v>1461</v>
      </c>
      <c r="E74" s="225" t="s">
        <v>1462</v>
      </c>
      <c r="F74" s="113"/>
      <c r="G74" s="265">
        <v>60</v>
      </c>
      <c r="H74" s="266">
        <v>2000000</v>
      </c>
      <c r="I74" s="266">
        <v>2000000</v>
      </c>
      <c r="J74" s="266">
        <v>2000000</v>
      </c>
      <c r="K74" s="265">
        <v>64</v>
      </c>
      <c r="L74" s="265">
        <v>100</v>
      </c>
      <c r="M74" s="267">
        <f t="shared" si="2"/>
        <v>100</v>
      </c>
      <c r="N74" s="263">
        <f t="shared" si="3"/>
        <v>200000000</v>
      </c>
      <c r="O74" s="219" t="s">
        <v>2509</v>
      </c>
    </row>
    <row r="75" spans="1:15" ht="17" thickTop="1" thickBot="1">
      <c r="A75" s="225">
        <v>63</v>
      </c>
      <c r="B75" s="265">
        <v>7108601</v>
      </c>
      <c r="C75" s="225" t="s">
        <v>1463</v>
      </c>
      <c r="D75" s="225" t="s">
        <v>1464</v>
      </c>
      <c r="E75" s="225" t="s">
        <v>1465</v>
      </c>
      <c r="F75" s="113"/>
      <c r="G75" s="113">
        <v>60</v>
      </c>
      <c r="H75" s="266">
        <v>2000000</v>
      </c>
      <c r="I75" s="266">
        <v>2000000</v>
      </c>
      <c r="J75" s="266">
        <v>2000000</v>
      </c>
      <c r="K75" s="280">
        <v>64</v>
      </c>
      <c r="L75" s="280">
        <v>100</v>
      </c>
      <c r="M75" s="267">
        <f t="shared" si="2"/>
        <v>100</v>
      </c>
      <c r="N75" s="263">
        <f t="shared" si="3"/>
        <v>200000000</v>
      </c>
      <c r="O75" s="219" t="s">
        <v>2509</v>
      </c>
    </row>
    <row r="76" spans="1:15" ht="17" thickTop="1" thickBot="1">
      <c r="A76" s="225">
        <v>64</v>
      </c>
      <c r="B76" s="265">
        <v>6602182</v>
      </c>
      <c r="C76" s="225" t="s">
        <v>1466</v>
      </c>
      <c r="D76" s="225" t="s">
        <v>1467</v>
      </c>
      <c r="E76" s="225" t="s">
        <v>1468</v>
      </c>
      <c r="F76" s="265"/>
      <c r="G76" s="265">
        <v>1</v>
      </c>
      <c r="H76" s="266">
        <v>350000</v>
      </c>
      <c r="I76" s="266">
        <v>350000</v>
      </c>
      <c r="J76" s="266">
        <v>350000</v>
      </c>
      <c r="K76" s="280">
        <v>1</v>
      </c>
      <c r="L76" s="280">
        <v>100</v>
      </c>
      <c r="M76" s="267">
        <f t="shared" si="2"/>
        <v>100</v>
      </c>
      <c r="N76" s="263">
        <f t="shared" si="3"/>
        <v>35000000</v>
      </c>
      <c r="O76" s="219" t="s">
        <v>2509</v>
      </c>
    </row>
    <row r="77" spans="1:15" ht="17" thickTop="1" thickBot="1">
      <c r="A77" s="225">
        <v>65</v>
      </c>
      <c r="B77" s="265">
        <v>6602184</v>
      </c>
      <c r="C77" s="225" t="s">
        <v>1469</v>
      </c>
      <c r="D77" s="225" t="s">
        <v>1470</v>
      </c>
      <c r="E77" s="225" t="s">
        <v>1471</v>
      </c>
      <c r="F77" s="265"/>
      <c r="G77" s="265">
        <v>60</v>
      </c>
      <c r="H77" s="266">
        <v>1800000</v>
      </c>
      <c r="I77" s="266">
        <v>1800000</v>
      </c>
      <c r="J77" s="266">
        <v>1800000</v>
      </c>
      <c r="K77" s="280">
        <v>60</v>
      </c>
      <c r="L77" s="280">
        <v>100</v>
      </c>
      <c r="M77" s="267">
        <f t="shared" si="2"/>
        <v>100</v>
      </c>
      <c r="N77" s="263">
        <f t="shared" si="3"/>
        <v>180000000</v>
      </c>
      <c r="O77" s="219" t="s">
        <v>2509</v>
      </c>
    </row>
    <row r="78" spans="1:15" ht="17" thickTop="1" thickBot="1">
      <c r="A78" s="225">
        <v>66</v>
      </c>
      <c r="B78" s="265">
        <v>6602180</v>
      </c>
      <c r="C78" s="225" t="s">
        <v>1472</v>
      </c>
      <c r="D78" s="225" t="s">
        <v>1473</v>
      </c>
      <c r="E78" s="225" t="s">
        <v>1474</v>
      </c>
      <c r="F78" s="265"/>
      <c r="G78" s="265">
        <v>1</v>
      </c>
      <c r="H78" s="266">
        <v>2000000</v>
      </c>
      <c r="I78" s="266">
        <v>2000000</v>
      </c>
      <c r="J78" s="266">
        <v>2000000</v>
      </c>
      <c r="K78" s="280">
        <v>1</v>
      </c>
      <c r="L78" s="280">
        <v>100</v>
      </c>
      <c r="M78" s="267">
        <f t="shared" si="2"/>
        <v>100</v>
      </c>
      <c r="N78" s="263">
        <f t="shared" si="3"/>
        <v>200000000</v>
      </c>
      <c r="O78" s="219" t="s">
        <v>2509</v>
      </c>
    </row>
    <row r="79" spans="1:15" ht="17" thickTop="1" thickBot="1">
      <c r="A79" s="225">
        <v>67</v>
      </c>
      <c r="B79" s="265">
        <v>6625966</v>
      </c>
      <c r="C79" s="225" t="s">
        <v>1475</v>
      </c>
      <c r="D79" s="225" t="s">
        <v>1476</v>
      </c>
      <c r="E79" s="225" t="s">
        <v>1477</v>
      </c>
      <c r="F79" s="265"/>
      <c r="G79" s="265">
        <v>1</v>
      </c>
      <c r="H79" s="266">
        <v>2000000</v>
      </c>
      <c r="I79" s="266">
        <v>2000000</v>
      </c>
      <c r="J79" s="266">
        <v>2000000</v>
      </c>
      <c r="K79" s="280">
        <v>1</v>
      </c>
      <c r="L79" s="280">
        <v>100</v>
      </c>
      <c r="M79" s="267">
        <f t="shared" si="2"/>
        <v>100</v>
      </c>
      <c r="N79" s="263">
        <f t="shared" si="3"/>
        <v>200000000</v>
      </c>
      <c r="O79" s="219" t="s">
        <v>2509</v>
      </c>
    </row>
    <row r="80" spans="1:15" ht="17" thickTop="1" thickBot="1">
      <c r="A80" s="225">
        <v>68</v>
      </c>
      <c r="B80" s="265">
        <v>6748082</v>
      </c>
      <c r="C80" s="225" t="s">
        <v>1478</v>
      </c>
      <c r="D80" s="225" t="s">
        <v>1479</v>
      </c>
      <c r="E80" s="225" t="s">
        <v>1480</v>
      </c>
      <c r="F80" s="265"/>
      <c r="G80" s="265">
        <v>1</v>
      </c>
      <c r="H80" s="266">
        <v>350000</v>
      </c>
      <c r="I80" s="266">
        <v>350000</v>
      </c>
      <c r="J80" s="266">
        <v>350000</v>
      </c>
      <c r="K80" s="280">
        <v>1</v>
      </c>
      <c r="L80" s="280">
        <v>100</v>
      </c>
      <c r="M80" s="267">
        <f t="shared" si="2"/>
        <v>100</v>
      </c>
      <c r="N80" s="263">
        <f t="shared" si="3"/>
        <v>35000000</v>
      </c>
      <c r="O80" s="219" t="s">
        <v>2509</v>
      </c>
    </row>
    <row r="81" spans="1:15" ht="17" thickTop="1" thickBot="1">
      <c r="A81" s="225">
        <v>69</v>
      </c>
      <c r="B81" s="265">
        <v>7014283</v>
      </c>
      <c r="C81" s="225" t="s">
        <v>1481</v>
      </c>
      <c r="D81" s="225" t="s">
        <v>1482</v>
      </c>
      <c r="E81" s="225" t="s">
        <v>1483</v>
      </c>
      <c r="F81" s="265"/>
      <c r="G81" s="265">
        <v>1</v>
      </c>
      <c r="H81" s="266">
        <v>2500000</v>
      </c>
      <c r="I81" s="266">
        <v>2500000</v>
      </c>
      <c r="J81" s="266">
        <v>2500000</v>
      </c>
      <c r="K81" s="280">
        <v>1</v>
      </c>
      <c r="L81" s="280">
        <v>100</v>
      </c>
      <c r="M81" s="267">
        <f t="shared" si="2"/>
        <v>100</v>
      </c>
      <c r="N81" s="263">
        <f t="shared" si="3"/>
        <v>250000000</v>
      </c>
      <c r="O81" s="219" t="s">
        <v>2509</v>
      </c>
    </row>
    <row r="82" spans="1:15" ht="17" thickTop="1" thickBot="1">
      <c r="A82" s="225">
        <v>70</v>
      </c>
      <c r="B82" s="265">
        <v>6746064</v>
      </c>
      <c r="C82" s="225" t="s">
        <v>1484</v>
      </c>
      <c r="D82" s="225" t="s">
        <v>1485</v>
      </c>
      <c r="E82" s="225" t="s">
        <v>1486</v>
      </c>
      <c r="F82" s="265"/>
      <c r="G82" s="265">
        <v>60</v>
      </c>
      <c r="H82" s="266">
        <v>1800000</v>
      </c>
      <c r="I82" s="266">
        <v>1800000</v>
      </c>
      <c r="J82" s="266">
        <v>1800000</v>
      </c>
      <c r="K82" s="280">
        <v>60</v>
      </c>
      <c r="L82" s="280">
        <v>100</v>
      </c>
      <c r="M82" s="267">
        <f t="shared" si="2"/>
        <v>100</v>
      </c>
      <c r="N82" s="263">
        <f t="shared" si="3"/>
        <v>180000000</v>
      </c>
      <c r="O82" s="219" t="s">
        <v>2509</v>
      </c>
    </row>
    <row r="83" spans="1:15" ht="17" thickTop="1" thickBot="1">
      <c r="A83" s="225">
        <v>71</v>
      </c>
      <c r="B83" s="265">
        <v>6587022</v>
      </c>
      <c r="C83" s="225" t="s">
        <v>1487</v>
      </c>
      <c r="D83" s="225" t="s">
        <v>1488</v>
      </c>
      <c r="E83" s="225" t="s">
        <v>1489</v>
      </c>
      <c r="F83" s="265"/>
      <c r="G83" s="265">
        <v>1</v>
      </c>
      <c r="H83" s="266">
        <v>2000000</v>
      </c>
      <c r="I83" s="266">
        <v>2000000</v>
      </c>
      <c r="J83" s="266">
        <v>2000000</v>
      </c>
      <c r="K83" s="280">
        <v>1</v>
      </c>
      <c r="L83" s="280">
        <v>100</v>
      </c>
      <c r="M83" s="267">
        <f t="shared" si="2"/>
        <v>100</v>
      </c>
      <c r="N83" s="263">
        <f t="shared" si="3"/>
        <v>200000000</v>
      </c>
      <c r="O83" s="219" t="s">
        <v>2509</v>
      </c>
    </row>
    <row r="84" spans="1:15" ht="17" thickTop="1" thickBot="1">
      <c r="A84" s="225">
        <v>72</v>
      </c>
      <c r="B84" s="265">
        <v>6587013</v>
      </c>
      <c r="C84" s="225" t="s">
        <v>1490</v>
      </c>
      <c r="D84" s="225" t="s">
        <v>1491</v>
      </c>
      <c r="E84" s="225" t="s">
        <v>1492</v>
      </c>
      <c r="F84" s="265"/>
      <c r="G84" s="265">
        <v>1</v>
      </c>
      <c r="H84" s="266">
        <v>2000000</v>
      </c>
      <c r="I84" s="266">
        <v>2000000</v>
      </c>
      <c r="J84" s="266">
        <v>2000000</v>
      </c>
      <c r="K84" s="280">
        <v>1</v>
      </c>
      <c r="L84" s="280">
        <v>100</v>
      </c>
      <c r="M84" s="267">
        <f t="shared" si="2"/>
        <v>100</v>
      </c>
      <c r="N84" s="263">
        <f t="shared" si="3"/>
        <v>200000000</v>
      </c>
      <c r="O84" s="219" t="s">
        <v>2509</v>
      </c>
    </row>
    <row r="85" spans="1:15" ht="17" thickTop="1" thickBot="1">
      <c r="A85" s="225">
        <v>73</v>
      </c>
      <c r="B85" s="265">
        <v>6887632</v>
      </c>
      <c r="C85" s="225" t="s">
        <v>1493</v>
      </c>
      <c r="D85" s="225" t="s">
        <v>1494</v>
      </c>
      <c r="E85" s="225" t="s">
        <v>1495</v>
      </c>
      <c r="F85" s="265"/>
      <c r="G85" s="265">
        <v>1</v>
      </c>
      <c r="H85" s="266">
        <v>2500000</v>
      </c>
      <c r="I85" s="266">
        <v>2500000</v>
      </c>
      <c r="J85" s="266">
        <v>2500000</v>
      </c>
      <c r="K85" s="280">
        <v>1</v>
      </c>
      <c r="L85" s="280">
        <v>100</v>
      </c>
      <c r="M85" s="267">
        <f t="shared" si="2"/>
        <v>100</v>
      </c>
      <c r="N85" s="263">
        <f t="shared" si="3"/>
        <v>250000000</v>
      </c>
      <c r="O85" s="219" t="s">
        <v>2509</v>
      </c>
    </row>
    <row r="86" spans="1:15" ht="17" thickTop="1" thickBot="1">
      <c r="A86" s="225">
        <v>74</v>
      </c>
      <c r="B86" s="265">
        <v>6954709</v>
      </c>
      <c r="C86" s="225" t="s">
        <v>1496</v>
      </c>
      <c r="D86" s="225" t="s">
        <v>1497</v>
      </c>
      <c r="E86" s="225" t="s">
        <v>1498</v>
      </c>
      <c r="F86" s="265"/>
      <c r="G86" s="265">
        <v>2</v>
      </c>
      <c r="H86" s="266">
        <v>18000000</v>
      </c>
      <c r="I86" s="266">
        <v>18000000</v>
      </c>
      <c r="J86" s="266">
        <v>18000000</v>
      </c>
      <c r="K86" s="280">
        <v>2</v>
      </c>
      <c r="L86" s="280">
        <v>100</v>
      </c>
      <c r="M86" s="267">
        <f t="shared" si="2"/>
        <v>100</v>
      </c>
      <c r="N86" s="263">
        <f t="shared" si="3"/>
        <v>1800000000</v>
      </c>
      <c r="O86" s="219" t="s">
        <v>2509</v>
      </c>
    </row>
    <row r="87" spans="1:15" ht="17" thickTop="1" thickBot="1">
      <c r="A87" s="225">
        <v>75</v>
      </c>
      <c r="B87" s="265">
        <v>5899706</v>
      </c>
      <c r="C87" s="225" t="s">
        <v>1499</v>
      </c>
      <c r="D87" s="225" t="s">
        <v>1500</v>
      </c>
      <c r="E87" s="225" t="s">
        <v>1501</v>
      </c>
      <c r="F87" s="265"/>
      <c r="G87" s="265">
        <v>2</v>
      </c>
      <c r="H87" s="266">
        <v>18000000</v>
      </c>
      <c r="I87" s="266">
        <v>17902260</v>
      </c>
      <c r="J87" s="266">
        <v>17902260</v>
      </c>
      <c r="K87" s="280">
        <v>2</v>
      </c>
      <c r="L87" s="280">
        <v>100</v>
      </c>
      <c r="M87" s="267">
        <f t="shared" si="2"/>
        <v>99.456999999999994</v>
      </c>
      <c r="N87" s="263">
        <f t="shared" si="3"/>
        <v>1800000000</v>
      </c>
      <c r="O87" s="219" t="s">
        <v>2509</v>
      </c>
    </row>
    <row r="88" spans="1:15" ht="17" thickTop="1" thickBot="1">
      <c r="A88" s="225">
        <v>76</v>
      </c>
      <c r="B88" s="265">
        <v>5899701</v>
      </c>
      <c r="C88" s="225" t="s">
        <v>1502</v>
      </c>
      <c r="D88" s="225" t="s">
        <v>1503</v>
      </c>
      <c r="E88" s="225" t="s">
        <v>1504</v>
      </c>
      <c r="F88" s="265"/>
      <c r="G88" s="265">
        <v>60</v>
      </c>
      <c r="H88" s="266">
        <v>2000000</v>
      </c>
      <c r="I88" s="266">
        <v>2000000</v>
      </c>
      <c r="J88" s="266">
        <v>2000000</v>
      </c>
      <c r="K88" s="280">
        <v>60</v>
      </c>
      <c r="L88" s="280">
        <v>100</v>
      </c>
      <c r="M88" s="267">
        <f t="shared" si="2"/>
        <v>100</v>
      </c>
      <c r="N88" s="263">
        <f t="shared" si="3"/>
        <v>200000000</v>
      </c>
      <c r="O88" s="219" t="s">
        <v>2509</v>
      </c>
    </row>
    <row r="89" spans="1:15" ht="17" thickTop="1" thickBot="1">
      <c r="A89" s="225">
        <v>77</v>
      </c>
      <c r="B89" s="265">
        <v>6903834</v>
      </c>
      <c r="C89" s="225" t="s">
        <v>1505</v>
      </c>
      <c r="D89" s="225" t="s">
        <v>1506</v>
      </c>
      <c r="E89" s="225" t="s">
        <v>1507</v>
      </c>
      <c r="F89" s="265"/>
      <c r="G89" s="265">
        <v>60</v>
      </c>
      <c r="H89" s="266">
        <v>1800000</v>
      </c>
      <c r="I89" s="266">
        <v>1800000</v>
      </c>
      <c r="J89" s="266">
        <v>1800000</v>
      </c>
      <c r="K89" s="280">
        <v>60</v>
      </c>
      <c r="L89" s="280">
        <v>100</v>
      </c>
      <c r="M89" s="267">
        <f t="shared" si="2"/>
        <v>100</v>
      </c>
      <c r="N89" s="263">
        <f t="shared" si="3"/>
        <v>180000000</v>
      </c>
      <c r="O89" s="219" t="s">
        <v>2509</v>
      </c>
    </row>
    <row r="90" spans="1:15" ht="17" thickTop="1" thickBot="1">
      <c r="A90" s="225">
        <v>78</v>
      </c>
      <c r="B90" s="265">
        <v>5815203</v>
      </c>
      <c r="C90" s="225" t="s">
        <v>1508</v>
      </c>
      <c r="D90" s="225" t="s">
        <v>1509</v>
      </c>
      <c r="E90" s="225" t="s">
        <v>1510</v>
      </c>
      <c r="F90" s="265"/>
      <c r="G90" s="265">
        <v>2</v>
      </c>
      <c r="H90" s="266">
        <v>18000000</v>
      </c>
      <c r="I90" s="266">
        <v>16912949</v>
      </c>
      <c r="J90" s="266">
        <v>16912949</v>
      </c>
      <c r="K90" s="280">
        <v>2</v>
      </c>
      <c r="L90" s="280">
        <v>100</v>
      </c>
      <c r="M90" s="267">
        <f t="shared" si="2"/>
        <v>93.96082777777778</v>
      </c>
      <c r="N90" s="263">
        <f t="shared" si="3"/>
        <v>1800000000</v>
      </c>
      <c r="O90" s="219" t="s">
        <v>2509</v>
      </c>
    </row>
    <row r="91" spans="1:15" ht="17" thickTop="1" thickBot="1">
      <c r="A91" s="225">
        <v>79</v>
      </c>
      <c r="B91" s="265">
        <v>5815201</v>
      </c>
      <c r="C91" s="225" t="s">
        <v>1511</v>
      </c>
      <c r="D91" s="225" t="s">
        <v>1512</v>
      </c>
      <c r="E91" s="225" t="s">
        <v>1513</v>
      </c>
      <c r="F91" s="265"/>
      <c r="G91" s="265">
        <v>64</v>
      </c>
      <c r="H91" s="266">
        <v>2000000</v>
      </c>
      <c r="I91" s="266">
        <v>2000000</v>
      </c>
      <c r="J91" s="266">
        <v>2000000</v>
      </c>
      <c r="K91" s="280">
        <v>64</v>
      </c>
      <c r="L91" s="280">
        <v>100</v>
      </c>
      <c r="M91" s="267">
        <f t="shared" si="2"/>
        <v>100</v>
      </c>
      <c r="N91" s="263">
        <f t="shared" si="3"/>
        <v>200000000</v>
      </c>
      <c r="O91" s="219" t="s">
        <v>2509</v>
      </c>
    </row>
    <row r="92" spans="1:15" ht="17" thickTop="1" thickBot="1">
      <c r="A92" s="265"/>
      <c r="B92" s="265"/>
      <c r="C92" s="265"/>
      <c r="D92" s="265"/>
      <c r="E92" s="114" t="s">
        <v>641</v>
      </c>
      <c r="F92" s="265"/>
      <c r="G92" s="114">
        <f>SUM(G56:G91)</f>
        <v>695</v>
      </c>
      <c r="H92" s="269">
        <f>SUM(H56:H91)</f>
        <v>422600000</v>
      </c>
      <c r="I92" s="269">
        <f>SUM(I56:I91)</f>
        <v>419428374</v>
      </c>
      <c r="J92" s="269">
        <f>SUM(J56:J91)</f>
        <v>350138442</v>
      </c>
      <c r="K92" s="114">
        <f>SUM(K56:K91)</f>
        <v>643</v>
      </c>
      <c r="L92" s="281">
        <f>+N92/H92</f>
        <v>97.633696166587796</v>
      </c>
      <c r="M92" s="282">
        <f t="shared" si="2"/>
        <v>82.853393752957885</v>
      </c>
      <c r="N92" s="271">
        <f>SUM(N56:N91)</f>
        <v>41260000000</v>
      </c>
      <c r="O92" s="219" t="s">
        <v>2509</v>
      </c>
    </row>
    <row r="93" spans="1:15" ht="17" thickTop="1" thickBot="1">
      <c r="A93" s="224" t="s">
        <v>1156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63"/>
      <c r="O93" s="219" t="s">
        <v>2509</v>
      </c>
    </row>
    <row r="94" spans="1:15" ht="17" thickTop="1" thickBot="1">
      <c r="A94" s="225">
        <v>80</v>
      </c>
      <c r="B94" s="265">
        <v>6648640</v>
      </c>
      <c r="C94" s="225" t="s">
        <v>1514</v>
      </c>
      <c r="D94" s="225" t="s">
        <v>1515</v>
      </c>
      <c r="E94" s="225" t="s">
        <v>1516</v>
      </c>
      <c r="F94" s="265"/>
      <c r="G94" s="265">
        <v>1</v>
      </c>
      <c r="H94" s="266">
        <v>2000000</v>
      </c>
      <c r="I94" s="266">
        <v>2000000</v>
      </c>
      <c r="J94" s="266">
        <v>2000000</v>
      </c>
      <c r="K94" s="265">
        <v>1</v>
      </c>
      <c r="L94" s="278">
        <v>100</v>
      </c>
      <c r="M94" s="267">
        <f>+J94/H94*100</f>
        <v>100</v>
      </c>
      <c r="N94" s="263">
        <f>+L94*H94</f>
        <v>200000000</v>
      </c>
      <c r="O94" s="219" t="s">
        <v>2509</v>
      </c>
    </row>
    <row r="95" spans="1:15" ht="17" thickTop="1" thickBot="1">
      <c r="A95" s="265"/>
      <c r="B95" s="265"/>
      <c r="C95" s="265"/>
      <c r="D95" s="265"/>
      <c r="E95" s="114" t="s">
        <v>646</v>
      </c>
      <c r="F95" s="265"/>
      <c r="G95" s="114">
        <f>SUM(G94)</f>
        <v>1</v>
      </c>
      <c r="H95" s="269">
        <f>SUM(H94)</f>
        <v>2000000</v>
      </c>
      <c r="I95" s="269">
        <f>SUM(I94)</f>
        <v>2000000</v>
      </c>
      <c r="J95" s="269">
        <f>SUM(J94)</f>
        <v>2000000</v>
      </c>
      <c r="K95" s="269">
        <f>SUM(K94)</f>
        <v>1</v>
      </c>
      <c r="L95" s="269">
        <f>+N95/H95</f>
        <v>100</v>
      </c>
      <c r="M95" s="270">
        <f>+J95/H95*100</f>
        <v>100</v>
      </c>
      <c r="N95" s="271">
        <f>SUM(N94)</f>
        <v>200000000</v>
      </c>
      <c r="O95" s="219" t="s">
        <v>2509</v>
      </c>
    </row>
    <row r="96" spans="1:15" ht="17" thickTop="1" thickBot="1">
      <c r="A96" s="224" t="s">
        <v>1517</v>
      </c>
      <c r="B96" s="224"/>
      <c r="C96" s="224"/>
      <c r="D96" s="224"/>
      <c r="E96" s="224"/>
      <c r="F96" s="224"/>
      <c r="G96" s="224"/>
      <c r="H96" s="224"/>
      <c r="I96" s="224"/>
      <c r="J96" s="224"/>
      <c r="K96" s="224"/>
      <c r="L96" s="224"/>
      <c r="M96" s="224"/>
      <c r="N96" s="263"/>
      <c r="O96" s="219" t="s">
        <v>2509</v>
      </c>
    </row>
    <row r="97" spans="1:15" ht="17" thickTop="1" thickBot="1">
      <c r="A97" s="225">
        <v>81</v>
      </c>
      <c r="B97" s="265">
        <v>6745392</v>
      </c>
      <c r="C97" s="225" t="s">
        <v>1518</v>
      </c>
      <c r="D97" s="225" t="s">
        <v>1519</v>
      </c>
      <c r="E97" s="225" t="s">
        <v>1520</v>
      </c>
      <c r="F97" s="265"/>
      <c r="G97" s="265">
        <v>1</v>
      </c>
      <c r="H97" s="266">
        <v>1000000</v>
      </c>
      <c r="I97" s="266">
        <v>1000000</v>
      </c>
      <c r="J97" s="266">
        <v>1000000</v>
      </c>
      <c r="K97" s="265">
        <v>1</v>
      </c>
      <c r="L97" s="267">
        <v>100</v>
      </c>
      <c r="M97" s="267">
        <f>+J97/H97*100</f>
        <v>100</v>
      </c>
      <c r="N97" s="263">
        <f>+L97*H97</f>
        <v>100000000</v>
      </c>
      <c r="O97" s="219" t="s">
        <v>2509</v>
      </c>
    </row>
    <row r="98" spans="1:15" ht="17" thickTop="1" thickBot="1">
      <c r="A98" s="225">
        <v>82</v>
      </c>
      <c r="B98" s="265">
        <v>6745390</v>
      </c>
      <c r="C98" s="225" t="s">
        <v>1521</v>
      </c>
      <c r="D98" s="225" t="s">
        <v>1522</v>
      </c>
      <c r="E98" s="225" t="s">
        <v>1523</v>
      </c>
      <c r="F98" s="265"/>
      <c r="G98" s="265">
        <v>1</v>
      </c>
      <c r="H98" s="266">
        <v>1000000</v>
      </c>
      <c r="I98" s="266">
        <v>1000000</v>
      </c>
      <c r="J98" s="266">
        <v>1000000</v>
      </c>
      <c r="K98" s="265">
        <v>1</v>
      </c>
      <c r="L98" s="267">
        <v>100</v>
      </c>
      <c r="M98" s="267">
        <f t="shared" ref="M98:M108" si="4">+J98/H98*100</f>
        <v>100</v>
      </c>
      <c r="N98" s="263">
        <f t="shared" ref="N98:N107" si="5">+L98*H98</f>
        <v>100000000</v>
      </c>
      <c r="O98" s="219" t="s">
        <v>2509</v>
      </c>
    </row>
    <row r="99" spans="1:15" ht="17" thickTop="1" thickBot="1">
      <c r="A99" s="225">
        <v>83</v>
      </c>
      <c r="B99" s="265">
        <v>6745393</v>
      </c>
      <c r="C99" s="225" t="s">
        <v>1524</v>
      </c>
      <c r="D99" s="225" t="s">
        <v>1525</v>
      </c>
      <c r="E99" s="225" t="s">
        <v>1526</v>
      </c>
      <c r="F99" s="265"/>
      <c r="G99" s="265">
        <v>1</v>
      </c>
      <c r="H99" s="266">
        <v>1000000</v>
      </c>
      <c r="I99" s="266">
        <v>1000000</v>
      </c>
      <c r="J99" s="266">
        <v>1000000</v>
      </c>
      <c r="K99" s="265">
        <v>1</v>
      </c>
      <c r="L99" s="278">
        <v>100</v>
      </c>
      <c r="M99" s="267">
        <f t="shared" si="4"/>
        <v>100</v>
      </c>
      <c r="N99" s="263">
        <f t="shared" si="5"/>
        <v>100000000</v>
      </c>
      <c r="O99" s="219" t="s">
        <v>2509</v>
      </c>
    </row>
    <row r="100" spans="1:15" ht="17" thickTop="1" thickBot="1">
      <c r="A100" s="225">
        <v>84</v>
      </c>
      <c r="B100" s="265">
        <v>6745394</v>
      </c>
      <c r="C100" s="225" t="s">
        <v>1527</v>
      </c>
      <c r="D100" s="225" t="s">
        <v>1528</v>
      </c>
      <c r="E100" s="225" t="s">
        <v>1529</v>
      </c>
      <c r="F100" s="265"/>
      <c r="G100" s="265">
        <v>1</v>
      </c>
      <c r="H100" s="266">
        <v>1000000</v>
      </c>
      <c r="I100" s="266">
        <v>1000000</v>
      </c>
      <c r="J100" s="266">
        <v>1000000</v>
      </c>
      <c r="K100" s="265">
        <v>1</v>
      </c>
      <c r="L100" s="278">
        <v>100</v>
      </c>
      <c r="M100" s="267">
        <f t="shared" si="4"/>
        <v>100</v>
      </c>
      <c r="N100" s="263">
        <f t="shared" si="5"/>
        <v>100000000</v>
      </c>
      <c r="O100" s="219" t="s">
        <v>2509</v>
      </c>
    </row>
    <row r="101" spans="1:15" ht="17" thickTop="1" thickBot="1">
      <c r="A101" s="225">
        <v>85</v>
      </c>
      <c r="B101" s="265">
        <v>6745397</v>
      </c>
      <c r="C101" s="225" t="s">
        <v>1530</v>
      </c>
      <c r="D101" s="225" t="s">
        <v>1531</v>
      </c>
      <c r="E101" s="225" t="s">
        <v>1532</v>
      </c>
      <c r="F101" s="265"/>
      <c r="G101" s="265">
        <v>1</v>
      </c>
      <c r="H101" s="266">
        <v>1000000</v>
      </c>
      <c r="I101" s="266">
        <v>1000000</v>
      </c>
      <c r="J101" s="266">
        <v>1000000</v>
      </c>
      <c r="K101" s="265">
        <v>1</v>
      </c>
      <c r="L101" s="278">
        <v>100</v>
      </c>
      <c r="M101" s="267">
        <f t="shared" si="4"/>
        <v>100</v>
      </c>
      <c r="N101" s="263">
        <f t="shared" si="5"/>
        <v>100000000</v>
      </c>
      <c r="O101" s="219" t="s">
        <v>2509</v>
      </c>
    </row>
    <row r="102" spans="1:15" ht="17" thickTop="1" thickBot="1">
      <c r="A102" s="225">
        <v>86</v>
      </c>
      <c r="B102" s="265">
        <v>6745391</v>
      </c>
      <c r="C102" s="225" t="s">
        <v>1533</v>
      </c>
      <c r="D102" s="225" t="s">
        <v>1534</v>
      </c>
      <c r="E102" s="225" t="s">
        <v>1535</v>
      </c>
      <c r="F102" s="265"/>
      <c r="G102" s="265">
        <v>1</v>
      </c>
      <c r="H102" s="266">
        <v>1000000</v>
      </c>
      <c r="I102" s="266">
        <v>1000000</v>
      </c>
      <c r="J102" s="266">
        <v>1000000</v>
      </c>
      <c r="K102" s="265">
        <v>1</v>
      </c>
      <c r="L102" s="265">
        <v>100</v>
      </c>
      <c r="M102" s="267">
        <f t="shared" si="4"/>
        <v>100</v>
      </c>
      <c r="N102" s="263">
        <f t="shared" si="5"/>
        <v>100000000</v>
      </c>
      <c r="O102" s="219" t="s">
        <v>2509</v>
      </c>
    </row>
    <row r="103" spans="1:15" ht="17" thickTop="1" thickBot="1">
      <c r="A103" s="225">
        <v>87</v>
      </c>
      <c r="B103" s="265">
        <v>6745395</v>
      </c>
      <c r="C103" s="225" t="s">
        <v>1536</v>
      </c>
      <c r="D103" s="225" t="s">
        <v>1537</v>
      </c>
      <c r="E103" s="225" t="s">
        <v>1538</v>
      </c>
      <c r="F103" s="265"/>
      <c r="G103" s="265">
        <v>1</v>
      </c>
      <c r="H103" s="266">
        <v>1000000</v>
      </c>
      <c r="I103" s="266">
        <v>1000000</v>
      </c>
      <c r="J103" s="266">
        <v>1000000</v>
      </c>
      <c r="K103" s="265">
        <v>1</v>
      </c>
      <c r="L103" s="265">
        <v>100</v>
      </c>
      <c r="M103" s="267">
        <f t="shared" si="4"/>
        <v>100</v>
      </c>
      <c r="N103" s="263">
        <f t="shared" si="5"/>
        <v>100000000</v>
      </c>
      <c r="O103" s="219" t="s">
        <v>2509</v>
      </c>
    </row>
    <row r="104" spans="1:15" ht="17" thickTop="1" thickBot="1">
      <c r="A104" s="225">
        <v>88</v>
      </c>
      <c r="B104" s="265">
        <v>6745396</v>
      </c>
      <c r="C104" s="225" t="s">
        <v>1539</v>
      </c>
      <c r="D104" s="225" t="s">
        <v>1540</v>
      </c>
      <c r="E104" s="225" t="s">
        <v>1541</v>
      </c>
      <c r="F104" s="265"/>
      <c r="G104" s="265">
        <v>1</v>
      </c>
      <c r="H104" s="266">
        <v>1000000</v>
      </c>
      <c r="I104" s="266">
        <v>1000000</v>
      </c>
      <c r="J104" s="266">
        <v>1000000</v>
      </c>
      <c r="K104" s="265">
        <v>1</v>
      </c>
      <c r="L104" s="278">
        <v>100</v>
      </c>
      <c r="M104" s="267">
        <f t="shared" si="4"/>
        <v>100</v>
      </c>
      <c r="N104" s="263">
        <f t="shared" si="5"/>
        <v>100000000</v>
      </c>
      <c r="O104" s="219" t="s">
        <v>2509</v>
      </c>
    </row>
    <row r="105" spans="1:15" ht="17" thickTop="1" thickBot="1">
      <c r="A105" s="225">
        <v>89</v>
      </c>
      <c r="B105" s="265">
        <v>6969016</v>
      </c>
      <c r="C105" s="225" t="s">
        <v>1542</v>
      </c>
      <c r="D105" s="225" t="s">
        <v>1543</v>
      </c>
      <c r="E105" s="225" t="s">
        <v>1544</v>
      </c>
      <c r="F105" s="265"/>
      <c r="G105" s="265">
        <v>1</v>
      </c>
      <c r="H105" s="266">
        <v>15000000</v>
      </c>
      <c r="I105" s="266">
        <v>15000000</v>
      </c>
      <c r="J105" s="266">
        <v>15000000</v>
      </c>
      <c r="K105" s="265">
        <v>1</v>
      </c>
      <c r="L105" s="278">
        <v>100</v>
      </c>
      <c r="M105" s="267">
        <f t="shared" si="4"/>
        <v>100</v>
      </c>
      <c r="N105" s="263">
        <f t="shared" si="5"/>
        <v>1500000000</v>
      </c>
      <c r="O105" s="219" t="s">
        <v>2509</v>
      </c>
    </row>
    <row r="106" spans="1:15" ht="17" thickTop="1" thickBot="1">
      <c r="A106" s="225">
        <v>90</v>
      </c>
      <c r="B106" s="265">
        <v>7819063</v>
      </c>
      <c r="C106" s="225" t="s">
        <v>1545</v>
      </c>
      <c r="D106" s="225" t="s">
        <v>1546</v>
      </c>
      <c r="E106" s="225" t="s">
        <v>1547</v>
      </c>
      <c r="F106" s="265"/>
      <c r="G106" s="265">
        <v>1</v>
      </c>
      <c r="H106" s="266">
        <v>15000000</v>
      </c>
      <c r="I106" s="266">
        <v>15000000</v>
      </c>
      <c r="J106" s="266">
        <v>15000000</v>
      </c>
      <c r="K106" s="265">
        <v>1</v>
      </c>
      <c r="L106" s="278">
        <v>100</v>
      </c>
      <c r="M106" s="267">
        <f t="shared" si="4"/>
        <v>100</v>
      </c>
      <c r="N106" s="263">
        <f t="shared" si="5"/>
        <v>1500000000</v>
      </c>
      <c r="O106" s="219" t="s">
        <v>2509</v>
      </c>
    </row>
    <row r="107" spans="1:15" ht="17" thickTop="1" thickBot="1">
      <c r="A107" s="225">
        <v>92</v>
      </c>
      <c r="B107" s="265"/>
      <c r="C107" s="225" t="s">
        <v>1548</v>
      </c>
      <c r="D107" s="225" t="s">
        <v>1549</v>
      </c>
      <c r="E107" s="225" t="s">
        <v>1550</v>
      </c>
      <c r="F107" s="265"/>
      <c r="G107" s="265">
        <v>1</v>
      </c>
      <c r="H107" s="266">
        <v>15000000</v>
      </c>
      <c r="I107" s="266">
        <v>15000000</v>
      </c>
      <c r="J107" s="266">
        <v>15000000</v>
      </c>
      <c r="K107" s="265">
        <v>1</v>
      </c>
      <c r="L107" s="278">
        <v>100</v>
      </c>
      <c r="M107" s="267">
        <f t="shared" si="4"/>
        <v>100</v>
      </c>
      <c r="N107" s="263">
        <f t="shared" si="5"/>
        <v>1500000000</v>
      </c>
      <c r="O107" s="219" t="s">
        <v>2509</v>
      </c>
    </row>
    <row r="108" spans="1:15" ht="17" thickTop="1" thickBot="1">
      <c r="A108" s="114"/>
      <c r="B108" s="265"/>
      <c r="C108" s="265"/>
      <c r="D108" s="268"/>
      <c r="E108" s="114" t="s">
        <v>675</v>
      </c>
      <c r="F108" s="265"/>
      <c r="G108" s="114">
        <f>SUM(G97:G107)</f>
        <v>11</v>
      </c>
      <c r="H108" s="269">
        <f>SUM(H97:H107)</f>
        <v>53000000</v>
      </c>
      <c r="I108" s="269">
        <f>SUM(I97:I107)</f>
        <v>53000000</v>
      </c>
      <c r="J108" s="269">
        <f>SUM(J97:J107)</f>
        <v>53000000</v>
      </c>
      <c r="K108" s="269">
        <f>SUM(K97:K107)</f>
        <v>11</v>
      </c>
      <c r="L108" s="283">
        <f>+N108/H108</f>
        <v>100</v>
      </c>
      <c r="M108" s="270">
        <f t="shared" si="4"/>
        <v>100</v>
      </c>
      <c r="N108" s="271">
        <f>SUM(N97:N107)</f>
        <v>5300000000</v>
      </c>
      <c r="O108" s="219" t="s">
        <v>2509</v>
      </c>
    </row>
    <row r="109" spans="1:15" ht="17" thickTop="1" thickBot="1">
      <c r="A109" s="224" t="s">
        <v>1551</v>
      </c>
      <c r="B109" s="224"/>
      <c r="C109" s="224"/>
      <c r="D109" s="224"/>
      <c r="E109" s="224"/>
      <c r="F109" s="224"/>
      <c r="G109" s="224"/>
      <c r="H109" s="224"/>
      <c r="I109" s="224"/>
      <c r="J109" s="224"/>
      <c r="K109" s="224"/>
      <c r="L109" s="224"/>
      <c r="M109" s="224"/>
      <c r="N109" s="263"/>
      <c r="O109" s="219" t="s">
        <v>2509</v>
      </c>
    </row>
    <row r="110" spans="1:15" ht="17" thickTop="1" thickBot="1">
      <c r="A110" s="225">
        <v>93</v>
      </c>
      <c r="B110" s="265">
        <v>6872660</v>
      </c>
      <c r="C110" s="225" t="s">
        <v>1552</v>
      </c>
      <c r="D110" s="225" t="s">
        <v>1408</v>
      </c>
      <c r="E110" s="225" t="s">
        <v>1553</v>
      </c>
      <c r="F110" s="265"/>
      <c r="G110" s="265">
        <v>1</v>
      </c>
      <c r="H110" s="266">
        <v>3000000</v>
      </c>
      <c r="I110" s="266">
        <v>3000000</v>
      </c>
      <c r="J110" s="266">
        <v>3000000</v>
      </c>
      <c r="K110" s="279">
        <v>1</v>
      </c>
      <c r="L110" s="278">
        <v>100</v>
      </c>
      <c r="M110" s="267">
        <f>+J110/H110*100</f>
        <v>100</v>
      </c>
      <c r="N110" s="263">
        <f>+L110*H110</f>
        <v>300000000</v>
      </c>
      <c r="O110" s="219" t="s">
        <v>2509</v>
      </c>
    </row>
    <row r="111" spans="1:15" ht="17" thickTop="1" thickBot="1">
      <c r="A111" s="225">
        <v>94</v>
      </c>
      <c r="B111" s="265">
        <v>7074026</v>
      </c>
      <c r="C111" s="225" t="s">
        <v>1554</v>
      </c>
      <c r="D111" s="225" t="s">
        <v>1555</v>
      </c>
      <c r="E111" s="225" t="s">
        <v>1556</v>
      </c>
      <c r="F111" s="225"/>
      <c r="G111" s="265">
        <v>1</v>
      </c>
      <c r="H111" s="266">
        <v>23000000</v>
      </c>
      <c r="I111" s="266">
        <v>22507188</v>
      </c>
      <c r="J111" s="266">
        <v>22507188</v>
      </c>
      <c r="K111" s="279">
        <v>1</v>
      </c>
      <c r="L111" s="278">
        <v>100</v>
      </c>
      <c r="M111" s="267">
        <f>+J111/H111*100</f>
        <v>97.857339130434781</v>
      </c>
      <c r="N111" s="263">
        <f>+L111*H111</f>
        <v>2300000000</v>
      </c>
      <c r="O111" s="219" t="s">
        <v>2509</v>
      </c>
    </row>
    <row r="112" spans="1:15" ht="17" thickTop="1" thickBot="1">
      <c r="A112" s="225">
        <v>95</v>
      </c>
      <c r="B112" s="265">
        <v>6872662</v>
      </c>
      <c r="C112" s="225" t="s">
        <v>1557</v>
      </c>
      <c r="D112" s="225" t="s">
        <v>1290</v>
      </c>
      <c r="E112" s="225" t="s">
        <v>1558</v>
      </c>
      <c r="F112" s="265"/>
      <c r="G112" s="265">
        <v>1</v>
      </c>
      <c r="H112" s="266">
        <v>2500000</v>
      </c>
      <c r="I112" s="266">
        <v>2500000</v>
      </c>
      <c r="J112" s="266">
        <v>2500000</v>
      </c>
      <c r="K112" s="279">
        <v>1</v>
      </c>
      <c r="L112" s="278">
        <v>100</v>
      </c>
      <c r="M112" s="267">
        <f>+J112/H112*100</f>
        <v>100</v>
      </c>
      <c r="N112" s="263">
        <f>+L112*H112</f>
        <v>250000000</v>
      </c>
      <c r="O112" s="219" t="s">
        <v>2509</v>
      </c>
    </row>
    <row r="113" spans="1:15" ht="17" thickTop="1" thickBot="1">
      <c r="A113" s="225">
        <v>96</v>
      </c>
      <c r="B113" s="265">
        <v>6872672</v>
      </c>
      <c r="C113" s="225" t="s">
        <v>1559</v>
      </c>
      <c r="D113" s="112" t="s">
        <v>1560</v>
      </c>
      <c r="E113" s="225" t="s">
        <v>1561</v>
      </c>
      <c r="F113" s="112"/>
      <c r="G113" s="112">
        <v>1</v>
      </c>
      <c r="H113" s="247">
        <v>56000000</v>
      </c>
      <c r="I113" s="266">
        <v>55995151</v>
      </c>
      <c r="J113" s="266">
        <v>55995151</v>
      </c>
      <c r="K113" s="279">
        <v>1</v>
      </c>
      <c r="L113" s="278">
        <v>100</v>
      </c>
      <c r="M113" s="267">
        <f>+J113/H113*100</f>
        <v>99.991341071428579</v>
      </c>
      <c r="N113" s="263">
        <f>+L113*H113</f>
        <v>5600000000</v>
      </c>
      <c r="O113" s="219" t="s">
        <v>2509</v>
      </c>
    </row>
    <row r="114" spans="1:15" ht="17" thickTop="1" thickBot="1">
      <c r="A114" s="114"/>
      <c r="B114" s="265"/>
      <c r="C114" s="265"/>
      <c r="D114" s="268"/>
      <c r="E114" s="114" t="s">
        <v>683</v>
      </c>
      <c r="F114" s="265"/>
      <c r="G114" s="114">
        <f>SUM(G110:G113)</f>
        <v>4</v>
      </c>
      <c r="H114" s="283">
        <f>SUM(H110:H113)</f>
        <v>84500000</v>
      </c>
      <c r="I114" s="283">
        <f>SUM(I110:I113)</f>
        <v>84002339</v>
      </c>
      <c r="J114" s="283">
        <f>SUM(J110:J113)</f>
        <v>84002339</v>
      </c>
      <c r="K114" s="114">
        <f>SUM(K110:K113)</f>
        <v>4</v>
      </c>
      <c r="L114" s="114">
        <f>+N114/H114</f>
        <v>100</v>
      </c>
      <c r="M114" s="270">
        <f>+J114/H114*100</f>
        <v>99.411052071005912</v>
      </c>
      <c r="N114" s="271">
        <f>SUM(N110:N113)</f>
        <v>8450000000</v>
      </c>
      <c r="O114" s="219" t="s">
        <v>2509</v>
      </c>
    </row>
    <row r="115" spans="1:15" ht="17" thickTop="1" thickBot="1">
      <c r="A115" s="224" t="s">
        <v>1562</v>
      </c>
      <c r="B115" s="224"/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63"/>
      <c r="O115" s="219" t="s">
        <v>2509</v>
      </c>
    </row>
    <row r="116" spans="1:15" ht="17" thickTop="1" thickBot="1">
      <c r="A116" s="225">
        <v>97</v>
      </c>
      <c r="B116" s="265">
        <v>7027453</v>
      </c>
      <c r="C116" s="225" t="s">
        <v>1563</v>
      </c>
      <c r="D116" s="225" t="s">
        <v>1564</v>
      </c>
      <c r="E116" s="225" t="s">
        <v>1565</v>
      </c>
      <c r="F116" s="265"/>
      <c r="G116" s="265">
        <v>1</v>
      </c>
      <c r="H116" s="266">
        <v>753000</v>
      </c>
      <c r="I116" s="266">
        <v>753000</v>
      </c>
      <c r="J116" s="266">
        <v>753000</v>
      </c>
      <c r="K116" s="265">
        <v>1</v>
      </c>
      <c r="L116" s="265">
        <v>100</v>
      </c>
      <c r="M116" s="267">
        <f>+J116/H116*100</f>
        <v>100</v>
      </c>
      <c r="N116" s="263">
        <f>+L116*H116</f>
        <v>75300000</v>
      </c>
      <c r="O116" s="219" t="s">
        <v>2509</v>
      </c>
    </row>
    <row r="117" spans="1:15" ht="17" thickTop="1" thickBot="1">
      <c r="A117" s="114"/>
      <c r="B117" s="265"/>
      <c r="C117" s="265"/>
      <c r="D117" s="268"/>
      <c r="E117" s="114" t="s">
        <v>692</v>
      </c>
      <c r="F117" s="265"/>
      <c r="G117" s="114">
        <f>SUM(G116)</f>
        <v>1</v>
      </c>
      <c r="H117" s="283">
        <f>SUM(H116)</f>
        <v>753000</v>
      </c>
      <c r="I117" s="283">
        <f>SUM(I116)</f>
        <v>753000</v>
      </c>
      <c r="J117" s="283">
        <f>SUM(J116)</f>
        <v>753000</v>
      </c>
      <c r="K117" s="114">
        <f>SUM(K116)</f>
        <v>1</v>
      </c>
      <c r="L117" s="114">
        <f>+N117/H117</f>
        <v>100</v>
      </c>
      <c r="M117" s="270">
        <f>+J117/H117*100</f>
        <v>100</v>
      </c>
      <c r="N117" s="271">
        <f>SUM(N116)</f>
        <v>75300000</v>
      </c>
      <c r="O117" s="219" t="s">
        <v>2509</v>
      </c>
    </row>
    <row r="118" spans="1:15" ht="17" thickTop="1" thickBot="1">
      <c r="A118" s="224" t="s">
        <v>1566</v>
      </c>
      <c r="B118" s="224"/>
      <c r="C118" s="224"/>
      <c r="D118" s="224"/>
      <c r="E118" s="224"/>
      <c r="F118" s="224"/>
      <c r="G118" s="224"/>
      <c r="H118" s="224"/>
      <c r="I118" s="224"/>
      <c r="J118" s="224"/>
      <c r="K118" s="224"/>
      <c r="L118" s="224"/>
      <c r="M118" s="224"/>
      <c r="O118" s="219" t="s">
        <v>2509</v>
      </c>
    </row>
    <row r="119" spans="1:15" ht="17" thickTop="1" thickBot="1">
      <c r="A119" s="225">
        <v>98</v>
      </c>
      <c r="B119" s="265">
        <v>7057516</v>
      </c>
      <c r="C119" s="225" t="s">
        <v>1567</v>
      </c>
      <c r="D119" s="225" t="s">
        <v>1568</v>
      </c>
      <c r="E119" s="225" t="s">
        <v>1569</v>
      </c>
      <c r="F119" s="265"/>
      <c r="G119" s="265">
        <v>1</v>
      </c>
      <c r="H119" s="266">
        <v>20000000</v>
      </c>
      <c r="I119" s="279">
        <v>19260850</v>
      </c>
      <c r="J119" s="279">
        <v>19260850</v>
      </c>
      <c r="K119" s="279">
        <v>1</v>
      </c>
      <c r="L119" s="278">
        <v>100</v>
      </c>
      <c r="M119" s="267">
        <f>+J119/H119*100</f>
        <v>96.304249999999996</v>
      </c>
      <c r="N119" s="263">
        <f>+L119*H119</f>
        <v>2000000000</v>
      </c>
      <c r="O119" s="219" t="s">
        <v>2509</v>
      </c>
    </row>
    <row r="120" spans="1:15" ht="17" thickTop="1" thickBot="1">
      <c r="A120" s="225">
        <v>99</v>
      </c>
      <c r="B120" s="265">
        <v>7057519</v>
      </c>
      <c r="C120" s="225" t="s">
        <v>1570</v>
      </c>
      <c r="D120" s="225" t="s">
        <v>1571</v>
      </c>
      <c r="E120" s="225" t="s">
        <v>1572</v>
      </c>
      <c r="F120" s="265"/>
      <c r="G120" s="265">
        <v>1</v>
      </c>
      <c r="H120" s="266">
        <v>30000000</v>
      </c>
      <c r="I120" s="279">
        <v>29290558</v>
      </c>
      <c r="J120" s="279"/>
      <c r="K120" s="279"/>
      <c r="L120" s="278">
        <v>70</v>
      </c>
      <c r="M120" s="267">
        <f>+J120/H120*100</f>
        <v>0</v>
      </c>
      <c r="N120" s="263">
        <f>+L120*H120</f>
        <v>2100000000</v>
      </c>
      <c r="O120" s="219" t="s">
        <v>2509</v>
      </c>
    </row>
    <row r="121" spans="1:15" ht="17" thickTop="1" thickBot="1">
      <c r="A121" s="225"/>
      <c r="B121" s="114"/>
      <c r="C121" s="265"/>
      <c r="D121" s="268"/>
      <c r="E121" s="114" t="s">
        <v>696</v>
      </c>
      <c r="F121" s="265"/>
      <c r="G121" s="114">
        <f>SUM(G119:G120)</f>
        <v>2</v>
      </c>
      <c r="H121" s="283">
        <f>SUM(H119:H120)</f>
        <v>50000000</v>
      </c>
      <c r="I121" s="283">
        <f>SUM(I119:I120)</f>
        <v>48551408</v>
      </c>
      <c r="J121" s="283">
        <f>SUM(J119:J120)</f>
        <v>19260850</v>
      </c>
      <c r="K121" s="283">
        <f>SUM(K119:K120)</f>
        <v>1</v>
      </c>
      <c r="L121" s="283">
        <f>+N121/H121</f>
        <v>82</v>
      </c>
      <c r="M121" s="270">
        <f>+J121/H121*100</f>
        <v>38.521699999999996</v>
      </c>
      <c r="N121" s="271">
        <f>SUM(N119:N120)</f>
        <v>4100000000</v>
      </c>
      <c r="O121" s="219" t="s">
        <v>2509</v>
      </c>
    </row>
    <row r="122" spans="1:15" ht="17" thickTop="1" thickBot="1">
      <c r="A122" s="224" t="s">
        <v>1573</v>
      </c>
      <c r="B122" s="224"/>
      <c r="C122" s="224"/>
      <c r="D122" s="224"/>
      <c r="E122" s="224"/>
      <c r="F122" s="224"/>
      <c r="G122" s="224"/>
      <c r="H122" s="224"/>
      <c r="I122" s="224"/>
      <c r="J122" s="224"/>
      <c r="K122" s="224"/>
      <c r="L122" s="224"/>
      <c r="M122" s="224"/>
      <c r="N122" s="263"/>
      <c r="O122" s="219" t="s">
        <v>2509</v>
      </c>
    </row>
    <row r="123" spans="1:15" ht="17" thickTop="1" thickBot="1">
      <c r="A123" s="225">
        <v>100</v>
      </c>
      <c r="B123" s="265">
        <v>6615848</v>
      </c>
      <c r="C123" s="225" t="s">
        <v>1574</v>
      </c>
      <c r="D123" s="225" t="s">
        <v>1575</v>
      </c>
      <c r="E123" s="225" t="s">
        <v>1576</v>
      </c>
      <c r="F123" s="265"/>
      <c r="G123" s="265">
        <v>1</v>
      </c>
      <c r="H123" s="266">
        <v>25000000</v>
      </c>
      <c r="I123" s="266">
        <v>25000000</v>
      </c>
      <c r="J123" s="266">
        <v>25000000</v>
      </c>
      <c r="K123" s="265">
        <v>1</v>
      </c>
      <c r="L123" s="265">
        <v>100</v>
      </c>
      <c r="M123" s="267">
        <f>+J123/H123*100</f>
        <v>100</v>
      </c>
      <c r="N123" s="263">
        <f>+L123*H123</f>
        <v>2500000000</v>
      </c>
      <c r="O123" s="219" t="s">
        <v>2509</v>
      </c>
    </row>
    <row r="124" spans="1:15" ht="17" thickTop="1" thickBot="1">
      <c r="A124" s="225">
        <v>101</v>
      </c>
      <c r="B124" s="265">
        <v>7819061</v>
      </c>
      <c r="C124" s="225" t="s">
        <v>1577</v>
      </c>
      <c r="D124" s="225" t="s">
        <v>1578</v>
      </c>
      <c r="E124" s="225" t="s">
        <v>1579</v>
      </c>
      <c r="F124" s="265"/>
      <c r="G124" s="265">
        <v>1</v>
      </c>
      <c r="H124" s="266">
        <v>600000</v>
      </c>
      <c r="I124" s="266">
        <v>600000</v>
      </c>
      <c r="J124" s="266">
        <v>600000</v>
      </c>
      <c r="K124" s="265">
        <v>1</v>
      </c>
      <c r="L124" s="265">
        <v>100</v>
      </c>
      <c r="M124" s="267">
        <f>+J124/H124*100</f>
        <v>100</v>
      </c>
      <c r="N124" s="263">
        <f>+L124*H124</f>
        <v>60000000</v>
      </c>
      <c r="O124" s="219" t="s">
        <v>2509</v>
      </c>
    </row>
    <row r="125" spans="1:15" ht="17" thickTop="1" thickBot="1">
      <c r="A125" s="225">
        <v>102</v>
      </c>
      <c r="B125" s="265"/>
      <c r="C125" s="225" t="s">
        <v>1580</v>
      </c>
      <c r="D125" s="225" t="s">
        <v>1581</v>
      </c>
      <c r="E125" s="225" t="s">
        <v>1582</v>
      </c>
      <c r="F125" s="265"/>
      <c r="G125" s="265">
        <v>1</v>
      </c>
      <c r="H125" s="266">
        <v>350000</v>
      </c>
      <c r="I125" s="266">
        <v>350000</v>
      </c>
      <c r="J125" s="266">
        <v>350000</v>
      </c>
      <c r="K125" s="265">
        <v>1</v>
      </c>
      <c r="L125" s="265">
        <v>100</v>
      </c>
      <c r="M125" s="267">
        <f>+J125/H125*100</f>
        <v>100</v>
      </c>
      <c r="N125" s="263">
        <f>+L125*H125</f>
        <v>35000000</v>
      </c>
      <c r="O125" s="219" t="s">
        <v>2509</v>
      </c>
    </row>
    <row r="126" spans="1:15" ht="17" thickTop="1" thickBot="1">
      <c r="A126" s="225"/>
      <c r="B126" s="265"/>
      <c r="C126" s="225"/>
      <c r="D126" s="225"/>
      <c r="E126" s="114" t="s">
        <v>1583</v>
      </c>
      <c r="F126" s="265"/>
      <c r="G126" s="114">
        <f>SUM(G123:G125)</f>
        <v>3</v>
      </c>
      <c r="H126" s="283">
        <f>SUM(H123:H125)</f>
        <v>25950000</v>
      </c>
      <c r="I126" s="283">
        <f>SUM(I123:I125)</f>
        <v>25950000</v>
      </c>
      <c r="J126" s="283">
        <f>SUM(J123:J125)</f>
        <v>25950000</v>
      </c>
      <c r="K126" s="114">
        <f>SUM(K123:K125)</f>
        <v>3</v>
      </c>
      <c r="L126" s="114">
        <f>+N126/H126</f>
        <v>100</v>
      </c>
      <c r="M126" s="270">
        <f>+J126/H126*100</f>
        <v>100</v>
      </c>
      <c r="N126" s="271">
        <f>SUM(N123:N125)</f>
        <v>2595000000</v>
      </c>
      <c r="O126" s="219" t="s">
        <v>2509</v>
      </c>
    </row>
    <row r="127" spans="1:15" ht="17" thickTop="1" thickBot="1">
      <c r="A127" s="224" t="s">
        <v>1584</v>
      </c>
      <c r="B127" s="224"/>
      <c r="C127" s="224"/>
      <c r="D127" s="224"/>
      <c r="E127" s="224"/>
      <c r="F127" s="224"/>
      <c r="G127" s="224"/>
      <c r="H127" s="224"/>
      <c r="I127" s="224"/>
      <c r="J127" s="224"/>
      <c r="K127" s="224"/>
      <c r="L127" s="224"/>
      <c r="M127" s="224"/>
      <c r="O127" s="219" t="s">
        <v>2509</v>
      </c>
    </row>
    <row r="128" spans="1:15" ht="17" thickTop="1" thickBot="1">
      <c r="A128" s="225">
        <v>103</v>
      </c>
      <c r="B128" s="265">
        <v>7058730</v>
      </c>
      <c r="C128" s="225" t="s">
        <v>1585</v>
      </c>
      <c r="D128" s="225" t="s">
        <v>1575</v>
      </c>
      <c r="E128" s="225" t="s">
        <v>1586</v>
      </c>
      <c r="F128" s="265"/>
      <c r="G128" s="265">
        <v>1</v>
      </c>
      <c r="H128" s="266">
        <v>90000000</v>
      </c>
      <c r="I128" s="266">
        <v>88729320</v>
      </c>
      <c r="J128" s="266">
        <v>88729320</v>
      </c>
      <c r="K128" s="114">
        <v>1</v>
      </c>
      <c r="L128" s="279">
        <v>100</v>
      </c>
      <c r="M128" s="270">
        <f>+J128/H128*100</f>
        <v>98.588133333333332</v>
      </c>
      <c r="N128" s="263">
        <f>+L128*H128</f>
        <v>9000000000</v>
      </c>
      <c r="O128" s="219" t="s">
        <v>2509</v>
      </c>
    </row>
    <row r="129" spans="1:15" ht="17" thickTop="1" thickBot="1">
      <c r="A129" s="265"/>
      <c r="B129" s="265"/>
      <c r="C129" s="265"/>
      <c r="D129" s="265"/>
      <c r="E129" s="114"/>
      <c r="F129" s="265"/>
      <c r="G129" s="114">
        <f>SUM(G128)</f>
        <v>1</v>
      </c>
      <c r="H129" s="283">
        <f>SUM(H128)</f>
        <v>90000000</v>
      </c>
      <c r="I129" s="283">
        <f>SUM(I128)</f>
        <v>88729320</v>
      </c>
      <c r="J129" s="283">
        <f>SUM(J128)</f>
        <v>88729320</v>
      </c>
      <c r="K129" s="114">
        <f>SUM(K128)</f>
        <v>1</v>
      </c>
      <c r="L129" s="283">
        <f>+N129/H129</f>
        <v>100</v>
      </c>
      <c r="M129" s="270">
        <f>+J129/H129*100</f>
        <v>98.588133333333332</v>
      </c>
      <c r="N129" s="271">
        <f>SUM(N128)</f>
        <v>9000000000</v>
      </c>
      <c r="O129" s="219" t="s">
        <v>2509</v>
      </c>
    </row>
    <row r="130" spans="1:15" ht="17" thickTop="1" thickBot="1">
      <c r="A130" s="265"/>
      <c r="B130" s="265"/>
      <c r="C130" s="225"/>
      <c r="D130" s="114"/>
      <c r="E130" s="114" t="s">
        <v>1587</v>
      </c>
      <c r="F130" s="114"/>
      <c r="G130" s="114">
        <f>+G5+G8+G47+G50+G54+G92+G95+G108+G114+G117+G121+G126+G129</f>
        <v>1491</v>
      </c>
      <c r="H130" s="283">
        <f>+H5+H8+H47+H50+H54+H92+H95+H108+H114+H117+H121+H126+H129</f>
        <v>1112239000</v>
      </c>
      <c r="I130" s="283">
        <f>+I5+I8+I47+I50+I54+I92+I95+I108+I114+I117+I121+I126+I129</f>
        <v>1097180401</v>
      </c>
      <c r="J130" s="283">
        <f>+J5+J8+J47+J50+J54+J92+J95+J108+J114+J117+J121+J126+J129</f>
        <v>985069395</v>
      </c>
      <c r="K130" s="114">
        <f>+K5+K8+K47+K50+K54+K92+K95+K108+K114+K117+K121+K126+K129</f>
        <v>1436</v>
      </c>
      <c r="L130" s="282">
        <f>+N130/H130</f>
        <v>97.57246419159911</v>
      </c>
      <c r="M130" s="276">
        <f>+J130/H130*100</f>
        <v>88.566341856381598</v>
      </c>
      <c r="N130" s="284">
        <f>+N5+N8+N47+N50+N54+N92+N95+N108+N114+N117+N121+N126+N129</f>
        <v>108523900000</v>
      </c>
      <c r="O130" s="219" t="s">
        <v>2509</v>
      </c>
    </row>
    <row r="131" spans="1:15" ht="13" thickTop="1"/>
    <row r="134" spans="1:15">
      <c r="D134" s="253"/>
      <c r="F134" s="250"/>
      <c r="G134" s="250"/>
    </row>
  </sheetData>
  <pageMargins left="0" right="0" top="0" bottom="0.98425196850393704" header="0.511811023622047" footer="0.511811023622047"/>
  <pageSetup paperSize="9" scale="86" fitToHeight="3" orientation="portrait" verticalDpi="200"/>
  <headerFooter alignWithMargins="0">
    <oddFooter>&amp;L&amp;"Courier New,Italique"&amp;8
&amp;C&amp;"Courier New,Italique"Page &amp;P de &amp;N&amp;R&amp;"Courier New,Italique"&amp;D  &amp;T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4"/>
  <sheetViews>
    <sheetView workbookViewId="0">
      <selection activeCell="E1" sqref="E1"/>
    </sheetView>
  </sheetViews>
  <sheetFormatPr baseColWidth="10" defaultColWidth="11.5" defaultRowHeight="11" x14ac:dyDescent="0"/>
  <cols>
    <col min="1" max="1" width="4" style="238" customWidth="1"/>
    <col min="2" max="2" width="9" style="238" customWidth="1"/>
    <col min="3" max="3" width="9.83203125" style="238" bestFit="1" customWidth="1"/>
    <col min="4" max="4" width="16.5" style="238" customWidth="1"/>
    <col min="5" max="5" width="36.83203125" style="238" bestFit="1" customWidth="1"/>
    <col min="6" max="6" width="10" style="238" customWidth="1"/>
    <col min="7" max="7" width="7.1640625" style="238" customWidth="1"/>
    <col min="8" max="8" width="13" style="238" customWidth="1"/>
    <col min="9" max="10" width="11.5" style="238" bestFit="1" customWidth="1"/>
    <col min="11" max="11" width="15.1640625" style="238" bestFit="1" customWidth="1"/>
    <col min="12" max="12" width="6.5" style="238" customWidth="1"/>
    <col min="13" max="13" width="7.1640625" style="238" bestFit="1" customWidth="1"/>
    <col min="14" max="14" width="16" style="238" customWidth="1"/>
    <col min="15" max="16384" width="11.5" style="238"/>
  </cols>
  <sheetData>
    <row r="1" spans="1:15" ht="16" thickBot="1">
      <c r="A1" s="219" t="s">
        <v>2510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55"/>
      <c r="O1" s="219" t="s">
        <v>2510</v>
      </c>
    </row>
    <row r="2" spans="1:15" ht="17" thickTop="1" thickBot="1">
      <c r="A2" s="222" t="s">
        <v>408</v>
      </c>
      <c r="B2" s="222" t="s">
        <v>407</v>
      </c>
      <c r="C2" s="222" t="s">
        <v>406</v>
      </c>
      <c r="D2" s="222" t="s">
        <v>405</v>
      </c>
      <c r="E2" s="222" t="s">
        <v>404</v>
      </c>
      <c r="F2" s="222" t="s">
        <v>403</v>
      </c>
      <c r="G2" s="222" t="s">
        <v>1589</v>
      </c>
      <c r="H2" s="222" t="s">
        <v>401</v>
      </c>
      <c r="I2" s="222" t="s">
        <v>400</v>
      </c>
      <c r="J2" s="222" t="s">
        <v>399</v>
      </c>
      <c r="K2" s="222" t="s">
        <v>398</v>
      </c>
      <c r="L2" s="222" t="s">
        <v>397</v>
      </c>
      <c r="M2" s="222" t="s">
        <v>396</v>
      </c>
      <c r="O2" s="219" t="s">
        <v>2510</v>
      </c>
    </row>
    <row r="3" spans="1:15" ht="17" thickTop="1" thickBot="1">
      <c r="A3" s="224" t="s">
        <v>1278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O3" s="219" t="s">
        <v>2510</v>
      </c>
    </row>
    <row r="4" spans="1:15" ht="17" thickTop="1" thickBot="1">
      <c r="A4" s="225">
        <v>1</v>
      </c>
      <c r="B4" s="225">
        <v>6953278</v>
      </c>
      <c r="C4" s="225" t="s">
        <v>1590</v>
      </c>
      <c r="D4" s="228" t="s">
        <v>1591</v>
      </c>
      <c r="E4" s="225" t="s">
        <v>1592</v>
      </c>
      <c r="F4" s="225"/>
      <c r="G4" s="225">
        <v>1</v>
      </c>
      <c r="H4" s="226">
        <v>3000000</v>
      </c>
      <c r="I4" s="226">
        <v>3000000</v>
      </c>
      <c r="J4" s="226">
        <v>3000000</v>
      </c>
      <c r="K4" s="225">
        <v>1</v>
      </c>
      <c r="L4" s="225">
        <v>100</v>
      </c>
      <c r="M4" s="229">
        <f>+J4/H4*100</f>
        <v>100</v>
      </c>
      <c r="N4" s="255">
        <f>+L4*H4</f>
        <v>300000000</v>
      </c>
      <c r="O4" s="219" t="s">
        <v>2510</v>
      </c>
    </row>
    <row r="5" spans="1:15" ht="17" thickTop="1" thickBot="1">
      <c r="A5" s="225">
        <v>2</v>
      </c>
      <c r="B5" s="225">
        <v>7040501</v>
      </c>
      <c r="C5" s="225" t="s">
        <v>1593</v>
      </c>
      <c r="D5" s="225" t="s">
        <v>1594</v>
      </c>
      <c r="E5" s="225" t="s">
        <v>1595</v>
      </c>
      <c r="F5" s="225"/>
      <c r="G5" s="225">
        <v>1</v>
      </c>
      <c r="H5" s="226">
        <v>4500000</v>
      </c>
      <c r="I5" s="226">
        <v>4500000</v>
      </c>
      <c r="J5" s="226">
        <v>4500000</v>
      </c>
      <c r="K5" s="225">
        <v>1</v>
      </c>
      <c r="L5" s="225">
        <v>100</v>
      </c>
      <c r="M5" s="229">
        <f>+J5/H5*100</f>
        <v>100</v>
      </c>
      <c r="N5" s="255">
        <f>+L5*H5</f>
        <v>450000000</v>
      </c>
      <c r="O5" s="219" t="s">
        <v>2510</v>
      </c>
    </row>
    <row r="6" spans="1:15" ht="17" thickTop="1" thickBot="1">
      <c r="A6" s="225">
        <v>3</v>
      </c>
      <c r="B6" s="225">
        <v>6645782</v>
      </c>
      <c r="C6" s="225" t="s">
        <v>1596</v>
      </c>
      <c r="D6" s="225" t="s">
        <v>1597</v>
      </c>
      <c r="E6" s="225" t="s">
        <v>1598</v>
      </c>
      <c r="F6" s="225"/>
      <c r="G6" s="225">
        <v>1</v>
      </c>
      <c r="H6" s="226">
        <v>3900000</v>
      </c>
      <c r="I6" s="226">
        <v>3900000</v>
      </c>
      <c r="J6" s="226">
        <v>3900000</v>
      </c>
      <c r="K6" s="225">
        <v>1</v>
      </c>
      <c r="L6" s="225">
        <v>100</v>
      </c>
      <c r="M6" s="229">
        <f>+J6/H6*100</f>
        <v>100</v>
      </c>
      <c r="N6" s="255">
        <f>+L6*H6</f>
        <v>390000000</v>
      </c>
      <c r="O6" s="219" t="s">
        <v>2510</v>
      </c>
    </row>
    <row r="7" spans="1:15" ht="17" thickTop="1" thickBot="1">
      <c r="A7" s="225">
        <v>4</v>
      </c>
      <c r="B7" s="225"/>
      <c r="C7" s="225" t="s">
        <v>1599</v>
      </c>
      <c r="D7" s="225" t="s">
        <v>1600</v>
      </c>
      <c r="E7" s="225" t="s">
        <v>1601</v>
      </c>
      <c r="F7" s="225"/>
      <c r="G7" s="225">
        <v>1</v>
      </c>
      <c r="H7" s="226">
        <v>80000000</v>
      </c>
      <c r="I7" s="226" t="s">
        <v>1602</v>
      </c>
      <c r="J7" s="226"/>
      <c r="K7" s="225"/>
      <c r="L7" s="225"/>
      <c r="M7" s="229">
        <f>+J7/H7*100</f>
        <v>0</v>
      </c>
      <c r="N7" s="255">
        <f>+L7*H7</f>
        <v>0</v>
      </c>
      <c r="O7" s="219" t="s">
        <v>2510</v>
      </c>
    </row>
    <row r="8" spans="1:15" ht="17" thickTop="1" thickBot="1">
      <c r="A8" s="225"/>
      <c r="B8" s="225"/>
      <c r="C8" s="225"/>
      <c r="D8" s="225"/>
      <c r="E8" s="225"/>
      <c r="F8" s="230" t="s">
        <v>1603</v>
      </c>
      <c r="G8" s="242">
        <f>SUM(G4:G7)</f>
        <v>4</v>
      </c>
      <c r="H8" s="231">
        <f>SUM(H4:H7)</f>
        <v>91400000</v>
      </c>
      <c r="I8" s="231">
        <f>SUM(I4:I7)</f>
        <v>11400000</v>
      </c>
      <c r="J8" s="231">
        <f>SUM(J4:J7)</f>
        <v>11400000</v>
      </c>
      <c r="K8" s="231">
        <f>SUM(K4:K7)</f>
        <v>3</v>
      </c>
      <c r="L8" s="242">
        <f>+N8/H8</f>
        <v>12.472647702407002</v>
      </c>
      <c r="M8" s="246">
        <f>+J8/H8*100</f>
        <v>12.472647702407002</v>
      </c>
      <c r="N8" s="256">
        <f>SUM(N4:N7)</f>
        <v>1140000000</v>
      </c>
      <c r="O8" s="219" t="s">
        <v>2510</v>
      </c>
    </row>
    <row r="9" spans="1:15" ht="17" thickTop="1" thickBot="1">
      <c r="A9" s="230" t="s">
        <v>1604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O9" s="219" t="s">
        <v>2510</v>
      </c>
    </row>
    <row r="10" spans="1:15" ht="17" thickTop="1" thickBot="1">
      <c r="A10" s="225">
        <v>5</v>
      </c>
      <c r="B10" s="225">
        <v>6992265</v>
      </c>
      <c r="C10" s="225" t="s">
        <v>1605</v>
      </c>
      <c r="D10" s="225" t="s">
        <v>1606</v>
      </c>
      <c r="E10" s="225" t="s">
        <v>1607</v>
      </c>
      <c r="F10" s="225"/>
      <c r="G10" s="225">
        <v>1</v>
      </c>
      <c r="H10" s="226">
        <v>10000000</v>
      </c>
      <c r="I10" s="226">
        <v>9975000</v>
      </c>
      <c r="J10" s="226">
        <v>9975000</v>
      </c>
      <c r="K10" s="226">
        <v>1</v>
      </c>
      <c r="L10" s="225">
        <v>100</v>
      </c>
      <c r="M10" s="229">
        <f>+J10/H10*100</f>
        <v>99.75</v>
      </c>
      <c r="N10" s="238">
        <f>+L10*H10</f>
        <v>1000000000</v>
      </c>
      <c r="O10" s="219" t="s">
        <v>2510</v>
      </c>
    </row>
    <row r="11" spans="1:15" ht="17" thickTop="1" thickBot="1">
      <c r="A11" s="225">
        <v>6</v>
      </c>
      <c r="B11" s="225">
        <v>6992257</v>
      </c>
      <c r="C11" s="225" t="s">
        <v>1608</v>
      </c>
      <c r="D11" s="225" t="s">
        <v>1609</v>
      </c>
      <c r="E11" s="225" t="s">
        <v>1610</v>
      </c>
      <c r="F11" s="225"/>
      <c r="G11" s="225">
        <v>1</v>
      </c>
      <c r="H11" s="226">
        <v>4900000</v>
      </c>
      <c r="I11" s="226">
        <v>4900000</v>
      </c>
      <c r="J11" s="226">
        <v>4900000</v>
      </c>
      <c r="K11" s="226">
        <v>1</v>
      </c>
      <c r="L11" s="225">
        <v>100</v>
      </c>
      <c r="M11" s="229">
        <f>+J11/H11*100</f>
        <v>100</v>
      </c>
      <c r="N11" s="238">
        <f>+L11*H11</f>
        <v>490000000</v>
      </c>
      <c r="O11" s="219" t="s">
        <v>2510</v>
      </c>
    </row>
    <row r="12" spans="1:15" ht="17" thickTop="1" thickBot="1">
      <c r="A12" s="225">
        <v>7</v>
      </c>
      <c r="B12" s="225">
        <v>5834735</v>
      </c>
      <c r="C12" s="225" t="s">
        <v>1611</v>
      </c>
      <c r="D12" s="225" t="s">
        <v>1612</v>
      </c>
      <c r="E12" s="225" t="s">
        <v>1613</v>
      </c>
      <c r="F12" s="225"/>
      <c r="G12" s="225">
        <v>1</v>
      </c>
      <c r="H12" s="226">
        <v>20000000</v>
      </c>
      <c r="I12" s="226">
        <v>19998707</v>
      </c>
      <c r="J12" s="226">
        <v>19998707</v>
      </c>
      <c r="K12" s="226">
        <v>1</v>
      </c>
      <c r="L12" s="225">
        <v>100</v>
      </c>
      <c r="M12" s="229">
        <f>+J12/H12*100</f>
        <v>99.993534999999994</v>
      </c>
      <c r="N12" s="238">
        <f>+L12*H12</f>
        <v>2000000000</v>
      </c>
      <c r="O12" s="219" t="s">
        <v>2510</v>
      </c>
    </row>
    <row r="13" spans="1:15" ht="17" thickTop="1" thickBot="1">
      <c r="A13" s="225"/>
      <c r="B13" s="225"/>
      <c r="C13" s="225"/>
      <c r="D13" s="225"/>
      <c r="E13" s="225"/>
      <c r="F13" s="230" t="s">
        <v>348</v>
      </c>
      <c r="G13" s="230">
        <f>SUM(G10:G12)</f>
        <v>3</v>
      </c>
      <c r="H13" s="240">
        <f>SUM(H10:H12)</f>
        <v>34900000</v>
      </c>
      <c r="I13" s="240">
        <f>SUM(I10:I12)</f>
        <v>34873707</v>
      </c>
      <c r="J13" s="240">
        <f>SUM(J10:J12)</f>
        <v>34873707</v>
      </c>
      <c r="K13" s="240">
        <f>SUM(K10:K12)</f>
        <v>3</v>
      </c>
      <c r="L13" s="242">
        <f>+N13/H13</f>
        <v>100</v>
      </c>
      <c r="M13" s="246">
        <f>+J13/H13*100</f>
        <v>99.924661891117481</v>
      </c>
      <c r="N13" s="257">
        <f>SUM(N10:N12)</f>
        <v>3490000000</v>
      </c>
      <c r="O13" s="219" t="s">
        <v>2510</v>
      </c>
    </row>
    <row r="14" spans="1:15" ht="17" thickTop="1" thickBot="1">
      <c r="A14" s="224" t="s">
        <v>1614</v>
      </c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O14" s="219" t="s">
        <v>2510</v>
      </c>
    </row>
    <row r="15" spans="1:15" ht="17" thickTop="1" thickBot="1">
      <c r="A15" s="225">
        <v>8</v>
      </c>
      <c r="B15" s="225">
        <v>7122180</v>
      </c>
      <c r="C15" s="225" t="s">
        <v>1615</v>
      </c>
      <c r="D15" s="225" t="s">
        <v>1616</v>
      </c>
      <c r="E15" s="225" t="s">
        <v>1617</v>
      </c>
      <c r="F15" s="225"/>
      <c r="G15" s="225">
        <v>1</v>
      </c>
      <c r="H15" s="226">
        <v>1000000</v>
      </c>
      <c r="I15" s="226">
        <v>1000000</v>
      </c>
      <c r="J15" s="226">
        <v>1000000</v>
      </c>
      <c r="K15" s="112">
        <v>1</v>
      </c>
      <c r="L15" s="112">
        <v>100</v>
      </c>
      <c r="M15" s="229">
        <f>+J15/H15*100</f>
        <v>100</v>
      </c>
      <c r="N15" s="238">
        <f>+L15*H15</f>
        <v>100000000</v>
      </c>
      <c r="O15" s="219" t="s">
        <v>2510</v>
      </c>
    </row>
    <row r="16" spans="1:15" ht="17" thickTop="1" thickBot="1">
      <c r="A16" s="225">
        <v>9</v>
      </c>
      <c r="B16" s="225">
        <v>7122178</v>
      </c>
      <c r="C16" s="225" t="s">
        <v>1618</v>
      </c>
      <c r="D16" s="225" t="s">
        <v>1619</v>
      </c>
      <c r="E16" s="225" t="s">
        <v>1620</v>
      </c>
      <c r="F16" s="225"/>
      <c r="G16" s="225">
        <v>1</v>
      </c>
      <c r="H16" s="226">
        <v>1000000</v>
      </c>
      <c r="I16" s="226">
        <v>1000000</v>
      </c>
      <c r="J16" s="226">
        <v>1000000</v>
      </c>
      <c r="K16" s="225">
        <v>1</v>
      </c>
      <c r="L16" s="225">
        <v>100</v>
      </c>
      <c r="M16" s="229">
        <f t="shared" ref="M16:M53" si="0">+J16/H16*100</f>
        <v>100</v>
      </c>
      <c r="N16" s="238">
        <f t="shared" ref="N16:N52" si="1">+L16*H16</f>
        <v>100000000</v>
      </c>
      <c r="O16" s="219" t="s">
        <v>2510</v>
      </c>
    </row>
    <row r="17" spans="1:15" ht="17" thickTop="1" thickBot="1">
      <c r="A17" s="225">
        <v>10</v>
      </c>
      <c r="B17" s="225">
        <v>7122176</v>
      </c>
      <c r="C17" s="225" t="s">
        <v>1621</v>
      </c>
      <c r="D17" s="225" t="s">
        <v>1622</v>
      </c>
      <c r="E17" s="225" t="s">
        <v>1623</v>
      </c>
      <c r="F17" s="225"/>
      <c r="G17" s="225">
        <v>1</v>
      </c>
      <c r="H17" s="226">
        <v>2000000</v>
      </c>
      <c r="I17" s="226">
        <v>2000000</v>
      </c>
      <c r="J17" s="226">
        <v>2000000</v>
      </c>
      <c r="K17" s="225">
        <v>1</v>
      </c>
      <c r="L17" s="225">
        <v>100</v>
      </c>
      <c r="M17" s="229">
        <f t="shared" si="0"/>
        <v>100</v>
      </c>
      <c r="N17" s="238">
        <f t="shared" si="1"/>
        <v>200000000</v>
      </c>
      <c r="O17" s="219" t="s">
        <v>2510</v>
      </c>
    </row>
    <row r="18" spans="1:15" ht="17" thickTop="1" thickBot="1">
      <c r="A18" s="225">
        <v>11</v>
      </c>
      <c r="B18" s="225">
        <v>6614067</v>
      </c>
      <c r="C18" s="225" t="s">
        <v>1624</v>
      </c>
      <c r="D18" s="225" t="s">
        <v>1625</v>
      </c>
      <c r="E18" s="225" t="s">
        <v>1626</v>
      </c>
      <c r="F18" s="225"/>
      <c r="G18" s="225">
        <v>40</v>
      </c>
      <c r="H18" s="226">
        <v>1200000</v>
      </c>
      <c r="I18" s="226">
        <v>1199989</v>
      </c>
      <c r="J18" s="226">
        <v>1199989</v>
      </c>
      <c r="K18" s="225">
        <v>40</v>
      </c>
      <c r="L18" s="225">
        <v>100</v>
      </c>
      <c r="M18" s="229">
        <f t="shared" si="0"/>
        <v>99.999083333333346</v>
      </c>
      <c r="N18" s="238">
        <f t="shared" si="1"/>
        <v>120000000</v>
      </c>
      <c r="O18" s="219" t="s">
        <v>2510</v>
      </c>
    </row>
    <row r="19" spans="1:15" ht="17" thickTop="1" thickBot="1">
      <c r="A19" s="225">
        <v>12</v>
      </c>
      <c r="B19" s="225">
        <v>7122228</v>
      </c>
      <c r="C19" s="225" t="s">
        <v>1627</v>
      </c>
      <c r="D19" s="228" t="s">
        <v>1628</v>
      </c>
      <c r="E19" s="225" t="s">
        <v>1629</v>
      </c>
      <c r="F19" s="225"/>
      <c r="G19" s="225">
        <v>2</v>
      </c>
      <c r="H19" s="226">
        <v>16000000</v>
      </c>
      <c r="I19" s="226">
        <v>15574728</v>
      </c>
      <c r="J19" s="226">
        <v>15574728</v>
      </c>
      <c r="K19" s="225">
        <v>2</v>
      </c>
      <c r="L19" s="225">
        <v>100</v>
      </c>
      <c r="M19" s="229">
        <f t="shared" si="0"/>
        <v>97.34205</v>
      </c>
      <c r="N19" s="238">
        <f t="shared" si="1"/>
        <v>1600000000</v>
      </c>
      <c r="O19" s="219" t="s">
        <v>2510</v>
      </c>
    </row>
    <row r="20" spans="1:15" ht="17" thickTop="1" thickBot="1">
      <c r="A20" s="225">
        <v>13</v>
      </c>
      <c r="B20" s="225">
        <v>7122244</v>
      </c>
      <c r="C20" s="225" t="s">
        <v>1630</v>
      </c>
      <c r="D20" s="228" t="s">
        <v>1631</v>
      </c>
      <c r="E20" s="225" t="s">
        <v>1632</v>
      </c>
      <c r="F20" s="225"/>
      <c r="G20" s="225">
        <v>2</v>
      </c>
      <c r="H20" s="226">
        <v>16000000</v>
      </c>
      <c r="I20" s="226">
        <v>15693630</v>
      </c>
      <c r="J20" s="226">
        <v>15693630</v>
      </c>
      <c r="K20" s="225">
        <v>2</v>
      </c>
      <c r="L20" s="225">
        <v>100</v>
      </c>
      <c r="M20" s="229">
        <f t="shared" si="0"/>
        <v>98.085187500000004</v>
      </c>
      <c r="N20" s="238">
        <f t="shared" si="1"/>
        <v>1600000000</v>
      </c>
      <c r="O20" s="219" t="s">
        <v>2510</v>
      </c>
    </row>
    <row r="21" spans="1:15" ht="17" thickTop="1" thickBot="1">
      <c r="A21" s="225">
        <v>14</v>
      </c>
      <c r="B21" s="225">
        <v>7122218</v>
      </c>
      <c r="C21" s="225" t="s">
        <v>1633</v>
      </c>
      <c r="D21" s="228" t="s">
        <v>1634</v>
      </c>
      <c r="E21" s="225" t="s">
        <v>1635</v>
      </c>
      <c r="F21" s="225"/>
      <c r="G21" s="225">
        <v>2</v>
      </c>
      <c r="H21" s="226">
        <v>16000000</v>
      </c>
      <c r="I21" s="226">
        <v>15693630</v>
      </c>
      <c r="J21" s="226">
        <v>15693630</v>
      </c>
      <c r="K21" s="225">
        <v>2</v>
      </c>
      <c r="L21" s="225">
        <v>100</v>
      </c>
      <c r="M21" s="229">
        <f t="shared" si="0"/>
        <v>98.085187500000004</v>
      </c>
      <c r="N21" s="238">
        <f t="shared" si="1"/>
        <v>1600000000</v>
      </c>
      <c r="O21" s="219" t="s">
        <v>2510</v>
      </c>
    </row>
    <row r="22" spans="1:15" ht="17" thickTop="1" thickBot="1">
      <c r="A22" s="225">
        <v>15</v>
      </c>
      <c r="B22" s="225">
        <v>7122231</v>
      </c>
      <c r="C22" s="225" t="s">
        <v>1636</v>
      </c>
      <c r="D22" s="228" t="s">
        <v>1637</v>
      </c>
      <c r="E22" s="225" t="s">
        <v>1638</v>
      </c>
      <c r="F22" s="225"/>
      <c r="G22" s="225">
        <v>2</v>
      </c>
      <c r="H22" s="226">
        <v>16000000</v>
      </c>
      <c r="I22" s="226">
        <v>16000000</v>
      </c>
      <c r="J22" s="226">
        <v>16000000</v>
      </c>
      <c r="K22" s="225">
        <v>2</v>
      </c>
      <c r="L22" s="225">
        <v>100</v>
      </c>
      <c r="M22" s="229">
        <f t="shared" si="0"/>
        <v>100</v>
      </c>
      <c r="N22" s="238">
        <f t="shared" si="1"/>
        <v>1600000000</v>
      </c>
      <c r="O22" s="219" t="s">
        <v>2510</v>
      </c>
    </row>
    <row r="23" spans="1:15" ht="17" thickTop="1" thickBot="1">
      <c r="A23" s="225">
        <v>16</v>
      </c>
      <c r="B23" s="225">
        <v>7122222</v>
      </c>
      <c r="C23" s="225" t="s">
        <v>1639</v>
      </c>
      <c r="D23" s="228" t="s">
        <v>1640</v>
      </c>
      <c r="E23" s="225" t="s">
        <v>1641</v>
      </c>
      <c r="F23" s="225"/>
      <c r="G23" s="225">
        <v>1</v>
      </c>
      <c r="H23" s="226">
        <v>3500000</v>
      </c>
      <c r="I23" s="226">
        <v>3499981</v>
      </c>
      <c r="J23" s="226">
        <v>3499981</v>
      </c>
      <c r="K23" s="225">
        <v>1</v>
      </c>
      <c r="L23" s="225">
        <v>100</v>
      </c>
      <c r="M23" s="229">
        <f t="shared" si="0"/>
        <v>99.999457142857139</v>
      </c>
      <c r="N23" s="238">
        <f t="shared" si="1"/>
        <v>350000000</v>
      </c>
      <c r="O23" s="219" t="s">
        <v>2510</v>
      </c>
    </row>
    <row r="24" spans="1:15" ht="17" thickTop="1" thickBot="1">
      <c r="A24" s="225">
        <v>17</v>
      </c>
      <c r="B24" s="225">
        <v>7122205</v>
      </c>
      <c r="C24" s="225" t="s">
        <v>1642</v>
      </c>
      <c r="D24" s="228" t="s">
        <v>1643</v>
      </c>
      <c r="E24" s="225" t="s">
        <v>1644</v>
      </c>
      <c r="F24" s="225"/>
      <c r="G24" s="225">
        <v>1</v>
      </c>
      <c r="H24" s="226">
        <v>250000</v>
      </c>
      <c r="I24" s="226">
        <v>250000</v>
      </c>
      <c r="J24" s="226">
        <v>250000</v>
      </c>
      <c r="K24" s="225">
        <v>1</v>
      </c>
      <c r="L24" s="225">
        <v>100</v>
      </c>
      <c r="M24" s="229">
        <f t="shared" si="0"/>
        <v>100</v>
      </c>
      <c r="N24" s="238">
        <f t="shared" si="1"/>
        <v>25000000</v>
      </c>
      <c r="O24" s="219" t="s">
        <v>2510</v>
      </c>
    </row>
    <row r="25" spans="1:15" ht="17" thickTop="1" thickBot="1">
      <c r="A25" s="225">
        <v>18</v>
      </c>
      <c r="B25" s="225">
        <v>7122201</v>
      </c>
      <c r="C25" s="225" t="s">
        <v>1645</v>
      </c>
      <c r="D25" s="228" t="s">
        <v>1646</v>
      </c>
      <c r="E25" s="225" t="s">
        <v>1647</v>
      </c>
      <c r="F25" s="225"/>
      <c r="G25" s="225">
        <v>1</v>
      </c>
      <c r="H25" s="226">
        <v>250000</v>
      </c>
      <c r="I25" s="226">
        <v>250000</v>
      </c>
      <c r="J25" s="226">
        <v>250000</v>
      </c>
      <c r="K25" s="225">
        <v>1</v>
      </c>
      <c r="L25" s="225">
        <v>100</v>
      </c>
      <c r="M25" s="229">
        <f t="shared" si="0"/>
        <v>100</v>
      </c>
      <c r="N25" s="238">
        <f t="shared" si="1"/>
        <v>25000000</v>
      </c>
      <c r="O25" s="219" t="s">
        <v>2510</v>
      </c>
    </row>
    <row r="26" spans="1:15" ht="17" thickTop="1" thickBot="1">
      <c r="A26" s="225">
        <v>19</v>
      </c>
      <c r="B26" s="225">
        <v>7122209</v>
      </c>
      <c r="C26" s="225" t="s">
        <v>1648</v>
      </c>
      <c r="D26" s="228" t="s">
        <v>1649</v>
      </c>
      <c r="E26" s="225" t="s">
        <v>1650</v>
      </c>
      <c r="F26" s="225"/>
      <c r="G26" s="225">
        <v>1</v>
      </c>
      <c r="H26" s="226">
        <v>250000</v>
      </c>
      <c r="I26" s="226">
        <v>250000</v>
      </c>
      <c r="J26" s="226">
        <v>250000</v>
      </c>
      <c r="K26" s="225">
        <v>1</v>
      </c>
      <c r="L26" s="225">
        <v>100</v>
      </c>
      <c r="M26" s="229">
        <f t="shared" si="0"/>
        <v>100</v>
      </c>
      <c r="N26" s="238">
        <f t="shared" si="1"/>
        <v>25000000</v>
      </c>
      <c r="O26" s="219" t="s">
        <v>2510</v>
      </c>
    </row>
    <row r="27" spans="1:15" ht="17" thickTop="1" thickBot="1">
      <c r="A27" s="225">
        <v>20</v>
      </c>
      <c r="B27" s="225">
        <v>7122203</v>
      </c>
      <c r="C27" s="225" t="s">
        <v>1651</v>
      </c>
      <c r="D27" s="228" t="s">
        <v>1652</v>
      </c>
      <c r="E27" s="225" t="s">
        <v>1653</v>
      </c>
      <c r="F27" s="225"/>
      <c r="G27" s="225">
        <v>1</v>
      </c>
      <c r="H27" s="226">
        <v>250000</v>
      </c>
      <c r="I27" s="226">
        <v>250000</v>
      </c>
      <c r="J27" s="226">
        <v>250000</v>
      </c>
      <c r="K27" s="225">
        <v>1</v>
      </c>
      <c r="L27" s="225">
        <v>100</v>
      </c>
      <c r="M27" s="229">
        <f t="shared" si="0"/>
        <v>100</v>
      </c>
      <c r="N27" s="238">
        <f t="shared" si="1"/>
        <v>25000000</v>
      </c>
      <c r="O27" s="219" t="s">
        <v>2510</v>
      </c>
    </row>
    <row r="28" spans="1:15" ht="17" thickTop="1" thickBot="1">
      <c r="A28" s="225">
        <v>21</v>
      </c>
      <c r="B28" s="225">
        <v>7122207</v>
      </c>
      <c r="C28" s="225" t="s">
        <v>1654</v>
      </c>
      <c r="D28" s="228" t="s">
        <v>1655</v>
      </c>
      <c r="E28" s="225" t="s">
        <v>1656</v>
      </c>
      <c r="F28" s="225"/>
      <c r="G28" s="225">
        <v>60</v>
      </c>
      <c r="H28" s="226">
        <v>1800000</v>
      </c>
      <c r="I28" s="226">
        <v>1799983</v>
      </c>
      <c r="J28" s="226">
        <v>1799983</v>
      </c>
      <c r="K28" s="225">
        <v>60</v>
      </c>
      <c r="L28" s="225">
        <v>100</v>
      </c>
      <c r="M28" s="229">
        <f t="shared" si="0"/>
        <v>99.999055555555557</v>
      </c>
      <c r="N28" s="238">
        <f t="shared" si="1"/>
        <v>180000000</v>
      </c>
      <c r="O28" s="219" t="s">
        <v>2510</v>
      </c>
    </row>
    <row r="29" spans="1:15" ht="17" thickTop="1" thickBot="1">
      <c r="A29" s="225">
        <v>22</v>
      </c>
      <c r="B29" s="225">
        <v>7122215</v>
      </c>
      <c r="C29" s="225" t="s">
        <v>1657</v>
      </c>
      <c r="D29" s="228" t="s">
        <v>1658</v>
      </c>
      <c r="E29" s="225" t="s">
        <v>1659</v>
      </c>
      <c r="F29" s="225"/>
      <c r="G29" s="225">
        <v>60</v>
      </c>
      <c r="H29" s="226">
        <v>1800000</v>
      </c>
      <c r="I29" s="226">
        <v>1800000</v>
      </c>
      <c r="J29" s="226">
        <v>1800000</v>
      </c>
      <c r="K29" s="225">
        <v>60</v>
      </c>
      <c r="L29" s="225">
        <v>100</v>
      </c>
      <c r="M29" s="229">
        <f t="shared" si="0"/>
        <v>100</v>
      </c>
      <c r="N29" s="238">
        <f t="shared" si="1"/>
        <v>180000000</v>
      </c>
      <c r="O29" s="219" t="s">
        <v>2510</v>
      </c>
    </row>
    <row r="30" spans="1:15" ht="17" thickTop="1" thickBot="1">
      <c r="A30" s="225">
        <v>23</v>
      </c>
      <c r="B30" s="225">
        <v>7122211</v>
      </c>
      <c r="C30" s="225" t="s">
        <v>1660</v>
      </c>
      <c r="D30" s="228" t="s">
        <v>1661</v>
      </c>
      <c r="E30" s="225" t="s">
        <v>1662</v>
      </c>
      <c r="F30" s="225"/>
      <c r="G30" s="225">
        <v>60</v>
      </c>
      <c r="H30" s="226">
        <v>1800000</v>
      </c>
      <c r="I30" s="226">
        <v>1799983</v>
      </c>
      <c r="J30" s="226">
        <v>1799983</v>
      </c>
      <c r="K30" s="225">
        <v>60</v>
      </c>
      <c r="L30" s="225">
        <v>100</v>
      </c>
      <c r="M30" s="229">
        <f t="shared" si="0"/>
        <v>99.999055555555557</v>
      </c>
      <c r="N30" s="238">
        <f t="shared" si="1"/>
        <v>180000000</v>
      </c>
      <c r="O30" s="219" t="s">
        <v>2510</v>
      </c>
    </row>
    <row r="31" spans="1:15" ht="17" thickTop="1" thickBot="1">
      <c r="A31" s="225">
        <v>24</v>
      </c>
      <c r="B31" s="225">
        <v>7122213</v>
      </c>
      <c r="C31" s="225" t="s">
        <v>1663</v>
      </c>
      <c r="D31" s="228" t="s">
        <v>1664</v>
      </c>
      <c r="E31" s="225" t="s">
        <v>1665</v>
      </c>
      <c r="F31" s="225"/>
      <c r="G31" s="225">
        <v>60</v>
      </c>
      <c r="H31" s="226">
        <v>1800000</v>
      </c>
      <c r="I31" s="226">
        <v>1800000</v>
      </c>
      <c r="J31" s="226">
        <v>1800000</v>
      </c>
      <c r="K31" s="225">
        <v>60</v>
      </c>
      <c r="L31" s="225">
        <v>100</v>
      </c>
      <c r="M31" s="229">
        <f t="shared" si="0"/>
        <v>100</v>
      </c>
      <c r="N31" s="238">
        <f t="shared" si="1"/>
        <v>180000000</v>
      </c>
      <c r="O31" s="219" t="s">
        <v>2510</v>
      </c>
    </row>
    <row r="32" spans="1:15" ht="17" thickTop="1" thickBot="1">
      <c r="A32" s="225">
        <v>25</v>
      </c>
      <c r="B32" s="225">
        <v>5697427</v>
      </c>
      <c r="C32" s="225" t="s">
        <v>1666</v>
      </c>
      <c r="D32" s="228" t="s">
        <v>1667</v>
      </c>
      <c r="E32" s="225" t="s">
        <v>1668</v>
      </c>
      <c r="F32" s="225"/>
      <c r="G32" s="225">
        <v>2</v>
      </c>
      <c r="H32" s="226">
        <v>16000000</v>
      </c>
      <c r="I32" s="226">
        <v>16000000</v>
      </c>
      <c r="J32" s="226">
        <v>16000000</v>
      </c>
      <c r="K32" s="225">
        <v>2</v>
      </c>
      <c r="L32" s="225">
        <v>100</v>
      </c>
      <c r="M32" s="229">
        <f t="shared" si="0"/>
        <v>100</v>
      </c>
      <c r="N32" s="238">
        <f t="shared" si="1"/>
        <v>1600000000</v>
      </c>
      <c r="O32" s="219" t="s">
        <v>2510</v>
      </c>
    </row>
    <row r="33" spans="1:15" ht="17" thickTop="1" thickBot="1">
      <c r="A33" s="225">
        <v>26</v>
      </c>
      <c r="B33" s="225">
        <v>5697430</v>
      </c>
      <c r="C33" s="225" t="s">
        <v>1669</v>
      </c>
      <c r="D33" s="228" t="s">
        <v>1670</v>
      </c>
      <c r="E33" s="225" t="s">
        <v>1671</v>
      </c>
      <c r="F33" s="225"/>
      <c r="G33" s="225">
        <v>1</v>
      </c>
      <c r="H33" s="226">
        <v>3500000</v>
      </c>
      <c r="I33" s="226">
        <v>3499999</v>
      </c>
      <c r="J33" s="226">
        <v>3499999</v>
      </c>
      <c r="K33" s="225">
        <v>1</v>
      </c>
      <c r="L33" s="225">
        <v>100</v>
      </c>
      <c r="M33" s="229">
        <f t="shared" si="0"/>
        <v>99.999971428571428</v>
      </c>
      <c r="N33" s="238">
        <f t="shared" si="1"/>
        <v>350000000</v>
      </c>
      <c r="O33" s="219" t="s">
        <v>2510</v>
      </c>
    </row>
    <row r="34" spans="1:15" ht="17" thickTop="1" thickBot="1">
      <c r="A34" s="225">
        <v>27</v>
      </c>
      <c r="B34" s="225">
        <v>7122233</v>
      </c>
      <c r="C34" s="225" t="s">
        <v>1672</v>
      </c>
      <c r="D34" s="228" t="s">
        <v>1673</v>
      </c>
      <c r="E34" s="225" t="s">
        <v>1674</v>
      </c>
      <c r="F34" s="225"/>
      <c r="G34" s="225">
        <v>1</v>
      </c>
      <c r="H34" s="226">
        <v>250000</v>
      </c>
      <c r="I34" s="226">
        <v>250000</v>
      </c>
      <c r="J34" s="226">
        <v>250000</v>
      </c>
      <c r="K34" s="225">
        <v>1</v>
      </c>
      <c r="L34" s="225">
        <v>100</v>
      </c>
      <c r="M34" s="229">
        <f t="shared" si="0"/>
        <v>100</v>
      </c>
      <c r="N34" s="238">
        <f t="shared" si="1"/>
        <v>25000000</v>
      </c>
      <c r="O34" s="219" t="s">
        <v>2510</v>
      </c>
    </row>
    <row r="35" spans="1:15" ht="17" thickTop="1" thickBot="1">
      <c r="A35" s="225">
        <v>28</v>
      </c>
      <c r="B35" s="225">
        <v>7122227</v>
      </c>
      <c r="C35" s="225" t="s">
        <v>1675</v>
      </c>
      <c r="D35" s="228" t="s">
        <v>1676</v>
      </c>
      <c r="E35" s="225" t="s">
        <v>1677</v>
      </c>
      <c r="F35" s="225"/>
      <c r="G35" s="225">
        <v>30</v>
      </c>
      <c r="H35" s="226">
        <v>900000</v>
      </c>
      <c r="I35" s="226">
        <v>900000</v>
      </c>
      <c r="J35" s="226">
        <v>900000</v>
      </c>
      <c r="K35" s="225">
        <v>30</v>
      </c>
      <c r="L35" s="225">
        <v>100</v>
      </c>
      <c r="M35" s="229">
        <f t="shared" si="0"/>
        <v>100</v>
      </c>
      <c r="N35" s="238">
        <f t="shared" si="1"/>
        <v>90000000</v>
      </c>
      <c r="O35" s="219" t="s">
        <v>2510</v>
      </c>
    </row>
    <row r="36" spans="1:15" ht="17" thickTop="1" thickBot="1">
      <c r="A36" s="225">
        <v>29</v>
      </c>
      <c r="B36" s="225">
        <v>712228</v>
      </c>
      <c r="C36" s="225" t="s">
        <v>1678</v>
      </c>
      <c r="D36" s="228" t="s">
        <v>1679</v>
      </c>
      <c r="E36" s="225" t="s">
        <v>1680</v>
      </c>
      <c r="F36" s="225"/>
      <c r="G36" s="225">
        <v>60</v>
      </c>
      <c r="H36" s="226">
        <v>1800000</v>
      </c>
      <c r="I36" s="226">
        <v>1800000</v>
      </c>
      <c r="J36" s="226">
        <v>1800000</v>
      </c>
      <c r="K36" s="225">
        <v>60</v>
      </c>
      <c r="L36" s="225">
        <v>100</v>
      </c>
      <c r="M36" s="229">
        <f t="shared" si="0"/>
        <v>100</v>
      </c>
      <c r="N36" s="238">
        <f t="shared" si="1"/>
        <v>180000000</v>
      </c>
      <c r="O36" s="219" t="s">
        <v>2510</v>
      </c>
    </row>
    <row r="37" spans="1:15" ht="17" thickTop="1" thickBot="1">
      <c r="A37" s="225">
        <v>30</v>
      </c>
      <c r="B37" s="225"/>
      <c r="C37" s="225" t="s">
        <v>1681</v>
      </c>
      <c r="D37" s="228" t="s">
        <v>1682</v>
      </c>
      <c r="E37" s="225" t="s">
        <v>1683</v>
      </c>
      <c r="F37" s="225"/>
      <c r="G37" s="225">
        <v>2</v>
      </c>
      <c r="H37" s="226">
        <v>16000000</v>
      </c>
      <c r="I37" s="226">
        <v>16000000</v>
      </c>
      <c r="J37" s="226">
        <v>16000000</v>
      </c>
      <c r="K37" s="225">
        <v>2</v>
      </c>
      <c r="L37" s="225">
        <v>100</v>
      </c>
      <c r="M37" s="229">
        <f t="shared" si="0"/>
        <v>100</v>
      </c>
      <c r="N37" s="238">
        <f t="shared" si="1"/>
        <v>1600000000</v>
      </c>
      <c r="O37" s="219" t="s">
        <v>2510</v>
      </c>
    </row>
    <row r="38" spans="1:15" ht="17" thickTop="1" thickBot="1">
      <c r="A38" s="225">
        <v>31</v>
      </c>
      <c r="B38" s="225">
        <v>6905182</v>
      </c>
      <c r="C38" s="225" t="s">
        <v>1684</v>
      </c>
      <c r="D38" s="228" t="s">
        <v>1685</v>
      </c>
      <c r="E38" s="225" t="s">
        <v>1686</v>
      </c>
      <c r="F38" s="225"/>
      <c r="G38" s="225">
        <v>1</v>
      </c>
      <c r="H38" s="226">
        <v>250000</v>
      </c>
      <c r="I38" s="226">
        <v>250000</v>
      </c>
      <c r="J38" s="226">
        <v>250000</v>
      </c>
      <c r="K38" s="225">
        <v>1</v>
      </c>
      <c r="L38" s="225">
        <v>100</v>
      </c>
      <c r="M38" s="229">
        <f t="shared" si="0"/>
        <v>100</v>
      </c>
      <c r="N38" s="238">
        <f t="shared" si="1"/>
        <v>25000000</v>
      </c>
      <c r="O38" s="219" t="s">
        <v>2510</v>
      </c>
    </row>
    <row r="39" spans="1:15" ht="17" thickTop="1" thickBot="1">
      <c r="A39" s="225">
        <v>32</v>
      </c>
      <c r="B39" s="225">
        <v>6905180</v>
      </c>
      <c r="C39" s="225" t="s">
        <v>1687</v>
      </c>
      <c r="D39" s="228" t="s">
        <v>1688</v>
      </c>
      <c r="E39" s="225" t="s">
        <v>1689</v>
      </c>
      <c r="F39" s="225"/>
      <c r="G39" s="225">
        <v>60</v>
      </c>
      <c r="H39" s="226">
        <v>1800000</v>
      </c>
      <c r="I39" s="226">
        <v>1800000</v>
      </c>
      <c r="J39" s="226">
        <v>1800000</v>
      </c>
      <c r="K39" s="225">
        <v>60</v>
      </c>
      <c r="L39" s="225">
        <v>100</v>
      </c>
      <c r="M39" s="229">
        <f t="shared" si="0"/>
        <v>100</v>
      </c>
      <c r="N39" s="238">
        <f t="shared" si="1"/>
        <v>180000000</v>
      </c>
      <c r="O39" s="219" t="s">
        <v>2510</v>
      </c>
    </row>
    <row r="40" spans="1:15" ht="17" thickTop="1" thickBot="1">
      <c r="A40" s="225">
        <v>33</v>
      </c>
      <c r="B40" s="225">
        <v>5819154</v>
      </c>
      <c r="C40" s="225" t="s">
        <v>1690</v>
      </c>
      <c r="D40" s="228" t="s">
        <v>1691</v>
      </c>
      <c r="E40" s="225" t="s">
        <v>1692</v>
      </c>
      <c r="F40" s="225"/>
      <c r="G40" s="225">
        <v>2</v>
      </c>
      <c r="H40" s="226">
        <v>16000000</v>
      </c>
      <c r="I40" s="226">
        <v>16000000</v>
      </c>
      <c r="J40" s="226">
        <v>16000000</v>
      </c>
      <c r="K40" s="225">
        <v>2</v>
      </c>
      <c r="L40" s="225">
        <v>100</v>
      </c>
      <c r="M40" s="229">
        <f t="shared" si="0"/>
        <v>100</v>
      </c>
      <c r="N40" s="238">
        <f t="shared" si="1"/>
        <v>1600000000</v>
      </c>
      <c r="O40" s="219" t="s">
        <v>2510</v>
      </c>
    </row>
    <row r="41" spans="1:15" ht="17" thickTop="1" thickBot="1">
      <c r="A41" s="225">
        <v>34</v>
      </c>
      <c r="B41" s="225"/>
      <c r="C41" s="225" t="s">
        <v>1693</v>
      </c>
      <c r="D41" s="228" t="s">
        <v>1694</v>
      </c>
      <c r="E41" s="225" t="s">
        <v>1695</v>
      </c>
      <c r="F41" s="225"/>
      <c r="G41" s="225">
        <v>2</v>
      </c>
      <c r="H41" s="226">
        <v>16000000</v>
      </c>
      <c r="I41" s="226">
        <v>16000000</v>
      </c>
      <c r="J41" s="226">
        <v>16000000</v>
      </c>
      <c r="K41" s="225">
        <v>2</v>
      </c>
      <c r="L41" s="225">
        <v>100</v>
      </c>
      <c r="M41" s="229">
        <f t="shared" si="0"/>
        <v>100</v>
      </c>
      <c r="N41" s="238">
        <f t="shared" si="1"/>
        <v>1600000000</v>
      </c>
      <c r="O41" s="219" t="s">
        <v>2510</v>
      </c>
    </row>
    <row r="42" spans="1:15" ht="17" thickTop="1" thickBot="1">
      <c r="A42" s="225">
        <v>35</v>
      </c>
      <c r="B42" s="225"/>
      <c r="C42" s="225" t="s">
        <v>1696</v>
      </c>
      <c r="D42" s="228" t="s">
        <v>1694</v>
      </c>
      <c r="E42" s="225" t="s">
        <v>1697</v>
      </c>
      <c r="F42" s="225" t="s">
        <v>1698</v>
      </c>
      <c r="G42" s="225">
        <v>1</v>
      </c>
      <c r="H42" s="226">
        <v>250000</v>
      </c>
      <c r="I42" s="226">
        <v>250000</v>
      </c>
      <c r="J42" s="226">
        <v>250000</v>
      </c>
      <c r="K42" s="225">
        <v>1</v>
      </c>
      <c r="L42" s="225">
        <v>100</v>
      </c>
      <c r="M42" s="229">
        <f t="shared" si="0"/>
        <v>100</v>
      </c>
      <c r="N42" s="238">
        <f t="shared" si="1"/>
        <v>25000000</v>
      </c>
      <c r="O42" s="219" t="s">
        <v>2510</v>
      </c>
    </row>
    <row r="43" spans="1:15" ht="17" thickTop="1" thickBot="1">
      <c r="A43" s="225">
        <v>36</v>
      </c>
      <c r="B43" s="225"/>
      <c r="C43" s="225" t="s">
        <v>1699</v>
      </c>
      <c r="D43" s="228" t="s">
        <v>1700</v>
      </c>
      <c r="E43" s="225" t="s">
        <v>1701</v>
      </c>
      <c r="F43" s="225"/>
      <c r="G43" s="225">
        <v>1</v>
      </c>
      <c r="H43" s="226">
        <v>250000</v>
      </c>
      <c r="I43" s="226">
        <v>250000</v>
      </c>
      <c r="J43" s="226">
        <v>250000</v>
      </c>
      <c r="K43" s="225">
        <v>1</v>
      </c>
      <c r="L43" s="225">
        <v>100</v>
      </c>
      <c r="M43" s="229">
        <f t="shared" si="0"/>
        <v>100</v>
      </c>
      <c r="N43" s="238">
        <f t="shared" si="1"/>
        <v>25000000</v>
      </c>
      <c r="O43" s="219" t="s">
        <v>2510</v>
      </c>
    </row>
    <row r="44" spans="1:15" ht="17" thickTop="1" thickBot="1">
      <c r="A44" s="225">
        <v>37</v>
      </c>
      <c r="B44" s="225"/>
      <c r="C44" s="225" t="s">
        <v>1702</v>
      </c>
      <c r="D44" s="228" t="s">
        <v>1703</v>
      </c>
      <c r="E44" s="225" t="s">
        <v>1704</v>
      </c>
      <c r="F44" s="225"/>
      <c r="G44" s="225">
        <v>60</v>
      </c>
      <c r="H44" s="226">
        <v>1800000</v>
      </c>
      <c r="I44" s="226">
        <v>1800000</v>
      </c>
      <c r="J44" s="226">
        <v>1800000</v>
      </c>
      <c r="K44" s="225">
        <v>60</v>
      </c>
      <c r="L44" s="225">
        <v>100</v>
      </c>
      <c r="M44" s="229">
        <f t="shared" si="0"/>
        <v>100</v>
      </c>
      <c r="N44" s="238">
        <f t="shared" si="1"/>
        <v>180000000</v>
      </c>
      <c r="O44" s="219" t="s">
        <v>2510</v>
      </c>
    </row>
    <row r="45" spans="1:15" ht="17" thickTop="1" thickBot="1">
      <c r="A45" s="225">
        <v>38</v>
      </c>
      <c r="B45" s="225"/>
      <c r="C45" s="225" t="s">
        <v>1705</v>
      </c>
      <c r="D45" s="228" t="s">
        <v>1706</v>
      </c>
      <c r="E45" s="225" t="s">
        <v>1707</v>
      </c>
      <c r="F45" s="225"/>
      <c r="G45" s="226">
        <v>2</v>
      </c>
      <c r="H45" s="226">
        <v>16000000</v>
      </c>
      <c r="I45" s="226">
        <v>16000000</v>
      </c>
      <c r="J45" s="226">
        <v>16000000</v>
      </c>
      <c r="K45" s="225">
        <v>2</v>
      </c>
      <c r="L45" s="225">
        <v>100</v>
      </c>
      <c r="M45" s="229">
        <f t="shared" si="0"/>
        <v>100</v>
      </c>
      <c r="N45" s="238">
        <f t="shared" si="1"/>
        <v>1600000000</v>
      </c>
      <c r="O45" s="219" t="s">
        <v>2510</v>
      </c>
    </row>
    <row r="46" spans="1:15" ht="17" thickTop="1" thickBot="1">
      <c r="A46" s="225">
        <v>39</v>
      </c>
      <c r="B46" s="225"/>
      <c r="C46" s="225" t="s">
        <v>1708</v>
      </c>
      <c r="D46" s="228" t="s">
        <v>1709</v>
      </c>
      <c r="E46" s="225" t="s">
        <v>1710</v>
      </c>
      <c r="F46" s="225"/>
      <c r="G46" s="226">
        <v>2</v>
      </c>
      <c r="H46" s="226">
        <v>16000000</v>
      </c>
      <c r="I46" s="226">
        <v>16000000</v>
      </c>
      <c r="J46" s="226">
        <v>16000000</v>
      </c>
      <c r="K46" s="225">
        <v>2</v>
      </c>
      <c r="L46" s="225">
        <v>100</v>
      </c>
      <c r="M46" s="229">
        <f t="shared" si="0"/>
        <v>100</v>
      </c>
      <c r="N46" s="238">
        <f t="shared" si="1"/>
        <v>1600000000</v>
      </c>
      <c r="O46" s="219" t="s">
        <v>2510</v>
      </c>
    </row>
    <row r="47" spans="1:15" ht="17" thickTop="1" thickBot="1">
      <c r="A47" s="225">
        <v>40</v>
      </c>
      <c r="B47" s="225"/>
      <c r="C47" s="225" t="s">
        <v>1711</v>
      </c>
      <c r="D47" s="228" t="s">
        <v>1712</v>
      </c>
      <c r="E47" s="225" t="s">
        <v>1713</v>
      </c>
      <c r="F47" s="225"/>
      <c r="G47" s="226">
        <v>1</v>
      </c>
      <c r="H47" s="226">
        <v>250000</v>
      </c>
      <c r="I47" s="226">
        <v>250000</v>
      </c>
      <c r="J47" s="226">
        <v>250000</v>
      </c>
      <c r="K47" s="225">
        <v>1</v>
      </c>
      <c r="L47" s="225">
        <v>100</v>
      </c>
      <c r="M47" s="229">
        <f t="shared" si="0"/>
        <v>100</v>
      </c>
      <c r="N47" s="238">
        <f t="shared" si="1"/>
        <v>25000000</v>
      </c>
      <c r="O47" s="219" t="s">
        <v>2510</v>
      </c>
    </row>
    <row r="48" spans="1:15" ht="17" thickTop="1" thickBot="1">
      <c r="A48" s="225">
        <v>41</v>
      </c>
      <c r="B48" s="225"/>
      <c r="C48" s="225" t="s">
        <v>1714</v>
      </c>
      <c r="D48" s="228" t="s">
        <v>1715</v>
      </c>
      <c r="E48" s="225" t="s">
        <v>1716</v>
      </c>
      <c r="F48" s="225"/>
      <c r="G48" s="225">
        <v>1</v>
      </c>
      <c r="H48" s="226">
        <v>250000</v>
      </c>
      <c r="I48" s="226">
        <v>250000</v>
      </c>
      <c r="J48" s="226">
        <v>250000</v>
      </c>
      <c r="K48" s="225">
        <v>1</v>
      </c>
      <c r="L48" s="225">
        <v>100</v>
      </c>
      <c r="M48" s="229">
        <f t="shared" si="0"/>
        <v>100</v>
      </c>
      <c r="N48" s="238">
        <f t="shared" si="1"/>
        <v>25000000</v>
      </c>
      <c r="O48" s="219" t="s">
        <v>2510</v>
      </c>
    </row>
    <row r="49" spans="1:15" ht="17" thickTop="1" thickBot="1">
      <c r="A49" s="225">
        <v>42</v>
      </c>
      <c r="B49" s="225"/>
      <c r="C49" s="225" t="s">
        <v>1717</v>
      </c>
      <c r="D49" s="228" t="s">
        <v>1718</v>
      </c>
      <c r="E49" s="225" t="s">
        <v>1719</v>
      </c>
      <c r="F49" s="225"/>
      <c r="G49" s="225">
        <v>30</v>
      </c>
      <c r="H49" s="226">
        <v>900000</v>
      </c>
      <c r="I49" s="226">
        <v>900000</v>
      </c>
      <c r="J49" s="226">
        <v>900000</v>
      </c>
      <c r="K49" s="225">
        <v>30</v>
      </c>
      <c r="L49" s="225">
        <v>100</v>
      </c>
      <c r="M49" s="229">
        <f t="shared" si="0"/>
        <v>100</v>
      </c>
      <c r="N49" s="238">
        <f t="shared" si="1"/>
        <v>90000000</v>
      </c>
      <c r="O49" s="219" t="s">
        <v>2510</v>
      </c>
    </row>
    <row r="50" spans="1:15" ht="17" thickTop="1" thickBot="1">
      <c r="A50" s="225">
        <v>44</v>
      </c>
      <c r="B50" s="225">
        <v>5720285</v>
      </c>
      <c r="C50" s="225" t="s">
        <v>1720</v>
      </c>
      <c r="D50" s="228" t="s">
        <v>1721</v>
      </c>
      <c r="E50" s="225" t="s">
        <v>1722</v>
      </c>
      <c r="F50" s="225"/>
      <c r="G50" s="225">
        <v>60</v>
      </c>
      <c r="H50" s="226">
        <v>1800000</v>
      </c>
      <c r="I50" s="226">
        <v>1800000</v>
      </c>
      <c r="J50" s="226">
        <v>1800000</v>
      </c>
      <c r="K50" s="225">
        <v>60</v>
      </c>
      <c r="L50" s="225">
        <v>100</v>
      </c>
      <c r="M50" s="229">
        <f t="shared" si="0"/>
        <v>100</v>
      </c>
      <c r="N50" s="238">
        <f t="shared" si="1"/>
        <v>180000000</v>
      </c>
      <c r="O50" s="219" t="s">
        <v>2510</v>
      </c>
    </row>
    <row r="51" spans="1:15" ht="17" thickTop="1" thickBot="1">
      <c r="A51" s="225">
        <v>45</v>
      </c>
      <c r="B51" s="225"/>
      <c r="C51" s="225" t="s">
        <v>1723</v>
      </c>
      <c r="D51" s="228" t="s">
        <v>1724</v>
      </c>
      <c r="E51" s="225" t="s">
        <v>1725</v>
      </c>
      <c r="F51" s="225"/>
      <c r="G51" s="225">
        <v>60</v>
      </c>
      <c r="H51" s="226">
        <v>1800000</v>
      </c>
      <c r="I51" s="226">
        <v>1800000</v>
      </c>
      <c r="J51" s="226">
        <v>1800000</v>
      </c>
      <c r="K51" s="225">
        <v>60</v>
      </c>
      <c r="L51" s="225">
        <v>100</v>
      </c>
      <c r="M51" s="229">
        <f t="shared" si="0"/>
        <v>100</v>
      </c>
      <c r="N51" s="238">
        <f t="shared" si="1"/>
        <v>180000000</v>
      </c>
      <c r="O51" s="219" t="s">
        <v>2510</v>
      </c>
    </row>
    <row r="52" spans="1:15" ht="17" thickTop="1" thickBot="1">
      <c r="A52" s="225">
        <v>46</v>
      </c>
      <c r="B52" s="225">
        <v>5720283</v>
      </c>
      <c r="C52" s="225" t="s">
        <v>1726</v>
      </c>
      <c r="D52" s="228" t="s">
        <v>1727</v>
      </c>
      <c r="E52" s="225" t="s">
        <v>1728</v>
      </c>
      <c r="F52" s="225"/>
      <c r="G52" s="225">
        <v>30</v>
      </c>
      <c r="H52" s="226">
        <v>900000</v>
      </c>
      <c r="I52" s="226">
        <v>900000</v>
      </c>
      <c r="J52" s="226">
        <v>900000</v>
      </c>
      <c r="K52" s="225">
        <v>30</v>
      </c>
      <c r="L52" s="225">
        <v>100</v>
      </c>
      <c r="M52" s="229">
        <f t="shared" si="0"/>
        <v>100</v>
      </c>
      <c r="N52" s="238">
        <f t="shared" si="1"/>
        <v>90000000</v>
      </c>
      <c r="O52" s="219" t="s">
        <v>2510</v>
      </c>
    </row>
    <row r="53" spans="1:15" ht="17" thickTop="1" thickBot="1">
      <c r="A53" s="225"/>
      <c r="B53" s="225"/>
      <c r="C53" s="225"/>
      <c r="D53" s="225"/>
      <c r="E53" s="225"/>
      <c r="F53" s="230" t="s">
        <v>324</v>
      </c>
      <c r="G53" s="242">
        <f>SUM(G15:G52)</f>
        <v>705</v>
      </c>
      <c r="H53" s="231">
        <f>SUM(H15:H52)</f>
        <v>193600000</v>
      </c>
      <c r="I53" s="231">
        <f>SUM(I15:I52)</f>
        <v>192561923</v>
      </c>
      <c r="J53" s="231">
        <f>SUM(J15:J52)</f>
        <v>192561923</v>
      </c>
      <c r="K53" s="231">
        <f>SUM(K15:K52)</f>
        <v>705</v>
      </c>
      <c r="L53" s="242">
        <f>+N53/H53</f>
        <v>100</v>
      </c>
      <c r="M53" s="246">
        <f t="shared" si="0"/>
        <v>99.46380320247934</v>
      </c>
      <c r="N53" s="257">
        <f>SUM(N15:N52)</f>
        <v>19360000000</v>
      </c>
      <c r="O53" s="219" t="s">
        <v>2510</v>
      </c>
    </row>
    <row r="54" spans="1:15" ht="17" thickTop="1" thickBot="1">
      <c r="A54" s="224" t="s">
        <v>297</v>
      </c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O54" s="219" t="s">
        <v>2510</v>
      </c>
    </row>
    <row r="55" spans="1:15" ht="17" thickTop="1" thickBot="1">
      <c r="A55" s="112">
        <v>47</v>
      </c>
      <c r="B55" s="225">
        <v>7060801</v>
      </c>
      <c r="C55" s="225" t="s">
        <v>1729</v>
      </c>
      <c r="D55" s="225" t="s">
        <v>1730</v>
      </c>
      <c r="E55" s="225" t="s">
        <v>1731</v>
      </c>
      <c r="F55" s="225"/>
      <c r="G55" s="225">
        <v>1</v>
      </c>
      <c r="H55" s="228">
        <v>35000000</v>
      </c>
      <c r="I55" s="228">
        <v>34999876</v>
      </c>
      <c r="J55" s="228">
        <v>34999876</v>
      </c>
      <c r="K55" s="112">
        <v>1</v>
      </c>
      <c r="L55" s="112">
        <v>100</v>
      </c>
      <c r="M55" s="229">
        <f>+J55/H55*100</f>
        <v>99.999645714285705</v>
      </c>
      <c r="N55" s="238">
        <f>+L55*H55</f>
        <v>3500000000</v>
      </c>
      <c r="O55" s="219" t="s">
        <v>2510</v>
      </c>
    </row>
    <row r="56" spans="1:15" ht="17" thickTop="1" thickBot="1">
      <c r="A56" s="112">
        <v>48</v>
      </c>
      <c r="B56" s="225">
        <v>7170551</v>
      </c>
      <c r="C56" s="225" t="s">
        <v>1732</v>
      </c>
      <c r="D56" s="228" t="s">
        <v>1733</v>
      </c>
      <c r="E56" s="225" t="s">
        <v>1734</v>
      </c>
      <c r="F56" s="225"/>
      <c r="G56" s="226">
        <v>1</v>
      </c>
      <c r="H56" s="226">
        <v>15000000</v>
      </c>
      <c r="I56" s="228">
        <v>14252796</v>
      </c>
      <c r="J56" s="228">
        <v>14252796</v>
      </c>
      <c r="K56" s="112">
        <v>1</v>
      </c>
      <c r="L56" s="112">
        <v>100</v>
      </c>
      <c r="M56" s="229">
        <f>+J56/H56*100</f>
        <v>95.018640000000005</v>
      </c>
      <c r="N56" s="238">
        <f>+L56*H56</f>
        <v>1500000000</v>
      </c>
      <c r="O56" s="219" t="s">
        <v>2510</v>
      </c>
    </row>
    <row r="57" spans="1:15" ht="17" thickTop="1" thickBot="1">
      <c r="A57" s="112">
        <v>49</v>
      </c>
      <c r="B57" s="225">
        <v>6953314</v>
      </c>
      <c r="C57" s="225" t="s">
        <v>1735</v>
      </c>
      <c r="D57" s="225" t="s">
        <v>1736</v>
      </c>
      <c r="E57" s="225" t="s">
        <v>1737</v>
      </c>
      <c r="F57" s="225"/>
      <c r="G57" s="225">
        <v>1</v>
      </c>
      <c r="H57" s="228">
        <v>100000000</v>
      </c>
      <c r="I57" s="228">
        <v>100000000</v>
      </c>
      <c r="J57" s="228">
        <v>100000000</v>
      </c>
      <c r="K57" s="112">
        <v>1</v>
      </c>
      <c r="L57" s="112">
        <v>100</v>
      </c>
      <c r="M57" s="229">
        <f>+J57/H57*100</f>
        <v>100</v>
      </c>
      <c r="N57" s="238">
        <f>+L57*H57</f>
        <v>10000000000</v>
      </c>
      <c r="O57" s="219" t="s">
        <v>2510</v>
      </c>
    </row>
    <row r="58" spans="1:15" ht="17" thickTop="1" thickBot="1">
      <c r="A58" s="224"/>
      <c r="B58" s="224"/>
      <c r="C58" s="225"/>
      <c r="D58" s="225"/>
      <c r="E58" s="225"/>
      <c r="F58" s="230" t="s">
        <v>258</v>
      </c>
      <c r="G58" s="230">
        <f>SUM(G55:G57)</f>
        <v>3</v>
      </c>
      <c r="H58" s="258">
        <f>SUM(H55:H57)</f>
        <v>150000000</v>
      </c>
      <c r="I58" s="258">
        <f>SUM(I55:I57)</f>
        <v>149252672</v>
      </c>
      <c r="J58" s="258">
        <f>SUM(J55:J57)</f>
        <v>149252672</v>
      </c>
      <c r="K58" s="258">
        <f>SUM(K55:K57)</f>
        <v>3</v>
      </c>
      <c r="L58" s="224">
        <f>+N58/H58</f>
        <v>100</v>
      </c>
      <c r="M58" s="246">
        <f>+J58/H58*100</f>
        <v>99.501781333333327</v>
      </c>
      <c r="N58" s="257">
        <f>SUM(N55:N57)</f>
        <v>15000000000</v>
      </c>
      <c r="O58" s="219" t="s">
        <v>2510</v>
      </c>
    </row>
    <row r="59" spans="1:15" ht="17" thickTop="1" thickBot="1">
      <c r="A59" s="224" t="s">
        <v>251</v>
      </c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O59" s="219" t="s">
        <v>2510</v>
      </c>
    </row>
    <row r="60" spans="1:15" ht="17" thickTop="1" thickBot="1">
      <c r="A60" s="112">
        <v>50</v>
      </c>
      <c r="B60" s="112">
        <v>7168826</v>
      </c>
      <c r="C60" s="112" t="s">
        <v>1738</v>
      </c>
      <c r="D60" s="112" t="s">
        <v>1739</v>
      </c>
      <c r="E60" s="112" t="s">
        <v>1740</v>
      </c>
      <c r="F60" s="224"/>
      <c r="G60" s="112">
        <v>1</v>
      </c>
      <c r="H60" s="247">
        <v>6000000</v>
      </c>
      <c r="I60" s="247">
        <v>6000000</v>
      </c>
      <c r="J60" s="247">
        <v>6000000</v>
      </c>
      <c r="K60" s="112">
        <v>1</v>
      </c>
      <c r="L60" s="112">
        <v>100</v>
      </c>
      <c r="M60" s="229">
        <f>+J60/H60*100</f>
        <v>100</v>
      </c>
      <c r="N60" s="238">
        <f>+L60*H60</f>
        <v>600000000</v>
      </c>
      <c r="O60" s="219" t="s">
        <v>2510</v>
      </c>
    </row>
    <row r="61" spans="1:15" ht="17" thickTop="1" thickBot="1">
      <c r="A61" s="112">
        <v>51</v>
      </c>
      <c r="B61" s="112">
        <v>7168834</v>
      </c>
      <c r="C61" s="112" t="s">
        <v>1741</v>
      </c>
      <c r="D61" s="112" t="s">
        <v>1742</v>
      </c>
      <c r="E61" s="112" t="s">
        <v>1743</v>
      </c>
      <c r="F61" s="224"/>
      <c r="G61" s="112">
        <v>1</v>
      </c>
      <c r="H61" s="247">
        <v>55000000</v>
      </c>
      <c r="I61" s="247">
        <v>54677419</v>
      </c>
      <c r="J61" s="247">
        <v>54677419</v>
      </c>
      <c r="K61" s="112">
        <v>1</v>
      </c>
      <c r="L61" s="112">
        <v>100</v>
      </c>
      <c r="M61" s="229">
        <f>+J61/H61*100</f>
        <v>99.413489090909096</v>
      </c>
      <c r="N61" s="238">
        <f>+L61*H61</f>
        <v>5500000000</v>
      </c>
      <c r="O61" s="219" t="s">
        <v>2510</v>
      </c>
    </row>
    <row r="62" spans="1:15" ht="17" thickTop="1" thickBot="1">
      <c r="A62" s="225"/>
      <c r="B62" s="225"/>
      <c r="C62" s="225"/>
      <c r="D62" s="225"/>
      <c r="E62" s="225"/>
      <c r="F62" s="230" t="s">
        <v>232</v>
      </c>
      <c r="G62" s="240">
        <f>SUM(G60:G61)</f>
        <v>2</v>
      </c>
      <c r="H62" s="240">
        <f>SUM(H60:H61)</f>
        <v>61000000</v>
      </c>
      <c r="I62" s="240">
        <f>SUM(I60:I61)</f>
        <v>60677419</v>
      </c>
      <c r="J62" s="240">
        <f>SUM(J60:J61)</f>
        <v>60677419</v>
      </c>
      <c r="K62" s="240">
        <f>SUM(K60:K61)</f>
        <v>2</v>
      </c>
      <c r="L62" s="230">
        <f>+N62/H62</f>
        <v>100</v>
      </c>
      <c r="M62" s="246">
        <f>+J62/H62*100</f>
        <v>99.471178688524589</v>
      </c>
      <c r="N62" s="257">
        <f>SUM(N60:N61)</f>
        <v>6100000000</v>
      </c>
      <c r="O62" s="219" t="s">
        <v>2510</v>
      </c>
    </row>
    <row r="63" spans="1:15" ht="17" thickTop="1" thickBot="1">
      <c r="A63" s="224" t="s">
        <v>220</v>
      </c>
      <c r="B63" s="224"/>
      <c r="C63" s="224"/>
      <c r="D63" s="224"/>
      <c r="E63" s="224" t="s">
        <v>1744</v>
      </c>
      <c r="F63" s="224"/>
      <c r="G63" s="224"/>
      <c r="H63" s="224"/>
      <c r="I63" s="224"/>
      <c r="J63" s="224"/>
      <c r="K63" s="224"/>
      <c r="L63" s="224"/>
      <c r="M63" s="224"/>
      <c r="O63" s="219" t="s">
        <v>2510</v>
      </c>
    </row>
    <row r="64" spans="1:15" ht="17" thickTop="1" thickBot="1">
      <c r="A64" s="112">
        <v>52</v>
      </c>
      <c r="B64" s="112">
        <v>7819301</v>
      </c>
      <c r="C64" s="225" t="s">
        <v>1745</v>
      </c>
      <c r="D64" s="225" t="s">
        <v>1746</v>
      </c>
      <c r="E64" s="225" t="s">
        <v>1747</v>
      </c>
      <c r="F64" s="225"/>
      <c r="G64" s="225">
        <v>1</v>
      </c>
      <c r="H64" s="228">
        <v>50000000</v>
      </c>
      <c r="I64" s="228">
        <v>49852595</v>
      </c>
      <c r="J64" s="228">
        <v>49852595</v>
      </c>
      <c r="K64" s="112">
        <v>1</v>
      </c>
      <c r="L64" s="112">
        <v>100</v>
      </c>
      <c r="M64" s="229">
        <f>+J64/H64*100</f>
        <v>99.705190000000002</v>
      </c>
      <c r="N64" s="238">
        <f>+L64*H64</f>
        <v>5000000000</v>
      </c>
      <c r="O64" s="219" t="s">
        <v>2510</v>
      </c>
    </row>
    <row r="65" spans="1:15" ht="17" thickTop="1" thickBot="1">
      <c r="A65" s="225">
        <v>53</v>
      </c>
      <c r="B65" s="112"/>
      <c r="C65" s="225" t="s">
        <v>1748</v>
      </c>
      <c r="D65" s="228" t="s">
        <v>1749</v>
      </c>
      <c r="E65" s="225" t="s">
        <v>1750</v>
      </c>
      <c r="F65" s="225"/>
      <c r="G65" s="226">
        <v>2</v>
      </c>
      <c r="H65" s="226">
        <v>18000000</v>
      </c>
      <c r="I65" s="228">
        <v>18000000</v>
      </c>
      <c r="J65" s="228">
        <v>18000000</v>
      </c>
      <c r="K65" s="225">
        <v>1</v>
      </c>
      <c r="L65" s="225">
        <v>100</v>
      </c>
      <c r="M65" s="229">
        <f t="shared" ref="M65:M94" si="2">+J65/H65*100</f>
        <v>100</v>
      </c>
      <c r="N65" s="238">
        <f t="shared" ref="N65:N93" si="3">+L65*H65</f>
        <v>1800000000</v>
      </c>
      <c r="O65" s="219" t="s">
        <v>2510</v>
      </c>
    </row>
    <row r="66" spans="1:15" ht="17" thickTop="1" thickBot="1">
      <c r="A66" s="225">
        <v>54</v>
      </c>
      <c r="B66" s="225">
        <v>6615792</v>
      </c>
      <c r="C66" s="225" t="s">
        <v>1751</v>
      </c>
      <c r="D66" s="228" t="s">
        <v>1752</v>
      </c>
      <c r="E66" s="225" t="s">
        <v>1753</v>
      </c>
      <c r="F66" s="225"/>
      <c r="G66" s="226">
        <v>1</v>
      </c>
      <c r="H66" s="226">
        <v>350000</v>
      </c>
      <c r="I66" s="228">
        <v>350000</v>
      </c>
      <c r="J66" s="228">
        <v>350000</v>
      </c>
      <c r="K66" s="225">
        <v>1</v>
      </c>
      <c r="L66" s="225">
        <v>100</v>
      </c>
      <c r="M66" s="229">
        <f t="shared" si="2"/>
        <v>100</v>
      </c>
      <c r="N66" s="238">
        <f t="shared" si="3"/>
        <v>35000000</v>
      </c>
      <c r="O66" s="219" t="s">
        <v>2510</v>
      </c>
    </row>
    <row r="67" spans="1:15" ht="17" thickTop="1" thickBot="1">
      <c r="A67" s="225">
        <v>55</v>
      </c>
      <c r="B67" s="225">
        <v>6832101</v>
      </c>
      <c r="C67" s="225" t="s">
        <v>1754</v>
      </c>
      <c r="D67" s="228" t="s">
        <v>1755</v>
      </c>
      <c r="E67" s="225" t="s">
        <v>1753</v>
      </c>
      <c r="F67" s="225"/>
      <c r="G67" s="226">
        <v>1</v>
      </c>
      <c r="H67" s="226">
        <v>350000</v>
      </c>
      <c r="I67" s="228">
        <v>350000</v>
      </c>
      <c r="J67" s="228">
        <v>350000</v>
      </c>
      <c r="K67" s="225">
        <v>1</v>
      </c>
      <c r="L67" s="225">
        <v>100</v>
      </c>
      <c r="M67" s="229">
        <f t="shared" si="2"/>
        <v>100</v>
      </c>
      <c r="N67" s="238">
        <f t="shared" si="3"/>
        <v>35000000</v>
      </c>
      <c r="O67" s="219" t="s">
        <v>2510</v>
      </c>
    </row>
    <row r="68" spans="1:15" ht="17" thickTop="1" thickBot="1">
      <c r="A68" s="225">
        <v>56</v>
      </c>
      <c r="B68" s="225">
        <v>6691387</v>
      </c>
      <c r="C68" s="225" t="s">
        <v>1756</v>
      </c>
      <c r="D68" s="228" t="s">
        <v>1757</v>
      </c>
      <c r="E68" s="225" t="s">
        <v>1758</v>
      </c>
      <c r="F68" s="225"/>
      <c r="G68" s="226">
        <v>1</v>
      </c>
      <c r="H68" s="226">
        <v>7500000</v>
      </c>
      <c r="I68" s="228">
        <v>7479034</v>
      </c>
      <c r="J68" s="228">
        <v>7479034</v>
      </c>
      <c r="K68" s="225">
        <v>1</v>
      </c>
      <c r="L68" s="225">
        <v>100</v>
      </c>
      <c r="M68" s="229">
        <f t="shared" si="2"/>
        <v>99.720453333333339</v>
      </c>
      <c r="N68" s="238">
        <f t="shared" si="3"/>
        <v>750000000</v>
      </c>
      <c r="O68" s="219" t="s">
        <v>2510</v>
      </c>
    </row>
    <row r="69" spans="1:15" ht="17" thickTop="1" thickBot="1">
      <c r="A69" s="225">
        <v>57</v>
      </c>
      <c r="B69" s="225">
        <v>7078183</v>
      </c>
      <c r="C69" s="225" t="s">
        <v>1759</v>
      </c>
      <c r="D69" s="228" t="s">
        <v>1760</v>
      </c>
      <c r="E69" s="225" t="s">
        <v>1761</v>
      </c>
      <c r="F69" s="225"/>
      <c r="G69" s="225">
        <v>1</v>
      </c>
      <c r="H69" s="235">
        <v>13000000</v>
      </c>
      <c r="I69" s="228">
        <v>12810166</v>
      </c>
      <c r="J69" s="228">
        <v>12810166</v>
      </c>
      <c r="K69" s="225">
        <v>1</v>
      </c>
      <c r="L69" s="225">
        <v>100</v>
      </c>
      <c r="M69" s="229">
        <f t="shared" si="2"/>
        <v>98.539738461538462</v>
      </c>
      <c r="N69" s="238">
        <f t="shared" si="3"/>
        <v>1300000000</v>
      </c>
      <c r="O69" s="219" t="s">
        <v>2510</v>
      </c>
    </row>
    <row r="70" spans="1:15" ht="17" thickTop="1" thickBot="1">
      <c r="A70" s="225">
        <v>58</v>
      </c>
      <c r="B70" s="225">
        <v>6832136</v>
      </c>
      <c r="C70" s="225" t="s">
        <v>1762</v>
      </c>
      <c r="D70" s="228" t="s">
        <v>1763</v>
      </c>
      <c r="E70" s="225" t="s">
        <v>1764</v>
      </c>
      <c r="F70" s="225"/>
      <c r="G70" s="225">
        <v>1</v>
      </c>
      <c r="H70" s="235">
        <v>4000000</v>
      </c>
      <c r="I70" s="228">
        <v>4000000</v>
      </c>
      <c r="J70" s="228">
        <v>4000000</v>
      </c>
      <c r="K70" s="225">
        <v>1</v>
      </c>
      <c r="L70" s="225">
        <v>100</v>
      </c>
      <c r="M70" s="229">
        <f t="shared" si="2"/>
        <v>100</v>
      </c>
      <c r="N70" s="238">
        <f t="shared" si="3"/>
        <v>400000000</v>
      </c>
      <c r="O70" s="219" t="s">
        <v>2510</v>
      </c>
    </row>
    <row r="71" spans="1:15" ht="17" thickTop="1" thickBot="1">
      <c r="A71" s="225">
        <v>59</v>
      </c>
      <c r="B71" s="225"/>
      <c r="C71" s="225" t="s">
        <v>1085</v>
      </c>
      <c r="D71" s="225" t="s">
        <v>1765</v>
      </c>
      <c r="E71" s="225" t="s">
        <v>1766</v>
      </c>
      <c r="F71" s="225"/>
      <c r="G71" s="225">
        <v>1</v>
      </c>
      <c r="H71" s="228">
        <v>18000000</v>
      </c>
      <c r="I71" s="228">
        <v>18000000</v>
      </c>
      <c r="J71" s="228">
        <v>18000000</v>
      </c>
      <c r="K71" s="225">
        <v>1</v>
      </c>
      <c r="L71" s="225">
        <v>100</v>
      </c>
      <c r="M71" s="229">
        <f t="shared" si="2"/>
        <v>100</v>
      </c>
      <c r="N71" s="238">
        <f t="shared" si="3"/>
        <v>1800000000</v>
      </c>
      <c r="O71" s="219" t="s">
        <v>2510</v>
      </c>
    </row>
    <row r="72" spans="1:15" ht="17" thickTop="1" thickBot="1">
      <c r="A72" s="225">
        <v>60</v>
      </c>
      <c r="B72" s="225">
        <v>7107777</v>
      </c>
      <c r="C72" s="225" t="s">
        <v>1767</v>
      </c>
      <c r="D72" s="228" t="s">
        <v>1768</v>
      </c>
      <c r="E72" s="225" t="s">
        <v>1769</v>
      </c>
      <c r="F72" s="225"/>
      <c r="G72" s="226">
        <v>1</v>
      </c>
      <c r="H72" s="226">
        <v>4000000</v>
      </c>
      <c r="I72" s="228">
        <v>4000000</v>
      </c>
      <c r="J72" s="228">
        <v>4000000</v>
      </c>
      <c r="K72" s="225">
        <v>1</v>
      </c>
      <c r="L72" s="225">
        <v>100</v>
      </c>
      <c r="M72" s="229">
        <f t="shared" si="2"/>
        <v>100</v>
      </c>
      <c r="N72" s="238">
        <f t="shared" si="3"/>
        <v>400000000</v>
      </c>
      <c r="O72" s="219" t="s">
        <v>2510</v>
      </c>
    </row>
    <row r="73" spans="1:15" ht="17" thickTop="1" thickBot="1">
      <c r="A73" s="225">
        <v>61</v>
      </c>
      <c r="B73" s="225">
        <v>6691386</v>
      </c>
      <c r="C73" s="225" t="s">
        <v>1770</v>
      </c>
      <c r="D73" s="228" t="s">
        <v>1771</v>
      </c>
      <c r="E73" s="225" t="s">
        <v>1772</v>
      </c>
      <c r="F73" s="225"/>
      <c r="G73" s="226">
        <v>60</v>
      </c>
      <c r="H73" s="226">
        <v>1800000</v>
      </c>
      <c r="I73" s="228">
        <v>1799983</v>
      </c>
      <c r="J73" s="228">
        <v>1799983</v>
      </c>
      <c r="K73" s="225">
        <v>60</v>
      </c>
      <c r="L73" s="225">
        <v>100</v>
      </c>
      <c r="M73" s="229">
        <f t="shared" si="2"/>
        <v>99.999055555555557</v>
      </c>
      <c r="N73" s="238">
        <f t="shared" si="3"/>
        <v>180000000</v>
      </c>
      <c r="O73" s="219" t="s">
        <v>2510</v>
      </c>
    </row>
    <row r="74" spans="1:15" ht="17" thickTop="1" thickBot="1">
      <c r="A74" s="225">
        <v>62</v>
      </c>
      <c r="B74" s="225">
        <v>6635454</v>
      </c>
      <c r="C74" s="225" t="s">
        <v>1773</v>
      </c>
      <c r="D74" s="228" t="s">
        <v>1774</v>
      </c>
      <c r="E74" s="225" t="s">
        <v>1769</v>
      </c>
      <c r="F74" s="225"/>
      <c r="G74" s="226">
        <v>1</v>
      </c>
      <c r="H74" s="226">
        <v>4000000</v>
      </c>
      <c r="I74" s="228">
        <v>4000000</v>
      </c>
      <c r="J74" s="228">
        <v>4000000</v>
      </c>
      <c r="K74" s="225">
        <v>1</v>
      </c>
      <c r="L74" s="225">
        <v>100</v>
      </c>
      <c r="M74" s="229">
        <f t="shared" si="2"/>
        <v>100</v>
      </c>
      <c r="N74" s="238">
        <f t="shared" si="3"/>
        <v>400000000</v>
      </c>
      <c r="O74" s="219" t="s">
        <v>2510</v>
      </c>
    </row>
    <row r="75" spans="1:15" ht="17" thickTop="1" thickBot="1">
      <c r="A75" s="225">
        <v>63</v>
      </c>
      <c r="B75" s="225">
        <v>6497647</v>
      </c>
      <c r="C75" s="225" t="s">
        <v>1775</v>
      </c>
      <c r="D75" s="228" t="s">
        <v>1776</v>
      </c>
      <c r="E75" s="225" t="s">
        <v>1777</v>
      </c>
      <c r="F75" s="225"/>
      <c r="G75" s="226">
        <v>60</v>
      </c>
      <c r="H75" s="226">
        <v>1800000</v>
      </c>
      <c r="I75" s="228">
        <v>1799983</v>
      </c>
      <c r="J75" s="228">
        <v>1799983</v>
      </c>
      <c r="K75" s="225">
        <v>60</v>
      </c>
      <c r="L75" s="225">
        <v>100</v>
      </c>
      <c r="M75" s="229">
        <f t="shared" si="2"/>
        <v>99.999055555555557</v>
      </c>
      <c r="N75" s="238">
        <f t="shared" si="3"/>
        <v>180000000</v>
      </c>
      <c r="O75" s="219" t="s">
        <v>2510</v>
      </c>
    </row>
    <row r="76" spans="1:15" ht="17" thickTop="1" thickBot="1">
      <c r="A76" s="225">
        <v>64</v>
      </c>
      <c r="B76" s="225">
        <v>66156812</v>
      </c>
      <c r="C76" s="225" t="s">
        <v>1778</v>
      </c>
      <c r="D76" s="228" t="s">
        <v>1779</v>
      </c>
      <c r="E76" s="225" t="s">
        <v>1780</v>
      </c>
      <c r="F76" s="225"/>
      <c r="G76" s="226">
        <v>1</v>
      </c>
      <c r="H76" s="226">
        <v>1800000</v>
      </c>
      <c r="I76" s="226">
        <v>1800000</v>
      </c>
      <c r="J76" s="225">
        <v>1800000</v>
      </c>
      <c r="K76" s="225">
        <v>1</v>
      </c>
      <c r="L76" s="225">
        <v>100</v>
      </c>
      <c r="M76" s="229">
        <f t="shared" si="2"/>
        <v>100</v>
      </c>
      <c r="N76" s="238">
        <f t="shared" si="3"/>
        <v>180000000</v>
      </c>
      <c r="O76" s="219" t="s">
        <v>2510</v>
      </c>
    </row>
    <row r="77" spans="1:15" ht="17" thickTop="1" thickBot="1">
      <c r="A77" s="225">
        <v>65</v>
      </c>
      <c r="B77" s="225">
        <v>6562456</v>
      </c>
      <c r="C77" s="225" t="s">
        <v>1781</v>
      </c>
      <c r="D77" s="228" t="s">
        <v>1782</v>
      </c>
      <c r="E77" s="225" t="s">
        <v>1783</v>
      </c>
      <c r="F77" s="225"/>
      <c r="G77" s="226">
        <v>60</v>
      </c>
      <c r="H77" s="226">
        <v>1800000</v>
      </c>
      <c r="I77" s="226">
        <v>1799983</v>
      </c>
      <c r="J77" s="226">
        <v>1799983</v>
      </c>
      <c r="K77" s="225">
        <v>1</v>
      </c>
      <c r="L77" s="225">
        <v>100</v>
      </c>
      <c r="M77" s="229">
        <f t="shared" si="2"/>
        <v>99.999055555555557</v>
      </c>
      <c r="N77" s="238">
        <f t="shared" si="3"/>
        <v>180000000</v>
      </c>
      <c r="O77" s="219" t="s">
        <v>2510</v>
      </c>
    </row>
    <row r="78" spans="1:15" ht="17" thickTop="1" thickBot="1">
      <c r="A78" s="225">
        <v>66</v>
      </c>
      <c r="B78" s="225">
        <v>6556549</v>
      </c>
      <c r="C78" s="225" t="s">
        <v>1784</v>
      </c>
      <c r="D78" s="228" t="s">
        <v>1785</v>
      </c>
      <c r="E78" s="225" t="s">
        <v>1786</v>
      </c>
      <c r="F78" s="225"/>
      <c r="G78" s="226">
        <v>1</v>
      </c>
      <c r="H78" s="226">
        <v>1800000</v>
      </c>
      <c r="I78" s="226">
        <v>1799983</v>
      </c>
      <c r="J78" s="226">
        <v>1799983</v>
      </c>
      <c r="K78" s="225">
        <v>1</v>
      </c>
      <c r="L78" s="225">
        <v>100</v>
      </c>
      <c r="M78" s="229">
        <f t="shared" si="2"/>
        <v>99.999055555555557</v>
      </c>
      <c r="N78" s="238">
        <f t="shared" si="3"/>
        <v>180000000</v>
      </c>
      <c r="O78" s="219" t="s">
        <v>2510</v>
      </c>
    </row>
    <row r="79" spans="1:15" ht="17" thickTop="1" thickBot="1">
      <c r="A79" s="225">
        <v>67</v>
      </c>
      <c r="B79" s="225">
        <v>6329862</v>
      </c>
      <c r="C79" s="225" t="s">
        <v>1787</v>
      </c>
      <c r="D79" s="228" t="s">
        <v>1788</v>
      </c>
      <c r="E79" s="225" t="s">
        <v>1789</v>
      </c>
      <c r="F79" s="225"/>
      <c r="G79" s="226">
        <v>60</v>
      </c>
      <c r="H79" s="226">
        <v>1800000</v>
      </c>
      <c r="I79" s="226">
        <v>1800000</v>
      </c>
      <c r="J79" s="226">
        <v>1800000</v>
      </c>
      <c r="K79" s="225">
        <v>60</v>
      </c>
      <c r="L79" s="225">
        <v>100</v>
      </c>
      <c r="M79" s="229">
        <f t="shared" si="2"/>
        <v>100</v>
      </c>
      <c r="N79" s="238">
        <f t="shared" si="3"/>
        <v>180000000</v>
      </c>
      <c r="O79" s="219" t="s">
        <v>2510</v>
      </c>
    </row>
    <row r="80" spans="1:15" ht="17" thickTop="1" thickBot="1">
      <c r="A80" s="225">
        <v>68</v>
      </c>
      <c r="B80" s="225">
        <v>7167728</v>
      </c>
      <c r="C80" s="225" t="s">
        <v>1790</v>
      </c>
      <c r="D80" s="228" t="s">
        <v>1791</v>
      </c>
      <c r="E80" s="225" t="s">
        <v>1792</v>
      </c>
      <c r="F80" s="225"/>
      <c r="G80" s="226">
        <v>1</v>
      </c>
      <c r="H80" s="226">
        <v>2000000</v>
      </c>
      <c r="I80" s="226">
        <v>2000000</v>
      </c>
      <c r="J80" s="226">
        <v>2000000</v>
      </c>
      <c r="K80" s="225">
        <v>1</v>
      </c>
      <c r="L80" s="225">
        <v>100</v>
      </c>
      <c r="M80" s="229">
        <f t="shared" si="2"/>
        <v>100</v>
      </c>
      <c r="N80" s="238">
        <f t="shared" si="3"/>
        <v>200000000</v>
      </c>
      <c r="O80" s="219" t="s">
        <v>2510</v>
      </c>
    </row>
    <row r="81" spans="1:15" ht="17" thickTop="1" thickBot="1">
      <c r="A81" s="225">
        <v>69</v>
      </c>
      <c r="B81" s="225">
        <v>7168983</v>
      </c>
      <c r="C81" s="225" t="s">
        <v>1793</v>
      </c>
      <c r="D81" s="228" t="s">
        <v>1794</v>
      </c>
      <c r="E81" s="225" t="s">
        <v>1795</v>
      </c>
      <c r="F81" s="225"/>
      <c r="G81" s="226">
        <v>60</v>
      </c>
      <c r="H81" s="226">
        <v>1800000</v>
      </c>
      <c r="I81" s="226">
        <v>1800000</v>
      </c>
      <c r="J81" s="226">
        <v>1800000</v>
      </c>
      <c r="K81" s="225">
        <v>60</v>
      </c>
      <c r="L81" s="225">
        <v>100</v>
      </c>
      <c r="M81" s="229">
        <f t="shared" si="2"/>
        <v>100</v>
      </c>
      <c r="N81" s="238">
        <f t="shared" si="3"/>
        <v>180000000</v>
      </c>
      <c r="O81" s="219" t="s">
        <v>2510</v>
      </c>
    </row>
    <row r="82" spans="1:15" ht="17" thickTop="1" thickBot="1">
      <c r="A82" s="225">
        <v>70</v>
      </c>
      <c r="B82" s="225">
        <v>7167509</v>
      </c>
      <c r="C82" s="225" t="s">
        <v>1796</v>
      </c>
      <c r="D82" s="225" t="s">
        <v>1797</v>
      </c>
      <c r="E82" s="225" t="s">
        <v>1798</v>
      </c>
      <c r="F82" s="225"/>
      <c r="G82" s="225">
        <v>1</v>
      </c>
      <c r="H82" s="226">
        <v>2500000</v>
      </c>
      <c r="I82" s="226">
        <v>2500000</v>
      </c>
      <c r="J82" s="226">
        <v>2500000</v>
      </c>
      <c r="K82" s="225">
        <v>1</v>
      </c>
      <c r="L82" s="225">
        <v>100</v>
      </c>
      <c r="M82" s="229">
        <f t="shared" si="2"/>
        <v>100</v>
      </c>
      <c r="N82" s="238">
        <f t="shared" si="3"/>
        <v>250000000</v>
      </c>
      <c r="O82" s="219" t="s">
        <v>2510</v>
      </c>
    </row>
    <row r="83" spans="1:15" ht="17" thickTop="1" thickBot="1">
      <c r="A83" s="225">
        <v>71</v>
      </c>
      <c r="B83" s="225">
        <v>7168757</v>
      </c>
      <c r="C83" s="225" t="s">
        <v>1799</v>
      </c>
      <c r="D83" s="228" t="s">
        <v>1800</v>
      </c>
      <c r="E83" s="225" t="s">
        <v>1626</v>
      </c>
      <c r="F83" s="225"/>
      <c r="G83" s="226">
        <v>60</v>
      </c>
      <c r="H83" s="226">
        <v>1800000</v>
      </c>
      <c r="I83" s="226">
        <v>1799983</v>
      </c>
      <c r="J83" s="226">
        <v>1799983</v>
      </c>
      <c r="K83" s="225">
        <v>60</v>
      </c>
      <c r="L83" s="225">
        <v>100</v>
      </c>
      <c r="M83" s="229">
        <f t="shared" si="2"/>
        <v>99.999055555555557</v>
      </c>
      <c r="N83" s="238">
        <f t="shared" si="3"/>
        <v>180000000</v>
      </c>
      <c r="O83" s="219" t="s">
        <v>2510</v>
      </c>
    </row>
    <row r="84" spans="1:15" ht="17" thickTop="1" thickBot="1">
      <c r="A84" s="225">
        <v>72</v>
      </c>
      <c r="B84" s="225">
        <v>7168771</v>
      </c>
      <c r="C84" s="225" t="s">
        <v>1801</v>
      </c>
      <c r="D84" s="228" t="s">
        <v>1802</v>
      </c>
      <c r="E84" s="225" t="s">
        <v>1803</v>
      </c>
      <c r="F84" s="225"/>
      <c r="G84" s="226">
        <v>1</v>
      </c>
      <c r="H84" s="226">
        <v>4800000</v>
      </c>
      <c r="I84" s="226">
        <v>4800000</v>
      </c>
      <c r="J84" s="226">
        <v>4800000</v>
      </c>
      <c r="K84" s="225">
        <v>1</v>
      </c>
      <c r="L84" s="225">
        <v>100</v>
      </c>
      <c r="M84" s="229">
        <f t="shared" si="2"/>
        <v>100</v>
      </c>
      <c r="N84" s="238">
        <f t="shared" si="3"/>
        <v>480000000</v>
      </c>
      <c r="O84" s="219" t="s">
        <v>2510</v>
      </c>
    </row>
    <row r="85" spans="1:15" ht="17" thickTop="1" thickBot="1">
      <c r="A85" s="225">
        <v>73</v>
      </c>
      <c r="B85" s="225">
        <v>6832138</v>
      </c>
      <c r="C85" s="225" t="s">
        <v>1804</v>
      </c>
      <c r="D85" s="228" t="s">
        <v>1805</v>
      </c>
      <c r="E85" s="225" t="s">
        <v>1806</v>
      </c>
      <c r="F85" s="225"/>
      <c r="G85" s="226">
        <v>1</v>
      </c>
      <c r="H85" s="226">
        <v>4500000</v>
      </c>
      <c r="I85" s="226">
        <v>4500000</v>
      </c>
      <c r="J85" s="226">
        <v>4500000</v>
      </c>
      <c r="K85" s="225">
        <v>1</v>
      </c>
      <c r="L85" s="225">
        <v>100</v>
      </c>
      <c r="M85" s="229">
        <f t="shared" si="2"/>
        <v>100</v>
      </c>
      <c r="N85" s="238">
        <f t="shared" si="3"/>
        <v>450000000</v>
      </c>
      <c r="O85" s="219" t="s">
        <v>2510</v>
      </c>
    </row>
    <row r="86" spans="1:15" ht="17" thickTop="1" thickBot="1">
      <c r="A86" s="225">
        <v>74</v>
      </c>
      <c r="B86" s="225">
        <v>7125281</v>
      </c>
      <c r="C86" s="225" t="s">
        <v>1807</v>
      </c>
      <c r="D86" s="228" t="s">
        <v>1808</v>
      </c>
      <c r="E86" s="225" t="s">
        <v>1809</v>
      </c>
      <c r="F86" s="225"/>
      <c r="G86" s="226">
        <v>2</v>
      </c>
      <c r="H86" s="226">
        <v>18000000</v>
      </c>
      <c r="I86" s="226">
        <v>17806900</v>
      </c>
      <c r="J86" s="226">
        <v>17806900</v>
      </c>
      <c r="K86" s="225">
        <v>1</v>
      </c>
      <c r="L86" s="225">
        <v>100</v>
      </c>
      <c r="M86" s="229">
        <f t="shared" si="2"/>
        <v>98.927222222222227</v>
      </c>
      <c r="N86" s="238">
        <f t="shared" si="3"/>
        <v>1800000000</v>
      </c>
      <c r="O86" s="219" t="s">
        <v>2510</v>
      </c>
    </row>
    <row r="87" spans="1:15" ht="17" thickTop="1" thickBot="1">
      <c r="A87" s="225">
        <v>75</v>
      </c>
      <c r="B87" s="225">
        <v>5720428</v>
      </c>
      <c r="C87" s="225" t="s">
        <v>1810</v>
      </c>
      <c r="D87" s="228" t="s">
        <v>1811</v>
      </c>
      <c r="E87" s="225" t="s">
        <v>1812</v>
      </c>
      <c r="F87" s="225"/>
      <c r="G87" s="226">
        <v>2</v>
      </c>
      <c r="H87" s="226">
        <v>18000000</v>
      </c>
      <c r="I87" s="226">
        <v>17459891</v>
      </c>
      <c r="J87" s="226">
        <v>17459891</v>
      </c>
      <c r="K87" s="225">
        <v>1</v>
      </c>
      <c r="L87" s="225">
        <v>100</v>
      </c>
      <c r="M87" s="229">
        <f t="shared" si="2"/>
        <v>96.999394444444448</v>
      </c>
      <c r="N87" s="238">
        <f t="shared" si="3"/>
        <v>1800000000</v>
      </c>
      <c r="O87" s="219" t="s">
        <v>2510</v>
      </c>
    </row>
    <row r="88" spans="1:15" ht="17" thickTop="1" thickBot="1">
      <c r="A88" s="225">
        <v>76</v>
      </c>
      <c r="B88" s="225">
        <v>5684754</v>
      </c>
      <c r="C88" s="225" t="s">
        <v>1813</v>
      </c>
      <c r="D88" s="228" t="s">
        <v>1814</v>
      </c>
      <c r="E88" s="225" t="s">
        <v>1815</v>
      </c>
      <c r="F88" s="225"/>
      <c r="G88" s="226">
        <v>2</v>
      </c>
      <c r="H88" s="226">
        <v>18000000</v>
      </c>
      <c r="I88" s="226">
        <v>17300001</v>
      </c>
      <c r="J88" s="226">
        <v>17300001</v>
      </c>
      <c r="K88" s="225">
        <v>1</v>
      </c>
      <c r="L88" s="225">
        <v>100</v>
      </c>
      <c r="M88" s="229">
        <f t="shared" si="2"/>
        <v>96.111116666666661</v>
      </c>
      <c r="N88" s="238">
        <f t="shared" si="3"/>
        <v>1800000000</v>
      </c>
      <c r="O88" s="219" t="s">
        <v>2510</v>
      </c>
    </row>
    <row r="89" spans="1:15" ht="17" thickTop="1" thickBot="1">
      <c r="A89" s="225">
        <v>77</v>
      </c>
      <c r="B89" s="225"/>
      <c r="C89" s="225" t="s">
        <v>1816</v>
      </c>
      <c r="D89" s="228" t="s">
        <v>1817</v>
      </c>
      <c r="E89" s="225" t="s">
        <v>1818</v>
      </c>
      <c r="F89" s="225"/>
      <c r="G89" s="226">
        <v>2</v>
      </c>
      <c r="H89" s="226">
        <v>18000000</v>
      </c>
      <c r="I89" s="226">
        <v>17459891</v>
      </c>
      <c r="J89" s="226">
        <v>17459891</v>
      </c>
      <c r="K89" s="225">
        <v>2</v>
      </c>
      <c r="L89" s="225">
        <v>100</v>
      </c>
      <c r="M89" s="229">
        <f t="shared" si="2"/>
        <v>96.999394444444448</v>
      </c>
      <c r="N89" s="238">
        <f t="shared" si="3"/>
        <v>1800000000</v>
      </c>
      <c r="O89" s="219" t="s">
        <v>2510</v>
      </c>
    </row>
    <row r="90" spans="1:15" ht="17" thickTop="1" thickBot="1">
      <c r="A90" s="225">
        <v>78</v>
      </c>
      <c r="B90" s="225"/>
      <c r="C90" s="225" t="s">
        <v>1819</v>
      </c>
      <c r="D90" s="228" t="s">
        <v>1820</v>
      </c>
      <c r="E90" s="225" t="s">
        <v>1821</v>
      </c>
      <c r="F90" s="225"/>
      <c r="G90" s="226">
        <v>60</v>
      </c>
      <c r="H90" s="226">
        <v>2000000</v>
      </c>
      <c r="I90" s="226"/>
      <c r="J90" s="226"/>
      <c r="K90" s="225"/>
      <c r="L90" s="225"/>
      <c r="M90" s="229">
        <f t="shared" si="2"/>
        <v>0</v>
      </c>
      <c r="N90" s="238">
        <f t="shared" si="3"/>
        <v>0</v>
      </c>
      <c r="O90" s="219" t="s">
        <v>2510</v>
      </c>
    </row>
    <row r="91" spans="1:15" ht="17" thickTop="1" thickBot="1">
      <c r="A91" s="225">
        <v>79</v>
      </c>
      <c r="B91" s="225">
        <v>5720426</v>
      </c>
      <c r="C91" s="225" t="s">
        <v>1822</v>
      </c>
      <c r="D91" s="228" t="s">
        <v>1823</v>
      </c>
      <c r="E91" s="225" t="s">
        <v>1824</v>
      </c>
      <c r="F91" s="225"/>
      <c r="G91" s="226">
        <v>60</v>
      </c>
      <c r="H91" s="226">
        <v>2000000</v>
      </c>
      <c r="I91" s="226">
        <v>1999999</v>
      </c>
      <c r="J91" s="226">
        <v>1999999</v>
      </c>
      <c r="K91" s="225">
        <v>60</v>
      </c>
      <c r="L91" s="225">
        <v>100</v>
      </c>
      <c r="M91" s="229">
        <f t="shared" si="2"/>
        <v>99.999949999999998</v>
      </c>
      <c r="N91" s="238">
        <f t="shared" si="3"/>
        <v>200000000</v>
      </c>
      <c r="O91" s="219" t="s">
        <v>2510</v>
      </c>
    </row>
    <row r="92" spans="1:15" ht="17" thickTop="1" thickBot="1">
      <c r="A92" s="225">
        <v>80</v>
      </c>
      <c r="B92" s="225">
        <v>5684751</v>
      </c>
      <c r="C92" s="225" t="s">
        <v>1825</v>
      </c>
      <c r="D92" s="228" t="s">
        <v>1826</v>
      </c>
      <c r="E92" s="225" t="s">
        <v>1827</v>
      </c>
      <c r="F92" s="225"/>
      <c r="G92" s="226">
        <v>60</v>
      </c>
      <c r="H92" s="226">
        <v>2000000</v>
      </c>
      <c r="I92" s="226">
        <v>1999942</v>
      </c>
      <c r="J92" s="226">
        <v>1999942</v>
      </c>
      <c r="K92" s="225">
        <v>60</v>
      </c>
      <c r="L92" s="225">
        <v>100</v>
      </c>
      <c r="M92" s="229">
        <f t="shared" si="2"/>
        <v>99.997100000000003</v>
      </c>
      <c r="N92" s="238">
        <f t="shared" si="3"/>
        <v>200000000</v>
      </c>
      <c r="O92" s="219" t="s">
        <v>2510</v>
      </c>
    </row>
    <row r="93" spans="1:15" ht="17" thickTop="1" thickBot="1">
      <c r="A93" s="225">
        <v>81</v>
      </c>
      <c r="B93" s="225">
        <v>5697476</v>
      </c>
      <c r="C93" s="225" t="s">
        <v>1828</v>
      </c>
      <c r="D93" s="228" t="s">
        <v>1829</v>
      </c>
      <c r="E93" s="225" t="s">
        <v>1830</v>
      </c>
      <c r="F93" s="225"/>
      <c r="G93" s="226">
        <v>60</v>
      </c>
      <c r="H93" s="226">
        <v>2000000</v>
      </c>
      <c r="I93" s="226">
        <v>2000000</v>
      </c>
      <c r="J93" s="226">
        <v>2000000</v>
      </c>
      <c r="K93" s="225">
        <v>60</v>
      </c>
      <c r="L93" s="225">
        <v>100</v>
      </c>
      <c r="M93" s="229">
        <f t="shared" si="2"/>
        <v>100</v>
      </c>
      <c r="N93" s="238">
        <f t="shared" si="3"/>
        <v>200000000</v>
      </c>
      <c r="O93" s="219" t="s">
        <v>2510</v>
      </c>
    </row>
    <row r="94" spans="1:15" ht="17" thickTop="1" thickBot="1">
      <c r="A94" s="225"/>
      <c r="B94" s="225"/>
      <c r="C94" s="225"/>
      <c r="D94" s="228"/>
      <c r="E94" s="225"/>
      <c r="F94" s="230" t="s">
        <v>205</v>
      </c>
      <c r="G94" s="240">
        <f>SUM(G64:G93)</f>
        <v>625</v>
      </c>
      <c r="H94" s="240">
        <f>SUM(H64:H93)</f>
        <v>227400000</v>
      </c>
      <c r="I94" s="240">
        <f>SUM(I64:I93)</f>
        <v>223068334</v>
      </c>
      <c r="J94" s="240">
        <f>SUM(J64:J93)</f>
        <v>223068334</v>
      </c>
      <c r="K94" s="240">
        <f>SUM(K64:K93)</f>
        <v>502</v>
      </c>
      <c r="L94" s="246">
        <f>+N94/H94</f>
        <v>99.12049252418646</v>
      </c>
      <c r="M94" s="246">
        <f t="shared" si="2"/>
        <v>98.095133685136332</v>
      </c>
      <c r="N94" s="257">
        <f>SUM(N64:N93)</f>
        <v>22540000000</v>
      </c>
      <c r="O94" s="219" t="s">
        <v>2510</v>
      </c>
    </row>
    <row r="95" spans="1:15" ht="17" thickTop="1" thickBot="1">
      <c r="A95" s="224" t="s">
        <v>1161</v>
      </c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O95" s="219" t="s">
        <v>2510</v>
      </c>
    </row>
    <row r="96" spans="1:15" ht="17" thickTop="1" thickBot="1">
      <c r="A96" s="225">
        <v>82</v>
      </c>
      <c r="B96" s="225">
        <v>6636245</v>
      </c>
      <c r="C96" s="225" t="s">
        <v>1831</v>
      </c>
      <c r="D96" s="228" t="s">
        <v>1832</v>
      </c>
      <c r="E96" s="225" t="s">
        <v>1833</v>
      </c>
      <c r="F96" s="225"/>
      <c r="G96" s="226">
        <v>1</v>
      </c>
      <c r="H96" s="226">
        <v>1000000</v>
      </c>
      <c r="I96" s="226">
        <v>1000000</v>
      </c>
      <c r="J96" s="225">
        <v>1000000</v>
      </c>
      <c r="K96" s="225">
        <v>1</v>
      </c>
      <c r="L96" s="225">
        <v>100</v>
      </c>
      <c r="M96" s="229">
        <f>+J96/H96*100</f>
        <v>100</v>
      </c>
      <c r="N96" s="238">
        <f>+L96*H96</f>
        <v>100000000</v>
      </c>
      <c r="O96" s="219" t="s">
        <v>2510</v>
      </c>
    </row>
    <row r="97" spans="1:256" ht="17" thickTop="1" thickBot="1">
      <c r="A97" s="225">
        <v>83</v>
      </c>
      <c r="B97" s="225">
        <v>6636248</v>
      </c>
      <c r="C97" s="225" t="s">
        <v>1834</v>
      </c>
      <c r="D97" s="228" t="s">
        <v>1835</v>
      </c>
      <c r="E97" s="225" t="s">
        <v>1836</v>
      </c>
      <c r="F97" s="225"/>
      <c r="G97" s="226">
        <v>1</v>
      </c>
      <c r="H97" s="226">
        <v>1000000</v>
      </c>
      <c r="I97" s="226">
        <v>1000000</v>
      </c>
      <c r="J97" s="225">
        <v>1000000</v>
      </c>
      <c r="K97" s="225">
        <v>1</v>
      </c>
      <c r="L97" s="225">
        <v>100</v>
      </c>
      <c r="M97" s="229">
        <f t="shared" ref="M97:M103" si="4">+J97/H97*100</f>
        <v>100</v>
      </c>
      <c r="N97" s="238">
        <f t="shared" ref="N97:N102" si="5">+L97*H97</f>
        <v>100000000</v>
      </c>
      <c r="O97" s="219" t="s">
        <v>2510</v>
      </c>
    </row>
    <row r="98" spans="1:256" ht="17" thickTop="1" thickBot="1">
      <c r="A98" s="225">
        <v>84</v>
      </c>
      <c r="B98" s="225">
        <v>6636246</v>
      </c>
      <c r="C98" s="225" t="s">
        <v>1837</v>
      </c>
      <c r="D98" s="228" t="s">
        <v>1838</v>
      </c>
      <c r="E98" s="225" t="s">
        <v>1839</v>
      </c>
      <c r="F98" s="225"/>
      <c r="G98" s="226">
        <v>1</v>
      </c>
      <c r="H98" s="226">
        <v>1000000</v>
      </c>
      <c r="I98" s="226">
        <v>1000000</v>
      </c>
      <c r="J98" s="225">
        <v>1000000</v>
      </c>
      <c r="K98" s="225">
        <v>1</v>
      </c>
      <c r="L98" s="225">
        <v>100</v>
      </c>
      <c r="M98" s="229">
        <f t="shared" si="4"/>
        <v>100</v>
      </c>
      <c r="N98" s="238">
        <f t="shared" si="5"/>
        <v>100000000</v>
      </c>
      <c r="O98" s="219" t="s">
        <v>2510</v>
      </c>
    </row>
    <row r="99" spans="1:256" ht="17" thickTop="1" thickBot="1">
      <c r="A99" s="225">
        <v>85</v>
      </c>
      <c r="B99" s="225">
        <v>6636248</v>
      </c>
      <c r="C99" s="225" t="s">
        <v>1840</v>
      </c>
      <c r="D99" s="228" t="s">
        <v>1841</v>
      </c>
      <c r="E99" s="225" t="s">
        <v>1842</v>
      </c>
      <c r="F99" s="225"/>
      <c r="G99" s="226">
        <v>1</v>
      </c>
      <c r="H99" s="226">
        <v>1000000</v>
      </c>
      <c r="I99" s="226">
        <v>1000000</v>
      </c>
      <c r="J99" s="225">
        <v>1000000</v>
      </c>
      <c r="K99" s="225">
        <v>1</v>
      </c>
      <c r="L99" s="225">
        <v>100</v>
      </c>
      <c r="M99" s="229">
        <f t="shared" si="4"/>
        <v>100</v>
      </c>
      <c r="N99" s="238">
        <f t="shared" si="5"/>
        <v>100000000</v>
      </c>
      <c r="O99" s="219" t="s">
        <v>2510</v>
      </c>
    </row>
    <row r="100" spans="1:256" ht="17" thickTop="1" thickBot="1">
      <c r="A100" s="225">
        <v>86</v>
      </c>
      <c r="B100" s="225">
        <v>6636249</v>
      </c>
      <c r="C100" s="225" t="s">
        <v>1843</v>
      </c>
      <c r="D100" s="228" t="s">
        <v>1844</v>
      </c>
      <c r="E100" s="225" t="s">
        <v>1845</v>
      </c>
      <c r="F100" s="225"/>
      <c r="G100" s="226">
        <v>1</v>
      </c>
      <c r="H100" s="226">
        <v>1000000</v>
      </c>
      <c r="I100" s="226">
        <v>1000000</v>
      </c>
      <c r="J100" s="225">
        <v>1000000</v>
      </c>
      <c r="K100" s="225">
        <v>1</v>
      </c>
      <c r="L100" s="225">
        <v>100</v>
      </c>
      <c r="M100" s="229">
        <f t="shared" si="4"/>
        <v>100</v>
      </c>
      <c r="N100" s="238">
        <f t="shared" si="5"/>
        <v>100000000</v>
      </c>
      <c r="O100" s="219" t="s">
        <v>2510</v>
      </c>
    </row>
    <row r="101" spans="1:256" ht="17" thickTop="1" thickBot="1">
      <c r="A101" s="225">
        <v>87</v>
      </c>
      <c r="B101" s="225">
        <v>6636250</v>
      </c>
      <c r="C101" s="225" t="s">
        <v>1846</v>
      </c>
      <c r="D101" s="228" t="s">
        <v>1847</v>
      </c>
      <c r="E101" s="225" t="s">
        <v>1848</v>
      </c>
      <c r="F101" s="225"/>
      <c r="G101" s="226">
        <v>1</v>
      </c>
      <c r="H101" s="226">
        <v>1000000</v>
      </c>
      <c r="I101" s="226">
        <v>1000000</v>
      </c>
      <c r="J101" s="225">
        <v>1000000</v>
      </c>
      <c r="K101" s="225">
        <v>1</v>
      </c>
      <c r="L101" s="225">
        <v>100</v>
      </c>
      <c r="M101" s="229">
        <f t="shared" si="4"/>
        <v>100</v>
      </c>
      <c r="N101" s="238">
        <f t="shared" si="5"/>
        <v>100000000</v>
      </c>
      <c r="O101" s="219" t="s">
        <v>2510</v>
      </c>
    </row>
    <row r="102" spans="1:256" ht="17" thickTop="1" thickBot="1">
      <c r="A102" s="225">
        <v>88</v>
      </c>
      <c r="B102" s="225">
        <v>6636244</v>
      </c>
      <c r="C102" s="225" t="s">
        <v>1849</v>
      </c>
      <c r="D102" s="228" t="s">
        <v>1850</v>
      </c>
      <c r="E102" s="225" t="s">
        <v>1851</v>
      </c>
      <c r="F102" s="225"/>
      <c r="G102" s="226">
        <v>1</v>
      </c>
      <c r="H102" s="226">
        <v>1000000</v>
      </c>
      <c r="I102" s="226">
        <v>1000000</v>
      </c>
      <c r="J102" s="225">
        <v>1000000</v>
      </c>
      <c r="K102" s="225">
        <v>1</v>
      </c>
      <c r="L102" s="225">
        <v>100</v>
      </c>
      <c r="M102" s="229">
        <f t="shared" si="4"/>
        <v>100</v>
      </c>
      <c r="N102" s="238">
        <f t="shared" si="5"/>
        <v>100000000</v>
      </c>
      <c r="O102" s="219" t="s">
        <v>2510</v>
      </c>
    </row>
    <row r="103" spans="1:256" ht="17" thickTop="1" thickBot="1">
      <c r="A103" s="225"/>
      <c r="B103" s="225"/>
      <c r="C103" s="225"/>
      <c r="D103" s="225"/>
      <c r="E103" s="225"/>
      <c r="F103" s="230" t="s">
        <v>1852</v>
      </c>
      <c r="G103" s="240">
        <f>SUM(G96:G102)</f>
        <v>7</v>
      </c>
      <c r="H103" s="240">
        <f>SUM(H96:H102)</f>
        <v>7000000</v>
      </c>
      <c r="I103" s="240">
        <f>SUM(I96:I102)</f>
        <v>7000000</v>
      </c>
      <c r="J103" s="240">
        <f>SUM(J96:J102)</f>
        <v>7000000</v>
      </c>
      <c r="K103" s="240">
        <f>SUM(K96:K102)</f>
        <v>7</v>
      </c>
      <c r="L103" s="230">
        <f>+N103/H103</f>
        <v>100</v>
      </c>
      <c r="M103" s="246">
        <f t="shared" si="4"/>
        <v>100</v>
      </c>
      <c r="N103" s="257">
        <f>SUM(N96:N102)</f>
        <v>700000000</v>
      </c>
      <c r="O103" s="219" t="s">
        <v>2510</v>
      </c>
    </row>
    <row r="104" spans="1:256" ht="17" thickTop="1" thickBot="1">
      <c r="A104" s="224" t="s">
        <v>1853</v>
      </c>
      <c r="B104" s="224"/>
      <c r="C104" s="224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O104" s="219" t="s">
        <v>2510</v>
      </c>
    </row>
    <row r="105" spans="1:256" ht="17" thickTop="1" thickBot="1">
      <c r="A105" s="225">
        <v>89</v>
      </c>
      <c r="B105" s="225">
        <v>7078051</v>
      </c>
      <c r="C105" s="225" t="s">
        <v>1854</v>
      </c>
      <c r="D105" s="225" t="s">
        <v>1855</v>
      </c>
      <c r="E105" s="225" t="s">
        <v>1856</v>
      </c>
      <c r="F105" s="225"/>
      <c r="G105" s="225">
        <v>1</v>
      </c>
      <c r="H105" s="226">
        <v>64000000</v>
      </c>
      <c r="I105" s="226">
        <v>63011166</v>
      </c>
      <c r="J105" s="226">
        <v>63011166</v>
      </c>
      <c r="K105" s="225">
        <v>1</v>
      </c>
      <c r="L105" s="225">
        <v>100</v>
      </c>
      <c r="M105" s="229">
        <f>+J105/H105*100</f>
        <v>98.454946875000005</v>
      </c>
      <c r="N105" s="238">
        <f>+L105*H105</f>
        <v>6400000000</v>
      </c>
      <c r="O105" s="219" t="s">
        <v>2510</v>
      </c>
    </row>
    <row r="106" spans="1:256" ht="17" thickTop="1" thickBot="1">
      <c r="A106" s="225"/>
      <c r="B106" s="225"/>
      <c r="C106" s="225"/>
      <c r="D106" s="225"/>
      <c r="E106" s="225"/>
      <c r="F106" s="230" t="s">
        <v>1857</v>
      </c>
      <c r="G106" s="230">
        <f>SUM(G105)</f>
        <v>1</v>
      </c>
      <c r="H106" s="240">
        <f>SUM(H105)</f>
        <v>64000000</v>
      </c>
      <c r="I106" s="240">
        <f>SUM(I105)</f>
        <v>63011166</v>
      </c>
      <c r="J106" s="240">
        <f>SUM(J105)</f>
        <v>63011166</v>
      </c>
      <c r="K106" s="240">
        <f>SUM(K105)</f>
        <v>1</v>
      </c>
      <c r="L106" s="230">
        <f>+N106/H106</f>
        <v>100</v>
      </c>
      <c r="M106" s="246">
        <f>+J106/H106*100</f>
        <v>98.454946875000005</v>
      </c>
      <c r="N106" s="257">
        <f>SUM(N105)</f>
        <v>6400000000</v>
      </c>
      <c r="O106" s="219" t="s">
        <v>2510</v>
      </c>
    </row>
    <row r="107" spans="1:256" ht="17" thickTop="1" thickBot="1">
      <c r="A107" s="224" t="s">
        <v>1562</v>
      </c>
      <c r="B107" s="224"/>
      <c r="C107" s="224"/>
      <c r="D107" s="224"/>
      <c r="E107" s="224"/>
      <c r="F107" s="224"/>
      <c r="G107" s="224"/>
      <c r="H107" s="224"/>
      <c r="I107" s="224"/>
      <c r="J107" s="224"/>
      <c r="K107" s="224"/>
      <c r="L107" s="224"/>
      <c r="M107" s="224"/>
      <c r="O107" s="219" t="s">
        <v>2510</v>
      </c>
      <c r="P107" s="259"/>
      <c r="Q107" s="259"/>
      <c r="R107" s="259"/>
      <c r="S107" s="259"/>
      <c r="T107" s="259"/>
      <c r="U107" s="259"/>
      <c r="V107" s="259"/>
      <c r="W107" s="259"/>
      <c r="X107" s="259"/>
      <c r="Y107" s="259"/>
      <c r="Z107" s="259"/>
      <c r="AA107" s="260"/>
      <c r="AB107" s="260"/>
      <c r="AC107" s="260"/>
      <c r="AD107" s="260"/>
      <c r="AE107" s="260"/>
      <c r="AF107" s="260"/>
      <c r="AG107" s="260"/>
      <c r="AH107" s="260"/>
      <c r="AI107" s="260"/>
      <c r="AJ107" s="260"/>
      <c r="AK107" s="260"/>
      <c r="AL107" s="260"/>
      <c r="AM107" s="260"/>
      <c r="AN107" s="260"/>
      <c r="AO107" s="260"/>
      <c r="AP107" s="260"/>
      <c r="AQ107" s="260"/>
      <c r="AR107" s="260"/>
      <c r="AS107" s="260"/>
      <c r="AT107" s="260"/>
      <c r="AU107" s="260"/>
      <c r="AV107" s="260"/>
      <c r="AW107" s="260"/>
      <c r="AX107" s="260"/>
      <c r="AY107" s="260"/>
      <c r="AZ107" s="260"/>
      <c r="BA107" s="261"/>
      <c r="BB107" s="262"/>
      <c r="BC107" s="262"/>
      <c r="BD107" s="262"/>
      <c r="BE107" s="262"/>
      <c r="BF107" s="262"/>
      <c r="BG107" s="262"/>
      <c r="BH107" s="262"/>
      <c r="BI107" s="262"/>
      <c r="BJ107" s="262"/>
      <c r="BK107" s="262"/>
      <c r="BL107" s="262"/>
      <c r="BM107" s="262"/>
      <c r="BN107" s="262"/>
      <c r="BO107" s="262"/>
      <c r="BP107" s="262"/>
      <c r="BQ107" s="262"/>
      <c r="BR107" s="262"/>
      <c r="BS107" s="262"/>
      <c r="BT107" s="262"/>
      <c r="BU107" s="262"/>
      <c r="BV107" s="262"/>
      <c r="BW107" s="262"/>
      <c r="BX107" s="262"/>
      <c r="BY107" s="262"/>
      <c r="BZ107" s="262"/>
      <c r="CA107" s="262"/>
      <c r="CB107" s="262"/>
      <c r="CC107" s="262"/>
      <c r="CD107" s="262"/>
      <c r="CE107" s="262"/>
      <c r="CF107" s="262"/>
      <c r="CG107" s="262"/>
      <c r="CH107" s="262"/>
      <c r="CI107" s="262"/>
      <c r="CJ107" s="262"/>
      <c r="CK107" s="262"/>
      <c r="CL107" s="262"/>
      <c r="CM107" s="262"/>
      <c r="CN107" s="262"/>
      <c r="CO107" s="262"/>
      <c r="CP107" s="262"/>
      <c r="CQ107" s="262"/>
      <c r="CR107" s="262"/>
      <c r="CS107" s="262"/>
      <c r="CT107" s="262"/>
      <c r="CU107" s="262"/>
      <c r="CV107" s="262"/>
      <c r="CW107" s="262"/>
      <c r="CX107" s="262"/>
      <c r="CY107" s="262"/>
      <c r="CZ107" s="262"/>
      <c r="DA107" s="262"/>
      <c r="DB107" s="262"/>
      <c r="DC107" s="262"/>
      <c r="DD107" s="262"/>
      <c r="DE107" s="262"/>
      <c r="DF107" s="262"/>
      <c r="DG107" s="262"/>
      <c r="DH107" s="262"/>
      <c r="DI107" s="262"/>
      <c r="DJ107" s="262"/>
      <c r="DK107" s="262"/>
      <c r="DL107" s="262"/>
      <c r="DM107" s="262"/>
      <c r="DN107" s="262"/>
      <c r="DO107" s="262"/>
      <c r="DP107" s="262"/>
      <c r="DQ107" s="262"/>
      <c r="DR107" s="262"/>
      <c r="DS107" s="262"/>
      <c r="DT107" s="262"/>
      <c r="DU107" s="262"/>
      <c r="DV107" s="262"/>
      <c r="DW107" s="262"/>
      <c r="DX107" s="262"/>
      <c r="DY107" s="262"/>
      <c r="DZ107" s="262"/>
      <c r="EA107" s="262"/>
      <c r="EB107" s="262"/>
      <c r="EC107" s="262"/>
      <c r="ED107" s="262"/>
      <c r="EE107" s="262"/>
      <c r="EF107" s="262"/>
      <c r="EG107" s="262"/>
      <c r="EH107" s="262"/>
      <c r="EI107" s="262"/>
      <c r="EJ107" s="262"/>
      <c r="EK107" s="262"/>
      <c r="EL107" s="262"/>
      <c r="EM107" s="262"/>
      <c r="EN107" s="262"/>
      <c r="EO107" s="262"/>
      <c r="EP107" s="262"/>
      <c r="EQ107" s="262"/>
      <c r="ER107" s="262"/>
      <c r="ES107" s="262"/>
      <c r="ET107" s="262"/>
      <c r="EU107" s="262"/>
      <c r="EV107" s="262"/>
      <c r="EW107" s="262"/>
      <c r="EX107" s="262"/>
      <c r="EY107" s="262"/>
      <c r="EZ107" s="262"/>
      <c r="FA107" s="262"/>
      <c r="FB107" s="262"/>
      <c r="FC107" s="262"/>
      <c r="FD107" s="262"/>
      <c r="FE107" s="262"/>
      <c r="FF107" s="262"/>
      <c r="FG107" s="262"/>
      <c r="FH107" s="262"/>
      <c r="FI107" s="262"/>
      <c r="FJ107" s="262"/>
      <c r="FK107" s="262"/>
      <c r="FL107" s="262"/>
      <c r="FM107" s="262"/>
      <c r="FN107" s="262"/>
      <c r="FO107" s="262"/>
      <c r="FP107" s="262"/>
      <c r="FQ107" s="262"/>
      <c r="FR107" s="262"/>
      <c r="FS107" s="262"/>
      <c r="FT107" s="262"/>
      <c r="FU107" s="262"/>
      <c r="FV107" s="262"/>
      <c r="FW107" s="262"/>
      <c r="FX107" s="262"/>
      <c r="FY107" s="262"/>
      <c r="FZ107" s="262"/>
      <c r="GA107" s="262"/>
      <c r="GB107" s="262"/>
      <c r="GC107" s="262"/>
      <c r="GD107" s="262"/>
      <c r="GE107" s="262"/>
      <c r="GF107" s="262"/>
      <c r="GG107" s="262"/>
      <c r="GH107" s="262"/>
      <c r="GI107" s="262"/>
      <c r="GJ107" s="262"/>
      <c r="GK107" s="262"/>
      <c r="GL107" s="262"/>
      <c r="GM107" s="262"/>
      <c r="GN107" s="262"/>
      <c r="GO107" s="262"/>
      <c r="GP107" s="262"/>
      <c r="GQ107" s="262"/>
      <c r="GR107" s="262"/>
      <c r="GS107" s="262"/>
      <c r="GT107" s="262"/>
      <c r="GU107" s="262"/>
      <c r="GV107" s="262"/>
      <c r="GW107" s="262"/>
      <c r="GX107" s="262"/>
      <c r="GY107" s="262"/>
      <c r="GZ107" s="262"/>
      <c r="HA107" s="262"/>
      <c r="HB107" s="262"/>
      <c r="HC107" s="262"/>
      <c r="HD107" s="262"/>
      <c r="HE107" s="262"/>
      <c r="HF107" s="262"/>
      <c r="HG107" s="262"/>
      <c r="HH107" s="262"/>
      <c r="HI107" s="262"/>
      <c r="HJ107" s="262"/>
      <c r="HK107" s="262"/>
      <c r="HL107" s="262"/>
      <c r="HM107" s="262"/>
      <c r="HN107" s="262"/>
      <c r="HO107" s="262"/>
      <c r="HP107" s="262"/>
      <c r="HQ107" s="262"/>
      <c r="HR107" s="262"/>
      <c r="HS107" s="262"/>
      <c r="HT107" s="262"/>
      <c r="HU107" s="262"/>
      <c r="HV107" s="262"/>
      <c r="HW107" s="262"/>
      <c r="HX107" s="262"/>
      <c r="HY107" s="262"/>
      <c r="HZ107" s="262"/>
      <c r="IA107" s="262"/>
      <c r="IB107" s="262"/>
      <c r="IC107" s="262"/>
      <c r="ID107" s="262"/>
      <c r="IE107" s="262"/>
      <c r="IF107" s="262"/>
      <c r="IG107" s="262"/>
      <c r="IH107" s="262"/>
      <c r="II107" s="262"/>
      <c r="IJ107" s="262"/>
      <c r="IK107" s="262"/>
      <c r="IL107" s="262"/>
      <c r="IM107" s="262"/>
      <c r="IN107" s="262"/>
      <c r="IO107" s="262"/>
      <c r="IP107" s="262"/>
      <c r="IQ107" s="262"/>
      <c r="IR107" s="262"/>
      <c r="IS107" s="262"/>
      <c r="IT107" s="262"/>
      <c r="IU107" s="262"/>
      <c r="IV107" s="262"/>
    </row>
    <row r="108" spans="1:256" ht="17" thickTop="1" thickBot="1">
      <c r="A108" s="225">
        <v>90</v>
      </c>
      <c r="B108" s="225">
        <v>7122247</v>
      </c>
      <c r="C108" s="225" t="s">
        <v>1858</v>
      </c>
      <c r="D108" s="228" t="s">
        <v>1859</v>
      </c>
      <c r="E108" s="225" t="s">
        <v>1860</v>
      </c>
      <c r="F108" s="225"/>
      <c r="G108" s="226">
        <v>1</v>
      </c>
      <c r="H108" s="226">
        <v>551000</v>
      </c>
      <c r="I108" s="226">
        <v>550997</v>
      </c>
      <c r="J108" s="226">
        <v>550997</v>
      </c>
      <c r="K108" s="225">
        <v>1</v>
      </c>
      <c r="L108" s="225">
        <v>100</v>
      </c>
      <c r="M108" s="229">
        <f>+J108/H108*100</f>
        <v>99.999455535390197</v>
      </c>
      <c r="N108" s="238">
        <f>+L108*H108</f>
        <v>55100000</v>
      </c>
      <c r="O108" s="219" t="s">
        <v>2510</v>
      </c>
    </row>
    <row r="109" spans="1:256" ht="17" thickTop="1" thickBot="1">
      <c r="A109" s="225">
        <v>91</v>
      </c>
      <c r="B109" s="225">
        <v>7122220</v>
      </c>
      <c r="C109" s="225" t="s">
        <v>1861</v>
      </c>
      <c r="D109" s="228" t="s">
        <v>1862</v>
      </c>
      <c r="E109" s="225" t="s">
        <v>1863</v>
      </c>
      <c r="F109" s="225"/>
      <c r="G109" s="226">
        <v>1</v>
      </c>
      <c r="H109" s="226">
        <v>551000</v>
      </c>
      <c r="I109" s="226">
        <v>550997</v>
      </c>
      <c r="J109" s="226">
        <v>550997</v>
      </c>
      <c r="K109" s="225">
        <v>1</v>
      </c>
      <c r="L109" s="225">
        <v>100</v>
      </c>
      <c r="M109" s="229">
        <f>+J109/H109*100</f>
        <v>99.999455535390197</v>
      </c>
      <c r="N109" s="238">
        <f>+L109*H109</f>
        <v>55100000</v>
      </c>
      <c r="O109" s="219" t="s">
        <v>2510</v>
      </c>
    </row>
    <row r="110" spans="1:256" ht="17" thickTop="1" thickBot="1">
      <c r="A110" s="225"/>
      <c r="B110" s="225"/>
      <c r="C110" s="225"/>
      <c r="D110" s="225"/>
      <c r="E110" s="225"/>
      <c r="F110" s="230" t="s">
        <v>1864</v>
      </c>
      <c r="G110" s="240">
        <f>SUM(G108:G109)</f>
        <v>2</v>
      </c>
      <c r="H110" s="240">
        <f>SUM(H108:H109)</f>
        <v>1102000</v>
      </c>
      <c r="I110" s="240">
        <f>SUM(I108:I109)</f>
        <v>1101994</v>
      </c>
      <c r="J110" s="240">
        <f>SUM(J108:J109)</f>
        <v>1101994</v>
      </c>
      <c r="K110" s="240">
        <f>SUM(K108:K109)</f>
        <v>2</v>
      </c>
      <c r="L110" s="230">
        <f>+N110/H110</f>
        <v>100</v>
      </c>
      <c r="M110" s="246">
        <f>+J110/H110*100</f>
        <v>99.999455535390197</v>
      </c>
      <c r="N110" s="257">
        <f>SUM(N108:N109)</f>
        <v>110200000</v>
      </c>
      <c r="O110" s="219" t="s">
        <v>2510</v>
      </c>
    </row>
    <row r="111" spans="1:256" ht="17" thickTop="1" thickBot="1">
      <c r="A111" s="225"/>
      <c r="B111" s="225"/>
      <c r="C111" s="225"/>
      <c r="D111" s="225"/>
      <c r="E111" s="225"/>
      <c r="F111" s="230"/>
      <c r="G111" s="240"/>
      <c r="H111" s="240"/>
      <c r="I111" s="240"/>
      <c r="J111" s="240"/>
      <c r="K111" s="240"/>
      <c r="L111" s="230"/>
      <c r="M111" s="246"/>
      <c r="N111" s="257"/>
      <c r="O111" s="219" t="s">
        <v>2510</v>
      </c>
    </row>
    <row r="112" spans="1:256" ht="17" thickTop="1" thickBot="1">
      <c r="A112" s="225">
        <v>92</v>
      </c>
      <c r="B112" s="225"/>
      <c r="C112" s="225" t="s">
        <v>1865</v>
      </c>
      <c r="D112" s="225" t="s">
        <v>1866</v>
      </c>
      <c r="E112" s="225" t="s">
        <v>1867</v>
      </c>
      <c r="F112" s="230"/>
      <c r="G112" s="226">
        <v>1</v>
      </c>
      <c r="H112" s="226">
        <v>50000000</v>
      </c>
      <c r="I112" s="226">
        <v>50000000</v>
      </c>
      <c r="J112" s="226">
        <v>50000000</v>
      </c>
      <c r="K112" s="226">
        <v>1</v>
      </c>
      <c r="L112" s="225">
        <v>100</v>
      </c>
      <c r="M112" s="229">
        <f>+J112/H112*100</f>
        <v>100</v>
      </c>
      <c r="N112" s="238">
        <f>+L112*H112</f>
        <v>5000000000</v>
      </c>
      <c r="O112" s="219" t="s">
        <v>2510</v>
      </c>
    </row>
    <row r="113" spans="1:15" ht="17" thickTop="1" thickBot="1">
      <c r="A113" s="225"/>
      <c r="B113" s="225"/>
      <c r="C113" s="225"/>
      <c r="D113" s="225"/>
      <c r="E113" s="225"/>
      <c r="F113" s="230"/>
      <c r="G113" s="240">
        <f>SUM(G112)</f>
        <v>1</v>
      </c>
      <c r="H113" s="240">
        <f>SUM(H112)</f>
        <v>50000000</v>
      </c>
      <c r="I113" s="240">
        <f>SUM(I112)</f>
        <v>50000000</v>
      </c>
      <c r="J113" s="240">
        <f>SUM(J112)</f>
        <v>50000000</v>
      </c>
      <c r="K113" s="240">
        <f>SUM(K112)</f>
        <v>1</v>
      </c>
      <c r="L113" s="230">
        <f>+N113/H113</f>
        <v>100</v>
      </c>
      <c r="M113" s="229">
        <f>+J113/H113*100</f>
        <v>100</v>
      </c>
      <c r="N113" s="257">
        <f>SUM(N112)</f>
        <v>5000000000</v>
      </c>
      <c r="O113" s="219" t="s">
        <v>2510</v>
      </c>
    </row>
    <row r="114" spans="1:15" ht="17" thickTop="1" thickBot="1">
      <c r="A114" s="224" t="s">
        <v>1214</v>
      </c>
      <c r="B114" s="224"/>
      <c r="C114" s="224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O114" s="219" t="s">
        <v>2510</v>
      </c>
    </row>
    <row r="115" spans="1:15" ht="17" thickTop="1" thickBot="1">
      <c r="A115" s="225">
        <v>93</v>
      </c>
      <c r="B115" s="225">
        <v>7170376</v>
      </c>
      <c r="C115" s="225" t="s">
        <v>1868</v>
      </c>
      <c r="D115" s="228" t="s">
        <v>1869</v>
      </c>
      <c r="E115" s="225" t="s">
        <v>1870</v>
      </c>
      <c r="F115" s="225"/>
      <c r="G115" s="226">
        <v>1</v>
      </c>
      <c r="H115" s="226">
        <v>15000000</v>
      </c>
      <c r="I115" s="226">
        <v>14450006</v>
      </c>
      <c r="J115" s="226">
        <v>14450006</v>
      </c>
      <c r="K115" s="225">
        <v>1</v>
      </c>
      <c r="L115" s="225">
        <v>100</v>
      </c>
      <c r="M115" s="229">
        <f t="shared" ref="M115:M120" si="6">+J115/H115*100</f>
        <v>96.333373333333341</v>
      </c>
      <c r="N115" s="238">
        <f>+L115*H115</f>
        <v>1500000000</v>
      </c>
      <c r="O115" s="219" t="s">
        <v>2510</v>
      </c>
    </row>
    <row r="116" spans="1:15" ht="17" thickTop="1" thickBot="1">
      <c r="A116" s="225">
        <v>94</v>
      </c>
      <c r="B116" s="225">
        <v>6511546</v>
      </c>
      <c r="C116" s="225" t="s">
        <v>1871</v>
      </c>
      <c r="D116" s="228" t="s">
        <v>1872</v>
      </c>
      <c r="E116" s="225" t="s">
        <v>1873</v>
      </c>
      <c r="F116" s="225"/>
      <c r="G116" s="225">
        <v>1</v>
      </c>
      <c r="H116" s="228">
        <v>25000000</v>
      </c>
      <c r="I116" s="226">
        <v>24780000</v>
      </c>
      <c r="J116" s="226">
        <v>24780000</v>
      </c>
      <c r="K116" s="225">
        <v>1</v>
      </c>
      <c r="L116" s="225">
        <v>100</v>
      </c>
      <c r="M116" s="229">
        <f t="shared" si="6"/>
        <v>99.11999999999999</v>
      </c>
      <c r="N116" s="238">
        <f>+L116*H116</f>
        <v>2500000000</v>
      </c>
      <c r="O116" s="219" t="s">
        <v>2510</v>
      </c>
    </row>
    <row r="117" spans="1:15" ht="17" thickTop="1" thickBot="1">
      <c r="A117" s="225">
        <v>95</v>
      </c>
      <c r="B117" s="225">
        <v>7060751</v>
      </c>
      <c r="C117" s="225" t="s">
        <v>1874</v>
      </c>
      <c r="D117" s="228" t="s">
        <v>1875</v>
      </c>
      <c r="E117" s="225" t="s">
        <v>1876</v>
      </c>
      <c r="F117" s="225"/>
      <c r="G117" s="226">
        <v>1</v>
      </c>
      <c r="H117" s="226">
        <v>30000000</v>
      </c>
      <c r="I117" s="226">
        <v>29010000</v>
      </c>
      <c r="J117" s="226">
        <v>29010000</v>
      </c>
      <c r="K117" s="225">
        <v>1</v>
      </c>
      <c r="L117" s="225">
        <v>100</v>
      </c>
      <c r="M117" s="229">
        <f t="shared" si="6"/>
        <v>96.7</v>
      </c>
      <c r="N117" s="238">
        <f>+L117*H117</f>
        <v>3000000000</v>
      </c>
      <c r="O117" s="219" t="s">
        <v>2510</v>
      </c>
    </row>
    <row r="118" spans="1:15" ht="17" thickTop="1" thickBot="1">
      <c r="A118" s="225">
        <v>96</v>
      </c>
      <c r="B118" s="225">
        <v>5697436</v>
      </c>
      <c r="C118" s="225" t="s">
        <v>1877</v>
      </c>
      <c r="D118" s="228" t="s">
        <v>1878</v>
      </c>
      <c r="E118" s="225" t="s">
        <v>1879</v>
      </c>
      <c r="F118" s="225"/>
      <c r="G118" s="226">
        <v>1</v>
      </c>
      <c r="H118" s="226">
        <v>50000000</v>
      </c>
      <c r="I118" s="226">
        <v>49464419</v>
      </c>
      <c r="J118" s="226">
        <v>49464419</v>
      </c>
      <c r="K118" s="225">
        <v>1</v>
      </c>
      <c r="L118" s="225">
        <v>100</v>
      </c>
      <c r="M118" s="229">
        <f t="shared" si="6"/>
        <v>98.928837999999999</v>
      </c>
      <c r="N118" s="238">
        <f>+L118*H118</f>
        <v>5000000000</v>
      </c>
      <c r="O118" s="219" t="s">
        <v>2510</v>
      </c>
    </row>
    <row r="119" spans="1:15" ht="17" thickTop="1" thickBot="1">
      <c r="A119" s="225">
        <v>97</v>
      </c>
      <c r="B119" s="225">
        <v>7078144</v>
      </c>
      <c r="C119" s="225" t="s">
        <v>1880</v>
      </c>
      <c r="D119" s="228" t="s">
        <v>1881</v>
      </c>
      <c r="E119" s="225" t="s">
        <v>1882</v>
      </c>
      <c r="F119" s="225"/>
      <c r="G119" s="226">
        <v>1</v>
      </c>
      <c r="H119" s="226">
        <v>10000000</v>
      </c>
      <c r="I119" s="226">
        <v>9980001</v>
      </c>
      <c r="J119" s="226">
        <v>9980001</v>
      </c>
      <c r="K119" s="225">
        <v>1</v>
      </c>
      <c r="L119" s="225">
        <v>100</v>
      </c>
      <c r="M119" s="229">
        <f t="shared" si="6"/>
        <v>99.80001</v>
      </c>
      <c r="N119" s="238">
        <f>+L119*H119</f>
        <v>1000000000</v>
      </c>
      <c r="O119" s="219" t="s">
        <v>2510</v>
      </c>
    </row>
    <row r="120" spans="1:15" ht="17" thickTop="1" thickBot="1">
      <c r="A120" s="225"/>
      <c r="B120" s="225"/>
      <c r="C120" s="225"/>
      <c r="D120" s="228"/>
      <c r="E120" s="225"/>
      <c r="F120" s="230" t="s">
        <v>75</v>
      </c>
      <c r="G120" s="240">
        <f>SUM(G115:G119)</f>
        <v>5</v>
      </c>
      <c r="H120" s="240">
        <f>SUM(H115:H119)</f>
        <v>130000000</v>
      </c>
      <c r="I120" s="240">
        <f>SUM(I115:I119)</f>
        <v>127684426</v>
      </c>
      <c r="J120" s="240">
        <f>SUM(J115:J119)</f>
        <v>127684426</v>
      </c>
      <c r="K120" s="240">
        <f>SUM(K115:K119)</f>
        <v>5</v>
      </c>
      <c r="L120" s="230">
        <f>+N120/H120</f>
        <v>100</v>
      </c>
      <c r="M120" s="246">
        <f t="shared" si="6"/>
        <v>98.218789230769232</v>
      </c>
      <c r="N120" s="257">
        <f>SUM(N115:N119)</f>
        <v>13000000000</v>
      </c>
      <c r="O120" s="219" t="s">
        <v>2510</v>
      </c>
    </row>
    <row r="121" spans="1:15" ht="17" thickTop="1" thickBot="1">
      <c r="A121" s="225"/>
      <c r="B121" s="230" t="s">
        <v>1883</v>
      </c>
      <c r="C121" s="225"/>
      <c r="D121" s="225"/>
      <c r="E121" s="225"/>
      <c r="F121" s="225"/>
      <c r="G121" s="225"/>
      <c r="H121" s="225"/>
      <c r="I121" s="225"/>
      <c r="J121" s="225"/>
      <c r="K121" s="225"/>
      <c r="L121" s="225"/>
      <c r="M121" s="225"/>
      <c r="O121" s="219" t="s">
        <v>2510</v>
      </c>
    </row>
    <row r="122" spans="1:15" ht="17" thickTop="1" thickBot="1">
      <c r="A122" s="225">
        <v>98</v>
      </c>
      <c r="B122" s="225">
        <v>7168791</v>
      </c>
      <c r="C122" s="225" t="s">
        <v>1884</v>
      </c>
      <c r="D122" s="228" t="s">
        <v>1885</v>
      </c>
      <c r="E122" s="225" t="s">
        <v>1886</v>
      </c>
      <c r="F122" s="225"/>
      <c r="G122" s="226">
        <v>1</v>
      </c>
      <c r="H122" s="226">
        <v>25000000</v>
      </c>
      <c r="I122" s="226">
        <v>23740000</v>
      </c>
      <c r="J122" s="225">
        <v>23740000</v>
      </c>
      <c r="K122" s="225">
        <v>1</v>
      </c>
      <c r="L122" s="225">
        <v>100</v>
      </c>
      <c r="M122" s="229">
        <f>+J122/H122*100</f>
        <v>94.96</v>
      </c>
      <c r="N122" s="238">
        <f>+L122*H122</f>
        <v>2500000000</v>
      </c>
      <c r="O122" s="219" t="s">
        <v>2510</v>
      </c>
    </row>
    <row r="123" spans="1:15" ht="17" thickTop="1" thickBot="1">
      <c r="A123" s="225">
        <v>99</v>
      </c>
      <c r="B123" s="225">
        <v>7027294</v>
      </c>
      <c r="C123" s="225" t="s">
        <v>1887</v>
      </c>
      <c r="D123" s="228" t="s">
        <v>1885</v>
      </c>
      <c r="E123" s="225" t="s">
        <v>1888</v>
      </c>
      <c r="F123" s="225"/>
      <c r="G123" s="226">
        <v>1</v>
      </c>
      <c r="H123" s="226">
        <v>9000000</v>
      </c>
      <c r="I123" s="226">
        <v>3278980</v>
      </c>
      <c r="J123" s="226">
        <v>3278980</v>
      </c>
      <c r="K123" s="225"/>
      <c r="L123" s="225">
        <v>37</v>
      </c>
      <c r="M123" s="229">
        <f>+J123/H123*100</f>
        <v>36.43311111111111</v>
      </c>
      <c r="N123" s="238">
        <f>+L123*H123</f>
        <v>333000000</v>
      </c>
      <c r="O123" s="219" t="s">
        <v>2510</v>
      </c>
    </row>
    <row r="124" spans="1:15" ht="17" thickTop="1" thickBot="1">
      <c r="A124" s="225"/>
      <c r="B124" s="225"/>
      <c r="C124" s="225"/>
      <c r="D124" s="228"/>
      <c r="E124" s="225"/>
      <c r="F124" s="230" t="s">
        <v>69</v>
      </c>
      <c r="G124" s="240">
        <f>SUM(G122:G123)</f>
        <v>2</v>
      </c>
      <c r="H124" s="240">
        <f>SUM(H122:H123)</f>
        <v>34000000</v>
      </c>
      <c r="I124" s="240">
        <f>SUM(I122:I123)</f>
        <v>27018980</v>
      </c>
      <c r="J124" s="240">
        <f>SUM(J122:J123)</f>
        <v>27018980</v>
      </c>
      <c r="K124" s="240">
        <f>SUM(K122:K123)</f>
        <v>1</v>
      </c>
      <c r="L124" s="230">
        <f>+N124/H124</f>
        <v>83.32352941176471</v>
      </c>
      <c r="M124" s="246">
        <f>+J124/H124*100</f>
        <v>79.467588235294116</v>
      </c>
      <c r="N124" s="257">
        <f>SUM(N122:N123)</f>
        <v>2833000000</v>
      </c>
      <c r="O124" s="219" t="s">
        <v>2510</v>
      </c>
    </row>
    <row r="125" spans="1:15" ht="17" thickTop="1" thickBot="1">
      <c r="A125" s="224" t="s">
        <v>1240</v>
      </c>
      <c r="B125" s="224"/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O125" s="219" t="s">
        <v>2510</v>
      </c>
    </row>
    <row r="126" spans="1:15" ht="17" thickTop="1" thickBot="1">
      <c r="A126" s="225">
        <v>100</v>
      </c>
      <c r="B126" s="225">
        <v>7103133</v>
      </c>
      <c r="C126" s="225" t="s">
        <v>1889</v>
      </c>
      <c r="D126" s="228" t="s">
        <v>1890</v>
      </c>
      <c r="E126" s="225" t="s">
        <v>1891</v>
      </c>
      <c r="F126" s="225"/>
      <c r="G126" s="226">
        <v>1</v>
      </c>
      <c r="H126" s="226">
        <v>600000</v>
      </c>
      <c r="I126" s="226">
        <v>600000</v>
      </c>
      <c r="J126" s="226">
        <v>600000</v>
      </c>
      <c r="K126" s="225">
        <v>1</v>
      </c>
      <c r="L126" s="225">
        <v>100</v>
      </c>
      <c r="M126" s="229">
        <f>+J126/H126*100</f>
        <v>100</v>
      </c>
      <c r="N126" s="238">
        <f>+L126*H126</f>
        <v>60000000</v>
      </c>
      <c r="O126" s="219" t="s">
        <v>2510</v>
      </c>
    </row>
    <row r="127" spans="1:15" ht="17" thickTop="1" thickBot="1">
      <c r="A127" s="225">
        <v>101</v>
      </c>
      <c r="B127" s="225"/>
      <c r="C127" s="225" t="s">
        <v>1892</v>
      </c>
      <c r="D127" s="228" t="s">
        <v>1893</v>
      </c>
      <c r="E127" s="225" t="s">
        <v>1894</v>
      </c>
      <c r="F127" s="225"/>
      <c r="G127" s="226">
        <v>1</v>
      </c>
      <c r="H127" s="226">
        <v>350000</v>
      </c>
      <c r="I127" s="226">
        <v>350000</v>
      </c>
      <c r="J127" s="226">
        <v>350000</v>
      </c>
      <c r="K127" s="225">
        <v>1</v>
      </c>
      <c r="L127" s="225">
        <v>100</v>
      </c>
      <c r="M127" s="229">
        <f>+J127/H127*100</f>
        <v>100</v>
      </c>
      <c r="N127" s="238">
        <f>+L127*H127</f>
        <v>35000000</v>
      </c>
      <c r="O127" s="219" t="s">
        <v>2510</v>
      </c>
    </row>
    <row r="128" spans="1:15" ht="17" thickTop="1" thickBot="1">
      <c r="A128" s="225">
        <v>102</v>
      </c>
      <c r="B128" s="225">
        <v>6680659</v>
      </c>
      <c r="C128" s="225" t="s">
        <v>1895</v>
      </c>
      <c r="D128" s="225" t="s">
        <v>1896</v>
      </c>
      <c r="E128" s="225" t="s">
        <v>1897</v>
      </c>
      <c r="F128" s="225"/>
      <c r="G128" s="225">
        <v>1</v>
      </c>
      <c r="H128" s="226">
        <v>2500000</v>
      </c>
      <c r="I128" s="226">
        <v>2500000</v>
      </c>
      <c r="J128" s="226">
        <v>2500000</v>
      </c>
      <c r="K128" s="225">
        <v>1</v>
      </c>
      <c r="L128" s="225">
        <v>100</v>
      </c>
      <c r="M128" s="229">
        <f>+J128/H128*100</f>
        <v>100</v>
      </c>
      <c r="N128" s="238">
        <f>+L128*H128</f>
        <v>250000000</v>
      </c>
      <c r="O128" s="219" t="s">
        <v>2510</v>
      </c>
    </row>
    <row r="129" spans="1:15" ht="17" thickTop="1" thickBot="1">
      <c r="A129" s="225"/>
      <c r="B129" s="225"/>
      <c r="C129" s="225"/>
      <c r="D129" s="225"/>
      <c r="E129" s="225"/>
      <c r="F129" s="230" t="s">
        <v>63</v>
      </c>
      <c r="G129" s="240">
        <f>SUM(G126:G128)</f>
        <v>3</v>
      </c>
      <c r="H129" s="240">
        <f>SUM(H126:H128)</f>
        <v>3450000</v>
      </c>
      <c r="I129" s="240">
        <f>SUM(I126:I128)</f>
        <v>3450000</v>
      </c>
      <c r="J129" s="240">
        <f>SUM(J126:J128)</f>
        <v>3450000</v>
      </c>
      <c r="K129" s="240">
        <f>SUM(K126:K128)</f>
        <v>3</v>
      </c>
      <c r="L129" s="230">
        <f>+N129/H129</f>
        <v>100</v>
      </c>
      <c r="M129" s="246">
        <f>+J129/H129*100</f>
        <v>100</v>
      </c>
      <c r="N129" s="257">
        <f>SUM(N126:N128)</f>
        <v>345000000</v>
      </c>
      <c r="O129" s="219" t="s">
        <v>2510</v>
      </c>
    </row>
    <row r="130" spans="1:15" ht="17" thickTop="1" thickBot="1">
      <c r="A130" s="224" t="s">
        <v>48</v>
      </c>
      <c r="B130" s="224" t="s">
        <v>1898</v>
      </c>
      <c r="C130" s="224"/>
      <c r="D130" s="224"/>
      <c r="E130" s="224"/>
      <c r="F130" s="224"/>
      <c r="G130" s="224"/>
      <c r="H130" s="224"/>
      <c r="I130" s="224"/>
      <c r="J130" s="224"/>
      <c r="K130" s="224"/>
      <c r="L130" s="224"/>
      <c r="M130" s="224"/>
      <c r="O130" s="219" t="s">
        <v>2510</v>
      </c>
    </row>
    <row r="131" spans="1:15" ht="17" thickTop="1" thickBot="1">
      <c r="A131" s="238">
        <v>103</v>
      </c>
      <c r="B131" s="225">
        <v>6993460</v>
      </c>
      <c r="C131" s="225" t="s">
        <v>1899</v>
      </c>
      <c r="D131" s="225" t="s">
        <v>1900</v>
      </c>
      <c r="E131" s="225" t="s">
        <v>1901</v>
      </c>
      <c r="F131" s="225"/>
      <c r="G131" s="225">
        <v>1</v>
      </c>
      <c r="H131" s="226">
        <v>4500000</v>
      </c>
      <c r="I131" s="226">
        <v>4500000</v>
      </c>
      <c r="J131" s="226">
        <v>4500000</v>
      </c>
      <c r="K131" s="225">
        <v>1</v>
      </c>
      <c r="L131" s="225">
        <v>100</v>
      </c>
      <c r="M131" s="225">
        <f>+J131/H131*100</f>
        <v>100</v>
      </c>
      <c r="N131" s="238">
        <f>+L131*H131</f>
        <v>450000000</v>
      </c>
      <c r="O131" s="219" t="s">
        <v>2510</v>
      </c>
    </row>
    <row r="132" spans="1:15" ht="17" thickTop="1" thickBot="1">
      <c r="A132" s="225"/>
      <c r="B132" s="225"/>
      <c r="C132" s="225"/>
      <c r="D132" s="225"/>
      <c r="E132" s="225"/>
      <c r="F132" s="230" t="s">
        <v>39</v>
      </c>
      <c r="G132" s="240">
        <f>SUM(G131)</f>
        <v>1</v>
      </c>
      <c r="H132" s="240">
        <f>SUM(H131)</f>
        <v>4500000</v>
      </c>
      <c r="I132" s="240">
        <f>SUM(I131)</f>
        <v>4500000</v>
      </c>
      <c r="J132" s="240">
        <f>SUM(J131)</f>
        <v>4500000</v>
      </c>
      <c r="K132" s="240">
        <f>SUM(K131)</f>
        <v>1</v>
      </c>
      <c r="L132" s="230">
        <f>+N132/H132</f>
        <v>100</v>
      </c>
      <c r="M132" s="230">
        <f>+J132/H132*100</f>
        <v>100</v>
      </c>
      <c r="N132" s="257">
        <f>SUM(N131)</f>
        <v>450000000</v>
      </c>
      <c r="O132" s="219" t="s">
        <v>2510</v>
      </c>
    </row>
    <row r="133" spans="1:15" ht="17" thickTop="1" thickBot="1">
      <c r="A133" s="225"/>
      <c r="B133" s="225"/>
      <c r="C133" s="225"/>
      <c r="D133" s="225"/>
      <c r="E133" s="230" t="s">
        <v>1902</v>
      </c>
      <c r="F133" s="225"/>
      <c r="G133" s="240">
        <f>+G8+G13+G53+G58+G62+G94+G103+G106+G110+G120+G124+G129+G132</f>
        <v>1363</v>
      </c>
      <c r="H133" s="240">
        <f>+H8+H13+H53+H58+H62+H94+H103+H106+H110+H120+H124+H129+H132+H113</f>
        <v>1052352000</v>
      </c>
      <c r="I133" s="240">
        <f>+I8+I13+I53+I58+I62+I94+I103+I106+I110+I120+I124+I129+I132+I113</f>
        <v>955600621</v>
      </c>
      <c r="J133" s="240">
        <f>+J8+J13+J53+J58+J62+J94+J103+J106+J110+J120+J124+J129+J132+J113</f>
        <v>955600621</v>
      </c>
      <c r="K133" s="240">
        <f>+K8+K13+K53+K58+K62+K94+K103+K106+K110+K120+K124+K129+K132+K113</f>
        <v>1239</v>
      </c>
      <c r="L133" s="230">
        <f>+N133/H133</f>
        <v>91.669137322872956</v>
      </c>
      <c r="M133" s="246">
        <f>+J133/H133*100</f>
        <v>90.806177115641916</v>
      </c>
      <c r="N133" s="256">
        <f>+N8+N13+N53+N58+N62+N94+N103+N106+N110+N120+N124+N129+N132+N113</f>
        <v>96468200000</v>
      </c>
      <c r="O133" s="219" t="s">
        <v>2510</v>
      </c>
    </row>
    <row r="134" spans="1:15" ht="12" thickTop="1"/>
  </sheetData>
  <mergeCells count="18">
    <mergeCell ref="CN107:CZ107"/>
    <mergeCell ref="DA107:DM107"/>
    <mergeCell ref="FN107:FZ107"/>
    <mergeCell ref="GA107:GM107"/>
    <mergeCell ref="IN107:IV107"/>
    <mergeCell ref="DN107:DZ107"/>
    <mergeCell ref="EA107:EM107"/>
    <mergeCell ref="EN107:EZ107"/>
    <mergeCell ref="FA107:FM107"/>
    <mergeCell ref="AN107:AZ107"/>
    <mergeCell ref="BA107:BM107"/>
    <mergeCell ref="AA107:AM107"/>
    <mergeCell ref="GN107:GZ107"/>
    <mergeCell ref="HA107:HM107"/>
    <mergeCell ref="HN107:HZ107"/>
    <mergeCell ref="IA107:IM107"/>
    <mergeCell ref="BN107:BZ107"/>
    <mergeCell ref="CA107:CM107"/>
  </mergeCells>
  <pageMargins left="0" right="0" top="0" bottom="0.98425196850393704" header="0.511811023622047" footer="0.511811023622047"/>
  <pageSetup paperSize="9" scale="94" fitToHeight="3" orientation="portrait" verticalDpi="200"/>
  <headerFooter alignWithMargins="0">
    <oddFooter>&amp;L&amp;"Courier New,Italique"&amp;8
&amp;C&amp;"Courier New,Italique"Page &amp;P de &amp;N&amp;R&amp;"Courier New,Italique"&amp;D  &amp;T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21"/>
  <sheetViews>
    <sheetView workbookViewId="0">
      <selection activeCell="I1" sqref="I1"/>
    </sheetView>
  </sheetViews>
  <sheetFormatPr baseColWidth="10" defaultColWidth="11.5" defaultRowHeight="12" x14ac:dyDescent="0"/>
  <cols>
    <col min="1" max="1" width="4.83203125" style="221" customWidth="1"/>
    <col min="2" max="2" width="9" style="221" customWidth="1"/>
    <col min="3" max="3" width="9.83203125" style="221" bestFit="1" customWidth="1"/>
    <col min="4" max="4" width="16.5" style="221" customWidth="1"/>
    <col min="5" max="5" width="49.1640625" style="221" bestFit="1" customWidth="1"/>
    <col min="6" max="6" width="10" style="221" customWidth="1"/>
    <col min="7" max="7" width="7.1640625" style="221" customWidth="1"/>
    <col min="8" max="8" width="12.33203125" style="221" bestFit="1" customWidth="1"/>
    <col min="9" max="9" width="12.33203125" style="221" customWidth="1"/>
    <col min="10" max="10" width="12.5" style="221" customWidth="1"/>
    <col min="11" max="11" width="15.1640625" style="221" bestFit="1" customWidth="1"/>
    <col min="12" max="12" width="6.5" style="221" customWidth="1"/>
    <col min="13" max="13" width="7" style="221" customWidth="1"/>
    <col min="14" max="14" width="16" style="221" customWidth="1"/>
    <col min="15" max="16" width="11.5" style="221"/>
    <col min="17" max="16384" width="11.5" style="96"/>
  </cols>
  <sheetData>
    <row r="1" spans="1:16" ht="25" thickBot="1">
      <c r="A1" s="219" t="s">
        <v>2511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45"/>
      <c r="O1" s="219" t="s">
        <v>2511</v>
      </c>
    </row>
    <row r="2" spans="1:16" s="115" customFormat="1" ht="17" thickTop="1" thickBot="1">
      <c r="A2" s="222" t="s">
        <v>408</v>
      </c>
      <c r="B2" s="222" t="s">
        <v>407</v>
      </c>
      <c r="C2" s="222" t="s">
        <v>406</v>
      </c>
      <c r="D2" s="222" t="s">
        <v>405</v>
      </c>
      <c r="E2" s="222" t="s">
        <v>404</v>
      </c>
      <c r="F2" s="222" t="s">
        <v>403</v>
      </c>
      <c r="G2" s="222" t="s">
        <v>1589</v>
      </c>
      <c r="H2" s="222" t="s">
        <v>401</v>
      </c>
      <c r="I2" s="222" t="s">
        <v>400</v>
      </c>
      <c r="J2" s="222" t="s">
        <v>399</v>
      </c>
      <c r="K2" s="222" t="s">
        <v>398</v>
      </c>
      <c r="L2" s="222" t="s">
        <v>397</v>
      </c>
      <c r="M2" s="222" t="s">
        <v>396</v>
      </c>
      <c r="N2" s="223"/>
      <c r="O2" s="219" t="s">
        <v>2511</v>
      </c>
      <c r="P2" s="223"/>
    </row>
    <row r="3" spans="1:16" ht="17" thickTop="1" thickBot="1">
      <c r="A3" s="224" t="s">
        <v>1278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O3" s="219" t="s">
        <v>2511</v>
      </c>
    </row>
    <row r="4" spans="1:16" ht="17" thickTop="1" thickBot="1">
      <c r="A4" s="225">
        <v>1</v>
      </c>
      <c r="B4" s="225"/>
      <c r="C4" s="225" t="s">
        <v>1904</v>
      </c>
      <c r="D4" s="228" t="s">
        <v>1905</v>
      </c>
      <c r="E4" s="225" t="s">
        <v>1906</v>
      </c>
      <c r="F4" s="225"/>
      <c r="G4" s="225">
        <v>1</v>
      </c>
      <c r="H4" s="226">
        <v>5550000</v>
      </c>
      <c r="I4" s="226">
        <v>5412985</v>
      </c>
      <c r="J4" s="226">
        <v>5412985</v>
      </c>
      <c r="K4" s="225">
        <v>1</v>
      </c>
      <c r="L4" s="225">
        <v>100</v>
      </c>
      <c r="M4" s="229">
        <f>+J4/H4*100</f>
        <v>97.531261261261264</v>
      </c>
      <c r="N4" s="221">
        <f>+L4*H4</f>
        <v>555000000</v>
      </c>
      <c r="O4" s="219" t="s">
        <v>2511</v>
      </c>
    </row>
    <row r="5" spans="1:16" ht="17" thickTop="1" thickBot="1">
      <c r="A5" s="225">
        <v>2</v>
      </c>
      <c r="B5" s="225"/>
      <c r="C5" s="225" t="s">
        <v>1907</v>
      </c>
      <c r="D5" s="225" t="s">
        <v>1908</v>
      </c>
      <c r="E5" s="225" t="s">
        <v>1909</v>
      </c>
      <c r="F5" s="225"/>
      <c r="G5" s="225">
        <v>1</v>
      </c>
      <c r="H5" s="226">
        <v>3500000</v>
      </c>
      <c r="I5" s="226">
        <v>3500000</v>
      </c>
      <c r="J5" s="226">
        <v>3500000</v>
      </c>
      <c r="K5" s="226">
        <v>1</v>
      </c>
      <c r="L5" s="225">
        <v>100</v>
      </c>
      <c r="M5" s="229">
        <f>+J5/H5*100</f>
        <v>100</v>
      </c>
      <c r="N5" s="221">
        <f>+L5*H5</f>
        <v>350000000</v>
      </c>
      <c r="O5" s="219" t="s">
        <v>2511</v>
      </c>
    </row>
    <row r="6" spans="1:16" ht="17" thickTop="1" thickBot="1">
      <c r="A6" s="224"/>
      <c r="B6" s="224"/>
      <c r="C6" s="224"/>
      <c r="D6" s="224"/>
      <c r="E6" s="230" t="s">
        <v>1603</v>
      </c>
      <c r="F6" s="224"/>
      <c r="G6" s="224">
        <f>SUM(G4:G5)</f>
        <v>2</v>
      </c>
      <c r="H6" s="240">
        <f>SUM(H4:H5)</f>
        <v>9050000</v>
      </c>
      <c r="I6" s="240">
        <f>SUM(I4:I5)</f>
        <v>8912985</v>
      </c>
      <c r="J6" s="240">
        <f>SUM(J4:J5)</f>
        <v>8912985</v>
      </c>
      <c r="K6" s="224">
        <f>SUM(K4:K5)</f>
        <v>2</v>
      </c>
      <c r="L6" s="224">
        <f>+N6/H6</f>
        <v>100</v>
      </c>
      <c r="M6" s="246">
        <f>+J6/H6*100</f>
        <v>98.48602209944751</v>
      </c>
      <c r="N6" s="234">
        <f>SUM(N4:N5)</f>
        <v>905000000</v>
      </c>
      <c r="O6" s="219" t="s">
        <v>2511</v>
      </c>
    </row>
    <row r="7" spans="1:16" ht="17" thickTop="1" thickBot="1">
      <c r="A7" s="224" t="s">
        <v>416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O7" s="219" t="s">
        <v>2511</v>
      </c>
    </row>
    <row r="8" spans="1:16" ht="17" thickTop="1" thickBot="1">
      <c r="A8" s="225">
        <v>3</v>
      </c>
      <c r="B8" s="224"/>
      <c r="C8" s="112" t="s">
        <v>1910</v>
      </c>
      <c r="D8" s="247">
        <v>68166212225</v>
      </c>
      <c r="E8" s="225" t="s">
        <v>1911</v>
      </c>
      <c r="F8" s="112"/>
      <c r="G8" s="112">
        <v>1</v>
      </c>
      <c r="H8" s="226">
        <v>58746000</v>
      </c>
      <c r="I8" s="226">
        <v>58745798</v>
      </c>
      <c r="J8" s="224"/>
      <c r="K8" s="112">
        <v>1</v>
      </c>
      <c r="L8" s="112">
        <v>99.4</v>
      </c>
      <c r="M8" s="229">
        <f>+J8/H8*100</f>
        <v>0</v>
      </c>
      <c r="N8" s="221">
        <f>+L8*H8</f>
        <v>5839352400</v>
      </c>
      <c r="O8" s="219" t="s">
        <v>2511</v>
      </c>
    </row>
    <row r="9" spans="1:16" ht="17" thickTop="1" thickBot="1">
      <c r="A9" s="224"/>
      <c r="B9" s="224"/>
      <c r="C9" s="224"/>
      <c r="D9" s="224"/>
      <c r="E9" s="230" t="s">
        <v>1912</v>
      </c>
      <c r="F9" s="224"/>
      <c r="G9" s="248">
        <f>SUM(G8)</f>
        <v>1</v>
      </c>
      <c r="H9" s="231">
        <f>SUM(H8)</f>
        <v>58746000</v>
      </c>
      <c r="I9" s="231">
        <f>SUM(I8)</f>
        <v>58745798</v>
      </c>
      <c r="J9" s="231">
        <f>SUM(J8)</f>
        <v>0</v>
      </c>
      <c r="K9" s="231">
        <f>SUM(K8)</f>
        <v>1</v>
      </c>
      <c r="L9" s="248">
        <f>+N9/H9</f>
        <v>99.4</v>
      </c>
      <c r="M9" s="232">
        <f>+J9/H9*100</f>
        <v>0</v>
      </c>
      <c r="N9" s="234">
        <f>SUM(N8)</f>
        <v>5839352400</v>
      </c>
      <c r="O9" s="219" t="s">
        <v>2511</v>
      </c>
    </row>
    <row r="10" spans="1:16" ht="17" thickTop="1" thickBot="1">
      <c r="A10" s="224" t="s">
        <v>421</v>
      </c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34"/>
      <c r="O10" s="219" t="s">
        <v>2511</v>
      </c>
    </row>
    <row r="11" spans="1:16" ht="17" thickTop="1" thickBot="1">
      <c r="A11" s="225">
        <v>4</v>
      </c>
      <c r="B11" s="225"/>
      <c r="C11" s="225" t="s">
        <v>1913</v>
      </c>
      <c r="D11" s="228" t="s">
        <v>1914</v>
      </c>
      <c r="E11" s="225" t="s">
        <v>1915</v>
      </c>
      <c r="F11" s="225"/>
      <c r="G11" s="225">
        <v>1</v>
      </c>
      <c r="H11" s="226">
        <v>1000000</v>
      </c>
      <c r="I11" s="226">
        <v>1000000</v>
      </c>
      <c r="J11" s="226">
        <v>1000000</v>
      </c>
      <c r="K11" s="225">
        <v>1</v>
      </c>
      <c r="L11" s="225">
        <v>100</v>
      </c>
      <c r="M11" s="229">
        <f>+J11/H11*100</f>
        <v>100</v>
      </c>
      <c r="N11" s="221">
        <f>+L11*H11</f>
        <v>100000000</v>
      </c>
      <c r="O11" s="219" t="s">
        <v>2511</v>
      </c>
    </row>
    <row r="12" spans="1:16" ht="17" thickTop="1" thickBot="1">
      <c r="A12" s="225">
        <v>5</v>
      </c>
      <c r="B12" s="225"/>
      <c r="C12" s="225" t="s">
        <v>1916</v>
      </c>
      <c r="D12" s="228" t="s">
        <v>1917</v>
      </c>
      <c r="E12" s="225" t="s">
        <v>1918</v>
      </c>
      <c r="F12" s="225"/>
      <c r="G12" s="225">
        <v>1</v>
      </c>
      <c r="H12" s="226">
        <v>1000000</v>
      </c>
      <c r="I12" s="226">
        <v>1000000</v>
      </c>
      <c r="J12" s="226">
        <v>1000000</v>
      </c>
      <c r="K12" s="225">
        <v>1</v>
      </c>
      <c r="L12" s="225">
        <v>100</v>
      </c>
      <c r="M12" s="229">
        <f t="shared" ref="M12:M39" si="0">+J12/H12*100</f>
        <v>100</v>
      </c>
      <c r="N12" s="221">
        <f t="shared" ref="N12:N38" si="1">+L12*H12</f>
        <v>100000000</v>
      </c>
      <c r="O12" s="219" t="s">
        <v>2511</v>
      </c>
    </row>
    <row r="13" spans="1:16" ht="17" thickTop="1" thickBot="1">
      <c r="A13" s="225">
        <v>6</v>
      </c>
      <c r="B13" s="225"/>
      <c r="C13" s="225" t="s">
        <v>1919</v>
      </c>
      <c r="D13" s="228" t="s">
        <v>1920</v>
      </c>
      <c r="E13" s="225" t="s">
        <v>1921</v>
      </c>
      <c r="F13" s="225"/>
      <c r="G13" s="225">
        <v>2</v>
      </c>
      <c r="H13" s="226">
        <v>16000000</v>
      </c>
      <c r="I13" s="226">
        <v>15500800</v>
      </c>
      <c r="J13" s="226">
        <v>15500800</v>
      </c>
      <c r="K13" s="225">
        <v>1</v>
      </c>
      <c r="L13" s="225">
        <v>100</v>
      </c>
      <c r="M13" s="229">
        <f t="shared" si="0"/>
        <v>96.88</v>
      </c>
      <c r="N13" s="221">
        <f t="shared" si="1"/>
        <v>1600000000</v>
      </c>
      <c r="O13" s="219" t="s">
        <v>2511</v>
      </c>
    </row>
    <row r="14" spans="1:16" ht="17" thickTop="1" thickBot="1">
      <c r="A14" s="225">
        <v>7</v>
      </c>
      <c r="B14" s="225"/>
      <c r="C14" s="225" t="s">
        <v>1922</v>
      </c>
      <c r="D14" s="228" t="s">
        <v>1923</v>
      </c>
      <c r="E14" s="225" t="s">
        <v>1924</v>
      </c>
      <c r="F14" s="225"/>
      <c r="G14" s="225">
        <v>2</v>
      </c>
      <c r="H14" s="226">
        <v>16000000</v>
      </c>
      <c r="I14" s="226">
        <v>15737019</v>
      </c>
      <c r="J14" s="226">
        <v>15737019</v>
      </c>
      <c r="K14" s="225">
        <v>1</v>
      </c>
      <c r="L14" s="225">
        <v>100</v>
      </c>
      <c r="M14" s="229">
        <f t="shared" si="0"/>
        <v>98.356368750000001</v>
      </c>
      <c r="N14" s="221">
        <f t="shared" si="1"/>
        <v>1600000000</v>
      </c>
      <c r="O14" s="219" t="s">
        <v>2511</v>
      </c>
    </row>
    <row r="15" spans="1:16" ht="17" thickTop="1" thickBot="1">
      <c r="A15" s="225">
        <v>8</v>
      </c>
      <c r="B15" s="225"/>
      <c r="C15" s="225" t="s">
        <v>1925</v>
      </c>
      <c r="D15" s="228" t="s">
        <v>1926</v>
      </c>
      <c r="E15" s="225" t="s">
        <v>1927</v>
      </c>
      <c r="F15" s="225"/>
      <c r="G15" s="225">
        <v>1</v>
      </c>
      <c r="H15" s="226">
        <v>3500000</v>
      </c>
      <c r="I15" s="226">
        <v>3500000</v>
      </c>
      <c r="J15" s="226">
        <v>3500000</v>
      </c>
      <c r="K15" s="225">
        <v>1</v>
      </c>
      <c r="L15" s="225">
        <v>100</v>
      </c>
      <c r="M15" s="229">
        <f t="shared" si="0"/>
        <v>100</v>
      </c>
      <c r="N15" s="221">
        <f t="shared" si="1"/>
        <v>350000000</v>
      </c>
      <c r="O15" s="219" t="s">
        <v>2511</v>
      </c>
    </row>
    <row r="16" spans="1:16" ht="17" thickTop="1" thickBot="1">
      <c r="A16" s="225">
        <v>9</v>
      </c>
      <c r="B16" s="225"/>
      <c r="C16" s="225" t="s">
        <v>1928</v>
      </c>
      <c r="D16" s="228" t="s">
        <v>1929</v>
      </c>
      <c r="E16" s="225" t="s">
        <v>1930</v>
      </c>
      <c r="F16" s="225"/>
      <c r="G16" s="225">
        <v>4</v>
      </c>
      <c r="H16" s="226">
        <v>250000</v>
      </c>
      <c r="I16" s="226">
        <v>250000</v>
      </c>
      <c r="J16" s="226">
        <v>250000</v>
      </c>
      <c r="K16" s="225">
        <v>4</v>
      </c>
      <c r="L16" s="225">
        <v>100</v>
      </c>
      <c r="M16" s="229">
        <f t="shared" si="0"/>
        <v>100</v>
      </c>
      <c r="N16" s="221">
        <f t="shared" si="1"/>
        <v>25000000</v>
      </c>
      <c r="O16" s="219" t="s">
        <v>2511</v>
      </c>
    </row>
    <row r="17" spans="1:15" ht="17" thickTop="1" thickBot="1">
      <c r="A17" s="225">
        <v>10</v>
      </c>
      <c r="B17" s="225"/>
      <c r="C17" s="225" t="s">
        <v>1931</v>
      </c>
      <c r="D17" s="228" t="s">
        <v>1932</v>
      </c>
      <c r="E17" s="225" t="s">
        <v>1933</v>
      </c>
      <c r="F17" s="225"/>
      <c r="G17" s="225">
        <v>4</v>
      </c>
      <c r="H17" s="226">
        <v>250000</v>
      </c>
      <c r="I17" s="226">
        <v>250000</v>
      </c>
      <c r="J17" s="226">
        <v>250000</v>
      </c>
      <c r="K17" s="225">
        <v>4</v>
      </c>
      <c r="L17" s="225">
        <v>100</v>
      </c>
      <c r="M17" s="229">
        <f t="shared" si="0"/>
        <v>100</v>
      </c>
      <c r="N17" s="221">
        <f t="shared" si="1"/>
        <v>25000000</v>
      </c>
      <c r="O17" s="219" t="s">
        <v>2511</v>
      </c>
    </row>
    <row r="18" spans="1:15" ht="17" thickTop="1" thickBot="1">
      <c r="A18" s="225">
        <v>11</v>
      </c>
      <c r="B18" s="225"/>
      <c r="C18" s="225" t="s">
        <v>1934</v>
      </c>
      <c r="D18" s="228" t="s">
        <v>1935</v>
      </c>
      <c r="E18" s="225" t="s">
        <v>1936</v>
      </c>
      <c r="F18" s="225"/>
      <c r="G18" s="225">
        <v>30</v>
      </c>
      <c r="H18" s="226">
        <v>900000</v>
      </c>
      <c r="I18" s="226">
        <v>899992</v>
      </c>
      <c r="J18" s="226">
        <v>899992</v>
      </c>
      <c r="K18" s="225">
        <v>30</v>
      </c>
      <c r="L18" s="225">
        <v>100</v>
      </c>
      <c r="M18" s="229">
        <f t="shared" si="0"/>
        <v>99.999111111111119</v>
      </c>
      <c r="N18" s="221">
        <f t="shared" si="1"/>
        <v>90000000</v>
      </c>
      <c r="O18" s="219" t="s">
        <v>2511</v>
      </c>
    </row>
    <row r="19" spans="1:15" ht="17" thickTop="1" thickBot="1">
      <c r="A19" s="225">
        <v>12</v>
      </c>
      <c r="B19" s="225"/>
      <c r="C19" s="225" t="s">
        <v>1937</v>
      </c>
      <c r="D19" s="228" t="s">
        <v>1938</v>
      </c>
      <c r="E19" s="225" t="s">
        <v>1939</v>
      </c>
      <c r="F19" s="225"/>
      <c r="G19" s="225">
        <v>60</v>
      </c>
      <c r="H19" s="226">
        <v>1800000</v>
      </c>
      <c r="I19" s="226">
        <v>1799983</v>
      </c>
      <c r="J19" s="226">
        <v>1799983</v>
      </c>
      <c r="K19" s="225">
        <v>60</v>
      </c>
      <c r="L19" s="225">
        <v>100</v>
      </c>
      <c r="M19" s="229">
        <f t="shared" si="0"/>
        <v>99.999055555555557</v>
      </c>
      <c r="N19" s="221">
        <f t="shared" si="1"/>
        <v>180000000</v>
      </c>
      <c r="O19" s="219" t="s">
        <v>2511</v>
      </c>
    </row>
    <row r="20" spans="1:15" ht="17" thickTop="1" thickBot="1">
      <c r="A20" s="225">
        <v>13</v>
      </c>
      <c r="B20" s="225"/>
      <c r="C20" s="225" t="s">
        <v>1940</v>
      </c>
      <c r="D20" s="228" t="s">
        <v>1941</v>
      </c>
      <c r="E20" s="225" t="s">
        <v>1942</v>
      </c>
      <c r="F20" s="225"/>
      <c r="G20" s="225">
        <v>60</v>
      </c>
      <c r="H20" s="226">
        <v>1800000</v>
      </c>
      <c r="I20" s="226">
        <v>1799983</v>
      </c>
      <c r="J20" s="226">
        <v>1799983</v>
      </c>
      <c r="K20" s="225">
        <v>60</v>
      </c>
      <c r="L20" s="225">
        <v>100</v>
      </c>
      <c r="M20" s="229">
        <f t="shared" si="0"/>
        <v>99.999055555555557</v>
      </c>
      <c r="N20" s="221">
        <f t="shared" si="1"/>
        <v>180000000</v>
      </c>
      <c r="O20" s="219" t="s">
        <v>2511</v>
      </c>
    </row>
    <row r="21" spans="1:15" ht="17" thickTop="1" thickBot="1">
      <c r="A21" s="225">
        <v>14</v>
      </c>
      <c r="B21" s="225"/>
      <c r="C21" s="225" t="s">
        <v>1943</v>
      </c>
      <c r="D21" s="228" t="s">
        <v>1944</v>
      </c>
      <c r="E21" s="225" t="s">
        <v>1945</v>
      </c>
      <c r="F21" s="225"/>
      <c r="G21" s="225">
        <v>30</v>
      </c>
      <c r="H21" s="226">
        <v>900000</v>
      </c>
      <c r="I21" s="226">
        <v>899992</v>
      </c>
      <c r="J21" s="226">
        <v>899992</v>
      </c>
      <c r="K21" s="225">
        <v>30</v>
      </c>
      <c r="L21" s="225">
        <v>100</v>
      </c>
      <c r="M21" s="229">
        <f t="shared" si="0"/>
        <v>99.999111111111119</v>
      </c>
      <c r="N21" s="221">
        <f t="shared" si="1"/>
        <v>90000000</v>
      </c>
      <c r="O21" s="219" t="s">
        <v>2511</v>
      </c>
    </row>
    <row r="22" spans="1:15" ht="17" thickTop="1" thickBot="1">
      <c r="A22" s="225">
        <v>15</v>
      </c>
      <c r="B22" s="225"/>
      <c r="C22" s="225" t="s">
        <v>1946</v>
      </c>
      <c r="D22" s="228" t="s">
        <v>1947</v>
      </c>
      <c r="E22" s="225" t="s">
        <v>1948</v>
      </c>
      <c r="F22" s="225"/>
      <c r="G22" s="225">
        <v>2</v>
      </c>
      <c r="H22" s="226">
        <v>16000000</v>
      </c>
      <c r="I22" s="226">
        <v>15990898</v>
      </c>
      <c r="J22" s="226">
        <v>15990989</v>
      </c>
      <c r="K22" s="225">
        <v>2</v>
      </c>
      <c r="L22" s="225">
        <v>100</v>
      </c>
      <c r="M22" s="229">
        <f t="shared" si="0"/>
        <v>99.943681250000012</v>
      </c>
      <c r="N22" s="221">
        <f t="shared" si="1"/>
        <v>1600000000</v>
      </c>
      <c r="O22" s="219" t="s">
        <v>2511</v>
      </c>
    </row>
    <row r="23" spans="1:15" ht="17" thickTop="1" thickBot="1">
      <c r="A23" s="225">
        <v>16</v>
      </c>
      <c r="B23" s="225"/>
      <c r="C23" s="225" t="s">
        <v>1949</v>
      </c>
      <c r="D23" s="228" t="s">
        <v>1950</v>
      </c>
      <c r="E23" s="225" t="s">
        <v>1951</v>
      </c>
      <c r="F23" s="225"/>
      <c r="G23" s="225">
        <v>4</v>
      </c>
      <c r="H23" s="226">
        <v>250000</v>
      </c>
      <c r="I23" s="226">
        <v>250000</v>
      </c>
      <c r="J23" s="226">
        <v>250000</v>
      </c>
      <c r="K23" s="225">
        <v>4</v>
      </c>
      <c r="L23" s="225">
        <v>100</v>
      </c>
      <c r="M23" s="229">
        <f t="shared" si="0"/>
        <v>100</v>
      </c>
      <c r="N23" s="221">
        <f t="shared" si="1"/>
        <v>25000000</v>
      </c>
      <c r="O23" s="219" t="s">
        <v>2511</v>
      </c>
    </row>
    <row r="24" spans="1:15" ht="17" thickTop="1" thickBot="1">
      <c r="A24" s="225">
        <v>17</v>
      </c>
      <c r="B24" s="225"/>
      <c r="C24" s="225" t="s">
        <v>1952</v>
      </c>
      <c r="D24" s="228" t="s">
        <v>1953</v>
      </c>
      <c r="E24" s="225" t="s">
        <v>1954</v>
      </c>
      <c r="F24" s="225"/>
      <c r="G24" s="225">
        <v>60</v>
      </c>
      <c r="H24" s="226">
        <v>1800000</v>
      </c>
      <c r="I24" s="226">
        <v>1799983</v>
      </c>
      <c r="J24" s="226">
        <v>1799983</v>
      </c>
      <c r="K24" s="225">
        <v>60</v>
      </c>
      <c r="L24" s="225">
        <v>100</v>
      </c>
      <c r="M24" s="229">
        <f t="shared" si="0"/>
        <v>99.999055555555557</v>
      </c>
      <c r="N24" s="221">
        <f t="shared" si="1"/>
        <v>180000000</v>
      </c>
      <c r="O24" s="219" t="s">
        <v>2511</v>
      </c>
    </row>
    <row r="25" spans="1:15" ht="17" thickTop="1" thickBot="1">
      <c r="A25" s="225">
        <v>18</v>
      </c>
      <c r="B25" s="225"/>
      <c r="C25" s="225" t="s">
        <v>1955</v>
      </c>
      <c r="D25" s="228" t="s">
        <v>1956</v>
      </c>
      <c r="E25" s="225" t="s">
        <v>1957</v>
      </c>
      <c r="F25" s="225"/>
      <c r="G25" s="225">
        <v>2</v>
      </c>
      <c r="H25" s="226">
        <v>16000000</v>
      </c>
      <c r="I25" s="226">
        <v>16000000</v>
      </c>
      <c r="J25" s="226">
        <v>16000000</v>
      </c>
      <c r="K25" s="225">
        <v>2</v>
      </c>
      <c r="L25" s="225">
        <v>100</v>
      </c>
      <c r="M25" s="229">
        <f t="shared" si="0"/>
        <v>100</v>
      </c>
      <c r="N25" s="221">
        <f t="shared" si="1"/>
        <v>1600000000</v>
      </c>
      <c r="O25" s="219" t="s">
        <v>2511</v>
      </c>
    </row>
    <row r="26" spans="1:15" ht="17" thickTop="1" thickBot="1">
      <c r="A26" s="225">
        <v>19</v>
      </c>
      <c r="B26" s="225"/>
      <c r="C26" s="225" t="s">
        <v>1958</v>
      </c>
      <c r="D26" s="228" t="s">
        <v>1959</v>
      </c>
      <c r="E26" s="225" t="s">
        <v>1960</v>
      </c>
      <c r="F26" s="225"/>
      <c r="G26" s="225">
        <v>2</v>
      </c>
      <c r="H26" s="226">
        <v>16000000</v>
      </c>
      <c r="I26" s="226">
        <v>15650000</v>
      </c>
      <c r="J26" s="226">
        <v>15650000</v>
      </c>
      <c r="K26" s="225">
        <v>2</v>
      </c>
      <c r="L26" s="225">
        <v>100</v>
      </c>
      <c r="M26" s="229">
        <f t="shared" si="0"/>
        <v>97.8125</v>
      </c>
      <c r="N26" s="221">
        <f t="shared" si="1"/>
        <v>1600000000</v>
      </c>
      <c r="O26" s="219" t="s">
        <v>2511</v>
      </c>
    </row>
    <row r="27" spans="1:15" ht="17" thickTop="1" thickBot="1">
      <c r="A27" s="225">
        <v>20</v>
      </c>
      <c r="B27" s="225"/>
      <c r="C27" s="225" t="s">
        <v>1961</v>
      </c>
      <c r="D27" s="228" t="s">
        <v>1962</v>
      </c>
      <c r="E27" s="225" t="s">
        <v>1963</v>
      </c>
      <c r="F27" s="225"/>
      <c r="G27" s="225">
        <v>1</v>
      </c>
      <c r="H27" s="226">
        <v>3500000</v>
      </c>
      <c r="I27" s="226">
        <v>3500000</v>
      </c>
      <c r="J27" s="226">
        <v>3500000</v>
      </c>
      <c r="K27" s="225">
        <v>1</v>
      </c>
      <c r="L27" s="225">
        <v>100</v>
      </c>
      <c r="M27" s="229">
        <f t="shared" si="0"/>
        <v>100</v>
      </c>
      <c r="N27" s="221">
        <f t="shared" si="1"/>
        <v>350000000</v>
      </c>
      <c r="O27" s="219" t="s">
        <v>2511</v>
      </c>
    </row>
    <row r="28" spans="1:15" ht="17" thickTop="1" thickBot="1">
      <c r="A28" s="225">
        <v>21</v>
      </c>
      <c r="B28" s="225"/>
      <c r="C28" s="225" t="s">
        <v>1964</v>
      </c>
      <c r="D28" s="228" t="s">
        <v>1965</v>
      </c>
      <c r="E28" s="225" t="s">
        <v>1966</v>
      </c>
      <c r="F28" s="225"/>
      <c r="G28" s="225">
        <v>1</v>
      </c>
      <c r="H28" s="226">
        <v>3500000</v>
      </c>
      <c r="I28" s="226">
        <v>3500000</v>
      </c>
      <c r="J28" s="226">
        <v>3500000</v>
      </c>
      <c r="K28" s="225">
        <v>1</v>
      </c>
      <c r="L28" s="225">
        <v>100</v>
      </c>
      <c r="M28" s="229">
        <f t="shared" si="0"/>
        <v>100</v>
      </c>
      <c r="N28" s="221">
        <f t="shared" si="1"/>
        <v>350000000</v>
      </c>
      <c r="O28" s="219" t="s">
        <v>2511</v>
      </c>
    </row>
    <row r="29" spans="1:15" ht="17" thickTop="1" thickBot="1">
      <c r="A29" s="225">
        <v>22</v>
      </c>
      <c r="B29" s="225"/>
      <c r="C29" s="225" t="s">
        <v>1967</v>
      </c>
      <c r="D29" s="228" t="s">
        <v>1968</v>
      </c>
      <c r="E29" s="225" t="s">
        <v>1969</v>
      </c>
      <c r="F29" s="225"/>
      <c r="G29" s="225">
        <v>4</v>
      </c>
      <c r="H29" s="226">
        <v>250000</v>
      </c>
      <c r="I29" s="226">
        <v>250000</v>
      </c>
      <c r="J29" s="226">
        <v>250000</v>
      </c>
      <c r="K29" s="225">
        <v>4</v>
      </c>
      <c r="L29" s="225">
        <v>100</v>
      </c>
      <c r="M29" s="229">
        <f t="shared" si="0"/>
        <v>100</v>
      </c>
      <c r="N29" s="221">
        <f t="shared" si="1"/>
        <v>25000000</v>
      </c>
      <c r="O29" s="219" t="s">
        <v>2511</v>
      </c>
    </row>
    <row r="30" spans="1:15" ht="17" thickTop="1" thickBot="1">
      <c r="A30" s="225">
        <v>23</v>
      </c>
      <c r="B30" s="225"/>
      <c r="C30" s="225" t="s">
        <v>1970</v>
      </c>
      <c r="D30" s="228" t="s">
        <v>1971</v>
      </c>
      <c r="E30" s="225" t="s">
        <v>1972</v>
      </c>
      <c r="F30" s="225"/>
      <c r="G30" s="225">
        <v>4</v>
      </c>
      <c r="H30" s="226">
        <v>250000</v>
      </c>
      <c r="I30" s="226">
        <v>250000</v>
      </c>
      <c r="J30" s="226">
        <v>250000</v>
      </c>
      <c r="K30" s="225">
        <v>4</v>
      </c>
      <c r="L30" s="225">
        <v>100</v>
      </c>
      <c r="M30" s="229">
        <f t="shared" si="0"/>
        <v>100</v>
      </c>
      <c r="N30" s="221">
        <f t="shared" si="1"/>
        <v>25000000</v>
      </c>
      <c r="O30" s="219" t="s">
        <v>2511</v>
      </c>
    </row>
    <row r="31" spans="1:15" ht="17" thickTop="1" thickBot="1">
      <c r="A31" s="225">
        <v>24</v>
      </c>
      <c r="B31" s="225"/>
      <c r="C31" s="225" t="s">
        <v>1973</v>
      </c>
      <c r="D31" s="228" t="s">
        <v>1974</v>
      </c>
      <c r="E31" s="225" t="s">
        <v>1975</v>
      </c>
      <c r="F31" s="225"/>
      <c r="G31" s="225">
        <v>30</v>
      </c>
      <c r="H31" s="226">
        <v>900000</v>
      </c>
      <c r="I31" s="226">
        <v>899992</v>
      </c>
      <c r="J31" s="226">
        <v>899992</v>
      </c>
      <c r="K31" s="225">
        <v>30</v>
      </c>
      <c r="L31" s="225">
        <v>100</v>
      </c>
      <c r="M31" s="229">
        <f t="shared" si="0"/>
        <v>99.999111111111119</v>
      </c>
      <c r="N31" s="221">
        <f t="shared" si="1"/>
        <v>90000000</v>
      </c>
      <c r="O31" s="219" t="s">
        <v>2511</v>
      </c>
    </row>
    <row r="32" spans="1:15" ht="17" thickTop="1" thickBot="1">
      <c r="A32" s="225">
        <v>25</v>
      </c>
      <c r="B32" s="225"/>
      <c r="C32" s="225" t="s">
        <v>1976</v>
      </c>
      <c r="D32" s="228" t="s">
        <v>1977</v>
      </c>
      <c r="E32" s="225" t="s">
        <v>1978</v>
      </c>
      <c r="F32" s="225"/>
      <c r="G32" s="225">
        <v>60</v>
      </c>
      <c r="H32" s="226">
        <v>1800000</v>
      </c>
      <c r="I32" s="226">
        <v>1799983</v>
      </c>
      <c r="J32" s="226">
        <v>1799983</v>
      </c>
      <c r="K32" s="225">
        <v>60</v>
      </c>
      <c r="L32" s="225">
        <v>100</v>
      </c>
      <c r="M32" s="229">
        <f t="shared" si="0"/>
        <v>99.999055555555557</v>
      </c>
      <c r="N32" s="221">
        <f t="shared" si="1"/>
        <v>180000000</v>
      </c>
      <c r="O32" s="219" t="s">
        <v>2511</v>
      </c>
    </row>
    <row r="33" spans="1:16" ht="17" thickTop="1" thickBot="1">
      <c r="A33" s="225">
        <v>26</v>
      </c>
      <c r="B33" s="225"/>
      <c r="C33" s="225" t="s">
        <v>1979</v>
      </c>
      <c r="D33" s="228" t="s">
        <v>1980</v>
      </c>
      <c r="E33" s="225" t="s">
        <v>1981</v>
      </c>
      <c r="F33" s="225"/>
      <c r="G33" s="225">
        <v>60</v>
      </c>
      <c r="H33" s="226">
        <v>1800000</v>
      </c>
      <c r="I33" s="226">
        <v>1799983</v>
      </c>
      <c r="J33" s="226">
        <v>1799983</v>
      </c>
      <c r="K33" s="225">
        <v>60</v>
      </c>
      <c r="L33" s="225">
        <v>100</v>
      </c>
      <c r="M33" s="229">
        <f t="shared" si="0"/>
        <v>99.999055555555557</v>
      </c>
      <c r="N33" s="221">
        <f t="shared" si="1"/>
        <v>180000000</v>
      </c>
      <c r="O33" s="219" t="s">
        <v>2511</v>
      </c>
    </row>
    <row r="34" spans="1:16" ht="17" thickTop="1" thickBot="1">
      <c r="A34" s="225">
        <v>27</v>
      </c>
      <c r="B34" s="225"/>
      <c r="C34" s="225" t="s">
        <v>1982</v>
      </c>
      <c r="D34" s="228" t="s">
        <v>1983</v>
      </c>
      <c r="E34" s="225" t="s">
        <v>1984</v>
      </c>
      <c r="F34" s="225"/>
      <c r="G34" s="225">
        <v>2</v>
      </c>
      <c r="H34" s="226">
        <v>16000000</v>
      </c>
      <c r="I34" s="226">
        <v>15750000</v>
      </c>
      <c r="J34" s="226">
        <v>15750000</v>
      </c>
      <c r="K34" s="225">
        <v>2</v>
      </c>
      <c r="L34" s="225">
        <v>96.1</v>
      </c>
      <c r="M34" s="229">
        <f t="shared" si="0"/>
        <v>98.4375</v>
      </c>
      <c r="N34" s="221">
        <f t="shared" si="1"/>
        <v>1537600000</v>
      </c>
      <c r="O34" s="219" t="s">
        <v>2511</v>
      </c>
    </row>
    <row r="35" spans="1:16" ht="17" thickTop="1" thickBot="1">
      <c r="A35" s="225">
        <v>28</v>
      </c>
      <c r="B35" s="225"/>
      <c r="C35" s="225" t="s">
        <v>1985</v>
      </c>
      <c r="D35" s="228" t="s">
        <v>1986</v>
      </c>
      <c r="E35" s="225" t="s">
        <v>1987</v>
      </c>
      <c r="F35" s="225"/>
      <c r="G35" s="225">
        <v>1</v>
      </c>
      <c r="H35" s="226">
        <v>3500000</v>
      </c>
      <c r="I35" s="226">
        <v>3500000</v>
      </c>
      <c r="J35" s="226">
        <v>3500000</v>
      </c>
      <c r="K35" s="225">
        <v>1</v>
      </c>
      <c r="L35" s="225">
        <v>100</v>
      </c>
      <c r="M35" s="229">
        <f t="shared" si="0"/>
        <v>100</v>
      </c>
      <c r="N35" s="221">
        <f t="shared" si="1"/>
        <v>350000000</v>
      </c>
      <c r="O35" s="219" t="s">
        <v>2511</v>
      </c>
    </row>
    <row r="36" spans="1:16" ht="17" thickTop="1" thickBot="1">
      <c r="A36" s="225">
        <v>29</v>
      </c>
      <c r="B36" s="225"/>
      <c r="C36" s="225" t="s">
        <v>1988</v>
      </c>
      <c r="D36" s="228" t="s">
        <v>1989</v>
      </c>
      <c r="E36" s="225" t="s">
        <v>1990</v>
      </c>
      <c r="F36" s="225"/>
      <c r="G36" s="225">
        <v>1</v>
      </c>
      <c r="H36" s="226">
        <v>3500000</v>
      </c>
      <c r="I36" s="226">
        <v>3500000</v>
      </c>
      <c r="J36" s="226">
        <v>3500000</v>
      </c>
      <c r="K36" s="225">
        <v>1</v>
      </c>
      <c r="L36" s="225">
        <v>100</v>
      </c>
      <c r="M36" s="229">
        <f t="shared" si="0"/>
        <v>100</v>
      </c>
      <c r="N36" s="221">
        <f t="shared" si="1"/>
        <v>350000000</v>
      </c>
      <c r="O36" s="219" t="s">
        <v>2511</v>
      </c>
    </row>
    <row r="37" spans="1:16" ht="17" thickTop="1" thickBot="1">
      <c r="A37" s="225">
        <v>30</v>
      </c>
      <c r="B37" s="225"/>
      <c r="C37" s="225" t="s">
        <v>1991</v>
      </c>
      <c r="D37" s="228" t="s">
        <v>1992</v>
      </c>
      <c r="E37" s="225" t="s">
        <v>1993</v>
      </c>
      <c r="F37" s="225"/>
      <c r="G37" s="225">
        <v>4</v>
      </c>
      <c r="H37" s="226">
        <v>250000</v>
      </c>
      <c r="I37" s="226">
        <v>250000</v>
      </c>
      <c r="J37" s="226">
        <v>250000</v>
      </c>
      <c r="K37" s="225">
        <v>4</v>
      </c>
      <c r="L37" s="225">
        <v>100</v>
      </c>
      <c r="M37" s="229">
        <f t="shared" si="0"/>
        <v>100</v>
      </c>
      <c r="N37" s="221">
        <f t="shared" si="1"/>
        <v>25000000</v>
      </c>
      <c r="O37" s="219" t="s">
        <v>2511</v>
      </c>
    </row>
    <row r="38" spans="1:16" ht="17" thickTop="1" thickBot="1">
      <c r="A38" s="225">
        <v>31</v>
      </c>
      <c r="B38" s="225"/>
      <c r="C38" s="225" t="s">
        <v>1994</v>
      </c>
      <c r="D38" s="228" t="s">
        <v>1935</v>
      </c>
      <c r="E38" s="225" t="s">
        <v>1995</v>
      </c>
      <c r="F38" s="225"/>
      <c r="G38" s="225">
        <v>60</v>
      </c>
      <c r="H38" s="226">
        <v>1800000</v>
      </c>
      <c r="I38" s="226">
        <v>1800000</v>
      </c>
      <c r="J38" s="226">
        <v>1800000</v>
      </c>
      <c r="K38" s="225">
        <v>60</v>
      </c>
      <c r="L38" s="225">
        <v>100</v>
      </c>
      <c r="M38" s="229">
        <f t="shared" si="0"/>
        <v>100</v>
      </c>
      <c r="N38" s="221">
        <f t="shared" si="1"/>
        <v>180000000</v>
      </c>
      <c r="O38" s="219" t="s">
        <v>2511</v>
      </c>
    </row>
    <row r="39" spans="1:16" ht="17" thickTop="1" thickBot="1">
      <c r="A39" s="225"/>
      <c r="B39" s="225"/>
      <c r="C39" s="225"/>
      <c r="D39" s="228"/>
      <c r="E39" s="230" t="s">
        <v>324</v>
      </c>
      <c r="F39" s="225"/>
      <c r="G39" s="242">
        <f>SUM(G11:G38)</f>
        <v>493</v>
      </c>
      <c r="H39" s="231">
        <f>SUM(H11:H38)</f>
        <v>130500000</v>
      </c>
      <c r="I39" s="231">
        <f>SUM(I11:I38)</f>
        <v>129128608</v>
      </c>
      <c r="J39" s="231">
        <f>SUM(J11:J38)</f>
        <v>129128699</v>
      </c>
      <c r="K39" s="242">
        <f>SUM(K11:K38)</f>
        <v>491</v>
      </c>
      <c r="L39" s="239">
        <f>+N39/H39</f>
        <v>99.52183908045977</v>
      </c>
      <c r="M39" s="232">
        <f t="shared" si="0"/>
        <v>98.949194636015321</v>
      </c>
      <c r="N39" s="249">
        <f>SUM(N11:N38)</f>
        <v>12987600000</v>
      </c>
      <c r="O39" s="219" t="s">
        <v>2511</v>
      </c>
    </row>
    <row r="40" spans="1:16" s="103" customFormat="1" ht="17" thickTop="1" thickBot="1">
      <c r="A40" s="224" t="s">
        <v>297</v>
      </c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50"/>
      <c r="O40" s="219" t="s">
        <v>2511</v>
      </c>
      <c r="P40" s="250"/>
    </row>
    <row r="41" spans="1:16" s="103" customFormat="1" ht="17" thickTop="1" thickBot="1">
      <c r="A41" s="225">
        <v>32</v>
      </c>
      <c r="B41" s="225"/>
      <c r="C41" s="225" t="s">
        <v>1996</v>
      </c>
      <c r="D41" s="228" t="s">
        <v>1997</v>
      </c>
      <c r="E41" s="225" t="s">
        <v>1998</v>
      </c>
      <c r="F41" s="225"/>
      <c r="G41" s="225">
        <v>1</v>
      </c>
      <c r="H41" s="226">
        <v>35000000</v>
      </c>
      <c r="I41" s="226">
        <v>34280750</v>
      </c>
      <c r="J41" s="226">
        <v>10393049</v>
      </c>
      <c r="K41" s="225">
        <v>0.9</v>
      </c>
      <c r="L41" s="225">
        <v>90</v>
      </c>
      <c r="M41" s="229">
        <f>+J41/H41*100</f>
        <v>29.694425714285718</v>
      </c>
      <c r="N41" s="250">
        <f>+L41*H41</f>
        <v>3150000000</v>
      </c>
      <c r="O41" s="219" t="s">
        <v>2511</v>
      </c>
      <c r="P41" s="250"/>
    </row>
    <row r="42" spans="1:16" s="103" customFormat="1" ht="17" thickTop="1" thickBot="1">
      <c r="A42" s="225"/>
      <c r="B42" s="225"/>
      <c r="C42" s="225"/>
      <c r="D42" s="228"/>
      <c r="E42" s="230" t="s">
        <v>258</v>
      </c>
      <c r="F42" s="225"/>
      <c r="G42" s="242">
        <f>SUM(G41)</f>
        <v>1</v>
      </c>
      <c r="H42" s="231">
        <f>SUM(H41)</f>
        <v>35000000</v>
      </c>
      <c r="I42" s="231">
        <f>SUM(I41)</f>
        <v>34280750</v>
      </c>
      <c r="J42" s="231">
        <f>SUM(J41)</f>
        <v>10393049</v>
      </c>
      <c r="K42" s="242">
        <f>SUM(K41)</f>
        <v>0.9</v>
      </c>
      <c r="L42" s="242">
        <f>+N42/H42</f>
        <v>90</v>
      </c>
      <c r="M42" s="232">
        <f>+J42/H42*100</f>
        <v>29.694425714285718</v>
      </c>
      <c r="N42" s="249">
        <f>SUM(N41)</f>
        <v>3150000000</v>
      </c>
      <c r="O42" s="219" t="s">
        <v>2511</v>
      </c>
      <c r="P42" s="250"/>
    </row>
    <row r="43" spans="1:16" s="103" customFormat="1" ht="17" thickTop="1" thickBot="1">
      <c r="A43" s="224" t="s">
        <v>251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50"/>
      <c r="O43" s="219" t="s">
        <v>2511</v>
      </c>
      <c r="P43" s="250"/>
    </row>
    <row r="44" spans="1:16" ht="17" thickTop="1" thickBot="1">
      <c r="A44" s="225">
        <v>33</v>
      </c>
      <c r="B44" s="225"/>
      <c r="C44" s="225" t="s">
        <v>1999</v>
      </c>
      <c r="D44" s="228" t="s">
        <v>2000</v>
      </c>
      <c r="E44" s="225" t="s">
        <v>2001</v>
      </c>
      <c r="F44" s="225"/>
      <c r="G44" s="225">
        <v>1</v>
      </c>
      <c r="H44" s="226">
        <v>6000000</v>
      </c>
      <c r="I44" s="226">
        <v>6000000</v>
      </c>
      <c r="J44" s="226">
        <v>6000000</v>
      </c>
      <c r="K44" s="225">
        <v>1</v>
      </c>
      <c r="L44" s="225">
        <v>100</v>
      </c>
      <c r="M44" s="229">
        <f>+J44/H44*100</f>
        <v>100</v>
      </c>
      <c r="N44" s="250">
        <f>+L44*H44</f>
        <v>600000000</v>
      </c>
      <c r="O44" s="219" t="s">
        <v>2511</v>
      </c>
    </row>
    <row r="45" spans="1:16" ht="17" thickTop="1" thickBot="1">
      <c r="A45" s="225">
        <v>34</v>
      </c>
      <c r="B45" s="225"/>
      <c r="C45" s="225" t="s">
        <v>2002</v>
      </c>
      <c r="D45" s="228" t="s">
        <v>2003</v>
      </c>
      <c r="E45" s="225" t="s">
        <v>2004</v>
      </c>
      <c r="F45" s="225"/>
      <c r="G45" s="225">
        <v>1</v>
      </c>
      <c r="H45" s="226">
        <v>20000000</v>
      </c>
      <c r="I45" s="226">
        <v>19500000</v>
      </c>
      <c r="J45" s="226">
        <v>19500000</v>
      </c>
      <c r="K45" s="225">
        <v>1</v>
      </c>
      <c r="L45" s="225">
        <v>100</v>
      </c>
      <c r="M45" s="229">
        <f>+J45/H45*100</f>
        <v>97.5</v>
      </c>
      <c r="N45" s="250">
        <f>+L45*H45</f>
        <v>2000000000</v>
      </c>
      <c r="O45" s="219" t="s">
        <v>2511</v>
      </c>
    </row>
    <row r="46" spans="1:16" ht="17" thickTop="1" thickBot="1">
      <c r="A46" s="225">
        <v>35</v>
      </c>
      <c r="B46" s="225"/>
      <c r="C46" s="225" t="s">
        <v>2005</v>
      </c>
      <c r="D46" s="228" t="s">
        <v>2006</v>
      </c>
      <c r="E46" s="225" t="s">
        <v>2007</v>
      </c>
      <c r="F46" s="225"/>
      <c r="G46" s="225">
        <v>1</v>
      </c>
      <c r="H46" s="226">
        <v>20000000</v>
      </c>
      <c r="I46" s="226">
        <v>19999999</v>
      </c>
      <c r="J46" s="226">
        <v>19999999</v>
      </c>
      <c r="K46" s="225">
        <v>1</v>
      </c>
      <c r="L46" s="225">
        <v>100</v>
      </c>
      <c r="M46" s="229">
        <f>+J46/H46*100</f>
        <v>99.999994999999998</v>
      </c>
      <c r="N46" s="250">
        <f>+L46*H46</f>
        <v>2000000000</v>
      </c>
      <c r="O46" s="219" t="s">
        <v>2511</v>
      </c>
    </row>
    <row r="47" spans="1:16" ht="17" thickTop="1" thickBot="1">
      <c r="A47" s="225"/>
      <c r="B47" s="225"/>
      <c r="C47" s="225"/>
      <c r="D47" s="228"/>
      <c r="E47" s="230" t="s">
        <v>232</v>
      </c>
      <c r="F47" s="225"/>
      <c r="G47" s="242">
        <f>SUM(G44:G46)</f>
        <v>3</v>
      </c>
      <c r="H47" s="231">
        <f>SUM(H44:H46)</f>
        <v>46000000</v>
      </c>
      <c r="I47" s="231">
        <f>SUM(I44:I46)</f>
        <v>45499999</v>
      </c>
      <c r="J47" s="231">
        <f>SUM(J44:J46)</f>
        <v>45499999</v>
      </c>
      <c r="K47" s="242">
        <f>SUM(K44:K46)</f>
        <v>3</v>
      </c>
      <c r="L47" s="239">
        <f>+N47/H47</f>
        <v>100</v>
      </c>
      <c r="M47" s="232">
        <f>+J47/H47*100</f>
        <v>98.913041304347828</v>
      </c>
      <c r="N47" s="249">
        <f>SUM(N44:N46)</f>
        <v>4600000000</v>
      </c>
      <c r="O47" s="219" t="s">
        <v>2511</v>
      </c>
    </row>
    <row r="48" spans="1:16" ht="17" thickTop="1" thickBot="1">
      <c r="A48" s="224" t="s">
        <v>220</v>
      </c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50"/>
      <c r="O48" s="219" t="s">
        <v>2511</v>
      </c>
    </row>
    <row r="49" spans="1:15" ht="17" thickTop="1" thickBot="1">
      <c r="A49" s="225">
        <v>36</v>
      </c>
      <c r="B49" s="225"/>
      <c r="C49" s="225" t="s">
        <v>2008</v>
      </c>
      <c r="D49" s="225" t="s">
        <v>2009</v>
      </c>
      <c r="E49" s="225" t="s">
        <v>2010</v>
      </c>
      <c r="F49" s="225"/>
      <c r="G49" s="225">
        <v>60</v>
      </c>
      <c r="H49" s="226">
        <v>1800000</v>
      </c>
      <c r="I49" s="226">
        <v>1799983</v>
      </c>
      <c r="J49" s="226">
        <v>1799983</v>
      </c>
      <c r="K49" s="225">
        <v>60</v>
      </c>
      <c r="L49" s="225">
        <v>100</v>
      </c>
      <c r="M49" s="229">
        <f>+J49/H49*100</f>
        <v>99.999055555555557</v>
      </c>
      <c r="N49" s="250">
        <f>+L49*H49</f>
        <v>180000000</v>
      </c>
      <c r="O49" s="219" t="s">
        <v>2511</v>
      </c>
    </row>
    <row r="50" spans="1:15" ht="17" thickTop="1" thickBot="1">
      <c r="A50" s="225">
        <v>37</v>
      </c>
      <c r="B50" s="225"/>
      <c r="C50" s="225" t="s">
        <v>2011</v>
      </c>
      <c r="D50" s="228" t="s">
        <v>2012</v>
      </c>
      <c r="E50" s="225" t="s">
        <v>2013</v>
      </c>
      <c r="F50" s="225"/>
      <c r="G50" s="225">
        <v>1</v>
      </c>
      <c r="H50" s="226">
        <v>20000000</v>
      </c>
      <c r="I50" s="226">
        <v>19700000</v>
      </c>
      <c r="J50" s="226">
        <v>19700000</v>
      </c>
      <c r="K50" s="225">
        <v>1</v>
      </c>
      <c r="L50" s="225">
        <v>100</v>
      </c>
      <c r="M50" s="229">
        <f t="shared" ref="M50:M72" si="2">+J50/H50*100</f>
        <v>98.5</v>
      </c>
      <c r="N50" s="250">
        <f t="shared" ref="N50:N71" si="3">+L50*H50</f>
        <v>2000000000</v>
      </c>
      <c r="O50" s="219" t="s">
        <v>2511</v>
      </c>
    </row>
    <row r="51" spans="1:15" ht="17" thickTop="1" thickBot="1">
      <c r="A51" s="112">
        <v>38</v>
      </c>
      <c r="B51" s="225"/>
      <c r="C51" s="225" t="s">
        <v>2014</v>
      </c>
      <c r="D51" s="225" t="s">
        <v>2015</v>
      </c>
      <c r="E51" s="225" t="s">
        <v>2016</v>
      </c>
      <c r="F51" s="225"/>
      <c r="G51" s="225">
        <v>1</v>
      </c>
      <c r="H51" s="226">
        <v>25000000</v>
      </c>
      <c r="I51" s="226">
        <v>24600000</v>
      </c>
      <c r="J51" s="226"/>
      <c r="K51" s="251">
        <v>0.3</v>
      </c>
      <c r="L51" s="225">
        <v>99.48</v>
      </c>
      <c r="M51" s="229">
        <f t="shared" si="2"/>
        <v>0</v>
      </c>
      <c r="N51" s="250">
        <f t="shared" si="3"/>
        <v>2487000000</v>
      </c>
      <c r="O51" s="219" t="s">
        <v>2511</v>
      </c>
    </row>
    <row r="52" spans="1:15" ht="17" thickTop="1" thickBot="1">
      <c r="A52" s="225">
        <v>39</v>
      </c>
      <c r="B52" s="112"/>
      <c r="C52" s="112" t="s">
        <v>2017</v>
      </c>
      <c r="D52" s="112" t="s">
        <v>2018</v>
      </c>
      <c r="E52" s="225" t="s">
        <v>2019</v>
      </c>
      <c r="F52" s="112"/>
      <c r="G52" s="112">
        <v>2</v>
      </c>
      <c r="H52" s="226">
        <v>18000000</v>
      </c>
      <c r="I52" s="226">
        <v>17810711</v>
      </c>
      <c r="J52" s="226">
        <v>17810711</v>
      </c>
      <c r="K52" s="112">
        <v>2</v>
      </c>
      <c r="L52" s="225">
        <v>100</v>
      </c>
      <c r="M52" s="229">
        <f t="shared" si="2"/>
        <v>98.948394444444446</v>
      </c>
      <c r="N52" s="250">
        <f t="shared" si="3"/>
        <v>1800000000</v>
      </c>
      <c r="O52" s="219" t="s">
        <v>2511</v>
      </c>
    </row>
    <row r="53" spans="1:15" ht="17" thickTop="1" thickBot="1">
      <c r="A53" s="225">
        <v>40</v>
      </c>
      <c r="B53" s="225"/>
      <c r="C53" s="225" t="s">
        <v>2020</v>
      </c>
      <c r="D53" s="228" t="s">
        <v>2021</v>
      </c>
      <c r="E53" s="225" t="s">
        <v>2022</v>
      </c>
      <c r="F53" s="225"/>
      <c r="G53" s="226">
        <v>1</v>
      </c>
      <c r="H53" s="226">
        <v>7500000</v>
      </c>
      <c r="I53" s="226">
        <v>7499995</v>
      </c>
      <c r="J53" s="226"/>
      <c r="K53" s="225">
        <v>0.25</v>
      </c>
      <c r="L53" s="225">
        <v>25</v>
      </c>
      <c r="M53" s="229">
        <f t="shared" si="2"/>
        <v>0</v>
      </c>
      <c r="N53" s="250">
        <f t="shared" si="3"/>
        <v>187500000</v>
      </c>
      <c r="O53" s="219" t="s">
        <v>2511</v>
      </c>
    </row>
    <row r="54" spans="1:15" ht="17" thickTop="1" thickBot="1">
      <c r="A54" s="112">
        <v>41</v>
      </c>
      <c r="B54" s="225"/>
      <c r="C54" s="225" t="s">
        <v>2023</v>
      </c>
      <c r="D54" s="225" t="s">
        <v>2024</v>
      </c>
      <c r="E54" s="225" t="s">
        <v>2025</v>
      </c>
      <c r="F54" s="225"/>
      <c r="G54" s="226">
        <v>1</v>
      </c>
      <c r="H54" s="226">
        <v>2000000</v>
      </c>
      <c r="I54" s="226">
        <v>2000000</v>
      </c>
      <c r="J54" s="226">
        <v>2000000</v>
      </c>
      <c r="K54" s="226">
        <v>1</v>
      </c>
      <c r="L54" s="225">
        <v>100</v>
      </c>
      <c r="M54" s="229">
        <f t="shared" si="2"/>
        <v>100</v>
      </c>
      <c r="N54" s="250">
        <f t="shared" si="3"/>
        <v>200000000</v>
      </c>
      <c r="O54" s="219" t="s">
        <v>2511</v>
      </c>
    </row>
    <row r="55" spans="1:15" ht="17" thickTop="1" thickBot="1">
      <c r="A55" s="225">
        <v>42</v>
      </c>
      <c r="B55" s="112"/>
      <c r="C55" s="112" t="s">
        <v>2026</v>
      </c>
      <c r="D55" s="112" t="s">
        <v>2027</v>
      </c>
      <c r="E55" s="225" t="s">
        <v>2028</v>
      </c>
      <c r="F55" s="112"/>
      <c r="G55" s="112">
        <v>1</v>
      </c>
      <c r="H55" s="226">
        <v>3250000</v>
      </c>
      <c r="I55" s="226">
        <v>3250000</v>
      </c>
      <c r="J55" s="226">
        <v>3250000</v>
      </c>
      <c r="K55" s="112">
        <v>1</v>
      </c>
      <c r="L55" s="225">
        <v>100</v>
      </c>
      <c r="M55" s="229">
        <f t="shared" si="2"/>
        <v>100</v>
      </c>
      <c r="N55" s="250">
        <f t="shared" si="3"/>
        <v>325000000</v>
      </c>
      <c r="O55" s="219" t="s">
        <v>2511</v>
      </c>
    </row>
    <row r="56" spans="1:15" ht="17" thickTop="1" thickBot="1">
      <c r="A56" s="225">
        <v>43</v>
      </c>
      <c r="B56" s="225"/>
      <c r="C56" s="225" t="s">
        <v>2029</v>
      </c>
      <c r="D56" s="228" t="s">
        <v>2030</v>
      </c>
      <c r="E56" s="225" t="s">
        <v>2031</v>
      </c>
      <c r="F56" s="225"/>
      <c r="G56" s="226">
        <v>60</v>
      </c>
      <c r="H56" s="226">
        <v>1800000</v>
      </c>
      <c r="I56" s="226">
        <v>1799983</v>
      </c>
      <c r="J56" s="226">
        <v>1799983</v>
      </c>
      <c r="K56" s="225">
        <v>60</v>
      </c>
      <c r="L56" s="225">
        <v>100</v>
      </c>
      <c r="M56" s="229">
        <f t="shared" si="2"/>
        <v>99.999055555555557</v>
      </c>
      <c r="N56" s="250">
        <f t="shared" si="3"/>
        <v>180000000</v>
      </c>
      <c r="O56" s="219" t="s">
        <v>2511</v>
      </c>
    </row>
    <row r="57" spans="1:15" ht="17" thickTop="1" thickBot="1">
      <c r="A57" s="225">
        <v>44</v>
      </c>
      <c r="B57" s="225"/>
      <c r="C57" s="225" t="s">
        <v>2032</v>
      </c>
      <c r="D57" s="228" t="s">
        <v>2033</v>
      </c>
      <c r="E57" s="225" t="s">
        <v>2034</v>
      </c>
      <c r="F57" s="225"/>
      <c r="G57" s="226">
        <v>60</v>
      </c>
      <c r="H57" s="226">
        <v>1800000</v>
      </c>
      <c r="I57" s="226">
        <v>1799983</v>
      </c>
      <c r="J57" s="226">
        <v>1799983</v>
      </c>
      <c r="K57" s="225">
        <v>60</v>
      </c>
      <c r="L57" s="225">
        <v>100</v>
      </c>
      <c r="M57" s="229">
        <f t="shared" si="2"/>
        <v>99.999055555555557</v>
      </c>
      <c r="N57" s="250">
        <f t="shared" si="3"/>
        <v>180000000</v>
      </c>
      <c r="O57" s="219" t="s">
        <v>2511</v>
      </c>
    </row>
    <row r="58" spans="1:15" ht="17" thickTop="1" thickBot="1">
      <c r="A58" s="225">
        <v>45</v>
      </c>
      <c r="B58" s="225"/>
      <c r="C58" s="225" t="s">
        <v>2035</v>
      </c>
      <c r="D58" s="228" t="s">
        <v>2036</v>
      </c>
      <c r="E58" s="225" t="s">
        <v>2037</v>
      </c>
      <c r="F58" s="225"/>
      <c r="G58" s="226">
        <v>60</v>
      </c>
      <c r="H58" s="226">
        <v>1800000</v>
      </c>
      <c r="I58" s="226">
        <v>1799983</v>
      </c>
      <c r="J58" s="226">
        <v>1799983</v>
      </c>
      <c r="K58" s="225">
        <v>60</v>
      </c>
      <c r="L58" s="225">
        <v>100</v>
      </c>
      <c r="M58" s="229">
        <f t="shared" si="2"/>
        <v>99.999055555555557</v>
      </c>
      <c r="N58" s="250">
        <f t="shared" si="3"/>
        <v>180000000</v>
      </c>
      <c r="O58" s="219" t="s">
        <v>2511</v>
      </c>
    </row>
    <row r="59" spans="1:15" ht="17" thickTop="1" thickBot="1">
      <c r="A59" s="225">
        <v>46</v>
      </c>
      <c r="B59" s="225"/>
      <c r="C59" s="225" t="s">
        <v>2038</v>
      </c>
      <c r="D59" s="228" t="s">
        <v>2039</v>
      </c>
      <c r="E59" s="225" t="s">
        <v>2040</v>
      </c>
      <c r="F59" s="225"/>
      <c r="G59" s="226">
        <v>1</v>
      </c>
      <c r="H59" s="226">
        <v>2500000</v>
      </c>
      <c r="I59" s="226">
        <v>2500000</v>
      </c>
      <c r="J59" s="226">
        <v>2500000</v>
      </c>
      <c r="K59" s="225">
        <v>1</v>
      </c>
      <c r="L59" s="225">
        <v>100</v>
      </c>
      <c r="M59" s="229">
        <f t="shared" si="2"/>
        <v>100</v>
      </c>
      <c r="N59" s="250">
        <f t="shared" si="3"/>
        <v>250000000</v>
      </c>
      <c r="O59" s="219" t="s">
        <v>2511</v>
      </c>
    </row>
    <row r="60" spans="1:15" ht="17" thickTop="1" thickBot="1">
      <c r="A60" s="225">
        <v>47</v>
      </c>
      <c r="B60" s="225"/>
      <c r="C60" s="225" t="s">
        <v>2041</v>
      </c>
      <c r="D60" s="228" t="s">
        <v>2042</v>
      </c>
      <c r="E60" s="225" t="s">
        <v>2043</v>
      </c>
      <c r="F60" s="225"/>
      <c r="G60" s="226">
        <v>1</v>
      </c>
      <c r="H60" s="226">
        <v>4000000</v>
      </c>
      <c r="I60" s="226">
        <v>4000000</v>
      </c>
      <c r="J60" s="226">
        <v>4000000</v>
      </c>
      <c r="K60" s="225">
        <v>1</v>
      </c>
      <c r="L60" s="225">
        <v>100</v>
      </c>
      <c r="M60" s="229">
        <f t="shared" si="2"/>
        <v>100</v>
      </c>
      <c r="N60" s="250">
        <f t="shared" si="3"/>
        <v>400000000</v>
      </c>
      <c r="O60" s="219" t="s">
        <v>2511</v>
      </c>
    </row>
    <row r="61" spans="1:15" ht="17" thickTop="1" thickBot="1">
      <c r="A61" s="225">
        <v>48</v>
      </c>
      <c r="B61" s="225"/>
      <c r="C61" s="225" t="s">
        <v>2044</v>
      </c>
      <c r="D61" s="228" t="s">
        <v>2045</v>
      </c>
      <c r="E61" s="225" t="s">
        <v>2046</v>
      </c>
      <c r="F61" s="225"/>
      <c r="G61" s="226">
        <v>60</v>
      </c>
      <c r="H61" s="226">
        <v>1800000</v>
      </c>
      <c r="I61" s="226">
        <v>1799983</v>
      </c>
      <c r="J61" s="226">
        <v>1799983</v>
      </c>
      <c r="K61" s="225">
        <v>60</v>
      </c>
      <c r="L61" s="225">
        <v>100</v>
      </c>
      <c r="M61" s="229">
        <f t="shared" si="2"/>
        <v>99.999055555555557</v>
      </c>
      <c r="N61" s="250">
        <f t="shared" si="3"/>
        <v>180000000</v>
      </c>
      <c r="O61" s="219" t="s">
        <v>2511</v>
      </c>
    </row>
    <row r="62" spans="1:15" ht="17" thickTop="1" thickBot="1">
      <c r="A62" s="225">
        <v>49</v>
      </c>
      <c r="B62" s="225"/>
      <c r="C62" s="225" t="s">
        <v>2047</v>
      </c>
      <c r="D62" s="228" t="s">
        <v>2048</v>
      </c>
      <c r="E62" s="225" t="s">
        <v>2049</v>
      </c>
      <c r="F62" s="225"/>
      <c r="G62" s="226">
        <v>60</v>
      </c>
      <c r="H62" s="226">
        <v>1800000</v>
      </c>
      <c r="I62" s="226">
        <v>1799983</v>
      </c>
      <c r="J62" s="226">
        <v>1799983</v>
      </c>
      <c r="K62" s="225">
        <v>60</v>
      </c>
      <c r="L62" s="225">
        <v>100</v>
      </c>
      <c r="M62" s="229">
        <f t="shared" si="2"/>
        <v>99.999055555555557</v>
      </c>
      <c r="N62" s="250">
        <f t="shared" si="3"/>
        <v>180000000</v>
      </c>
      <c r="O62" s="219" t="s">
        <v>2511</v>
      </c>
    </row>
    <row r="63" spans="1:15" ht="17" thickTop="1" thickBot="1">
      <c r="A63" s="225">
        <v>50</v>
      </c>
      <c r="B63" s="225"/>
      <c r="C63" s="225" t="s">
        <v>2050</v>
      </c>
      <c r="D63" s="228" t="s">
        <v>2051</v>
      </c>
      <c r="E63" s="225" t="s">
        <v>2052</v>
      </c>
      <c r="F63" s="225"/>
      <c r="G63" s="225">
        <v>1</v>
      </c>
      <c r="H63" s="235">
        <v>4300000</v>
      </c>
      <c r="I63" s="226">
        <v>4300000</v>
      </c>
      <c r="J63" s="226">
        <v>4300000</v>
      </c>
      <c r="K63" s="225">
        <v>1</v>
      </c>
      <c r="L63" s="225">
        <v>100</v>
      </c>
      <c r="M63" s="229">
        <f t="shared" si="2"/>
        <v>100</v>
      </c>
      <c r="N63" s="250">
        <f t="shared" si="3"/>
        <v>430000000</v>
      </c>
      <c r="O63" s="219" t="s">
        <v>2511</v>
      </c>
    </row>
    <row r="64" spans="1:15" ht="17" thickTop="1" thickBot="1">
      <c r="A64" s="225">
        <v>51</v>
      </c>
      <c r="B64" s="225"/>
      <c r="C64" s="225" t="s">
        <v>2053</v>
      </c>
      <c r="D64" s="228" t="s">
        <v>2054</v>
      </c>
      <c r="E64" s="225" t="s">
        <v>2055</v>
      </c>
      <c r="F64" s="225"/>
      <c r="G64" s="225">
        <v>2</v>
      </c>
      <c r="H64" s="235">
        <v>18000000</v>
      </c>
      <c r="I64" s="226">
        <v>17200000</v>
      </c>
      <c r="J64" s="226">
        <v>17200000</v>
      </c>
      <c r="K64" s="225">
        <v>1</v>
      </c>
      <c r="L64" s="225">
        <v>100</v>
      </c>
      <c r="M64" s="229">
        <f t="shared" si="2"/>
        <v>95.555555555555557</v>
      </c>
      <c r="N64" s="250">
        <f t="shared" si="3"/>
        <v>1800000000</v>
      </c>
      <c r="O64" s="219" t="s">
        <v>2511</v>
      </c>
    </row>
    <row r="65" spans="1:15" ht="17" thickTop="1" thickBot="1">
      <c r="A65" s="225">
        <v>52</v>
      </c>
      <c r="B65" s="225"/>
      <c r="C65" s="225" t="s">
        <v>2056</v>
      </c>
      <c r="D65" s="228" t="s">
        <v>2057</v>
      </c>
      <c r="E65" s="225" t="s">
        <v>2058</v>
      </c>
      <c r="F65" s="225"/>
      <c r="G65" s="226">
        <v>2</v>
      </c>
      <c r="H65" s="226">
        <v>18000000</v>
      </c>
      <c r="I65" s="226">
        <v>17683853</v>
      </c>
      <c r="J65" s="226">
        <v>17683853</v>
      </c>
      <c r="K65" s="225">
        <v>2</v>
      </c>
      <c r="L65" s="225">
        <v>100</v>
      </c>
      <c r="M65" s="229">
        <f t="shared" si="2"/>
        <v>98.243627777777775</v>
      </c>
      <c r="N65" s="250">
        <f t="shared" si="3"/>
        <v>1800000000</v>
      </c>
      <c r="O65" s="219" t="s">
        <v>2511</v>
      </c>
    </row>
    <row r="66" spans="1:15" ht="17" thickTop="1" thickBot="1">
      <c r="A66" s="225">
        <v>53</v>
      </c>
      <c r="B66" s="225"/>
      <c r="C66" s="225" t="s">
        <v>2059</v>
      </c>
      <c r="D66" s="228" t="s">
        <v>2060</v>
      </c>
      <c r="E66" s="225" t="s">
        <v>2061</v>
      </c>
      <c r="F66" s="225"/>
      <c r="G66" s="226">
        <v>2</v>
      </c>
      <c r="H66" s="226">
        <v>18000000</v>
      </c>
      <c r="I66" s="226">
        <v>17579446</v>
      </c>
      <c r="J66" s="226">
        <v>17579446</v>
      </c>
      <c r="K66" s="225">
        <v>2</v>
      </c>
      <c r="L66" s="225">
        <v>100</v>
      </c>
      <c r="M66" s="229">
        <f t="shared" si="2"/>
        <v>97.663588888888881</v>
      </c>
      <c r="N66" s="250">
        <f t="shared" si="3"/>
        <v>1800000000</v>
      </c>
      <c r="O66" s="219" t="s">
        <v>2511</v>
      </c>
    </row>
    <row r="67" spans="1:15" ht="17" thickTop="1" thickBot="1">
      <c r="A67" s="225">
        <v>54</v>
      </c>
      <c r="B67" s="225"/>
      <c r="C67" s="225" t="s">
        <v>2062</v>
      </c>
      <c r="D67" s="228" t="s">
        <v>2063</v>
      </c>
      <c r="E67" s="225" t="s">
        <v>2064</v>
      </c>
      <c r="F67" s="225"/>
      <c r="G67" s="226">
        <v>64</v>
      </c>
      <c r="H67" s="226">
        <v>2000000</v>
      </c>
      <c r="I67" s="226">
        <v>2000000</v>
      </c>
      <c r="J67" s="226">
        <v>2000000</v>
      </c>
      <c r="K67" s="225">
        <v>64</v>
      </c>
      <c r="L67" s="225">
        <v>100</v>
      </c>
      <c r="M67" s="229">
        <f t="shared" si="2"/>
        <v>100</v>
      </c>
      <c r="N67" s="250">
        <f t="shared" si="3"/>
        <v>200000000</v>
      </c>
      <c r="O67" s="219" t="s">
        <v>2511</v>
      </c>
    </row>
    <row r="68" spans="1:15" ht="17" thickTop="1" thickBot="1">
      <c r="A68" s="225">
        <v>55</v>
      </c>
      <c r="B68" s="225"/>
      <c r="C68" s="225" t="s">
        <v>2065</v>
      </c>
      <c r="D68" s="228" t="s">
        <v>2066</v>
      </c>
      <c r="E68" s="225" t="s">
        <v>2067</v>
      </c>
      <c r="F68" s="225"/>
      <c r="G68" s="226">
        <v>64</v>
      </c>
      <c r="H68" s="226">
        <v>2000000</v>
      </c>
      <c r="I68" s="226">
        <v>2000000</v>
      </c>
      <c r="J68" s="226">
        <v>2000000</v>
      </c>
      <c r="K68" s="225">
        <v>64</v>
      </c>
      <c r="L68" s="225">
        <v>100</v>
      </c>
      <c r="M68" s="229">
        <f t="shared" si="2"/>
        <v>100</v>
      </c>
      <c r="N68" s="250">
        <f t="shared" si="3"/>
        <v>200000000</v>
      </c>
      <c r="O68" s="219" t="s">
        <v>2511</v>
      </c>
    </row>
    <row r="69" spans="1:15" ht="17" thickTop="1" thickBot="1">
      <c r="A69" s="225">
        <v>56</v>
      </c>
      <c r="B69" s="225"/>
      <c r="C69" s="225" t="s">
        <v>2068</v>
      </c>
      <c r="D69" s="228" t="s">
        <v>2069</v>
      </c>
      <c r="E69" s="225" t="s">
        <v>2070</v>
      </c>
      <c r="F69" s="225"/>
      <c r="G69" s="226">
        <v>64</v>
      </c>
      <c r="H69" s="226">
        <v>2000000</v>
      </c>
      <c r="I69" s="226">
        <v>1999999</v>
      </c>
      <c r="J69" s="226">
        <v>1999999</v>
      </c>
      <c r="K69" s="225">
        <v>64</v>
      </c>
      <c r="L69" s="225">
        <v>100</v>
      </c>
      <c r="M69" s="229">
        <f t="shared" si="2"/>
        <v>99.999949999999998</v>
      </c>
      <c r="N69" s="250">
        <f t="shared" si="3"/>
        <v>200000000</v>
      </c>
      <c r="O69" s="219" t="s">
        <v>2511</v>
      </c>
    </row>
    <row r="70" spans="1:15" ht="17" thickTop="1" thickBot="1">
      <c r="A70" s="225">
        <v>57</v>
      </c>
      <c r="B70" s="225"/>
      <c r="C70" s="225" t="s">
        <v>2071</v>
      </c>
      <c r="D70" s="228" t="s">
        <v>2072</v>
      </c>
      <c r="E70" s="225" t="s">
        <v>2073</v>
      </c>
      <c r="F70" s="225"/>
      <c r="G70" s="226">
        <v>2</v>
      </c>
      <c r="H70" s="226">
        <v>18000000</v>
      </c>
      <c r="I70" s="226">
        <v>17800000</v>
      </c>
      <c r="J70" s="226">
        <v>17800000</v>
      </c>
      <c r="K70" s="225">
        <v>2</v>
      </c>
      <c r="L70" s="225">
        <v>100</v>
      </c>
      <c r="M70" s="229">
        <f t="shared" si="2"/>
        <v>98.888888888888886</v>
      </c>
      <c r="N70" s="250">
        <f t="shared" si="3"/>
        <v>1800000000</v>
      </c>
      <c r="O70" s="219" t="s">
        <v>2511</v>
      </c>
    </row>
    <row r="71" spans="1:15" ht="17" thickTop="1" thickBot="1">
      <c r="A71" s="225">
        <v>58</v>
      </c>
      <c r="B71" s="225"/>
      <c r="C71" s="225" t="s">
        <v>1819</v>
      </c>
      <c r="D71" s="228">
        <v>6616302270</v>
      </c>
      <c r="E71" s="225" t="s">
        <v>2074</v>
      </c>
      <c r="F71" s="225"/>
      <c r="G71" s="226">
        <v>60</v>
      </c>
      <c r="H71" s="226">
        <v>2000000</v>
      </c>
      <c r="I71" s="226">
        <v>2000000</v>
      </c>
      <c r="J71" s="226">
        <v>2000000</v>
      </c>
      <c r="K71" s="225">
        <v>64</v>
      </c>
      <c r="L71" s="225">
        <v>100</v>
      </c>
      <c r="M71" s="229">
        <f t="shared" si="2"/>
        <v>100</v>
      </c>
      <c r="N71" s="250">
        <f t="shared" si="3"/>
        <v>200000000</v>
      </c>
      <c r="O71" s="219" t="s">
        <v>2511</v>
      </c>
    </row>
    <row r="72" spans="1:15" ht="17" thickTop="1" thickBot="1">
      <c r="A72" s="225"/>
      <c r="B72" s="225"/>
      <c r="C72" s="225"/>
      <c r="D72" s="228"/>
      <c r="E72" s="230" t="s">
        <v>205</v>
      </c>
      <c r="F72" s="225"/>
      <c r="G72" s="231">
        <f>SUM(G49:G71)</f>
        <v>630</v>
      </c>
      <c r="H72" s="231">
        <f>SUM(H49:H71)</f>
        <v>177350000</v>
      </c>
      <c r="I72" s="231">
        <f>SUM(I49:I69)</f>
        <v>154923902</v>
      </c>
      <c r="J72" s="231">
        <f>SUM(J49:J69)</f>
        <v>122823907</v>
      </c>
      <c r="K72" s="231">
        <f>SUM(K49:K71)</f>
        <v>631.54999999999995</v>
      </c>
      <c r="L72" s="232">
        <f>+N72/H72</f>
        <v>96.755004228925856</v>
      </c>
      <c r="M72" s="232">
        <f t="shared" si="2"/>
        <v>69.255092754440369</v>
      </c>
      <c r="N72" s="249">
        <f>SUM(N49:N71)</f>
        <v>17159500000</v>
      </c>
      <c r="O72" s="219" t="s">
        <v>2511</v>
      </c>
    </row>
    <row r="73" spans="1:15" ht="17" thickTop="1" thickBot="1">
      <c r="A73" s="224" t="s">
        <v>204</v>
      </c>
      <c r="B73" s="224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50"/>
      <c r="O73" s="219" t="s">
        <v>2511</v>
      </c>
    </row>
    <row r="74" spans="1:15" ht="17" thickTop="1" thickBot="1">
      <c r="A74" s="225">
        <v>59</v>
      </c>
      <c r="B74" s="225"/>
      <c r="C74" s="225" t="s">
        <v>2075</v>
      </c>
      <c r="D74" s="228" t="s">
        <v>2076</v>
      </c>
      <c r="E74" s="225" t="s">
        <v>2077</v>
      </c>
      <c r="F74" s="225"/>
      <c r="G74" s="226">
        <v>1</v>
      </c>
      <c r="H74" s="226">
        <v>15000000</v>
      </c>
      <c r="I74" s="226">
        <v>14750000</v>
      </c>
      <c r="J74" s="226">
        <v>14750000</v>
      </c>
      <c r="K74" s="225">
        <v>1</v>
      </c>
      <c r="L74" s="225">
        <v>100</v>
      </c>
      <c r="M74" s="229">
        <f>+J74/H74*100</f>
        <v>98.333333333333329</v>
      </c>
      <c r="N74" s="250">
        <f>+L74*H74</f>
        <v>1500000000</v>
      </c>
      <c r="O74" s="219" t="s">
        <v>2511</v>
      </c>
    </row>
    <row r="75" spans="1:15" ht="17" thickTop="1" thickBot="1">
      <c r="A75" s="225">
        <v>60</v>
      </c>
      <c r="B75" s="225"/>
      <c r="C75" s="225" t="s">
        <v>2078</v>
      </c>
      <c r="D75" s="228" t="s">
        <v>2079</v>
      </c>
      <c r="E75" s="225" t="s">
        <v>2080</v>
      </c>
      <c r="F75" s="225"/>
      <c r="G75" s="226">
        <v>1</v>
      </c>
      <c r="H75" s="226">
        <v>2000000</v>
      </c>
      <c r="I75" s="226">
        <v>2000000</v>
      </c>
      <c r="J75" s="226">
        <v>2000000</v>
      </c>
      <c r="K75" s="225">
        <v>1</v>
      </c>
      <c r="L75" s="225">
        <v>100</v>
      </c>
      <c r="M75" s="229">
        <f>+J75/H75*100</f>
        <v>100</v>
      </c>
      <c r="N75" s="250">
        <f>+L75*H75</f>
        <v>200000000</v>
      </c>
      <c r="O75" s="219" t="s">
        <v>2511</v>
      </c>
    </row>
    <row r="76" spans="1:15" ht="17" thickTop="1" thickBot="1">
      <c r="A76" s="225"/>
      <c r="B76" s="225"/>
      <c r="C76" s="225"/>
      <c r="D76" s="228"/>
      <c r="E76" s="230" t="s">
        <v>192</v>
      </c>
      <c r="F76" s="225"/>
      <c r="G76" s="231">
        <f>SUM(G74:G75)</f>
        <v>2</v>
      </c>
      <c r="H76" s="231">
        <f>SUM(H74:H75)</f>
        <v>17000000</v>
      </c>
      <c r="I76" s="231">
        <f>SUM(I74:I75)</f>
        <v>16750000</v>
      </c>
      <c r="J76" s="231">
        <f>SUM(J74:J75)</f>
        <v>16750000</v>
      </c>
      <c r="K76" s="231">
        <f>SUM(K74:K75)</f>
        <v>2</v>
      </c>
      <c r="L76" s="242">
        <f>+N76/H76</f>
        <v>100</v>
      </c>
      <c r="M76" s="232">
        <f>+J76/H76*100</f>
        <v>98.529411764705884</v>
      </c>
      <c r="N76" s="249">
        <f>SUM(N74:N75)</f>
        <v>1700000000</v>
      </c>
      <c r="O76" s="219" t="s">
        <v>2511</v>
      </c>
    </row>
    <row r="77" spans="1:15" ht="17" thickTop="1" thickBot="1">
      <c r="A77" s="224" t="s">
        <v>2081</v>
      </c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50"/>
      <c r="O77" s="219" t="s">
        <v>2511</v>
      </c>
    </row>
    <row r="78" spans="1:15" ht="17" thickTop="1" thickBot="1">
      <c r="A78" s="225">
        <v>61</v>
      </c>
      <c r="B78" s="225"/>
      <c r="C78" s="225" t="s">
        <v>2082</v>
      </c>
      <c r="D78" s="228" t="s">
        <v>2083</v>
      </c>
      <c r="E78" s="225" t="s">
        <v>2084</v>
      </c>
      <c r="F78" s="225"/>
      <c r="G78" s="225">
        <v>1</v>
      </c>
      <c r="H78" s="235">
        <v>45000000</v>
      </c>
      <c r="I78" s="226">
        <v>44991500</v>
      </c>
      <c r="J78" s="226">
        <v>43456172</v>
      </c>
      <c r="K78" s="225">
        <v>0.92</v>
      </c>
      <c r="L78" s="225">
        <v>92.22</v>
      </c>
      <c r="M78" s="229">
        <f>+J78/H78*100</f>
        <v>96.569271111111107</v>
      </c>
      <c r="N78" s="250">
        <f>+L78*H78</f>
        <v>4149900000</v>
      </c>
      <c r="O78" s="219" t="s">
        <v>2511</v>
      </c>
    </row>
    <row r="79" spans="1:15" ht="17" thickTop="1" thickBot="1">
      <c r="A79" s="225"/>
      <c r="B79" s="225"/>
      <c r="C79" s="225"/>
      <c r="D79" s="228"/>
      <c r="E79" s="230" t="s">
        <v>179</v>
      </c>
      <c r="F79" s="225"/>
      <c r="G79" s="231">
        <f>SUM(G78)</f>
        <v>1</v>
      </c>
      <c r="H79" s="231">
        <f>SUM(H78)</f>
        <v>45000000</v>
      </c>
      <c r="I79" s="231">
        <f>SUM(I78)</f>
        <v>44991500</v>
      </c>
      <c r="J79" s="231">
        <f>SUM(J78)</f>
        <v>43456172</v>
      </c>
      <c r="K79" s="231">
        <f>SUM(K78)</f>
        <v>0.92</v>
      </c>
      <c r="L79" s="242">
        <f>+N79/H79</f>
        <v>92.22</v>
      </c>
      <c r="M79" s="232">
        <f>+J79/H79*100</f>
        <v>96.569271111111107</v>
      </c>
      <c r="N79" s="249">
        <f>SUM(N78)</f>
        <v>4149900000</v>
      </c>
      <c r="O79" s="219" t="s">
        <v>2511</v>
      </c>
    </row>
    <row r="80" spans="1:15" ht="17" thickTop="1" thickBot="1">
      <c r="A80" s="224" t="s">
        <v>178</v>
      </c>
      <c r="B80" s="224"/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250"/>
      <c r="O80" s="219" t="s">
        <v>2511</v>
      </c>
    </row>
    <row r="81" spans="1:15" ht="17" thickTop="1" thickBot="1">
      <c r="A81" s="225">
        <v>62</v>
      </c>
      <c r="B81" s="225"/>
      <c r="C81" s="225" t="s">
        <v>2085</v>
      </c>
      <c r="D81" s="228" t="s">
        <v>2086</v>
      </c>
      <c r="E81" s="225" t="s">
        <v>2087</v>
      </c>
      <c r="F81" s="225"/>
      <c r="G81" s="226">
        <v>1</v>
      </c>
      <c r="H81" s="226">
        <v>1000000</v>
      </c>
      <c r="I81" s="226">
        <v>1000000</v>
      </c>
      <c r="J81" s="226">
        <v>1000000</v>
      </c>
      <c r="K81" s="225">
        <v>1</v>
      </c>
      <c r="L81" s="225">
        <v>100</v>
      </c>
      <c r="M81" s="229">
        <f>+J81/H81*100</f>
        <v>100</v>
      </c>
      <c r="N81" s="253">
        <f>+L81*H81</f>
        <v>100000000</v>
      </c>
      <c r="O81" s="219" t="s">
        <v>2511</v>
      </c>
    </row>
    <row r="82" spans="1:15" ht="17" thickTop="1" thickBot="1">
      <c r="A82" s="225">
        <v>63</v>
      </c>
      <c r="B82" s="225"/>
      <c r="C82" s="225" t="s">
        <v>2088</v>
      </c>
      <c r="D82" s="228" t="s">
        <v>2089</v>
      </c>
      <c r="E82" s="225" t="s">
        <v>2090</v>
      </c>
      <c r="F82" s="225"/>
      <c r="G82" s="226">
        <v>1</v>
      </c>
      <c r="H82" s="226">
        <v>1000000</v>
      </c>
      <c r="I82" s="226">
        <v>1000000</v>
      </c>
      <c r="J82" s="226">
        <v>1000000</v>
      </c>
      <c r="K82" s="225">
        <v>1</v>
      </c>
      <c r="L82" s="225">
        <v>100</v>
      </c>
      <c r="M82" s="229">
        <f t="shared" ref="M82:M89" si="4">+J82/H82*100</f>
        <v>100</v>
      </c>
      <c r="N82" s="253">
        <f t="shared" ref="N82:N88" si="5">+L82*H82</f>
        <v>100000000</v>
      </c>
      <c r="O82" s="219" t="s">
        <v>2511</v>
      </c>
    </row>
    <row r="83" spans="1:15" ht="17" thickTop="1" thickBot="1">
      <c r="A83" s="112">
        <v>64</v>
      </c>
      <c r="B83" s="225"/>
      <c r="C83" s="225" t="s">
        <v>2091</v>
      </c>
      <c r="D83" s="225" t="s">
        <v>2092</v>
      </c>
      <c r="E83" s="225" t="s">
        <v>2093</v>
      </c>
      <c r="F83" s="225"/>
      <c r="G83" s="226">
        <v>1</v>
      </c>
      <c r="H83" s="225">
        <v>1000000</v>
      </c>
      <c r="I83" s="226">
        <v>1000000</v>
      </c>
      <c r="J83" s="226">
        <v>1000000</v>
      </c>
      <c r="K83" s="225">
        <v>1</v>
      </c>
      <c r="L83" s="225">
        <v>100</v>
      </c>
      <c r="M83" s="229">
        <f t="shared" si="4"/>
        <v>100</v>
      </c>
      <c r="N83" s="253">
        <f t="shared" si="5"/>
        <v>100000000</v>
      </c>
      <c r="O83" s="219" t="s">
        <v>2511</v>
      </c>
    </row>
    <row r="84" spans="1:15" ht="17" thickTop="1" thickBot="1">
      <c r="A84" s="225">
        <v>65</v>
      </c>
      <c r="B84" s="225"/>
      <c r="C84" s="225" t="s">
        <v>2094</v>
      </c>
      <c r="D84" s="228" t="s">
        <v>2095</v>
      </c>
      <c r="E84" s="225" t="s">
        <v>2096</v>
      </c>
      <c r="F84" s="225"/>
      <c r="G84" s="226">
        <v>1</v>
      </c>
      <c r="H84" s="226">
        <v>1000000</v>
      </c>
      <c r="I84" s="226">
        <v>1000000</v>
      </c>
      <c r="J84" s="226">
        <v>1000000</v>
      </c>
      <c r="K84" s="226">
        <v>1</v>
      </c>
      <c r="L84" s="225">
        <v>100</v>
      </c>
      <c r="M84" s="229">
        <f t="shared" si="4"/>
        <v>100</v>
      </c>
      <c r="N84" s="253">
        <f t="shared" si="5"/>
        <v>100000000</v>
      </c>
      <c r="O84" s="219" t="s">
        <v>2511</v>
      </c>
    </row>
    <row r="85" spans="1:15" ht="17" thickTop="1" thickBot="1">
      <c r="A85" s="225">
        <v>66</v>
      </c>
      <c r="B85" s="112"/>
      <c r="C85" s="112" t="s">
        <v>2097</v>
      </c>
      <c r="D85" s="228" t="s">
        <v>2098</v>
      </c>
      <c r="E85" s="225" t="s">
        <v>2099</v>
      </c>
      <c r="F85" s="112"/>
      <c r="G85" s="112">
        <v>1</v>
      </c>
      <c r="H85" s="226">
        <v>1000000</v>
      </c>
      <c r="I85" s="226">
        <v>1000000</v>
      </c>
      <c r="J85" s="226">
        <v>1000000</v>
      </c>
      <c r="K85" s="112">
        <v>1</v>
      </c>
      <c r="L85" s="112">
        <v>100</v>
      </c>
      <c r="M85" s="229">
        <f t="shared" si="4"/>
        <v>100</v>
      </c>
      <c r="N85" s="253">
        <f t="shared" si="5"/>
        <v>100000000</v>
      </c>
      <c r="O85" s="219" t="s">
        <v>2511</v>
      </c>
    </row>
    <row r="86" spans="1:15" ht="17" thickTop="1" thickBot="1">
      <c r="A86" s="225">
        <v>67</v>
      </c>
      <c r="B86" s="225"/>
      <c r="C86" s="225" t="s">
        <v>2100</v>
      </c>
      <c r="D86" s="228" t="s">
        <v>2101</v>
      </c>
      <c r="E86" s="225" t="s">
        <v>2102</v>
      </c>
      <c r="F86" s="229"/>
      <c r="G86" s="226">
        <v>1</v>
      </c>
      <c r="H86" s="226">
        <v>1000000</v>
      </c>
      <c r="I86" s="226">
        <v>1000000</v>
      </c>
      <c r="J86" s="226">
        <v>1000000</v>
      </c>
      <c r="K86" s="225">
        <v>1</v>
      </c>
      <c r="L86" s="225">
        <v>100</v>
      </c>
      <c r="M86" s="229">
        <f t="shared" si="4"/>
        <v>100</v>
      </c>
      <c r="N86" s="253">
        <f t="shared" si="5"/>
        <v>100000000</v>
      </c>
      <c r="O86" s="219" t="s">
        <v>2511</v>
      </c>
    </row>
    <row r="87" spans="1:15" ht="17" thickTop="1" thickBot="1">
      <c r="A87" s="112">
        <v>68</v>
      </c>
      <c r="B87" s="225"/>
      <c r="C87" s="225" t="s">
        <v>2103</v>
      </c>
      <c r="D87" s="228" t="s">
        <v>2104</v>
      </c>
      <c r="E87" s="225" t="s">
        <v>2105</v>
      </c>
      <c r="F87" s="225"/>
      <c r="G87" s="226">
        <v>1</v>
      </c>
      <c r="H87" s="226">
        <v>1000000</v>
      </c>
      <c r="I87" s="226">
        <v>1000000</v>
      </c>
      <c r="J87" s="226">
        <v>1000000</v>
      </c>
      <c r="K87" s="225">
        <v>1</v>
      </c>
      <c r="L87" s="225">
        <v>100</v>
      </c>
      <c r="M87" s="229">
        <f t="shared" si="4"/>
        <v>100</v>
      </c>
      <c r="N87" s="253">
        <f t="shared" si="5"/>
        <v>100000000</v>
      </c>
      <c r="O87" s="219" t="s">
        <v>2511</v>
      </c>
    </row>
    <row r="88" spans="1:15" ht="17" thickTop="1" thickBot="1">
      <c r="A88" s="225">
        <v>69</v>
      </c>
      <c r="B88" s="225"/>
      <c r="C88" s="225" t="s">
        <v>2106</v>
      </c>
      <c r="D88" s="228" t="s">
        <v>2107</v>
      </c>
      <c r="E88" s="225" t="s">
        <v>2108</v>
      </c>
      <c r="F88" s="225"/>
      <c r="G88" s="226">
        <v>1</v>
      </c>
      <c r="H88" s="226">
        <v>12000000</v>
      </c>
      <c r="I88" s="226">
        <v>12000000</v>
      </c>
      <c r="J88" s="226">
        <v>12000000</v>
      </c>
      <c r="K88" s="225">
        <v>1</v>
      </c>
      <c r="L88" s="225">
        <v>100</v>
      </c>
      <c r="M88" s="229">
        <f t="shared" si="4"/>
        <v>100</v>
      </c>
      <c r="N88" s="253">
        <f t="shared" si="5"/>
        <v>1200000000</v>
      </c>
      <c r="O88" s="219" t="s">
        <v>2511</v>
      </c>
    </row>
    <row r="89" spans="1:15" ht="17" thickTop="1" thickBot="1">
      <c r="A89" s="225"/>
      <c r="B89" s="225"/>
      <c r="C89" s="225"/>
      <c r="D89" s="228"/>
      <c r="E89" s="230" t="s">
        <v>1852</v>
      </c>
      <c r="F89" s="225"/>
      <c r="G89" s="231">
        <f>SUM(G81:G88)</f>
        <v>8</v>
      </c>
      <c r="H89" s="231">
        <f>SUM(H81:H88)</f>
        <v>19000000</v>
      </c>
      <c r="I89" s="231">
        <f>SUM(I81:I88)</f>
        <v>19000000</v>
      </c>
      <c r="J89" s="231">
        <f>SUM(J81:J88)</f>
        <v>19000000</v>
      </c>
      <c r="K89" s="231">
        <f>SUM(K81:K88)</f>
        <v>8</v>
      </c>
      <c r="L89" s="242">
        <f>+N89/H89</f>
        <v>100</v>
      </c>
      <c r="M89" s="232">
        <f t="shared" si="4"/>
        <v>100</v>
      </c>
      <c r="N89" s="234">
        <f>SUM(N81:N88)</f>
        <v>1900000000</v>
      </c>
      <c r="O89" s="219" t="s">
        <v>2511</v>
      </c>
    </row>
    <row r="90" spans="1:15" ht="17" thickTop="1" thickBot="1">
      <c r="A90" s="224" t="s">
        <v>1192</v>
      </c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O90" s="219" t="s">
        <v>2511</v>
      </c>
    </row>
    <row r="91" spans="1:15" ht="17" thickTop="1" thickBot="1">
      <c r="A91" s="225">
        <v>70</v>
      </c>
      <c r="B91" s="112"/>
      <c r="C91" s="112" t="s">
        <v>2109</v>
      </c>
      <c r="D91" s="112" t="s">
        <v>2110</v>
      </c>
      <c r="E91" s="112" t="s">
        <v>2111</v>
      </c>
      <c r="F91" s="112"/>
      <c r="G91" s="112">
        <v>1</v>
      </c>
      <c r="H91" s="226">
        <v>10000000</v>
      </c>
      <c r="I91" s="112">
        <v>10000000</v>
      </c>
      <c r="J91" s="112">
        <v>10000000</v>
      </c>
      <c r="K91" s="112">
        <v>1</v>
      </c>
      <c r="L91" s="112">
        <v>100</v>
      </c>
      <c r="M91" s="229">
        <f>+J91/H91*100</f>
        <v>100</v>
      </c>
      <c r="N91" s="221">
        <f>+L91*H91</f>
        <v>1000000000</v>
      </c>
      <c r="O91" s="219" t="s">
        <v>2511</v>
      </c>
    </row>
    <row r="92" spans="1:15" ht="17" thickTop="1" thickBot="1">
      <c r="A92" s="225"/>
      <c r="B92" s="224"/>
      <c r="C92" s="225"/>
      <c r="D92" s="228"/>
      <c r="E92" s="230" t="s">
        <v>2112</v>
      </c>
      <c r="F92" s="224"/>
      <c r="G92" s="231">
        <f>SUM(G91)</f>
        <v>1</v>
      </c>
      <c r="H92" s="231">
        <f>SUM(H91)</f>
        <v>10000000</v>
      </c>
      <c r="I92" s="231">
        <f>SUM(I91)</f>
        <v>10000000</v>
      </c>
      <c r="J92" s="231">
        <f>SUM(J91)</f>
        <v>10000000</v>
      </c>
      <c r="K92" s="231">
        <f>SUM(K91)</f>
        <v>1</v>
      </c>
      <c r="L92" s="242">
        <f>+N92/H92</f>
        <v>100</v>
      </c>
      <c r="M92" s="232">
        <f>+J92/H92*100</f>
        <v>100</v>
      </c>
      <c r="N92" s="234">
        <f>SUM(N91)</f>
        <v>1000000000</v>
      </c>
      <c r="O92" s="219" t="s">
        <v>2511</v>
      </c>
    </row>
    <row r="93" spans="1:15" ht="17" thickTop="1" thickBot="1">
      <c r="A93" s="224" t="s">
        <v>1199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O93" s="219" t="s">
        <v>2511</v>
      </c>
    </row>
    <row r="94" spans="1:15" ht="17" thickTop="1" thickBot="1">
      <c r="A94" s="225">
        <v>71</v>
      </c>
      <c r="B94" s="225"/>
      <c r="C94" s="225" t="s">
        <v>2113</v>
      </c>
      <c r="D94" s="228" t="s">
        <v>2114</v>
      </c>
      <c r="E94" s="225" t="s">
        <v>2115</v>
      </c>
      <c r="F94" s="225"/>
      <c r="G94" s="226">
        <v>1</v>
      </c>
      <c r="H94" s="226">
        <v>20000000</v>
      </c>
      <c r="I94" s="226">
        <v>19420000</v>
      </c>
      <c r="J94" s="226">
        <v>19420000</v>
      </c>
      <c r="K94" s="225">
        <v>1</v>
      </c>
      <c r="L94" s="225">
        <v>100</v>
      </c>
      <c r="M94" s="229">
        <f>+J94/H94*100</f>
        <v>97.1</v>
      </c>
      <c r="N94" s="221">
        <f>+L94*H94</f>
        <v>2000000000</v>
      </c>
      <c r="O94" s="219" t="s">
        <v>2511</v>
      </c>
    </row>
    <row r="95" spans="1:15" ht="17" thickTop="1" thickBot="1">
      <c r="A95" s="225">
        <v>72</v>
      </c>
      <c r="B95" s="225"/>
      <c r="C95" s="225" t="s">
        <v>2116</v>
      </c>
      <c r="D95" s="228">
        <v>4516202254</v>
      </c>
      <c r="E95" s="225" t="s">
        <v>2117</v>
      </c>
      <c r="F95" s="225"/>
      <c r="G95" s="226">
        <v>1</v>
      </c>
      <c r="H95" s="226">
        <v>61000000</v>
      </c>
      <c r="I95" s="226">
        <v>59632036</v>
      </c>
      <c r="J95" s="226">
        <v>59632036</v>
      </c>
      <c r="K95" s="225">
        <v>1</v>
      </c>
      <c r="L95" s="225">
        <v>100</v>
      </c>
      <c r="M95" s="229">
        <f>+J95/H95*100</f>
        <v>97.757436065573771</v>
      </c>
      <c r="N95" s="221">
        <f>+L95*H95</f>
        <v>6100000000</v>
      </c>
      <c r="O95" s="219" t="s">
        <v>2511</v>
      </c>
    </row>
    <row r="96" spans="1:15" ht="17" thickTop="1" thickBot="1">
      <c r="A96" s="225"/>
      <c r="B96" s="225"/>
      <c r="C96" s="225"/>
      <c r="D96" s="228"/>
      <c r="E96" s="230" t="s">
        <v>1857</v>
      </c>
      <c r="F96" s="225"/>
      <c r="G96" s="231">
        <f>SUM(G94:G95)</f>
        <v>2</v>
      </c>
      <c r="H96" s="231">
        <f>SUM(H94:H95)</f>
        <v>81000000</v>
      </c>
      <c r="I96" s="231">
        <f>SUM(I94:I95)</f>
        <v>79052036</v>
      </c>
      <c r="J96" s="231">
        <f>SUM(J94:J95)</f>
        <v>79052036</v>
      </c>
      <c r="K96" s="231">
        <f>SUM(K94:K95)</f>
        <v>2</v>
      </c>
      <c r="L96" s="242">
        <f>+N96/H96</f>
        <v>100</v>
      </c>
      <c r="M96" s="232">
        <f>+J96/H96*100</f>
        <v>97.595106172839508</v>
      </c>
      <c r="N96" s="234">
        <f>SUM(N94:N95)</f>
        <v>8100000000</v>
      </c>
      <c r="O96" s="219" t="s">
        <v>2511</v>
      </c>
    </row>
    <row r="97" spans="1:15" ht="17" thickTop="1" thickBot="1">
      <c r="A97" s="224" t="s">
        <v>2118</v>
      </c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O97" s="219" t="s">
        <v>2511</v>
      </c>
    </row>
    <row r="98" spans="1:15" ht="17" thickTop="1" thickBot="1">
      <c r="A98" s="225">
        <v>73</v>
      </c>
      <c r="B98" s="225"/>
      <c r="C98" s="225" t="s">
        <v>2119</v>
      </c>
      <c r="D98" s="228" t="s">
        <v>2120</v>
      </c>
      <c r="E98" s="225" t="s">
        <v>2121</v>
      </c>
      <c r="F98" s="225"/>
      <c r="G98" s="226">
        <v>1</v>
      </c>
      <c r="H98" s="226">
        <v>15000000</v>
      </c>
      <c r="I98" s="226">
        <v>14983763</v>
      </c>
      <c r="J98" s="226">
        <v>4280862</v>
      </c>
      <c r="K98" s="225">
        <v>0.62</v>
      </c>
      <c r="L98" s="225">
        <v>62.31</v>
      </c>
      <c r="M98" s="229">
        <f>+J98/H98*100</f>
        <v>28.539079999999998</v>
      </c>
      <c r="N98" s="221">
        <f>+L98*H98</f>
        <v>934650000</v>
      </c>
      <c r="O98" s="219" t="s">
        <v>2511</v>
      </c>
    </row>
    <row r="99" spans="1:15" ht="17" thickTop="1" thickBot="1">
      <c r="A99" s="225">
        <v>74</v>
      </c>
      <c r="B99" s="225"/>
      <c r="C99" s="225" t="s">
        <v>2122</v>
      </c>
      <c r="D99" s="228" t="s">
        <v>2083</v>
      </c>
      <c r="E99" s="225" t="s">
        <v>2123</v>
      </c>
      <c r="F99" s="225"/>
      <c r="G99" s="226">
        <v>1</v>
      </c>
      <c r="H99" s="226">
        <v>150000000</v>
      </c>
      <c r="I99" s="226">
        <v>148589674</v>
      </c>
      <c r="J99" s="226">
        <v>59297688</v>
      </c>
      <c r="K99" s="225">
        <v>0.62</v>
      </c>
      <c r="L99" s="225">
        <v>62.31</v>
      </c>
      <c r="M99" s="229">
        <f>+J99/H99*100</f>
        <v>39.531791999999996</v>
      </c>
      <c r="N99" s="221">
        <f>+L99*H99</f>
        <v>9346500000</v>
      </c>
      <c r="O99" s="219" t="s">
        <v>2511</v>
      </c>
    </row>
    <row r="100" spans="1:15" ht="17" thickTop="1" thickBot="1">
      <c r="A100" s="225"/>
      <c r="B100" s="225"/>
      <c r="C100" s="225"/>
      <c r="D100" s="225"/>
      <c r="E100" s="230" t="s">
        <v>136</v>
      </c>
      <c r="F100" s="225"/>
      <c r="G100" s="231">
        <f>SUM(G98:G99)</f>
        <v>2</v>
      </c>
      <c r="H100" s="231">
        <f>SUM(H98:H99)</f>
        <v>165000000</v>
      </c>
      <c r="I100" s="231">
        <f>SUM(I98:I99)</f>
        <v>163573437</v>
      </c>
      <c r="J100" s="231">
        <f>SUM(J98:J99)</f>
        <v>63578550</v>
      </c>
      <c r="K100" s="231">
        <f>SUM(K98:K99)</f>
        <v>1.24</v>
      </c>
      <c r="L100" s="242">
        <f>+N100/H100</f>
        <v>62.31</v>
      </c>
      <c r="M100" s="232">
        <f>+J100/H100*100</f>
        <v>38.532454545454549</v>
      </c>
      <c r="N100" s="234">
        <f>SUM(N98:N99)</f>
        <v>10281150000</v>
      </c>
      <c r="O100" s="219" t="s">
        <v>2511</v>
      </c>
    </row>
    <row r="101" spans="1:15" ht="17" thickTop="1" thickBot="1">
      <c r="A101" s="224" t="s">
        <v>2124</v>
      </c>
      <c r="B101" s="224"/>
      <c r="C101" s="224"/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O101" s="219" t="s">
        <v>2511</v>
      </c>
    </row>
    <row r="102" spans="1:15" ht="17" thickTop="1" thickBot="1">
      <c r="A102" s="225">
        <v>75</v>
      </c>
      <c r="B102" s="225"/>
      <c r="C102" s="225" t="s">
        <v>2125</v>
      </c>
      <c r="D102" s="225" t="s">
        <v>1917</v>
      </c>
      <c r="E102" s="225" t="s">
        <v>2126</v>
      </c>
      <c r="F102" s="225"/>
      <c r="G102" s="226">
        <v>1</v>
      </c>
      <c r="H102" s="226">
        <v>3000000</v>
      </c>
      <c r="I102" s="226">
        <v>3000000</v>
      </c>
      <c r="J102" s="226">
        <v>3000000</v>
      </c>
      <c r="K102" s="226">
        <v>1</v>
      </c>
      <c r="L102" s="225">
        <v>100</v>
      </c>
      <c r="M102" s="229">
        <f>+J102/H102*100</f>
        <v>100</v>
      </c>
      <c r="N102" s="221">
        <f>+L102*H102</f>
        <v>300000000</v>
      </c>
      <c r="O102" s="219" t="s">
        <v>2511</v>
      </c>
    </row>
    <row r="103" spans="1:15" ht="17" thickTop="1" thickBot="1">
      <c r="A103" s="225"/>
      <c r="B103" s="225"/>
      <c r="C103" s="225"/>
      <c r="D103" s="225"/>
      <c r="E103" s="230" t="s">
        <v>115</v>
      </c>
      <c r="F103" s="225"/>
      <c r="G103" s="231">
        <f>SUM(G102)</f>
        <v>1</v>
      </c>
      <c r="H103" s="231">
        <f>SUM(H102)</f>
        <v>3000000</v>
      </c>
      <c r="I103" s="231">
        <f>SUM(I102)</f>
        <v>3000000</v>
      </c>
      <c r="J103" s="231">
        <f>SUM(J102)</f>
        <v>3000000</v>
      </c>
      <c r="K103" s="231">
        <f>SUM(K102)</f>
        <v>1</v>
      </c>
      <c r="L103" s="242">
        <f>+N103/H103</f>
        <v>100</v>
      </c>
      <c r="M103" s="232">
        <f>+J103/H103*100</f>
        <v>100</v>
      </c>
      <c r="N103" s="234">
        <f>SUM(N102)</f>
        <v>300000000</v>
      </c>
      <c r="O103" s="219" t="s">
        <v>2511</v>
      </c>
    </row>
    <row r="104" spans="1:15" ht="17" thickTop="1" thickBot="1">
      <c r="A104" s="224" t="s">
        <v>1562</v>
      </c>
      <c r="B104" s="224"/>
      <c r="C104" s="224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N104" s="234"/>
      <c r="O104" s="219" t="s">
        <v>2511</v>
      </c>
    </row>
    <row r="105" spans="1:15" ht="17" thickTop="1" thickBot="1">
      <c r="A105" s="225"/>
      <c r="B105" s="225"/>
      <c r="C105" s="225" t="s">
        <v>2127</v>
      </c>
      <c r="D105" s="225" t="s">
        <v>2128</v>
      </c>
      <c r="E105" s="225" t="s">
        <v>2129</v>
      </c>
      <c r="F105" s="225"/>
      <c r="G105" s="226">
        <v>1</v>
      </c>
      <c r="H105" s="226">
        <v>300000000</v>
      </c>
      <c r="I105" s="226">
        <v>299984094</v>
      </c>
      <c r="J105" s="226">
        <v>299984094</v>
      </c>
      <c r="K105" s="226">
        <v>0.18</v>
      </c>
      <c r="L105" s="225">
        <v>18</v>
      </c>
      <c r="M105" s="229">
        <f>+J105/H105*100</f>
        <v>99.994698</v>
      </c>
      <c r="N105" s="221">
        <f>+L105*H105</f>
        <v>5400000000</v>
      </c>
      <c r="O105" s="219" t="s">
        <v>2511</v>
      </c>
    </row>
    <row r="106" spans="1:15" ht="17" thickTop="1" thickBot="1">
      <c r="A106" s="225"/>
      <c r="B106" s="225"/>
      <c r="C106" s="225"/>
      <c r="D106" s="225"/>
      <c r="E106" s="230"/>
      <c r="F106" s="225"/>
      <c r="G106" s="231">
        <f>SUM(G105)</f>
        <v>1</v>
      </c>
      <c r="H106" s="231">
        <f>SUM(H105)</f>
        <v>300000000</v>
      </c>
      <c r="I106" s="231">
        <f>SUM(I105)</f>
        <v>299984094</v>
      </c>
      <c r="J106" s="231">
        <f>SUM(J105)</f>
        <v>299984094</v>
      </c>
      <c r="K106" s="231">
        <f>SUM(K105)</f>
        <v>0.18</v>
      </c>
      <c r="L106" s="242">
        <f>+N106/H106</f>
        <v>18</v>
      </c>
      <c r="M106" s="232">
        <f>+J106/H106*100</f>
        <v>99.994698</v>
      </c>
      <c r="N106" s="234">
        <f>SUM(N105)</f>
        <v>5400000000</v>
      </c>
      <c r="O106" s="219" t="s">
        <v>2511</v>
      </c>
    </row>
    <row r="107" spans="1:15" ht="17" thickTop="1" thickBot="1">
      <c r="A107" s="224" t="s">
        <v>1214</v>
      </c>
      <c r="B107" s="224"/>
      <c r="C107" s="224"/>
      <c r="D107" s="224"/>
      <c r="E107" s="224"/>
      <c r="F107" s="224"/>
      <c r="G107" s="224"/>
      <c r="H107" s="224"/>
      <c r="I107" s="224"/>
      <c r="J107" s="224"/>
      <c r="K107" s="224"/>
      <c r="L107" s="224"/>
      <c r="M107" s="224"/>
      <c r="O107" s="219" t="s">
        <v>2511</v>
      </c>
    </row>
    <row r="108" spans="1:15" ht="17" thickTop="1" thickBot="1">
      <c r="A108" s="112">
        <v>76</v>
      </c>
      <c r="B108" s="225"/>
      <c r="C108" s="225" t="s">
        <v>2130</v>
      </c>
      <c r="D108" s="228" t="s">
        <v>2131</v>
      </c>
      <c r="E108" s="225" t="s">
        <v>2132</v>
      </c>
      <c r="F108" s="225"/>
      <c r="G108" s="226">
        <v>1</v>
      </c>
      <c r="H108" s="226">
        <v>50000000</v>
      </c>
      <c r="I108" s="226">
        <v>49030986</v>
      </c>
      <c r="J108" s="226">
        <v>49030986</v>
      </c>
      <c r="K108" s="225">
        <v>0.92</v>
      </c>
      <c r="L108" s="225">
        <v>92</v>
      </c>
      <c r="M108" s="229">
        <f>+J108/H108*100</f>
        <v>98.061971999999997</v>
      </c>
      <c r="N108" s="221">
        <f t="shared" ref="N108:N113" si="6">+L108*H108</f>
        <v>4600000000</v>
      </c>
      <c r="O108" s="219" t="s">
        <v>2511</v>
      </c>
    </row>
    <row r="109" spans="1:15" ht="17" thickTop="1" thickBot="1">
      <c r="A109" s="225">
        <v>77</v>
      </c>
      <c r="B109" s="225"/>
      <c r="C109" s="225" t="s">
        <v>2133</v>
      </c>
      <c r="D109" s="225" t="s">
        <v>2134</v>
      </c>
      <c r="E109" s="225" t="s">
        <v>2135</v>
      </c>
      <c r="F109" s="225"/>
      <c r="G109" s="226">
        <v>1</v>
      </c>
      <c r="H109" s="226">
        <v>4700000</v>
      </c>
      <c r="I109" s="226">
        <v>4700000</v>
      </c>
      <c r="J109" s="226">
        <v>4700000</v>
      </c>
      <c r="K109" s="226">
        <v>1</v>
      </c>
      <c r="L109" s="225">
        <v>100</v>
      </c>
      <c r="M109" s="229">
        <f t="shared" ref="M109:M114" si="7">+J109/H109*100</f>
        <v>100</v>
      </c>
      <c r="N109" s="221">
        <f t="shared" si="6"/>
        <v>470000000</v>
      </c>
      <c r="O109" s="219" t="s">
        <v>2511</v>
      </c>
    </row>
    <row r="110" spans="1:15" ht="17" thickTop="1" thickBot="1">
      <c r="A110" s="225">
        <v>78</v>
      </c>
      <c r="B110" s="112"/>
      <c r="C110" s="112" t="s">
        <v>2136</v>
      </c>
      <c r="D110" s="112" t="s">
        <v>2137</v>
      </c>
      <c r="E110" s="112" t="s">
        <v>2138</v>
      </c>
      <c r="F110" s="112"/>
      <c r="G110" s="112">
        <v>1</v>
      </c>
      <c r="H110" s="226">
        <v>4800000</v>
      </c>
      <c r="I110" s="226">
        <v>4800000</v>
      </c>
      <c r="J110" s="226">
        <v>4800000</v>
      </c>
      <c r="K110" s="112">
        <v>1</v>
      </c>
      <c r="L110" s="112">
        <v>100</v>
      </c>
      <c r="M110" s="229">
        <f t="shared" si="7"/>
        <v>100</v>
      </c>
      <c r="N110" s="221">
        <f t="shared" si="6"/>
        <v>480000000</v>
      </c>
      <c r="O110" s="219" t="s">
        <v>2511</v>
      </c>
    </row>
    <row r="111" spans="1:15" ht="17" thickTop="1" thickBot="1">
      <c r="A111" s="225">
        <v>79</v>
      </c>
      <c r="B111" s="112"/>
      <c r="C111" s="225" t="s">
        <v>2139</v>
      </c>
      <c r="D111" s="247" t="s">
        <v>2140</v>
      </c>
      <c r="E111" s="225" t="s">
        <v>2141</v>
      </c>
      <c r="F111" s="112"/>
      <c r="G111" s="226">
        <v>1</v>
      </c>
      <c r="H111" s="226">
        <v>4800000</v>
      </c>
      <c r="I111" s="226">
        <v>4800000</v>
      </c>
      <c r="J111" s="226">
        <v>4800000</v>
      </c>
      <c r="K111" s="225">
        <v>100</v>
      </c>
      <c r="L111" s="225">
        <v>100</v>
      </c>
      <c r="M111" s="229">
        <f t="shared" si="7"/>
        <v>100</v>
      </c>
      <c r="N111" s="221">
        <f t="shared" si="6"/>
        <v>480000000</v>
      </c>
      <c r="O111" s="219" t="s">
        <v>2511</v>
      </c>
    </row>
    <row r="112" spans="1:15" ht="17" thickTop="1" thickBot="1">
      <c r="A112" s="225">
        <v>80</v>
      </c>
      <c r="B112" s="225"/>
      <c r="C112" s="225" t="s">
        <v>2142</v>
      </c>
      <c r="D112" s="228" t="s">
        <v>2143</v>
      </c>
      <c r="E112" s="225" t="s">
        <v>2144</v>
      </c>
      <c r="F112" s="225"/>
      <c r="G112" s="226">
        <v>1</v>
      </c>
      <c r="H112" s="226">
        <v>15000000</v>
      </c>
      <c r="I112" s="226">
        <v>14500000</v>
      </c>
      <c r="J112" s="226">
        <v>14500000</v>
      </c>
      <c r="K112" s="225">
        <v>1</v>
      </c>
      <c r="L112" s="225">
        <v>100</v>
      </c>
      <c r="M112" s="229">
        <f t="shared" si="7"/>
        <v>96.666666666666671</v>
      </c>
      <c r="N112" s="221">
        <f t="shared" si="6"/>
        <v>1500000000</v>
      </c>
      <c r="O112" s="219" t="s">
        <v>2511</v>
      </c>
    </row>
    <row r="113" spans="1:15" ht="17" thickTop="1" thickBot="1">
      <c r="A113" s="225">
        <v>81</v>
      </c>
      <c r="B113" s="225"/>
      <c r="C113" s="225" t="s">
        <v>2145</v>
      </c>
      <c r="D113" s="228" t="s">
        <v>2146</v>
      </c>
      <c r="E113" s="225" t="s">
        <v>2147</v>
      </c>
      <c r="F113" s="225"/>
      <c r="G113" s="226">
        <v>1</v>
      </c>
      <c r="H113" s="226">
        <v>50000000</v>
      </c>
      <c r="I113" s="226">
        <v>49500000</v>
      </c>
      <c r="J113" s="226">
        <v>49500000</v>
      </c>
      <c r="K113" s="225">
        <v>0.76</v>
      </c>
      <c r="L113" s="225">
        <v>76.88</v>
      </c>
      <c r="M113" s="229">
        <f t="shared" si="7"/>
        <v>99</v>
      </c>
      <c r="N113" s="221">
        <f t="shared" si="6"/>
        <v>3844000000</v>
      </c>
      <c r="O113" s="219" t="s">
        <v>2511</v>
      </c>
    </row>
    <row r="114" spans="1:15" ht="17" thickTop="1" thickBot="1">
      <c r="A114" s="225"/>
      <c r="B114" s="225"/>
      <c r="C114" s="225"/>
      <c r="D114" s="228"/>
      <c r="E114" s="230" t="s">
        <v>75</v>
      </c>
      <c r="F114" s="225"/>
      <c r="G114" s="231">
        <f>SUM(G108:G113)</f>
        <v>6</v>
      </c>
      <c r="H114" s="231">
        <f>SUM(H108:H113)</f>
        <v>129300000</v>
      </c>
      <c r="I114" s="231">
        <f>SUM(I108:I113)</f>
        <v>127330986</v>
      </c>
      <c r="J114" s="231">
        <f>SUM(J108:J113)</f>
        <v>127330986</v>
      </c>
      <c r="K114" s="231">
        <f>SUM(K108:K113)</f>
        <v>104.68</v>
      </c>
      <c r="L114" s="242">
        <f>+N114/H114</f>
        <v>87.965970610982211</v>
      </c>
      <c r="M114" s="232">
        <f t="shared" si="7"/>
        <v>98.477174013921115</v>
      </c>
      <c r="N114" s="234">
        <f>SUM(N108:N113)</f>
        <v>11374000000</v>
      </c>
      <c r="O114" s="219" t="s">
        <v>2511</v>
      </c>
    </row>
    <row r="115" spans="1:15" ht="17" thickTop="1" thickBot="1">
      <c r="A115" s="224" t="s">
        <v>1240</v>
      </c>
      <c r="B115" s="224"/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O115" s="219" t="s">
        <v>2511</v>
      </c>
    </row>
    <row r="116" spans="1:15" ht="17" thickTop="1" thickBot="1">
      <c r="A116" s="225">
        <v>82</v>
      </c>
      <c r="B116" s="225"/>
      <c r="C116" s="225" t="s">
        <v>2148</v>
      </c>
      <c r="D116" s="228" t="s">
        <v>2149</v>
      </c>
      <c r="E116" s="225" t="s">
        <v>2150</v>
      </c>
      <c r="F116" s="225"/>
      <c r="G116" s="226">
        <v>1</v>
      </c>
      <c r="H116" s="226">
        <v>600000</v>
      </c>
      <c r="I116" s="226">
        <v>600000</v>
      </c>
      <c r="J116" s="226">
        <v>600000</v>
      </c>
      <c r="K116" s="225">
        <v>1</v>
      </c>
      <c r="L116" s="225">
        <v>100</v>
      </c>
      <c r="M116" s="229">
        <f>+J116/H116*100</f>
        <v>100</v>
      </c>
      <c r="N116" s="221">
        <f>+L116*H116</f>
        <v>60000000</v>
      </c>
      <c r="O116" s="219" t="s">
        <v>2511</v>
      </c>
    </row>
    <row r="117" spans="1:15" ht="17" thickTop="1" thickBot="1">
      <c r="A117" s="225">
        <v>83</v>
      </c>
      <c r="B117" s="225"/>
      <c r="C117" s="225" t="s">
        <v>2151</v>
      </c>
      <c r="D117" s="228" t="s">
        <v>1992</v>
      </c>
      <c r="E117" s="225" t="s">
        <v>2152</v>
      </c>
      <c r="F117" s="225"/>
      <c r="G117" s="226">
        <v>1</v>
      </c>
      <c r="H117" s="226">
        <v>5000000</v>
      </c>
      <c r="I117" s="226">
        <v>4990000</v>
      </c>
      <c r="J117" s="226">
        <v>4990000</v>
      </c>
      <c r="K117" s="225">
        <v>1</v>
      </c>
      <c r="L117" s="225">
        <v>100</v>
      </c>
      <c r="M117" s="229">
        <f>+J117/H117*100</f>
        <v>99.8</v>
      </c>
      <c r="N117" s="221">
        <f>+L117*H117</f>
        <v>500000000</v>
      </c>
      <c r="O117" s="219" t="s">
        <v>2511</v>
      </c>
    </row>
    <row r="118" spans="1:15" ht="17" thickTop="1" thickBot="1">
      <c r="A118" s="225"/>
      <c r="B118" s="225"/>
      <c r="C118" s="225"/>
      <c r="D118" s="228"/>
      <c r="E118" s="230" t="s">
        <v>63</v>
      </c>
      <c r="F118" s="225"/>
      <c r="G118" s="231">
        <f>SUM(G116:G117)</f>
        <v>2</v>
      </c>
      <c r="H118" s="231">
        <f>SUM(H116:H117)</f>
        <v>5600000</v>
      </c>
      <c r="I118" s="231">
        <f>SUM(I116:I117)</f>
        <v>5590000</v>
      </c>
      <c r="J118" s="231">
        <f>SUM(J116:J117)</f>
        <v>5590000</v>
      </c>
      <c r="K118" s="231">
        <f>SUM(K116:K117)</f>
        <v>2</v>
      </c>
      <c r="L118" s="242">
        <f>+N118/H118</f>
        <v>100</v>
      </c>
      <c r="M118" s="232">
        <f>+J118/H118*100</f>
        <v>99.821428571428569</v>
      </c>
      <c r="N118" s="234">
        <f>SUM(N116:N117)</f>
        <v>560000000</v>
      </c>
      <c r="O118" s="219" t="s">
        <v>2511</v>
      </c>
    </row>
    <row r="119" spans="1:15" ht="17" thickTop="1" thickBot="1">
      <c r="A119" s="225"/>
      <c r="B119" s="225"/>
      <c r="C119" s="225"/>
      <c r="D119" s="228"/>
      <c r="E119" s="230" t="s">
        <v>2153</v>
      </c>
      <c r="F119" s="225"/>
      <c r="G119" s="240">
        <f>+G6+G9+G39+G42+G47+G72+G76+G79+G89+G92+G96+G100+G103+G114+G118+G106</f>
        <v>1156</v>
      </c>
      <c r="H119" s="240">
        <f>+H6+H9+H39+H42+H47+H72+H76+H79+H89+H92+H96+H100+H103+H114+H118+H106</f>
        <v>1231546000</v>
      </c>
      <c r="I119" s="240">
        <f>+I6+I9+I39+I42+I47+I72+I76+I79+I89+I92+I96+I100+I103+I114+I118+I106</f>
        <v>1200764095</v>
      </c>
      <c r="J119" s="240">
        <f>+J6+J9+J39+J42+J47+J72+J76+J79+J89+J92+J96+J100+J103+J114+J118+J106</f>
        <v>984500477</v>
      </c>
      <c r="K119" s="240">
        <f>+K6+K9+K39+K42+K47+K72+K76+K79+K89+K92+K96+K100+K103+K114+K118+K106</f>
        <v>1252.47</v>
      </c>
      <c r="L119" s="232">
        <f>+N119/H119</f>
        <v>72.596965440186565</v>
      </c>
      <c r="M119" s="232">
        <f>+J119/H119*100</f>
        <v>79.9402114902732</v>
      </c>
      <c r="N119" s="254">
        <f>+N6+N9+N39+N42+N47+N72+N76+N79+N89+N92+N96+N100+N103+N114+N118+N106</f>
        <v>89406502400</v>
      </c>
      <c r="O119" s="219" t="s">
        <v>2511</v>
      </c>
    </row>
    <row r="120" spans="1:15" ht="13" thickTop="1"/>
    <row r="121" spans="1:15">
      <c r="D121" s="253"/>
      <c r="F121" s="250"/>
      <c r="G121" s="250"/>
    </row>
  </sheetData>
  <pageMargins left="0" right="0" top="0" bottom="0.98425196850393704" header="0.511811023622047" footer="0.511811023622047"/>
  <pageSetup paperSize="9" scale="83" fitToHeight="3" orientation="portrait" verticalDpi="200"/>
  <headerFooter alignWithMargins="0">
    <oddFooter>&amp;L&amp;"Courier New,Italique"&amp;8
&amp;C&amp;"Courier New,Italique"Page &amp;P de &amp;N&amp;R&amp;"Courier New,Italique"&amp;D  &amp;T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Snapshot of FY2010 Budget NW</vt:lpstr>
      <vt:lpstr>FY2010</vt:lpstr>
      <vt:lpstr>PIB-Regional</vt:lpstr>
      <vt:lpstr>PIB-Mezam</vt:lpstr>
      <vt:lpstr>PIB-Ngoketunjia</vt:lpstr>
      <vt:lpstr>PIB-Boyo</vt:lpstr>
      <vt:lpstr>PIB-Bui</vt:lpstr>
      <vt:lpstr>PIB-Momo</vt:lpstr>
      <vt:lpstr>PIB-Menchum</vt:lpstr>
      <vt:lpstr>PIB-Donga Mantung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</dc:creator>
  <cp:lastModifiedBy>Friedrich Lindenberg</cp:lastModifiedBy>
  <cp:lastPrinted>2011-03-03T08:04:57Z</cp:lastPrinted>
  <dcterms:created xsi:type="dcterms:W3CDTF">2010-08-14T12:36:25Z</dcterms:created>
  <dcterms:modified xsi:type="dcterms:W3CDTF">2012-05-24T15:17:54Z</dcterms:modified>
</cp:coreProperties>
</file>