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11" i="1" l="1"/>
  <c r="N912" i="1"/>
  <c r="N913" i="1"/>
  <c r="N915" i="1"/>
  <c r="N916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6" i="1"/>
  <c r="N957" i="1"/>
  <c r="N958" i="1"/>
  <c r="N960" i="1"/>
  <c r="N961" i="1"/>
  <c r="N962" i="1"/>
  <c r="N963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3" i="1"/>
  <c r="N994" i="1"/>
  <c r="N996" i="1"/>
  <c r="N997" i="1"/>
  <c r="N998" i="1"/>
  <c r="N999" i="1"/>
  <c r="N1000" i="1"/>
  <c r="N1001" i="1"/>
  <c r="N1002" i="1"/>
  <c r="N1003" i="1"/>
  <c r="N1004" i="1"/>
  <c r="N1005" i="1"/>
  <c r="N1007" i="1"/>
  <c r="N1008" i="1"/>
  <c r="N1009" i="1"/>
  <c r="N1010" i="1"/>
  <c r="N1011" i="1"/>
  <c r="N1013" i="1"/>
  <c r="N1014" i="1"/>
  <c r="N1015" i="1"/>
  <c r="N1016" i="1"/>
  <c r="N1018" i="1"/>
  <c r="N1019" i="1"/>
  <c r="N1020" i="1"/>
  <c r="N1021" i="1"/>
  <c r="N1026" i="1"/>
  <c r="N1027" i="1"/>
  <c r="N1028" i="1"/>
  <c r="N1029" i="1"/>
  <c r="N1030" i="1"/>
  <c r="N1032" i="1"/>
  <c r="N1033" i="1"/>
  <c r="N1034" i="1"/>
  <c r="N1023" i="1"/>
  <c r="N1024" i="1"/>
  <c r="N1035" i="1"/>
  <c r="J913" i="1"/>
  <c r="J916" i="1"/>
  <c r="J954" i="1"/>
  <c r="J958" i="1"/>
  <c r="J963" i="1"/>
  <c r="J991" i="1"/>
  <c r="J1005" i="1"/>
  <c r="J1011" i="1"/>
  <c r="J1016" i="1"/>
  <c r="J1021" i="1"/>
  <c r="J1030" i="1"/>
  <c r="J1034" i="1"/>
  <c r="J1024" i="1"/>
  <c r="J1035" i="1"/>
  <c r="H913" i="1"/>
  <c r="H916" i="1"/>
  <c r="H954" i="1"/>
  <c r="H958" i="1"/>
  <c r="H963" i="1"/>
  <c r="H991" i="1"/>
  <c r="H994" i="1"/>
  <c r="H1005" i="1"/>
  <c r="H1011" i="1"/>
  <c r="H1016" i="1"/>
  <c r="H1021" i="1"/>
  <c r="H1030" i="1"/>
  <c r="H1034" i="1"/>
  <c r="H1024" i="1"/>
  <c r="H1035" i="1"/>
  <c r="M1035" i="1"/>
  <c r="L1035" i="1"/>
  <c r="K913" i="1"/>
  <c r="K916" i="1"/>
  <c r="K954" i="1"/>
  <c r="K958" i="1"/>
  <c r="K963" i="1"/>
  <c r="K991" i="1"/>
  <c r="K994" i="1"/>
  <c r="K1005" i="1"/>
  <c r="K1011" i="1"/>
  <c r="K1016" i="1"/>
  <c r="K1021" i="1"/>
  <c r="K1030" i="1"/>
  <c r="K1034" i="1"/>
  <c r="K1024" i="1"/>
  <c r="K1035" i="1"/>
  <c r="I913" i="1"/>
  <c r="I916" i="1"/>
  <c r="I954" i="1"/>
  <c r="I958" i="1"/>
  <c r="I963" i="1"/>
  <c r="I991" i="1"/>
  <c r="I1005" i="1"/>
  <c r="I1011" i="1"/>
  <c r="I1016" i="1"/>
  <c r="I1021" i="1"/>
  <c r="I1030" i="1"/>
  <c r="I1034" i="1"/>
  <c r="I1024" i="1"/>
  <c r="I1035" i="1"/>
  <c r="G913" i="1"/>
  <c r="G916" i="1"/>
  <c r="G954" i="1"/>
  <c r="G958" i="1"/>
  <c r="G963" i="1"/>
  <c r="G991" i="1"/>
  <c r="G994" i="1"/>
  <c r="G1005" i="1"/>
  <c r="G1011" i="1"/>
  <c r="G1016" i="1"/>
  <c r="G1021" i="1"/>
  <c r="G1030" i="1"/>
  <c r="G1034" i="1"/>
  <c r="G1024" i="1"/>
  <c r="G1035" i="1"/>
  <c r="M1034" i="1"/>
  <c r="L1034" i="1"/>
  <c r="M1033" i="1"/>
  <c r="M1032" i="1"/>
  <c r="M1030" i="1"/>
  <c r="L1030" i="1"/>
  <c r="M1029" i="1"/>
  <c r="M1028" i="1"/>
  <c r="M1027" i="1"/>
  <c r="M1026" i="1"/>
  <c r="M1024" i="1"/>
  <c r="L1024" i="1"/>
  <c r="M1023" i="1"/>
  <c r="M1021" i="1"/>
  <c r="L1021" i="1"/>
  <c r="M1020" i="1"/>
  <c r="M1019" i="1"/>
  <c r="M1018" i="1"/>
  <c r="M1016" i="1"/>
  <c r="L1016" i="1"/>
  <c r="M1015" i="1"/>
  <c r="M1014" i="1"/>
  <c r="M1013" i="1"/>
  <c r="M1011" i="1"/>
  <c r="L1011" i="1"/>
  <c r="M1010" i="1"/>
  <c r="M1009" i="1"/>
  <c r="M1008" i="1"/>
  <c r="M1007" i="1"/>
  <c r="M1005" i="1"/>
  <c r="L1005" i="1"/>
  <c r="M1004" i="1"/>
  <c r="M1003" i="1"/>
  <c r="A996" i="1"/>
  <c r="A997" i="1"/>
  <c r="A998" i="1"/>
  <c r="A999" i="1"/>
  <c r="A1000" i="1"/>
  <c r="A1001" i="1"/>
  <c r="A1002" i="1"/>
  <c r="A1003" i="1"/>
  <c r="M1002" i="1"/>
  <c r="M1001" i="1"/>
  <c r="M1000" i="1"/>
  <c r="M999" i="1"/>
  <c r="M998" i="1"/>
  <c r="M997" i="1"/>
  <c r="M996" i="1"/>
  <c r="M994" i="1"/>
  <c r="L994" i="1"/>
  <c r="M993" i="1"/>
  <c r="M991" i="1"/>
  <c r="L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A962" i="1"/>
  <c r="A965" i="1"/>
  <c r="A966" i="1"/>
  <c r="A967" i="1"/>
  <c r="M966" i="1"/>
  <c r="M965" i="1"/>
  <c r="M963" i="1"/>
  <c r="L963" i="1"/>
  <c r="M962" i="1"/>
  <c r="M961" i="1"/>
  <c r="M960" i="1"/>
  <c r="M958" i="1"/>
  <c r="L958" i="1"/>
  <c r="M957" i="1"/>
  <c r="M956" i="1"/>
  <c r="M954" i="1"/>
  <c r="L954" i="1"/>
  <c r="M953" i="1"/>
  <c r="M952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6" i="1"/>
  <c r="L916" i="1"/>
  <c r="M915" i="1"/>
  <c r="M913" i="1"/>
  <c r="L913" i="1"/>
  <c r="M912" i="1"/>
  <c r="M911" i="1"/>
  <c r="N794" i="1"/>
  <c r="N795" i="1"/>
  <c r="N796" i="1"/>
  <c r="N798" i="1"/>
  <c r="N799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1" i="1"/>
  <c r="N832" i="1"/>
  <c r="N834" i="1"/>
  <c r="N835" i="1"/>
  <c r="N836" i="1"/>
  <c r="N837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4" i="1"/>
  <c r="N865" i="1"/>
  <c r="N866" i="1"/>
  <c r="N868" i="1"/>
  <c r="N869" i="1"/>
  <c r="N871" i="1"/>
  <c r="N872" i="1"/>
  <c r="N873" i="1"/>
  <c r="N874" i="1"/>
  <c r="N875" i="1"/>
  <c r="N876" i="1"/>
  <c r="N877" i="1"/>
  <c r="N878" i="1"/>
  <c r="N879" i="1"/>
  <c r="N881" i="1"/>
  <c r="N882" i="1"/>
  <c r="N884" i="1"/>
  <c r="N885" i="1"/>
  <c r="N886" i="1"/>
  <c r="N888" i="1"/>
  <c r="N889" i="1"/>
  <c r="N890" i="1"/>
  <c r="N892" i="1"/>
  <c r="N893" i="1"/>
  <c r="N898" i="1"/>
  <c r="N899" i="1"/>
  <c r="N900" i="1"/>
  <c r="N901" i="1"/>
  <c r="N902" i="1"/>
  <c r="N903" i="1"/>
  <c r="N904" i="1"/>
  <c r="N906" i="1"/>
  <c r="N907" i="1"/>
  <c r="N908" i="1"/>
  <c r="N895" i="1"/>
  <c r="N896" i="1"/>
  <c r="N909" i="1"/>
  <c r="J796" i="1"/>
  <c r="J799" i="1"/>
  <c r="J829" i="1"/>
  <c r="J832" i="1"/>
  <c r="J837" i="1"/>
  <c r="J862" i="1"/>
  <c r="J866" i="1"/>
  <c r="J869" i="1"/>
  <c r="J879" i="1"/>
  <c r="J882" i="1"/>
  <c r="J886" i="1"/>
  <c r="J890" i="1"/>
  <c r="J893" i="1"/>
  <c r="J904" i="1"/>
  <c r="J908" i="1"/>
  <c r="J896" i="1"/>
  <c r="J909" i="1"/>
  <c r="H796" i="1"/>
  <c r="H799" i="1"/>
  <c r="H829" i="1"/>
  <c r="H832" i="1"/>
  <c r="H837" i="1"/>
  <c r="H862" i="1"/>
  <c r="H866" i="1"/>
  <c r="H869" i="1"/>
  <c r="H879" i="1"/>
  <c r="H882" i="1"/>
  <c r="H886" i="1"/>
  <c r="H890" i="1"/>
  <c r="H893" i="1"/>
  <c r="H904" i="1"/>
  <c r="H908" i="1"/>
  <c r="H896" i="1"/>
  <c r="H909" i="1"/>
  <c r="M909" i="1"/>
  <c r="L909" i="1"/>
  <c r="K796" i="1"/>
  <c r="K799" i="1"/>
  <c r="K829" i="1"/>
  <c r="K832" i="1"/>
  <c r="K837" i="1"/>
  <c r="K862" i="1"/>
  <c r="K866" i="1"/>
  <c r="K869" i="1"/>
  <c r="K879" i="1"/>
  <c r="K882" i="1"/>
  <c r="K886" i="1"/>
  <c r="K890" i="1"/>
  <c r="K893" i="1"/>
  <c r="K904" i="1"/>
  <c r="K908" i="1"/>
  <c r="K896" i="1"/>
  <c r="K909" i="1"/>
  <c r="I796" i="1"/>
  <c r="I799" i="1"/>
  <c r="I829" i="1"/>
  <c r="I832" i="1"/>
  <c r="I837" i="1"/>
  <c r="I862" i="1"/>
  <c r="I866" i="1"/>
  <c r="I869" i="1"/>
  <c r="I879" i="1"/>
  <c r="I882" i="1"/>
  <c r="I886" i="1"/>
  <c r="I890" i="1"/>
  <c r="I893" i="1"/>
  <c r="I904" i="1"/>
  <c r="I908" i="1"/>
  <c r="I896" i="1"/>
  <c r="I909" i="1"/>
  <c r="G796" i="1"/>
  <c r="G799" i="1"/>
  <c r="G829" i="1"/>
  <c r="G832" i="1"/>
  <c r="G837" i="1"/>
  <c r="G862" i="1"/>
  <c r="G866" i="1"/>
  <c r="G869" i="1"/>
  <c r="G879" i="1"/>
  <c r="G882" i="1"/>
  <c r="G886" i="1"/>
  <c r="G890" i="1"/>
  <c r="G893" i="1"/>
  <c r="G904" i="1"/>
  <c r="G908" i="1"/>
  <c r="G896" i="1"/>
  <c r="G909" i="1"/>
  <c r="M908" i="1"/>
  <c r="L908" i="1"/>
  <c r="M907" i="1"/>
  <c r="M906" i="1"/>
  <c r="M904" i="1"/>
  <c r="L904" i="1"/>
  <c r="M903" i="1"/>
  <c r="M902" i="1"/>
  <c r="M901" i="1"/>
  <c r="M900" i="1"/>
  <c r="M899" i="1"/>
  <c r="M898" i="1"/>
  <c r="M896" i="1"/>
  <c r="L896" i="1"/>
  <c r="M895" i="1"/>
  <c r="M893" i="1"/>
  <c r="L893" i="1"/>
  <c r="M892" i="1"/>
  <c r="M890" i="1"/>
  <c r="L890" i="1"/>
  <c r="M889" i="1"/>
  <c r="M888" i="1"/>
  <c r="M886" i="1"/>
  <c r="L886" i="1"/>
  <c r="M885" i="1"/>
  <c r="M884" i="1"/>
  <c r="M882" i="1"/>
  <c r="L882" i="1"/>
  <c r="M881" i="1"/>
  <c r="M879" i="1"/>
  <c r="L879" i="1"/>
  <c r="M878" i="1"/>
  <c r="M877" i="1"/>
  <c r="M876" i="1"/>
  <c r="M875" i="1"/>
  <c r="M874" i="1"/>
  <c r="M873" i="1"/>
  <c r="M872" i="1"/>
  <c r="M871" i="1"/>
  <c r="M869" i="1"/>
  <c r="L869" i="1"/>
  <c r="M868" i="1"/>
  <c r="M866" i="1"/>
  <c r="L866" i="1"/>
  <c r="M865" i="1"/>
  <c r="M864" i="1"/>
  <c r="M862" i="1"/>
  <c r="L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7" i="1"/>
  <c r="L837" i="1"/>
  <c r="M836" i="1"/>
  <c r="M835" i="1"/>
  <c r="M834" i="1"/>
  <c r="M832" i="1"/>
  <c r="L832" i="1"/>
  <c r="M831" i="1"/>
  <c r="M829" i="1"/>
  <c r="L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799" i="1"/>
  <c r="L799" i="1"/>
  <c r="M798" i="1"/>
  <c r="M796" i="1"/>
  <c r="L796" i="1"/>
  <c r="M795" i="1"/>
  <c r="M794" i="1"/>
  <c r="N663" i="1"/>
  <c r="N664" i="1"/>
  <c r="N665" i="1"/>
  <c r="N666" i="1"/>
  <c r="N667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4" i="1"/>
  <c r="N715" i="1"/>
  <c r="N716" i="1"/>
  <c r="N717" i="1"/>
  <c r="N719" i="1"/>
  <c r="N720" i="1"/>
  <c r="N721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5" i="1"/>
  <c r="N756" i="1"/>
  <c r="N757" i="1"/>
  <c r="N758" i="1"/>
  <c r="N759" i="1"/>
  <c r="N760" i="1"/>
  <c r="N761" i="1"/>
  <c r="N762" i="1"/>
  <c r="N764" i="1"/>
  <c r="N765" i="1"/>
  <c r="N767" i="1"/>
  <c r="N768" i="1"/>
  <c r="N769" i="1"/>
  <c r="N774" i="1"/>
  <c r="N775" i="1"/>
  <c r="N776" i="1"/>
  <c r="N777" i="1"/>
  <c r="N778" i="1"/>
  <c r="N779" i="1"/>
  <c r="N781" i="1"/>
  <c r="N782" i="1"/>
  <c r="N783" i="1"/>
  <c r="N785" i="1"/>
  <c r="N786" i="1"/>
  <c r="N787" i="1"/>
  <c r="N788" i="1"/>
  <c r="N790" i="1"/>
  <c r="N791" i="1"/>
  <c r="N771" i="1"/>
  <c r="N772" i="1"/>
  <c r="N792" i="1"/>
  <c r="J667" i="1"/>
  <c r="J672" i="1"/>
  <c r="J712" i="1"/>
  <c r="J717" i="1"/>
  <c r="J721" i="1"/>
  <c r="J753" i="1"/>
  <c r="J762" i="1"/>
  <c r="J765" i="1"/>
  <c r="J769" i="1"/>
  <c r="J779" i="1"/>
  <c r="J783" i="1"/>
  <c r="J788" i="1"/>
  <c r="J791" i="1"/>
  <c r="J772" i="1"/>
  <c r="J792" i="1"/>
  <c r="H667" i="1"/>
  <c r="H672" i="1"/>
  <c r="H712" i="1"/>
  <c r="H717" i="1"/>
  <c r="H721" i="1"/>
  <c r="H753" i="1"/>
  <c r="H762" i="1"/>
  <c r="H765" i="1"/>
  <c r="H769" i="1"/>
  <c r="H779" i="1"/>
  <c r="H783" i="1"/>
  <c r="H788" i="1"/>
  <c r="H791" i="1"/>
  <c r="H772" i="1"/>
  <c r="H792" i="1"/>
  <c r="M792" i="1"/>
  <c r="L792" i="1"/>
  <c r="K667" i="1"/>
  <c r="K672" i="1"/>
  <c r="K712" i="1"/>
  <c r="K717" i="1"/>
  <c r="K721" i="1"/>
  <c r="K753" i="1"/>
  <c r="K762" i="1"/>
  <c r="K765" i="1"/>
  <c r="K769" i="1"/>
  <c r="K779" i="1"/>
  <c r="K783" i="1"/>
  <c r="K788" i="1"/>
  <c r="K791" i="1"/>
  <c r="K772" i="1"/>
  <c r="K792" i="1"/>
  <c r="I667" i="1"/>
  <c r="I672" i="1"/>
  <c r="I712" i="1"/>
  <c r="I717" i="1"/>
  <c r="I721" i="1"/>
  <c r="I753" i="1"/>
  <c r="I762" i="1"/>
  <c r="I765" i="1"/>
  <c r="I769" i="1"/>
  <c r="I779" i="1"/>
  <c r="I783" i="1"/>
  <c r="I788" i="1"/>
  <c r="I791" i="1"/>
  <c r="I772" i="1"/>
  <c r="I792" i="1"/>
  <c r="G667" i="1"/>
  <c r="G672" i="1"/>
  <c r="G712" i="1"/>
  <c r="G717" i="1"/>
  <c r="G721" i="1"/>
  <c r="G753" i="1"/>
  <c r="G762" i="1"/>
  <c r="G765" i="1"/>
  <c r="G769" i="1"/>
  <c r="G779" i="1"/>
  <c r="G783" i="1"/>
  <c r="G788" i="1"/>
  <c r="G791" i="1"/>
  <c r="G792" i="1"/>
  <c r="M791" i="1"/>
  <c r="L791" i="1"/>
  <c r="M790" i="1"/>
  <c r="M788" i="1"/>
  <c r="L788" i="1"/>
  <c r="M787" i="1"/>
  <c r="M786" i="1"/>
  <c r="M785" i="1"/>
  <c r="M783" i="1"/>
  <c r="L783" i="1"/>
  <c r="M782" i="1"/>
  <c r="M781" i="1"/>
  <c r="M779" i="1"/>
  <c r="L779" i="1"/>
  <c r="M778" i="1"/>
  <c r="M777" i="1"/>
  <c r="M776" i="1"/>
  <c r="M775" i="1"/>
  <c r="M774" i="1"/>
  <c r="M772" i="1"/>
  <c r="L772" i="1"/>
  <c r="G772" i="1"/>
  <c r="M771" i="1"/>
  <c r="M769" i="1"/>
  <c r="L769" i="1"/>
  <c r="M768" i="1"/>
  <c r="M767" i="1"/>
  <c r="M765" i="1"/>
  <c r="L765" i="1"/>
  <c r="M764" i="1"/>
  <c r="M762" i="1"/>
  <c r="L762" i="1"/>
  <c r="M761" i="1"/>
  <c r="M760" i="1"/>
  <c r="M759" i="1"/>
  <c r="M758" i="1"/>
  <c r="M757" i="1"/>
  <c r="M756" i="1"/>
  <c r="M755" i="1"/>
  <c r="M753" i="1"/>
  <c r="L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1" i="1"/>
  <c r="L721" i="1"/>
  <c r="M720" i="1"/>
  <c r="M719" i="1"/>
  <c r="M717" i="1"/>
  <c r="L717" i="1"/>
  <c r="M716" i="1"/>
  <c r="M715" i="1"/>
  <c r="M714" i="1"/>
  <c r="M712" i="1"/>
  <c r="L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2" i="1"/>
  <c r="L672" i="1"/>
  <c r="M671" i="1"/>
  <c r="M670" i="1"/>
  <c r="M669" i="1"/>
  <c r="M667" i="1"/>
  <c r="L667" i="1"/>
  <c r="M666" i="1"/>
  <c r="M665" i="1"/>
  <c r="M664" i="1"/>
  <c r="M663" i="1"/>
  <c r="N535" i="1"/>
  <c r="N536" i="1"/>
  <c r="N538" i="1"/>
  <c r="N539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80" i="1"/>
  <c r="N581" i="1"/>
  <c r="N583" i="1"/>
  <c r="N584" i="1"/>
  <c r="N585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5" i="1"/>
  <c r="N626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1" i="1"/>
  <c r="N642" i="1"/>
  <c r="N643" i="1"/>
  <c r="N644" i="1"/>
  <c r="N645" i="1"/>
  <c r="N647" i="1"/>
  <c r="N648" i="1"/>
  <c r="N650" i="1"/>
  <c r="N651" i="1"/>
  <c r="N652" i="1"/>
  <c r="N654" i="1"/>
  <c r="N655" i="1"/>
  <c r="N656" i="1"/>
  <c r="N657" i="1"/>
  <c r="N659" i="1"/>
  <c r="N660" i="1"/>
  <c r="N661" i="1"/>
  <c r="J536" i="1"/>
  <c r="J539" i="1"/>
  <c r="J578" i="1"/>
  <c r="J581" i="1"/>
  <c r="J585" i="1"/>
  <c r="J623" i="1"/>
  <c r="J626" i="1"/>
  <c r="J639" i="1"/>
  <c r="J645" i="1"/>
  <c r="J648" i="1"/>
  <c r="J652" i="1"/>
  <c r="J657" i="1"/>
  <c r="J660" i="1"/>
  <c r="J661" i="1"/>
  <c r="H536" i="1"/>
  <c r="H539" i="1"/>
  <c r="H578" i="1"/>
  <c r="H581" i="1"/>
  <c r="H585" i="1"/>
  <c r="H623" i="1"/>
  <c r="H626" i="1"/>
  <c r="H639" i="1"/>
  <c r="H645" i="1"/>
  <c r="H648" i="1"/>
  <c r="H652" i="1"/>
  <c r="H657" i="1"/>
  <c r="H660" i="1"/>
  <c r="H661" i="1"/>
  <c r="M661" i="1"/>
  <c r="L661" i="1"/>
  <c r="K536" i="1"/>
  <c r="K539" i="1"/>
  <c r="K578" i="1"/>
  <c r="K581" i="1"/>
  <c r="K585" i="1"/>
  <c r="K623" i="1"/>
  <c r="K626" i="1"/>
  <c r="K639" i="1"/>
  <c r="K645" i="1"/>
  <c r="K648" i="1"/>
  <c r="K652" i="1"/>
  <c r="K657" i="1"/>
  <c r="K660" i="1"/>
  <c r="K661" i="1"/>
  <c r="I536" i="1"/>
  <c r="I539" i="1"/>
  <c r="I578" i="1"/>
  <c r="I581" i="1"/>
  <c r="I585" i="1"/>
  <c r="I623" i="1"/>
  <c r="I626" i="1"/>
  <c r="I639" i="1"/>
  <c r="I645" i="1"/>
  <c r="I648" i="1"/>
  <c r="I652" i="1"/>
  <c r="I657" i="1"/>
  <c r="I660" i="1"/>
  <c r="I661" i="1"/>
  <c r="G536" i="1"/>
  <c r="G539" i="1"/>
  <c r="G578" i="1"/>
  <c r="G581" i="1"/>
  <c r="G585" i="1"/>
  <c r="G623" i="1"/>
  <c r="G626" i="1"/>
  <c r="G639" i="1"/>
  <c r="G645" i="1"/>
  <c r="G648" i="1"/>
  <c r="G652" i="1"/>
  <c r="G657" i="1"/>
  <c r="G660" i="1"/>
  <c r="G661" i="1"/>
  <c r="M660" i="1"/>
  <c r="L660" i="1"/>
  <c r="M659" i="1"/>
  <c r="M657" i="1"/>
  <c r="L657" i="1"/>
  <c r="M656" i="1"/>
  <c r="M655" i="1"/>
  <c r="M654" i="1"/>
  <c r="M652" i="1"/>
  <c r="L652" i="1"/>
  <c r="M651" i="1"/>
  <c r="M650" i="1"/>
  <c r="M648" i="1"/>
  <c r="L648" i="1"/>
  <c r="M647" i="1"/>
  <c r="M645" i="1"/>
  <c r="L645" i="1"/>
  <c r="M644" i="1"/>
  <c r="M643" i="1"/>
  <c r="M642" i="1"/>
  <c r="M641" i="1"/>
  <c r="M639" i="1"/>
  <c r="L639" i="1"/>
  <c r="M638" i="1"/>
  <c r="M637" i="1"/>
  <c r="M636" i="1"/>
  <c r="M635" i="1"/>
  <c r="M634" i="1"/>
  <c r="M633" i="1"/>
  <c r="M632" i="1"/>
  <c r="M631" i="1"/>
  <c r="M630" i="1"/>
  <c r="M629" i="1"/>
  <c r="M628" i="1"/>
  <c r="M626" i="1"/>
  <c r="L626" i="1"/>
  <c r="M625" i="1"/>
  <c r="M623" i="1"/>
  <c r="L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5" i="1"/>
  <c r="L585" i="1"/>
  <c r="M584" i="1"/>
  <c r="M583" i="1"/>
  <c r="M581" i="1"/>
  <c r="L581" i="1"/>
  <c r="M580" i="1"/>
  <c r="M578" i="1"/>
  <c r="L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39" i="1"/>
  <c r="L539" i="1"/>
  <c r="M538" i="1"/>
  <c r="M536" i="1"/>
  <c r="L536" i="1"/>
  <c r="M535" i="1"/>
  <c r="N409" i="1"/>
  <c r="N410" i="1"/>
  <c r="N411" i="1"/>
  <c r="N412" i="1"/>
  <c r="N413" i="1"/>
  <c r="N415" i="1"/>
  <c r="N416" i="1"/>
  <c r="N417" i="1"/>
  <c r="N418" i="1"/>
  <c r="N419" i="1"/>
  <c r="N420" i="1"/>
  <c r="N421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2" i="1"/>
  <c r="N463" i="1"/>
  <c r="N464" i="1"/>
  <c r="N465" i="1"/>
  <c r="N466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3" i="1"/>
  <c r="N504" i="1"/>
  <c r="N505" i="1"/>
  <c r="N506" i="1"/>
  <c r="N507" i="1"/>
  <c r="N508" i="1"/>
  <c r="N509" i="1"/>
  <c r="N510" i="1"/>
  <c r="N511" i="1"/>
  <c r="N513" i="1"/>
  <c r="N514" i="1"/>
  <c r="N515" i="1"/>
  <c r="N517" i="1"/>
  <c r="N518" i="1"/>
  <c r="N520" i="1"/>
  <c r="N521" i="1"/>
  <c r="N522" i="1"/>
  <c r="N523" i="1"/>
  <c r="N524" i="1"/>
  <c r="N526" i="1"/>
  <c r="N527" i="1"/>
  <c r="N528" i="1"/>
  <c r="N529" i="1"/>
  <c r="N531" i="1"/>
  <c r="N532" i="1"/>
  <c r="N533" i="1"/>
  <c r="J413" i="1"/>
  <c r="J421" i="1"/>
  <c r="J460" i="1"/>
  <c r="J466" i="1"/>
  <c r="J472" i="1"/>
  <c r="J501" i="1"/>
  <c r="J511" i="1"/>
  <c r="J515" i="1"/>
  <c r="J518" i="1"/>
  <c r="J524" i="1"/>
  <c r="J529" i="1"/>
  <c r="J532" i="1"/>
  <c r="J533" i="1"/>
  <c r="H413" i="1"/>
  <c r="H421" i="1"/>
  <c r="H460" i="1"/>
  <c r="H466" i="1"/>
  <c r="H472" i="1"/>
  <c r="H501" i="1"/>
  <c r="H511" i="1"/>
  <c r="H515" i="1"/>
  <c r="H518" i="1"/>
  <c r="H524" i="1"/>
  <c r="H529" i="1"/>
  <c r="H532" i="1"/>
  <c r="H533" i="1"/>
  <c r="M533" i="1"/>
  <c r="L533" i="1"/>
  <c r="K413" i="1"/>
  <c r="K421" i="1"/>
  <c r="K460" i="1"/>
  <c r="K466" i="1"/>
  <c r="K472" i="1"/>
  <c r="K501" i="1"/>
  <c r="K511" i="1"/>
  <c r="K515" i="1"/>
  <c r="K518" i="1"/>
  <c r="K524" i="1"/>
  <c r="K529" i="1"/>
  <c r="K532" i="1"/>
  <c r="K533" i="1"/>
  <c r="I413" i="1"/>
  <c r="I421" i="1"/>
  <c r="I460" i="1"/>
  <c r="I466" i="1"/>
  <c r="I472" i="1"/>
  <c r="I501" i="1"/>
  <c r="I511" i="1"/>
  <c r="I515" i="1"/>
  <c r="I518" i="1"/>
  <c r="I524" i="1"/>
  <c r="I529" i="1"/>
  <c r="I532" i="1"/>
  <c r="I533" i="1"/>
  <c r="F511" i="1"/>
  <c r="F501" i="1"/>
  <c r="F472" i="1"/>
  <c r="F466" i="1"/>
  <c r="F460" i="1"/>
  <c r="F421" i="1"/>
  <c r="F413" i="1"/>
  <c r="F529" i="1"/>
  <c r="F524" i="1"/>
  <c r="F515" i="1"/>
  <c r="F533" i="1"/>
  <c r="M532" i="1"/>
  <c r="L532" i="1"/>
  <c r="M531" i="1"/>
  <c r="M529" i="1"/>
  <c r="L529" i="1"/>
  <c r="M528" i="1"/>
  <c r="M527" i="1"/>
  <c r="M526" i="1"/>
  <c r="M524" i="1"/>
  <c r="L524" i="1"/>
  <c r="M523" i="1"/>
  <c r="M522" i="1"/>
  <c r="M521" i="1"/>
  <c r="M520" i="1"/>
  <c r="M518" i="1"/>
  <c r="L518" i="1"/>
  <c r="M517" i="1"/>
  <c r="M515" i="1"/>
  <c r="L515" i="1"/>
  <c r="M514" i="1"/>
  <c r="M513" i="1"/>
  <c r="M511" i="1"/>
  <c r="L511" i="1"/>
  <c r="M510" i="1"/>
  <c r="M509" i="1"/>
  <c r="M508" i="1"/>
  <c r="M507" i="1"/>
  <c r="M506" i="1"/>
  <c r="M505" i="1"/>
  <c r="M504" i="1"/>
  <c r="M503" i="1"/>
  <c r="M501" i="1"/>
  <c r="L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2" i="1"/>
  <c r="L472" i="1"/>
  <c r="M471" i="1"/>
  <c r="M470" i="1"/>
  <c r="M469" i="1"/>
  <c r="M468" i="1"/>
  <c r="M466" i="1"/>
  <c r="L466" i="1"/>
  <c r="M465" i="1"/>
  <c r="M464" i="1"/>
  <c r="M463" i="1"/>
  <c r="M462" i="1"/>
  <c r="M460" i="1"/>
  <c r="L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1" i="1"/>
  <c r="L421" i="1"/>
  <c r="M420" i="1"/>
  <c r="M419" i="1"/>
  <c r="M418" i="1"/>
  <c r="M417" i="1"/>
  <c r="M416" i="1"/>
  <c r="M415" i="1"/>
  <c r="M413" i="1"/>
  <c r="L413" i="1"/>
  <c r="M412" i="1"/>
  <c r="M411" i="1"/>
  <c r="M410" i="1"/>
  <c r="M409" i="1"/>
  <c r="N283" i="1"/>
  <c r="N284" i="1"/>
  <c r="N286" i="1"/>
  <c r="N287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5" i="1"/>
  <c r="N326" i="1"/>
  <c r="N328" i="1"/>
  <c r="N329" i="1"/>
  <c r="N331" i="1"/>
  <c r="N332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70" i="1"/>
  <c r="N371" i="1"/>
  <c r="N373" i="1"/>
  <c r="N374" i="1"/>
  <c r="N375" i="1"/>
  <c r="N376" i="1"/>
  <c r="N377" i="1"/>
  <c r="N378" i="1"/>
  <c r="N379" i="1"/>
  <c r="N380" i="1"/>
  <c r="N381" i="1"/>
  <c r="N382" i="1"/>
  <c r="N384" i="1"/>
  <c r="N385" i="1"/>
  <c r="N386" i="1"/>
  <c r="H389" i="1"/>
  <c r="N388" i="1"/>
  <c r="N389" i="1"/>
  <c r="N391" i="1"/>
  <c r="N392" i="1"/>
  <c r="N394" i="1"/>
  <c r="N395" i="1"/>
  <c r="N397" i="1"/>
  <c r="N398" i="1"/>
  <c r="N399" i="1"/>
  <c r="N400" i="1"/>
  <c r="N402" i="1"/>
  <c r="N403" i="1"/>
  <c r="N405" i="1"/>
  <c r="N406" i="1"/>
  <c r="N407" i="1"/>
  <c r="J284" i="1"/>
  <c r="J287" i="1"/>
  <c r="J323" i="1"/>
  <c r="J326" i="1"/>
  <c r="J329" i="1"/>
  <c r="J332" i="1"/>
  <c r="J368" i="1"/>
  <c r="J371" i="1"/>
  <c r="J382" i="1"/>
  <c r="J386" i="1"/>
  <c r="J389" i="1"/>
  <c r="J392" i="1"/>
  <c r="J395" i="1"/>
  <c r="J400" i="1"/>
  <c r="J403" i="1"/>
  <c r="J406" i="1"/>
  <c r="J407" i="1"/>
  <c r="H284" i="1"/>
  <c r="H287" i="1"/>
  <c r="H323" i="1"/>
  <c r="H326" i="1"/>
  <c r="H329" i="1"/>
  <c r="H332" i="1"/>
  <c r="H368" i="1"/>
  <c r="H371" i="1"/>
  <c r="H382" i="1"/>
  <c r="H386" i="1"/>
  <c r="H392" i="1"/>
  <c r="H395" i="1"/>
  <c r="H400" i="1"/>
  <c r="H403" i="1"/>
  <c r="H406" i="1"/>
  <c r="H407" i="1"/>
  <c r="M407" i="1"/>
  <c r="L407" i="1"/>
  <c r="K284" i="1"/>
  <c r="K287" i="1"/>
  <c r="K323" i="1"/>
  <c r="K326" i="1"/>
  <c r="K329" i="1"/>
  <c r="K332" i="1"/>
  <c r="K368" i="1"/>
  <c r="K371" i="1"/>
  <c r="K382" i="1"/>
  <c r="K386" i="1"/>
  <c r="K389" i="1"/>
  <c r="K392" i="1"/>
  <c r="K395" i="1"/>
  <c r="K400" i="1"/>
  <c r="K403" i="1"/>
  <c r="K406" i="1"/>
  <c r="K407" i="1"/>
  <c r="I284" i="1"/>
  <c r="I287" i="1"/>
  <c r="I323" i="1"/>
  <c r="I326" i="1"/>
  <c r="I329" i="1"/>
  <c r="I332" i="1"/>
  <c r="I368" i="1"/>
  <c r="I371" i="1"/>
  <c r="I382" i="1"/>
  <c r="I386" i="1"/>
  <c r="I389" i="1"/>
  <c r="I392" i="1"/>
  <c r="I395" i="1"/>
  <c r="I400" i="1"/>
  <c r="I403" i="1"/>
  <c r="I406" i="1"/>
  <c r="I407" i="1"/>
  <c r="G284" i="1"/>
  <c r="G287" i="1"/>
  <c r="G323" i="1"/>
  <c r="G326" i="1"/>
  <c r="G329" i="1"/>
  <c r="G332" i="1"/>
  <c r="G368" i="1"/>
  <c r="G371" i="1"/>
  <c r="G382" i="1"/>
  <c r="G386" i="1"/>
  <c r="G389" i="1"/>
  <c r="G392" i="1"/>
  <c r="G395" i="1"/>
  <c r="G400" i="1"/>
  <c r="G403" i="1"/>
  <c r="G406" i="1"/>
  <c r="G407" i="1"/>
  <c r="M406" i="1"/>
  <c r="L406" i="1"/>
  <c r="M405" i="1"/>
  <c r="M403" i="1"/>
  <c r="L403" i="1"/>
  <c r="M402" i="1"/>
  <c r="M400" i="1"/>
  <c r="L400" i="1"/>
  <c r="M399" i="1"/>
  <c r="M398" i="1"/>
  <c r="M397" i="1"/>
  <c r="M395" i="1"/>
  <c r="L395" i="1"/>
  <c r="M394" i="1"/>
  <c r="M392" i="1"/>
  <c r="L392" i="1"/>
  <c r="M391" i="1"/>
  <c r="M389" i="1"/>
  <c r="L389" i="1"/>
  <c r="M388" i="1"/>
  <c r="M387" i="1"/>
  <c r="M386" i="1"/>
  <c r="L386" i="1"/>
  <c r="M385" i="1"/>
  <c r="M384" i="1"/>
  <c r="M383" i="1"/>
  <c r="M382" i="1"/>
  <c r="L382" i="1"/>
  <c r="M381" i="1"/>
  <c r="M380" i="1"/>
  <c r="M379" i="1"/>
  <c r="M378" i="1"/>
  <c r="M377" i="1"/>
  <c r="M376" i="1"/>
  <c r="M375" i="1"/>
  <c r="M374" i="1"/>
  <c r="M373" i="1"/>
  <c r="M371" i="1"/>
  <c r="L371" i="1"/>
  <c r="M370" i="1"/>
  <c r="M368" i="1"/>
  <c r="L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L332" i="1"/>
  <c r="M331" i="1"/>
  <c r="M330" i="1"/>
  <c r="M329" i="1"/>
  <c r="L329" i="1"/>
  <c r="M328" i="1"/>
  <c r="M326" i="1"/>
  <c r="L326" i="1"/>
  <c r="M325" i="1"/>
  <c r="M323" i="1"/>
  <c r="L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7" i="1"/>
  <c r="L287" i="1"/>
  <c r="M286" i="1"/>
  <c r="M284" i="1"/>
  <c r="L284" i="1"/>
  <c r="M283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6" i="1"/>
  <c r="N187" i="1"/>
  <c r="N188" i="1"/>
  <c r="N190" i="1"/>
  <c r="N191" i="1"/>
  <c r="N192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7" i="1"/>
  <c r="N258" i="1"/>
  <c r="N259" i="1"/>
  <c r="N260" i="1"/>
  <c r="N262" i="1"/>
  <c r="N263" i="1"/>
  <c r="N264" i="1"/>
  <c r="N265" i="1"/>
  <c r="N266" i="1"/>
  <c r="N267" i="1"/>
  <c r="N268" i="1"/>
  <c r="N270" i="1"/>
  <c r="N271" i="1"/>
  <c r="N272" i="1"/>
  <c r="N273" i="1"/>
  <c r="N274" i="1"/>
  <c r="N275" i="1"/>
  <c r="N276" i="1"/>
  <c r="N278" i="1"/>
  <c r="N279" i="1"/>
  <c r="N280" i="1"/>
  <c r="N281" i="1"/>
  <c r="J184" i="1"/>
  <c r="J188" i="1"/>
  <c r="J192" i="1"/>
  <c r="J237" i="1"/>
  <c r="J240" i="1"/>
  <c r="J252" i="1"/>
  <c r="J255" i="1"/>
  <c r="J260" i="1"/>
  <c r="J268" i="1"/>
  <c r="J276" i="1"/>
  <c r="J280" i="1"/>
  <c r="J281" i="1"/>
  <c r="H184" i="1"/>
  <c r="H188" i="1"/>
  <c r="H192" i="1"/>
  <c r="H237" i="1"/>
  <c r="H240" i="1"/>
  <c r="H252" i="1"/>
  <c r="H255" i="1"/>
  <c r="H260" i="1"/>
  <c r="H268" i="1"/>
  <c r="H276" i="1"/>
  <c r="H280" i="1"/>
  <c r="H281" i="1"/>
  <c r="M281" i="1"/>
  <c r="L281" i="1"/>
  <c r="K184" i="1"/>
  <c r="K188" i="1"/>
  <c r="K192" i="1"/>
  <c r="K237" i="1"/>
  <c r="K240" i="1"/>
  <c r="K252" i="1"/>
  <c r="K255" i="1"/>
  <c r="K260" i="1"/>
  <c r="K268" i="1"/>
  <c r="K276" i="1"/>
  <c r="K280" i="1"/>
  <c r="K281" i="1"/>
  <c r="I184" i="1"/>
  <c r="I188" i="1"/>
  <c r="I192" i="1"/>
  <c r="I237" i="1"/>
  <c r="I240" i="1"/>
  <c r="I252" i="1"/>
  <c r="I255" i="1"/>
  <c r="I260" i="1"/>
  <c r="I268" i="1"/>
  <c r="I276" i="1"/>
  <c r="I280" i="1"/>
  <c r="I281" i="1"/>
  <c r="G184" i="1"/>
  <c r="G188" i="1"/>
  <c r="G192" i="1"/>
  <c r="G237" i="1"/>
  <c r="G240" i="1"/>
  <c r="G252" i="1"/>
  <c r="G260" i="1"/>
  <c r="G268" i="1"/>
  <c r="G276" i="1"/>
  <c r="G280" i="1"/>
  <c r="G281" i="1"/>
  <c r="M280" i="1"/>
  <c r="L280" i="1"/>
  <c r="M279" i="1"/>
  <c r="M278" i="1"/>
  <c r="M276" i="1"/>
  <c r="L276" i="1"/>
  <c r="M275" i="1"/>
  <c r="M274" i="1"/>
  <c r="M273" i="1"/>
  <c r="M272" i="1"/>
  <c r="M271" i="1"/>
  <c r="M270" i="1"/>
  <c r="M268" i="1"/>
  <c r="L268" i="1"/>
  <c r="M267" i="1"/>
  <c r="A266" i="1"/>
  <c r="A267" i="1"/>
  <c r="M266" i="1"/>
  <c r="M265" i="1"/>
  <c r="M264" i="1"/>
  <c r="M263" i="1"/>
  <c r="M262" i="1"/>
  <c r="M260" i="1"/>
  <c r="L260" i="1"/>
  <c r="M259" i="1"/>
  <c r="M258" i="1"/>
  <c r="M257" i="1"/>
  <c r="M255" i="1"/>
  <c r="L255" i="1"/>
  <c r="G255" i="1"/>
  <c r="M254" i="1"/>
  <c r="M252" i="1"/>
  <c r="L252" i="1"/>
  <c r="M251" i="1"/>
  <c r="A247" i="1"/>
  <c r="A248" i="1"/>
  <c r="A249" i="1"/>
  <c r="A250" i="1"/>
  <c r="A251" i="1"/>
  <c r="M250" i="1"/>
  <c r="M249" i="1"/>
  <c r="M248" i="1"/>
  <c r="M247" i="1"/>
  <c r="M246" i="1"/>
  <c r="M245" i="1"/>
  <c r="M244" i="1"/>
  <c r="M243" i="1"/>
  <c r="M242" i="1"/>
  <c r="M240" i="1"/>
  <c r="L240" i="1"/>
  <c r="M239" i="1"/>
  <c r="M237" i="1"/>
  <c r="L237" i="1"/>
  <c r="M23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2" i="1"/>
  <c r="L192" i="1"/>
  <c r="M191" i="1"/>
  <c r="M190" i="1"/>
  <c r="M188" i="1"/>
  <c r="L188" i="1"/>
  <c r="M187" i="1"/>
  <c r="M186" i="1"/>
  <c r="M184" i="1"/>
  <c r="L184" i="1"/>
  <c r="M183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4" i="1"/>
  <c r="N25" i="1"/>
  <c r="N26" i="1"/>
  <c r="N27" i="1"/>
  <c r="N29" i="1"/>
  <c r="N30" i="1"/>
  <c r="N31" i="1"/>
  <c r="N32" i="1"/>
  <c r="N33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4" i="1"/>
  <c r="N55" i="1"/>
  <c r="N56" i="1"/>
  <c r="N57" i="1"/>
  <c r="N58" i="1"/>
  <c r="N59" i="1"/>
  <c r="N61" i="1"/>
  <c r="N62" i="1"/>
  <c r="N63" i="1"/>
  <c r="N64" i="1"/>
  <c r="N66" i="1"/>
  <c r="N67" i="1"/>
  <c r="N68" i="1"/>
  <c r="N69" i="1"/>
  <c r="N70" i="1"/>
  <c r="N72" i="1"/>
  <c r="N73" i="1"/>
  <c r="N74" i="1"/>
  <c r="N75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9" i="1"/>
  <c r="N100" i="1"/>
  <c r="N101" i="1"/>
  <c r="N102" i="1"/>
  <c r="N103" i="1"/>
  <c r="N104" i="1"/>
  <c r="N106" i="1"/>
  <c r="N107" i="1"/>
  <c r="N109" i="1"/>
  <c r="N110" i="1"/>
  <c r="N112" i="1"/>
  <c r="N113" i="1"/>
  <c r="N114" i="1"/>
  <c r="N115" i="1"/>
  <c r="N116" i="1"/>
  <c r="N117" i="1"/>
  <c r="N118" i="1"/>
  <c r="N119" i="1"/>
  <c r="N121" i="1"/>
  <c r="N122" i="1"/>
  <c r="N124" i="1"/>
  <c r="N125" i="1"/>
  <c r="N127" i="1"/>
  <c r="N128" i="1"/>
  <c r="N129" i="1"/>
  <c r="N130" i="1"/>
  <c r="N132" i="1"/>
  <c r="N133" i="1"/>
  <c r="N134" i="1"/>
  <c r="N136" i="1"/>
  <c r="N137" i="1"/>
  <c r="N138" i="1"/>
  <c r="N139" i="1"/>
  <c r="J7" i="1"/>
  <c r="J17" i="1"/>
  <c r="J22" i="1"/>
  <c r="J27" i="1"/>
  <c r="J33" i="1"/>
  <c r="J37" i="1"/>
  <c r="J49" i="1"/>
  <c r="J52" i="1"/>
  <c r="J59" i="1"/>
  <c r="J64" i="1"/>
  <c r="J70" i="1"/>
  <c r="J75" i="1"/>
  <c r="J80" i="1"/>
  <c r="J92" i="1"/>
  <c r="J97" i="1"/>
  <c r="J104" i="1"/>
  <c r="J107" i="1"/>
  <c r="J110" i="1"/>
  <c r="J119" i="1"/>
  <c r="J122" i="1"/>
  <c r="J125" i="1"/>
  <c r="J130" i="1"/>
  <c r="J134" i="1"/>
  <c r="J138" i="1"/>
  <c r="J139" i="1"/>
  <c r="H7" i="1"/>
  <c r="H17" i="1"/>
  <c r="H22" i="1"/>
  <c r="H27" i="1"/>
  <c r="H33" i="1"/>
  <c r="H37" i="1"/>
  <c r="H49" i="1"/>
  <c r="H52" i="1"/>
  <c r="H59" i="1"/>
  <c r="H64" i="1"/>
  <c r="H70" i="1"/>
  <c r="H75" i="1"/>
  <c r="H80" i="1"/>
  <c r="H92" i="1"/>
  <c r="H97" i="1"/>
  <c r="H104" i="1"/>
  <c r="H107" i="1"/>
  <c r="H110" i="1"/>
  <c r="H119" i="1"/>
  <c r="H122" i="1"/>
  <c r="H125" i="1"/>
  <c r="H130" i="1"/>
  <c r="H134" i="1"/>
  <c r="H138" i="1"/>
  <c r="H139" i="1"/>
  <c r="M139" i="1"/>
  <c r="L139" i="1"/>
  <c r="K7" i="1"/>
  <c r="K17" i="1"/>
  <c r="K22" i="1"/>
  <c r="K27" i="1"/>
  <c r="K33" i="1"/>
  <c r="K37" i="1"/>
  <c r="K49" i="1"/>
  <c r="K52" i="1"/>
  <c r="K59" i="1"/>
  <c r="K64" i="1"/>
  <c r="K70" i="1"/>
  <c r="K75" i="1"/>
  <c r="K80" i="1"/>
  <c r="K92" i="1"/>
  <c r="K97" i="1"/>
  <c r="K104" i="1"/>
  <c r="K107" i="1"/>
  <c r="K110" i="1"/>
  <c r="K119" i="1"/>
  <c r="K122" i="1"/>
  <c r="K125" i="1"/>
  <c r="K130" i="1"/>
  <c r="K134" i="1"/>
  <c r="K138" i="1"/>
  <c r="K139" i="1"/>
  <c r="I7" i="1"/>
  <c r="I17" i="1"/>
  <c r="I22" i="1"/>
  <c r="I27" i="1"/>
  <c r="I33" i="1"/>
  <c r="I37" i="1"/>
  <c r="I49" i="1"/>
  <c r="I52" i="1"/>
  <c r="I59" i="1"/>
  <c r="I64" i="1"/>
  <c r="I70" i="1"/>
  <c r="I75" i="1"/>
  <c r="I80" i="1"/>
  <c r="I92" i="1"/>
  <c r="I97" i="1"/>
  <c r="I104" i="1"/>
  <c r="I107" i="1"/>
  <c r="I110" i="1"/>
  <c r="I119" i="1"/>
  <c r="I122" i="1"/>
  <c r="I125" i="1"/>
  <c r="I130" i="1"/>
  <c r="I134" i="1"/>
  <c r="I138" i="1"/>
  <c r="I139" i="1"/>
  <c r="G7" i="1"/>
  <c r="G17" i="1"/>
  <c r="G22" i="1"/>
  <c r="G27" i="1"/>
  <c r="G33" i="1"/>
  <c r="G37" i="1"/>
  <c r="G49" i="1"/>
  <c r="G52" i="1"/>
  <c r="G59" i="1"/>
  <c r="G64" i="1"/>
  <c r="G70" i="1"/>
  <c r="G75" i="1"/>
  <c r="G80" i="1"/>
  <c r="G92" i="1"/>
  <c r="G97" i="1"/>
  <c r="G104" i="1"/>
  <c r="G107" i="1"/>
  <c r="G110" i="1"/>
  <c r="G119" i="1"/>
  <c r="G122" i="1"/>
  <c r="G125" i="1"/>
  <c r="G130" i="1"/>
  <c r="G134" i="1"/>
  <c r="G138" i="1"/>
  <c r="G139" i="1"/>
  <c r="M138" i="1"/>
  <c r="L138" i="1"/>
  <c r="M137" i="1"/>
  <c r="M136" i="1"/>
  <c r="M134" i="1"/>
  <c r="L134" i="1"/>
  <c r="M133" i="1"/>
  <c r="M132" i="1"/>
  <c r="M130" i="1"/>
  <c r="L130" i="1"/>
  <c r="M129" i="1"/>
  <c r="M128" i="1"/>
  <c r="M127" i="1"/>
  <c r="M125" i="1"/>
  <c r="L125" i="1"/>
  <c r="M124" i="1"/>
  <c r="M122" i="1"/>
  <c r="L122" i="1"/>
  <c r="M121" i="1"/>
  <c r="M119" i="1"/>
  <c r="L119" i="1"/>
  <c r="M118" i="1"/>
  <c r="M117" i="1"/>
  <c r="M116" i="1"/>
  <c r="M115" i="1"/>
  <c r="M114" i="1"/>
  <c r="M113" i="1"/>
  <c r="M112" i="1"/>
  <c r="M110" i="1"/>
  <c r="L110" i="1"/>
  <c r="M109" i="1"/>
  <c r="M107" i="1"/>
  <c r="L107" i="1"/>
  <c r="M106" i="1"/>
  <c r="M104" i="1"/>
  <c r="L104" i="1"/>
  <c r="M103" i="1"/>
  <c r="M102" i="1"/>
  <c r="M101" i="1"/>
  <c r="M100" i="1"/>
  <c r="M99" i="1"/>
  <c r="M97" i="1"/>
  <c r="L97" i="1"/>
  <c r="M96" i="1"/>
  <c r="M95" i="1"/>
  <c r="M94" i="1"/>
  <c r="M92" i="1"/>
  <c r="L92" i="1"/>
  <c r="M91" i="1"/>
  <c r="M90" i="1"/>
  <c r="M89" i="1"/>
  <c r="M88" i="1"/>
  <c r="M87" i="1"/>
  <c r="M86" i="1"/>
  <c r="M85" i="1"/>
  <c r="M84" i="1"/>
  <c r="M83" i="1"/>
  <c r="M82" i="1"/>
  <c r="M80" i="1"/>
  <c r="L80" i="1"/>
  <c r="M79" i="1"/>
  <c r="M78" i="1"/>
  <c r="M77" i="1"/>
  <c r="M75" i="1"/>
  <c r="L75" i="1"/>
  <c r="M74" i="1"/>
  <c r="M73" i="1"/>
  <c r="M72" i="1"/>
  <c r="M70" i="1"/>
  <c r="L70" i="1"/>
  <c r="M69" i="1"/>
  <c r="M68" i="1"/>
  <c r="M67" i="1"/>
  <c r="M66" i="1"/>
  <c r="M64" i="1"/>
  <c r="L64" i="1"/>
  <c r="M63" i="1"/>
  <c r="M62" i="1"/>
  <c r="M61" i="1"/>
  <c r="M59" i="1"/>
  <c r="L59" i="1"/>
  <c r="M58" i="1"/>
  <c r="M57" i="1"/>
  <c r="M56" i="1"/>
  <c r="M55" i="1"/>
  <c r="M54" i="1"/>
  <c r="M52" i="1"/>
  <c r="L52" i="1"/>
  <c r="M51" i="1"/>
  <c r="M49" i="1"/>
  <c r="L49" i="1"/>
  <c r="M48" i="1"/>
  <c r="M47" i="1"/>
  <c r="M46" i="1"/>
  <c r="M45" i="1"/>
  <c r="M44" i="1"/>
  <c r="M43" i="1"/>
  <c r="M42" i="1"/>
  <c r="M41" i="1"/>
  <c r="M40" i="1"/>
  <c r="M39" i="1"/>
  <c r="M37" i="1"/>
  <c r="L37" i="1"/>
  <c r="M36" i="1"/>
  <c r="M35" i="1"/>
  <c r="M33" i="1"/>
  <c r="L33" i="1"/>
  <c r="M32" i="1"/>
  <c r="M31" i="1"/>
  <c r="M30" i="1"/>
  <c r="M29" i="1"/>
  <c r="M27" i="1"/>
  <c r="L27" i="1"/>
  <c r="M26" i="1"/>
  <c r="M25" i="1"/>
  <c r="M24" i="1"/>
  <c r="M22" i="1"/>
  <c r="L22" i="1"/>
  <c r="M21" i="1"/>
  <c r="M20" i="1"/>
  <c r="M19" i="1"/>
  <c r="M17" i="1"/>
  <c r="L17" i="1"/>
  <c r="M16" i="1"/>
  <c r="M15" i="1"/>
  <c r="M14" i="1"/>
  <c r="M13" i="1"/>
  <c r="M12" i="1"/>
  <c r="M11" i="1"/>
  <c r="M10" i="1"/>
  <c r="M9" i="1"/>
  <c r="M7" i="1"/>
  <c r="L7" i="1"/>
  <c r="M6" i="1"/>
  <c r="M5" i="1"/>
  <c r="M4" i="1"/>
  <c r="M3" i="1"/>
</calcChain>
</file>

<file path=xl/comments1.xml><?xml version="1.0" encoding="utf-8"?>
<comments xmlns="http://schemas.openxmlformats.org/spreadsheetml/2006/main">
  <authors>
    <author>PCF MEZAM</author>
    <author>MINFI</author>
  </authors>
  <commentList>
    <comment ref="A157" authorId="0">
      <text>
        <r>
          <rPr>
            <b/>
            <sz val="8"/>
            <color indexed="81"/>
            <rFont val="Tahoma"/>
            <family val="2"/>
          </rPr>
          <t>PCF MEZAM: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16" authorId="1">
      <text>
        <r>
          <rPr>
            <b/>
            <sz val="8"/>
            <color indexed="81"/>
            <rFont val="Tahoma"/>
            <family val="2"/>
          </rPr>
          <t>MINFI: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<sst xmlns="http://schemas.openxmlformats.org/spreadsheetml/2006/main" count="3692" uniqueCount="2481">
  <si>
    <t>REGIONAL SERVICES - INVESTMENT BUDGET FOR FY2010 (NW REGION)</t>
  </si>
  <si>
    <t>S/N°</t>
  </si>
  <si>
    <t>P.O. N°</t>
  </si>
  <si>
    <t>AUTH. N°</t>
  </si>
  <si>
    <t>IMPUTATION</t>
  </si>
  <si>
    <t>PHYSICAL UNIT DEMANDED</t>
  </si>
  <si>
    <t>BENEFICIARY</t>
  </si>
  <si>
    <t>QTY COM</t>
  </si>
  <si>
    <t>AMOUNT</t>
  </si>
  <si>
    <t>ENGAGE</t>
  </si>
  <si>
    <t>LIQUIDATE</t>
  </si>
  <si>
    <t>QTY SUPPLIED</t>
  </si>
  <si>
    <t>PHY. %</t>
  </si>
  <si>
    <t>FIN. %</t>
  </si>
  <si>
    <t>CHAPTER 12 - NATIONAL SECURITY</t>
  </si>
  <si>
    <t>IL00336</t>
  </si>
  <si>
    <t>541616  2202</t>
  </si>
  <si>
    <t>GMI N° 6 CONSTRUCTION CLOTURE</t>
  </si>
  <si>
    <t>SAWINA SARL</t>
  </si>
  <si>
    <t>IL00379</t>
  </si>
  <si>
    <t>561648  2220A</t>
  </si>
  <si>
    <t>COM. SPEC. DONGA TRAVAUX REF</t>
  </si>
  <si>
    <t>njenia colince</t>
  </si>
  <si>
    <t>IL00380</t>
  </si>
  <si>
    <t>561662  2220A</t>
  </si>
  <si>
    <t>CIAT SPEC. WUM REFECTION ETS MANGA ET CO</t>
  </si>
  <si>
    <t>NJENIA COLINCE</t>
  </si>
  <si>
    <t>IL00394</t>
  </si>
  <si>
    <t>581622  2220</t>
  </si>
  <si>
    <t>POST FRONT. ESU REFEC 2E PHASE ETS MAN</t>
  </si>
  <si>
    <t>Sub Total 12</t>
  </si>
  <si>
    <t>CHAPTER 13 - DEFENCE</t>
  </si>
  <si>
    <t>IL00511</t>
  </si>
  <si>
    <t>551604  22201</t>
  </si>
  <si>
    <t>BRID.GEND.BABESSI: ACHEVE</t>
  </si>
  <si>
    <t>MANDEGET &amp; BROS</t>
  </si>
  <si>
    <t>IL00418</t>
  </si>
  <si>
    <t>441616  22301</t>
  </si>
  <si>
    <t>LEG. GENDAR. REHABILITATION</t>
  </si>
  <si>
    <t>ESSOKA GROUP</t>
  </si>
  <si>
    <t>IL00419</t>
  </si>
  <si>
    <t>441616  22722</t>
  </si>
  <si>
    <t>6E SECT.SANT. MIL. ACQUIS. EQUIP</t>
  </si>
  <si>
    <t>ETS HOMACAM</t>
  </si>
  <si>
    <t>IL00429</t>
  </si>
  <si>
    <t>451616  22300</t>
  </si>
  <si>
    <t>BRID. GEND. NGI: ACHEVE</t>
  </si>
  <si>
    <t>CAMJOS CONST</t>
  </si>
  <si>
    <t>IL00466</t>
  </si>
  <si>
    <t>521612  22203</t>
  </si>
  <si>
    <t>22e BCS BDA: CONST. CLOTURE</t>
  </si>
  <si>
    <t>ETS ATANGA &amp; BROS</t>
  </si>
  <si>
    <t>IL00512</t>
  </si>
  <si>
    <t>551614  22201</t>
  </si>
  <si>
    <t>BATIBO: CONST. BRIG. GEND.</t>
  </si>
  <si>
    <t>ETS AGWO-CAM</t>
  </si>
  <si>
    <t>IL00514</t>
  </si>
  <si>
    <t>551652  22201</t>
  </si>
  <si>
    <t xml:space="preserve">BRIG. GEND. NWA: ACHEVE </t>
  </si>
  <si>
    <t>ETS CAMBI</t>
  </si>
  <si>
    <t>IL00521</t>
  </si>
  <si>
    <t>5616481  2220</t>
  </si>
  <si>
    <t>MOBIL SQUAD N° 904 NKAMBE: ACHEVEMENT</t>
  </si>
  <si>
    <t>UNICO</t>
  </si>
  <si>
    <t>Sub Total 13</t>
  </si>
  <si>
    <t>CHAPTER 14 - CULTURE</t>
  </si>
  <si>
    <t>IL00536</t>
  </si>
  <si>
    <t>441616  22200</t>
  </si>
  <si>
    <t>CONST. REG. DEL.</t>
  </si>
  <si>
    <t>IL00537</t>
  </si>
  <si>
    <t>441616  22400</t>
  </si>
  <si>
    <t>REG. DEL: ACQUIS. MATERIEL</t>
  </si>
  <si>
    <t>ETS BOMAB</t>
  </si>
  <si>
    <t>IL00538</t>
  </si>
  <si>
    <t>441616  22760</t>
  </si>
  <si>
    <t>ETS FOMO &amp; FILS</t>
  </si>
  <si>
    <t>Sub Total 14</t>
  </si>
  <si>
    <t>CHAPTER 15 - MINEBASE</t>
  </si>
  <si>
    <t>IL00561</t>
  </si>
  <si>
    <t>DREB: SUPERV. DES OPERATIONS</t>
  </si>
  <si>
    <t>TSIABOM EMMANUEL</t>
  </si>
  <si>
    <t>IL00562</t>
  </si>
  <si>
    <t>441616  22602</t>
  </si>
  <si>
    <t>DREB: EQUIP. MATERIEL BUREAU</t>
  </si>
  <si>
    <t>MAVAN ENT LTD</t>
  </si>
  <si>
    <t>IL00563</t>
  </si>
  <si>
    <t>441616  22612</t>
  </si>
  <si>
    <t>DREB: EQUIP. MOBILIER BUREAU</t>
  </si>
  <si>
    <t>ACHU JULIUS</t>
  </si>
  <si>
    <t>Sub Total 15</t>
  </si>
  <si>
    <t>CHAPTER 16 - SPORTS &amp; PHYSICAL EDUCATION</t>
  </si>
  <si>
    <t>IL03110</t>
  </si>
  <si>
    <t>441616  22240</t>
  </si>
  <si>
    <t>CONST. PLATEFORME SPORTIVE BDA</t>
  </si>
  <si>
    <t>NGWATRA ENT</t>
  </si>
  <si>
    <t>IL03111</t>
  </si>
  <si>
    <t>441616  22340</t>
  </si>
  <si>
    <t>CONST.SALLE SPORT COUVERTE BDA</t>
  </si>
  <si>
    <t>DA-VINCI-CAM ENT</t>
  </si>
  <si>
    <t>IL03112</t>
  </si>
  <si>
    <t>EQUIP MAT. SPORTIF PLATEFORME</t>
  </si>
  <si>
    <t>MARCUS CHICK F.</t>
  </si>
  <si>
    <t>IL03120</t>
  </si>
  <si>
    <t>551625  2232</t>
  </si>
  <si>
    <t>CENAJES: REN. 2 SALLES CLASSES</t>
  </si>
  <si>
    <t>CHI BEN COMPANY</t>
  </si>
  <si>
    <t>Sub Total 16</t>
  </si>
  <si>
    <t>CHAPTER 19 - SCIENTIFIC &amp; INNOVATION</t>
  </si>
  <si>
    <t>IL03168</t>
  </si>
  <si>
    <t>441616  2026</t>
  </si>
  <si>
    <t>CRRI: AMELIORATION DE LA CONSOM</t>
  </si>
  <si>
    <t>GLOBAL HEALTH NETWORK</t>
  </si>
  <si>
    <t>IL03169</t>
  </si>
  <si>
    <t>441616  2040</t>
  </si>
  <si>
    <t>CRRI: ORG. DES JERSIC 2010</t>
  </si>
  <si>
    <t>NUGAH PAUL</t>
  </si>
  <si>
    <t>Sub Total 19</t>
  </si>
  <si>
    <t>CHAPTER 20 - MINFI</t>
  </si>
  <si>
    <t>IL03194</t>
  </si>
  <si>
    <t>441616   20250</t>
  </si>
  <si>
    <t>HOTEL DES FINANCS: MAITR. D'ŒUVRE</t>
  </si>
  <si>
    <t>ETS PROFAJOCAM</t>
  </si>
  <si>
    <t>IL03195</t>
  </si>
  <si>
    <t>HOTEL DES FINANCS: TRAV. ACHEVE</t>
  </si>
  <si>
    <t>ERICO &amp; BROS</t>
  </si>
  <si>
    <t>IL03238</t>
  </si>
  <si>
    <t>521616  2238</t>
  </si>
  <si>
    <t>TG: REH. RESIDENCE</t>
  </si>
  <si>
    <t>ETS DOWN TOWN</t>
  </si>
  <si>
    <t>IL03239</t>
  </si>
  <si>
    <t>521616  2245</t>
  </si>
  <si>
    <t>TPG: EQIUP. RES. D'ASTREINTE</t>
  </si>
  <si>
    <t>ETS ADANGA</t>
  </si>
  <si>
    <t>IL03242</t>
  </si>
  <si>
    <t>551612  2228</t>
  </si>
  <si>
    <t>CRI: REH. RES+CLOTURE</t>
  </si>
  <si>
    <t>ANUTEMEH JOHNSON</t>
  </si>
  <si>
    <t>IL03243</t>
  </si>
  <si>
    <t>551612  2245</t>
  </si>
  <si>
    <t>CRI: EQUIP RES. D'ASTREINTE</t>
  </si>
  <si>
    <t>SHEY &amp; BROS ENT</t>
  </si>
  <si>
    <t>IL03244</t>
  </si>
  <si>
    <t>551612  2276</t>
  </si>
  <si>
    <t>CRI: INTERCONNEXTION INFORM.</t>
  </si>
  <si>
    <t>ETS KAMAKAI</t>
  </si>
  <si>
    <t>IL03260</t>
  </si>
  <si>
    <t>581610  2220</t>
  </si>
  <si>
    <t>CDI kumbo: ACHEVE. CONST.</t>
  </si>
  <si>
    <t>LABAZ CONSTRUCTION</t>
  </si>
  <si>
    <t>IL03273</t>
  </si>
  <si>
    <t>591652  2230</t>
  </si>
  <si>
    <t>PERC. NWA: REHABILITATION</t>
  </si>
  <si>
    <t>YO'ONGBUIN CO. LTD</t>
  </si>
  <si>
    <t>IL03274</t>
  </si>
  <si>
    <t>591656  2240</t>
  </si>
  <si>
    <t>PERC; SANTA: EQUIPMENT</t>
  </si>
  <si>
    <t>NAMS ENTERPRISE</t>
  </si>
  <si>
    <t>Sub Total 20</t>
  </si>
  <si>
    <t>CHAPTER 21 - COMMERCE</t>
  </si>
  <si>
    <t>IL03300</t>
  </si>
  <si>
    <t>DRNW: REFECTION</t>
  </si>
  <si>
    <t>JOPAT COMPANY LTD</t>
  </si>
  <si>
    <t>Sub Total 21</t>
  </si>
  <si>
    <t>CHAPTER 22 - MINEPAT</t>
  </si>
  <si>
    <t>IL03343</t>
  </si>
  <si>
    <t>441616  2021</t>
  </si>
  <si>
    <t>DR MINEPAT: APPUI COMITE DE SUIVI</t>
  </si>
  <si>
    <t>NELSON CHUYEH</t>
  </si>
  <si>
    <t>IL03344</t>
  </si>
  <si>
    <t>441616  2052</t>
  </si>
  <si>
    <t>DR MINEPAT: APPUI A l'ELABORATION</t>
  </si>
  <si>
    <t>IL03345</t>
  </si>
  <si>
    <t>441616  2230</t>
  </si>
  <si>
    <t>DR MINEPAT: REHABILITATION</t>
  </si>
  <si>
    <t>Ets Chuyeh Nelson</t>
  </si>
  <si>
    <t>IL03346</t>
  </si>
  <si>
    <t>441616  2238</t>
  </si>
  <si>
    <t>DR MINEPAT: REH. CASE DE PASS</t>
  </si>
  <si>
    <t>IL03347</t>
  </si>
  <si>
    <t>441616  2276</t>
  </si>
  <si>
    <t>DR MINEPAT: ACQUIS. MATERIEL</t>
  </si>
  <si>
    <t>TAMASANG STEPHEN</t>
  </si>
  <si>
    <t>Sub Total 22</t>
  </si>
  <si>
    <t>Chapter 23 - TOURISM</t>
  </si>
  <si>
    <t>IL03488</t>
  </si>
  <si>
    <t>441616  2203</t>
  </si>
  <si>
    <t>LAC AWING: AMENAGEMENT</t>
  </si>
  <si>
    <t>ETS BEIS</t>
  </si>
  <si>
    <t>IL03489</t>
  </si>
  <si>
    <t>441616  2220</t>
  </si>
  <si>
    <t>DR TOURISM: POURSUITE DES TRAVAUX</t>
  </si>
  <si>
    <t>SOCIETE AKEHNDUM</t>
  </si>
  <si>
    <t>IL03490</t>
  </si>
  <si>
    <t>441616  2242</t>
  </si>
  <si>
    <t>ACQUIS. GROUP ELEC AYABA</t>
  </si>
  <si>
    <t>Sub Total 23</t>
  </si>
  <si>
    <t>CHAPTER 25 - MINESEC</t>
  </si>
  <si>
    <t>IL03520</t>
  </si>
  <si>
    <t>4416160  2279</t>
  </si>
  <si>
    <t>INSP.MED.SCOL. EQUIPMENT</t>
  </si>
  <si>
    <t>IL05037</t>
  </si>
  <si>
    <t>581630  2270</t>
  </si>
  <si>
    <t>ENIET MBENGWI: EQUIP CLASSES</t>
  </si>
  <si>
    <t>MADAKSON ENT</t>
  </si>
  <si>
    <t>IL05323</t>
  </si>
  <si>
    <t>6616160  2021</t>
  </si>
  <si>
    <t>DRES: MAITRISE D'ŒUVRE</t>
  </si>
  <si>
    <t>IL05324</t>
  </si>
  <si>
    <t>6616160  2220</t>
  </si>
  <si>
    <t>DRES: POURSUITE CONST.</t>
  </si>
  <si>
    <t>SHURA FOUNDATIO?</t>
  </si>
  <si>
    <t>Sub Total 25</t>
  </si>
  <si>
    <t>CHAPTER 26 - YOUTH AFFAIRS</t>
  </si>
  <si>
    <t>IL05508</t>
  </si>
  <si>
    <t>4416160  2271</t>
  </si>
  <si>
    <t>DRJEUN: ACQUIS. SONORISATION</t>
  </si>
  <si>
    <t>IL05509</t>
  </si>
  <si>
    <t>4416160  2276</t>
  </si>
  <si>
    <t>DRJEUN: ACQ. ORDINATEUR</t>
  </si>
  <si>
    <t>ETS MBINKAR VITALIS</t>
  </si>
  <si>
    <t>IL05474</t>
  </si>
  <si>
    <t>451625  2276</t>
  </si>
  <si>
    <t>CMPJ BDA ACQUI 2 ORDINATEURS</t>
  </si>
  <si>
    <t>NUBESSI</t>
  </si>
  <si>
    <t>Sub Total 26</t>
  </si>
  <si>
    <t>CHAPTER 28 - ENVIRONMENT &amp; NATURE PROTECTION</t>
  </si>
  <si>
    <t>IL05613</t>
  </si>
  <si>
    <t>4416160  2203</t>
  </si>
  <si>
    <t>IMP. L'OPERATION VILLES VERTES</t>
  </si>
  <si>
    <t>MATAGUE ANNIE</t>
  </si>
  <si>
    <t>IL05614</t>
  </si>
  <si>
    <t>4416160  2842</t>
  </si>
  <si>
    <t>DR MINEP: APPUI AUX CLUBS DES AMIS</t>
  </si>
  <si>
    <t>IL05635</t>
  </si>
  <si>
    <t>691616  2220</t>
  </si>
  <si>
    <t>DR NW: FINALISATION CONST.</t>
  </si>
  <si>
    <t>ETS DOH RENE NANG</t>
  </si>
  <si>
    <t>Sub Total 28</t>
  </si>
  <si>
    <t>CHAPTER 30 - AGRICULTURE &amp; RURAL DEVELOPMENT</t>
  </si>
  <si>
    <t>IL06095</t>
  </si>
  <si>
    <t>451625  2239</t>
  </si>
  <si>
    <t>REH. DES FERMES SEMENCE</t>
  </si>
  <si>
    <t>NDONKO DORETE</t>
  </si>
  <si>
    <t>E362792</t>
  </si>
  <si>
    <t>330001  2813</t>
  </si>
  <si>
    <t>Tech Prep Agro Pastoral Show</t>
  </si>
  <si>
    <t>E240008</t>
  </si>
  <si>
    <t>94  91100000  2040</t>
  </si>
  <si>
    <t>Ident of prod basin/distr maize</t>
  </si>
  <si>
    <t>E301641</t>
  </si>
  <si>
    <t>Reh des fermes semencieres</t>
  </si>
  <si>
    <t>E301679</t>
  </si>
  <si>
    <t>330001  2842</t>
  </si>
  <si>
    <t>Subvention</t>
  </si>
  <si>
    <t>E337521</t>
  </si>
  <si>
    <t>340050  2842</t>
  </si>
  <si>
    <t>Subvention CIG for Arabica Coffee</t>
  </si>
  <si>
    <t>E337522</t>
  </si>
  <si>
    <t>340050  2813</t>
  </si>
  <si>
    <t>Subvention CIG for cocoa/Robusta</t>
  </si>
  <si>
    <t>E337567</t>
  </si>
  <si>
    <t>Organ; Reg.  Agro Show 2010</t>
  </si>
  <si>
    <t>E358807</t>
  </si>
  <si>
    <t>330003  2842</t>
  </si>
  <si>
    <t>Subvention Union of Cooperatives</t>
  </si>
  <si>
    <t>E362811</t>
  </si>
  <si>
    <t>471192  2842</t>
  </si>
  <si>
    <t>Funds Elec. Chambers of Commerce</t>
  </si>
  <si>
    <t>IL06946</t>
  </si>
  <si>
    <t>6616160  2201</t>
  </si>
  <si>
    <t>BDA URBAIN: PREP. SITE REBOISEMENT</t>
  </si>
  <si>
    <t>IL06947</t>
  </si>
  <si>
    <t>6616160  2203</t>
  </si>
  <si>
    <t>BDA URBAIN: ACHAT 8000 PLANTS</t>
  </si>
  <si>
    <t>NETWORK ENG. CO.</t>
  </si>
  <si>
    <t>IL07006</t>
  </si>
  <si>
    <t>691618  2276</t>
  </si>
  <si>
    <t>INST. ANTENNE VSAT A RESERVE KIMBI</t>
  </si>
  <si>
    <t>MOFOR CHI ENT.</t>
  </si>
  <si>
    <t>Sub Total 33</t>
  </si>
  <si>
    <t>CHAPTER 35 - EMPMOYMENT &amp; VOCATIONAL TRAINING</t>
  </si>
  <si>
    <t>IL07049</t>
  </si>
  <si>
    <t>451630  2226</t>
  </si>
  <si>
    <t>SAR/SM MBENGWI: CONST. ATELIER REP.</t>
  </si>
  <si>
    <t>YALELO</t>
  </si>
  <si>
    <t>IL07050</t>
  </si>
  <si>
    <t>451630A  2226</t>
  </si>
  <si>
    <t>SAR/SM MBENGWI: CONST. ATELIER ELEC.</t>
  </si>
  <si>
    <t>ANYE SOLOMON K.</t>
  </si>
  <si>
    <t>IL07051</t>
  </si>
  <si>
    <t>451630B  2226</t>
  </si>
  <si>
    <t>SAR/SM MBENGWI: CONST. ATELIER MAC.</t>
  </si>
  <si>
    <t>ETS MANGEH PATRICK</t>
  </si>
  <si>
    <t>IL07082</t>
  </si>
  <si>
    <t>531630  2222</t>
  </si>
  <si>
    <t>SAR/SM MBENGWI: CONST. ATELIER AGRO.</t>
  </si>
  <si>
    <t>FOMBI EPHRAIM²</t>
  </si>
  <si>
    <t>IL07083</t>
  </si>
  <si>
    <t>531630  2243</t>
  </si>
  <si>
    <t>SAR/SM MBENGWI: CONST BLOCS LATRINES</t>
  </si>
  <si>
    <t>Sub Total 35</t>
  </si>
  <si>
    <t>CHAPTER 36 - PUBLIC WORKS</t>
  </si>
  <si>
    <t>E372608</t>
  </si>
  <si>
    <t>330004  2250</t>
  </si>
  <si>
    <t>REH, RAIN GATES</t>
  </si>
  <si>
    <t>JAPOT/BAH/ANUTEMEH/ACHU</t>
  </si>
  <si>
    <t>Sub Total 36</t>
  </si>
  <si>
    <t>CHAPTER 38 - MINDUH</t>
  </si>
  <si>
    <t>E387632</t>
  </si>
  <si>
    <t>441610  2114</t>
  </si>
  <si>
    <t>COMPENSATION VICTIMS BY PASS</t>
  </si>
  <si>
    <t>NGWA FUSI JOHN</t>
  </si>
  <si>
    <t>CHAPTER 40 - PUBLIC HEALTH</t>
  </si>
  <si>
    <t>E306179</t>
  </si>
  <si>
    <t>340020  2221</t>
  </si>
  <si>
    <t>REH. REGIONAL HOSPITAL</t>
  </si>
  <si>
    <t>IL07301</t>
  </si>
  <si>
    <t>4416161  2220</t>
  </si>
  <si>
    <t>GTP PALUDISME: AMENAGEMENT LOCAUX</t>
  </si>
  <si>
    <t>EST PERFORMANCES</t>
  </si>
  <si>
    <t>IL07302</t>
  </si>
  <si>
    <t>4416161  2230</t>
  </si>
  <si>
    <t>UP-PEV: REN/AMENAGEMENT DES LOCAUX</t>
  </si>
  <si>
    <t>IL07439</t>
  </si>
  <si>
    <t>CARP ANNEX NKAMBE: CONST/</t>
  </si>
  <si>
    <t>M &amp; D CONSTRUCTION</t>
  </si>
  <si>
    <t>IL07525</t>
  </si>
  <si>
    <t>5316161  2272</t>
  </si>
  <si>
    <t>HR BDA: EQUIP TECH d'EXPLOIT</t>
  </si>
  <si>
    <t>CONCEPT ENGINEERING</t>
  </si>
  <si>
    <t>IL07694</t>
  </si>
  <si>
    <t>5616064  2221</t>
  </si>
  <si>
    <t>CSI NFORYA: CONSTRUCTION</t>
  </si>
  <si>
    <t>EST PROFAJOCAM</t>
  </si>
  <si>
    <t>IL07695</t>
  </si>
  <si>
    <t>5616064  2272</t>
  </si>
  <si>
    <t>CSI NFORYA: EQUIP. COMPL.</t>
  </si>
  <si>
    <t>TRANSIT ENTERPRISE</t>
  </si>
  <si>
    <t>Sub Total 40</t>
  </si>
  <si>
    <t>CHAPTER 41 - LABOUR &amp; SOCIAL SECURITY</t>
  </si>
  <si>
    <t>IL07838</t>
  </si>
  <si>
    <t>4416160  2240</t>
  </si>
  <si>
    <t>DR MINTSS: EQUIPMENT BUREAUX</t>
  </si>
  <si>
    <t>ETS MC MAWOSSON</t>
  </si>
  <si>
    <t>Sub Total 41</t>
  </si>
  <si>
    <t>CHAPTER 42 - SOCIAL AFFAIRS</t>
  </si>
  <si>
    <t>IL07860</t>
  </si>
  <si>
    <t>4416160  2261</t>
  </si>
  <si>
    <t>DRAS NW: ACQUIS. MOBILIER</t>
  </si>
  <si>
    <t>NCHOYANG ENT</t>
  </si>
  <si>
    <t>Sub Total 42</t>
  </si>
  <si>
    <t>CHAPTER 45 - POSTS AND TELECOMMUNICATION</t>
  </si>
  <si>
    <t>IL08165</t>
  </si>
  <si>
    <t>441610  2220</t>
  </si>
  <si>
    <t>DEL. REG. CONSTRUCTION</t>
  </si>
  <si>
    <t>ETS NGASO</t>
  </si>
  <si>
    <t>IL08166</t>
  </si>
  <si>
    <t>441610  2261</t>
  </si>
  <si>
    <t>DR. ACHAT MOBILIER BUREAU</t>
  </si>
  <si>
    <t>ETS MAS ET OPALINE</t>
  </si>
  <si>
    <t>IL08167</t>
  </si>
  <si>
    <t>441610  2276</t>
  </si>
  <si>
    <t>DR. MISE EN PLACE D'UN CENTRE MULTIMEDIA</t>
  </si>
  <si>
    <t>Sub Total 45</t>
  </si>
  <si>
    <t>CHAPTER 46 - TRANSPORT</t>
  </si>
  <si>
    <t>IL08184</t>
  </si>
  <si>
    <t>4416160  2202</t>
  </si>
  <si>
    <t>SANTA: CONST. DE LA CLOTURE</t>
  </si>
  <si>
    <t>SALAMANDER MART ENT</t>
  </si>
  <si>
    <t>IL08186</t>
  </si>
  <si>
    <t>4416160  2260</t>
  </si>
  <si>
    <t>BDA: EQUIP EN MATERIEL BUREAU</t>
  </si>
  <si>
    <t>ELLEN ENTERPRISE</t>
  </si>
  <si>
    <t>Sub Total 46</t>
  </si>
  <si>
    <t>CHAPTER 50 - PUBLIC SERVICE &amp; ADMINISTRATIVE REFORMS</t>
  </si>
  <si>
    <t>IL08237</t>
  </si>
  <si>
    <t>DR NW: REHABILITATION IMMEUBLE</t>
  </si>
  <si>
    <t>PACESETTER GROUP LTD</t>
  </si>
  <si>
    <t>IL08238</t>
  </si>
  <si>
    <t>441616  2261</t>
  </si>
  <si>
    <t>DR NW: EQUIP 1 TABLE CONF. 60 CHAISE</t>
  </si>
  <si>
    <t>Sub Total 50</t>
  </si>
  <si>
    <t>GRAND TOTAL REGIONAL SERVICES</t>
  </si>
  <si>
    <t>AREA</t>
  </si>
  <si>
    <t>SUM</t>
  </si>
  <si>
    <t>MEZAM - INVESTMENT BUDGET FOR FY2010 (NW REGION)</t>
  </si>
  <si>
    <t xml:space="preserve"> </t>
  </si>
  <si>
    <t>IL00644</t>
  </si>
  <si>
    <t>15  451625  2261</t>
  </si>
  <si>
    <t>DDEB MEZAM  EQUIP MOBILIER BUREAU</t>
  </si>
  <si>
    <t>SAMBA CO.</t>
  </si>
  <si>
    <t>IL00768</t>
  </si>
  <si>
    <t>15  581612  2270</t>
  </si>
  <si>
    <t>GTC BAMENDA EQUIP TABLE BANCS</t>
  </si>
  <si>
    <t>IL02149</t>
  </si>
  <si>
    <t>15  661606  2222</t>
  </si>
  <si>
    <t>GS MFONTA CONSTRUC SALLES DE CLASSES</t>
  </si>
  <si>
    <t>IL02150</t>
  </si>
  <si>
    <t>15  661606A  2222</t>
  </si>
  <si>
    <t>GS MBEREWI CONSTRUCT SALLE CLASSE</t>
  </si>
  <si>
    <t>IL02151</t>
  </si>
  <si>
    <t>15  661606  2232</t>
  </si>
  <si>
    <t>GS MBAKONG PPTE REHABILITATION</t>
  </si>
  <si>
    <t>IL02152</t>
  </si>
  <si>
    <t>15  661606A2232</t>
  </si>
  <si>
    <t>GNS MANKWI PPTE REHABILITATION</t>
  </si>
  <si>
    <t>IL02153</t>
  </si>
  <si>
    <t>15  661606B  2232</t>
  </si>
  <si>
    <t>GS MANKWUI BAFUT PPTE REABILIT</t>
  </si>
  <si>
    <t>IL02154</t>
  </si>
  <si>
    <t>15  661606  2243</t>
  </si>
  <si>
    <t>GS MFONTA PPTE CONST BLOC LATRINES</t>
  </si>
  <si>
    <t>IL02155</t>
  </si>
  <si>
    <t>15  661606  2261</t>
  </si>
  <si>
    <t>GS MFONTA EQUIP EN BUREAU MAITRE</t>
  </si>
  <si>
    <t>IL02156</t>
  </si>
  <si>
    <t>15  661606A  2261</t>
  </si>
  <si>
    <t>GS MBEREWI EQUIP EN BUREAU MAITRE</t>
  </si>
  <si>
    <t>IL02157</t>
  </si>
  <si>
    <t>15  661606  2270</t>
  </si>
  <si>
    <t>GS MFONTA EQUIP EN TABLE BANCS</t>
  </si>
  <si>
    <t>IL02158</t>
  </si>
  <si>
    <t>15  661606A  2270</t>
  </si>
  <si>
    <t>GS MBEREWI EQUIP EN TABLE BANCS</t>
  </si>
  <si>
    <t>IL02159</t>
  </si>
  <si>
    <t>15  661608  2222</t>
  </si>
  <si>
    <t>GS BOSSA CONSTUCT SALLE CLASSE</t>
  </si>
  <si>
    <t>IL02160</t>
  </si>
  <si>
    <t>15  661608  2232</t>
  </si>
  <si>
    <t>GS FONTOH MANTUM PPTE REHABILITATION</t>
  </si>
  <si>
    <t>IL02161</t>
  </si>
  <si>
    <t>15  661608  2232A</t>
  </si>
  <si>
    <t>GS BEISEN PPTE REHABILITATION</t>
  </si>
  <si>
    <t>IL02162</t>
  </si>
  <si>
    <t>15 661608B 2232</t>
  </si>
  <si>
    <t>GS BOSSAH PPTE REHABILITAION</t>
  </si>
  <si>
    <t>IL02163</t>
  </si>
  <si>
    <t>15  661608  2261</t>
  </si>
  <si>
    <t>GS BOSSAH EQUIP EN BUREAU MAITRE</t>
  </si>
  <si>
    <t>IL02164</t>
  </si>
  <si>
    <t>15  661608  2270</t>
  </si>
  <si>
    <t>GS BOSSAH EQUIPMENT ENTABLESBANCS</t>
  </si>
  <si>
    <t>IL02172</t>
  </si>
  <si>
    <t>15  661612  2222</t>
  </si>
  <si>
    <t>GNS BAMBILI: CONST. 2 CLASSE</t>
  </si>
  <si>
    <t>IL02173</t>
  </si>
  <si>
    <t>15  661612A  2222</t>
  </si>
  <si>
    <t>GS MBINGFIEBIEH CONST CLASSE</t>
  </si>
  <si>
    <t>IL02174</t>
  </si>
  <si>
    <t>15  661612B  2222</t>
  </si>
  <si>
    <t>GS MBELEWA CONST CLASSES</t>
  </si>
  <si>
    <t>IL02175</t>
  </si>
  <si>
    <t>15  6616122  2232</t>
  </si>
  <si>
    <t>GS NTANCHE BAMENDANKWE PPTE REHABILITAT</t>
  </si>
  <si>
    <t>IL02176</t>
  </si>
  <si>
    <t>15 661612A  2232</t>
  </si>
  <si>
    <t xml:space="preserve">GS ABANGOH PPTE REHAB </t>
  </si>
  <si>
    <t>IL02177</t>
  </si>
  <si>
    <t>15  661612  2261</t>
  </si>
  <si>
    <t>GS MBELEWA EQUIP BUREAU MAITRE</t>
  </si>
  <si>
    <t>IL02178</t>
  </si>
  <si>
    <t>15 661612A  2261</t>
  </si>
  <si>
    <t>GS MBINFIEBIEH EQUIP BUREAU MAITRE</t>
  </si>
  <si>
    <t>IL02179</t>
  </si>
  <si>
    <t>15 661612O  2227</t>
  </si>
  <si>
    <t>GS MBINFIEBIEH EQUIP TABLE BANCS</t>
  </si>
  <si>
    <t>IL02180</t>
  </si>
  <si>
    <t>15  661612A  2270</t>
  </si>
  <si>
    <t>GS MBELEWA EQUIP TABLE BANC</t>
  </si>
  <si>
    <t>IL02338</t>
  </si>
  <si>
    <t>15  661656  2222</t>
  </si>
  <si>
    <t>GS AKUM CONSTRUCTION SALLE DE CLASSE</t>
  </si>
  <si>
    <t>IL02339</t>
  </si>
  <si>
    <t>15  661656  2246</t>
  </si>
  <si>
    <t>GS ABOBONG: FORAGE EQUIPE</t>
  </si>
  <si>
    <t>IL02340</t>
  </si>
  <si>
    <t>15  661656  2261</t>
  </si>
  <si>
    <t>GS AKUM EQUIPEMENT EN BUREAU MAITRE</t>
  </si>
  <si>
    <t>IL02341</t>
  </si>
  <si>
    <t>15 6616 56  2270</t>
  </si>
  <si>
    <t>GNS BAMBILI EQUIP EN MOBILIER</t>
  </si>
  <si>
    <t>IL02342</t>
  </si>
  <si>
    <t>15  661656A  2270</t>
  </si>
  <si>
    <t>GS AKUM EQUIPEMENT EN TABLE BANC</t>
  </si>
  <si>
    <t>IL02343</t>
  </si>
  <si>
    <t>15 661656B  2270</t>
  </si>
  <si>
    <t>GS BALIGHAM EQUIPEM TABLE BANC</t>
  </si>
  <si>
    <t>IL02344</t>
  </si>
  <si>
    <t>15 661656C  2270</t>
  </si>
  <si>
    <t>GS MIFICAT EQUIPM TABLE BANCS</t>
  </si>
  <si>
    <t>IL02345</t>
  </si>
  <si>
    <t>15  661656D  2270</t>
  </si>
  <si>
    <t>EQUIPM TABLES BANCS</t>
  </si>
  <si>
    <t>IL02346</t>
  </si>
  <si>
    <t>15  661658  2222</t>
  </si>
  <si>
    <t>GNS BAMBILI PPTE CONSTRUCTION</t>
  </si>
  <si>
    <t>IL02347</t>
  </si>
  <si>
    <t>15  661658A  2222</t>
  </si>
  <si>
    <t>GS NTEMBANG CONST SALLES CLASSE</t>
  </si>
  <si>
    <t>IL02348</t>
  </si>
  <si>
    <t>15  661658  2232</t>
  </si>
  <si>
    <t>GNS BAMBILI PPTE REHABILITATION</t>
  </si>
  <si>
    <t>IL02349</t>
  </si>
  <si>
    <t>15  661658  2243</t>
  </si>
  <si>
    <t xml:space="preserve">PPTE CONSTRUCTION BLOCS LATRINES </t>
  </si>
  <si>
    <t>IL02350</t>
  </si>
  <si>
    <t>15  661658  2261</t>
  </si>
  <si>
    <t>GS NTEMBANG EQUIP EN BUREAU MAITRE</t>
  </si>
  <si>
    <t>IL02351</t>
  </si>
  <si>
    <t>15 661658A2261</t>
  </si>
  <si>
    <t>GNS BAMBILI EQUIPEMENT EN BUREAU MAITRE</t>
  </si>
  <si>
    <t>IL02352</t>
  </si>
  <si>
    <t xml:space="preserve">156616582270GS </t>
  </si>
  <si>
    <t>NTEMBANG EQUIPEMENT EN TABLES BANC</t>
  </si>
  <si>
    <t>IL02353</t>
  </si>
  <si>
    <t>15 661658  A 2270</t>
  </si>
  <si>
    <t>GNS BAMBILI EQUIPEMENT EN TABLES BANC</t>
  </si>
  <si>
    <t>TOTAL  15-</t>
  </si>
  <si>
    <t>CHAPTER 20 - FINANCE</t>
  </si>
  <si>
    <t>CHAPTER  20- MINEFI</t>
  </si>
  <si>
    <t>IL03268</t>
  </si>
  <si>
    <t>20  5916062202</t>
  </si>
  <si>
    <t>PERCEPTION BAFUT CONSTRUCTION CLOTURE</t>
  </si>
  <si>
    <t>IL03269</t>
  </si>
  <si>
    <t>20  591606O6224</t>
  </si>
  <si>
    <t>PERCEPTION BAFUT EQUIPMENT</t>
  </si>
  <si>
    <t>TOTAL  20-</t>
  </si>
  <si>
    <t>CHAPTER  22- MINEPAT</t>
  </si>
  <si>
    <t>IL03438</t>
  </si>
  <si>
    <t>22  451625  2021</t>
  </si>
  <si>
    <t>D D MINEPAT APPUI COMMITE SUIVI BIP</t>
  </si>
  <si>
    <t>IL03439</t>
  </si>
  <si>
    <t>22  451625  2230</t>
  </si>
  <si>
    <t>D D MINEPAT REHABILITATION</t>
  </si>
  <si>
    <t>TOTAL  22-</t>
  </si>
  <si>
    <t>CHAPTER  25- MINESEC</t>
  </si>
  <si>
    <t>IL03519</t>
  </si>
  <si>
    <t>25  4416160  2260</t>
  </si>
  <si>
    <t xml:space="preserve">LYCEE CCAST PHOTOCOPIEUR </t>
  </si>
  <si>
    <t>IL03747</t>
  </si>
  <si>
    <t>25  451625  2222</t>
  </si>
  <si>
    <t>GSS KEDJOM KEKU REHABILITATION</t>
  </si>
  <si>
    <t>IL03748</t>
  </si>
  <si>
    <t>25 451625A2222</t>
  </si>
  <si>
    <t>CETIC BABA II CONSTRUCTION ATELIER</t>
  </si>
  <si>
    <t>IL03749</t>
  </si>
  <si>
    <t>25 451625B  2222</t>
  </si>
  <si>
    <t>GTC MUNDUM CONSTRUCTION CLASSES</t>
  </si>
  <si>
    <t>IL03750</t>
  </si>
  <si>
    <t>25  451625C  2222</t>
  </si>
  <si>
    <t>GHS AKUM CONSTRUCT SALLE CLASSES</t>
  </si>
  <si>
    <t>IL03752</t>
  </si>
  <si>
    <t>25  451625A  2240</t>
  </si>
  <si>
    <t>CETI AWING EQUIP SALLE PROF</t>
  </si>
  <si>
    <t>IL03753</t>
  </si>
  <si>
    <t>25  451625B  2240</t>
  </si>
  <si>
    <t>LB BAMENDANKWE</t>
  </si>
  <si>
    <t>IL03754</t>
  </si>
  <si>
    <t>25 451625  2243</t>
  </si>
  <si>
    <t>GHTC ALABUKAM CONST BLOC SANITAIRE</t>
  </si>
  <si>
    <t>IL03755</t>
  </si>
  <si>
    <t>25 451625A2243</t>
  </si>
  <si>
    <t>GTC BABAII CONST BLOC SANITAIRE</t>
  </si>
  <si>
    <t>IL03756</t>
  </si>
  <si>
    <t>25  451625  2270</t>
  </si>
  <si>
    <t>CETIC AWING EQUIP ATEILIER</t>
  </si>
  <si>
    <t>IL03757</t>
  </si>
  <si>
    <t>25  451625A2270</t>
  </si>
  <si>
    <t>CETIC BAMENDANKWE EQUIP TAB BANCS</t>
  </si>
  <si>
    <t>IL03758</t>
  </si>
  <si>
    <t>25 451625B  2270</t>
  </si>
  <si>
    <t xml:space="preserve"> L B NTAMDUNG EQUIP TABLE BANCS</t>
  </si>
  <si>
    <t>IL03759</t>
  </si>
  <si>
    <t>25 451625C  2270</t>
  </si>
  <si>
    <t>L B BAMENDANKWE EQUIP TABLE BANC</t>
  </si>
  <si>
    <t>ETS SAMOUA</t>
  </si>
  <si>
    <t>IL03760</t>
  </si>
  <si>
    <t>25  451625D  2270</t>
  </si>
  <si>
    <t>CES BILING MBATOU EQUIPMENT</t>
  </si>
  <si>
    <t>IL03762</t>
  </si>
  <si>
    <t>25  451625F  2270</t>
  </si>
  <si>
    <t>CETIC MENDANKWE EQUIP ATELIER MAçON</t>
  </si>
  <si>
    <t>IL03763</t>
  </si>
  <si>
    <t>25  451625  2276</t>
  </si>
  <si>
    <t>CETIC CHOMBA ACQUI MICRO-ORDINATEUR</t>
  </si>
  <si>
    <t>IL03764</t>
  </si>
  <si>
    <t>25  451625A  2276</t>
  </si>
  <si>
    <t xml:space="preserve">CETIC BAMENDANKWE ACQUI MICRO ORDI </t>
  </si>
  <si>
    <t>IL03765</t>
  </si>
  <si>
    <t>25  451625  2279</t>
  </si>
  <si>
    <t xml:space="preserve"> CETIC NFORYA EQUIP ATELIER ELECT </t>
  </si>
  <si>
    <t>IL03766</t>
  </si>
  <si>
    <t>25  451625A  2279</t>
  </si>
  <si>
    <t>LT ALABUKAM EQUIP ATELIER METIER</t>
  </si>
  <si>
    <t>IL03767</t>
  </si>
  <si>
    <t>25  451625B  2278</t>
  </si>
  <si>
    <t>CETIC BAMENDANKWE EQUIP ATELIER MENUSERIE</t>
  </si>
  <si>
    <t>ETS NDOFECAM</t>
  </si>
  <si>
    <t>IL03768</t>
  </si>
  <si>
    <t>25  451625C  2279</t>
  </si>
  <si>
    <t>CETIC CHOMBA EQUIP ATELIER D ESF</t>
  </si>
  <si>
    <t>IL03776</t>
  </si>
  <si>
    <t>25 450630  2261</t>
  </si>
  <si>
    <t>LYCEE BAMENDA NKWE EQUIPEMENT BLOC ADM.</t>
  </si>
  <si>
    <t>IL04222</t>
  </si>
  <si>
    <t>25 5416061  2260</t>
  </si>
  <si>
    <t>CES OBANG RONEO TYPEUR</t>
  </si>
  <si>
    <t>IL04223</t>
  </si>
  <si>
    <t>25 5416062  2270</t>
  </si>
  <si>
    <t>CES MAMBU EQUIP TABLE BANCS</t>
  </si>
  <si>
    <t>IL04422</t>
  </si>
  <si>
    <t>25  5516122  2240</t>
  </si>
  <si>
    <t>CETIC BABA II EQUIP BUREAU DES PFOFS</t>
  </si>
  <si>
    <t>IL04423</t>
  </si>
  <si>
    <t>25  5516121  2270</t>
  </si>
  <si>
    <t>CETIC BABA II EQUIP TABLES BANCS</t>
  </si>
  <si>
    <t>IL04712</t>
  </si>
  <si>
    <t>25  5616120  2240</t>
  </si>
  <si>
    <t xml:space="preserve">GHS MANKON EQUIP BUREAU CHEF </t>
  </si>
  <si>
    <t>IL04961</t>
  </si>
  <si>
    <t>25  571608  2279</t>
  </si>
  <si>
    <t>L T BAFUT EQUIP ATELIER FROID +CLIMATI</t>
  </si>
  <si>
    <t>IL04981</t>
  </si>
  <si>
    <t>25  571657  2240</t>
  </si>
  <si>
    <t>LT SANTA EQUIPMENT BUREAU CHEF</t>
  </si>
  <si>
    <t>IL04982</t>
  </si>
  <si>
    <t>25  571657  2276</t>
  </si>
  <si>
    <t>LT SANTA ACQUIS MICRO-ORDINATEUR</t>
  </si>
  <si>
    <t>FONYAH</t>
  </si>
  <si>
    <t>IL04983</t>
  </si>
  <si>
    <t>25  571657  2279</t>
  </si>
  <si>
    <t xml:space="preserve">LT SANTA EQUIP ATELIER </t>
  </si>
  <si>
    <t>ETS LEO</t>
  </si>
  <si>
    <t>IL05331</t>
  </si>
  <si>
    <t>25  661625  2222</t>
  </si>
  <si>
    <t>GBSS BAWOCK PPTE CONST 2 SALLE CLASSES</t>
  </si>
  <si>
    <t>IL05332</t>
  </si>
  <si>
    <t>25  661625A  2222</t>
  </si>
  <si>
    <t>GTC MANKWI PPTE CONST 2 SALLE CLASSE</t>
  </si>
  <si>
    <t>IL05333</t>
  </si>
  <si>
    <t>25 661625B  2222</t>
  </si>
  <si>
    <t>GTC AWING PPTE CONSTRUC CLASSES</t>
  </si>
  <si>
    <t>IL05334</t>
  </si>
  <si>
    <t>25  661612C  2222</t>
  </si>
  <si>
    <t>GTC CHOMBA CONSTUCT 2 CLASSES</t>
  </si>
  <si>
    <t>IL05335</t>
  </si>
  <si>
    <t>25 661625D  2222</t>
  </si>
  <si>
    <t>GTC BDA NKWE CONSTRUCT 2 CLASSES</t>
  </si>
  <si>
    <t>IL05336</t>
  </si>
  <si>
    <t>25  661625E  2222</t>
  </si>
  <si>
    <t>GSS MACHA BAMBUI PPTE CONST CLASSES</t>
  </si>
  <si>
    <t>IL05337</t>
  </si>
  <si>
    <t>25  661625  2270</t>
  </si>
  <si>
    <t xml:space="preserve">GBSS BAWOCK EQUIP TABLE BANC </t>
  </si>
  <si>
    <t>YANU &amp; SONS</t>
  </si>
  <si>
    <t>IL05338</t>
  </si>
  <si>
    <t>25 661625A  2270</t>
  </si>
  <si>
    <t>GTC MANKWI PPTE EQUIP 60 TABLE BANCS</t>
  </si>
  <si>
    <t>IL03739</t>
  </si>
  <si>
    <t>25 661625B 2270</t>
  </si>
  <si>
    <t>GTC AWINGPPTE EQUIP 60 BANCS</t>
  </si>
  <si>
    <t>IL05340</t>
  </si>
  <si>
    <t>25  661625C  2270</t>
  </si>
  <si>
    <t xml:space="preserve">GTC CHOMBA EQUIP TABLE BANCS </t>
  </si>
  <si>
    <t>IL05341</t>
  </si>
  <si>
    <t>25  661625D  2270</t>
  </si>
  <si>
    <t>GTC BAMENDAN NKWE PPTE EQUIP TABLE BANCS</t>
  </si>
  <si>
    <t>NDOFECAM</t>
  </si>
  <si>
    <t>IL05342</t>
  </si>
  <si>
    <t>25  661625E 2270</t>
  </si>
  <si>
    <t>GSS MACHA BAMBUI PPTE EQUIPMENT 60 BANCS</t>
  </si>
  <si>
    <t>TOTAL 25-</t>
  </si>
  <si>
    <t>CHAPTER 26 - MINJEUN</t>
  </si>
  <si>
    <t>CHAPTER 26- MINJEUN</t>
  </si>
  <si>
    <t>IL05573</t>
  </si>
  <si>
    <t>DD JEUN MEZAM ACQUI SONORISATION</t>
  </si>
  <si>
    <t>TOTAL 26</t>
  </si>
  <si>
    <t>CHAPTER 30 - MINADER</t>
  </si>
  <si>
    <t>CHAPTER 30- MINADER</t>
  </si>
  <si>
    <t>IL06096</t>
  </si>
  <si>
    <t>DYNAMIC SCIENTIFIC MIXE FARMING</t>
  </si>
  <si>
    <t>IL06097</t>
  </si>
  <si>
    <t>30  451625A  2842</t>
  </si>
  <si>
    <t>GIC ANCILARY BUSINESS</t>
  </si>
  <si>
    <t>IL06098</t>
  </si>
  <si>
    <t>30  451625B  2842</t>
  </si>
  <si>
    <t>KEDJOM KEKU FRIENDLY MIXED FAR CIG</t>
  </si>
  <si>
    <t>IL06099</t>
  </si>
  <si>
    <t>30  451625C  2842</t>
  </si>
  <si>
    <t>BALIGHAM HAND TO HAND CIG</t>
  </si>
  <si>
    <t>IL06100</t>
  </si>
  <si>
    <t>30  451625D  2842</t>
  </si>
  <si>
    <t xml:space="preserve">SANTA ITEGRATE CIG </t>
  </si>
  <si>
    <t>IL06101</t>
  </si>
  <si>
    <t>ALANTEN DEV CIG</t>
  </si>
  <si>
    <t>IL06102</t>
  </si>
  <si>
    <t>30  451625F  2842</t>
  </si>
  <si>
    <t xml:space="preserve">DYNAMIC MIXED FARMING </t>
  </si>
  <si>
    <t>IL06103</t>
  </si>
  <si>
    <t>30  451625G  2842</t>
  </si>
  <si>
    <t xml:space="preserve">NDIPNU FARMING CIG </t>
  </si>
  <si>
    <t>IL06104</t>
  </si>
  <si>
    <t>30  451625H  2842</t>
  </si>
  <si>
    <t>UNITY STRENGHT FARM CIG</t>
  </si>
  <si>
    <t>IL06531</t>
  </si>
  <si>
    <t>30  641606  2223</t>
  </si>
  <si>
    <t>AKOSSIA CONSTRUCT CASE COMMUNITAIRE</t>
  </si>
  <si>
    <t>TOTAL 30-</t>
  </si>
  <si>
    <t>CHAPTER 31 - MINEPIA</t>
  </si>
  <si>
    <t xml:space="preserve">CHAPTER 31 - MINEPIA </t>
  </si>
  <si>
    <t>IL06699</t>
  </si>
  <si>
    <t>31  641612  2226</t>
  </si>
  <si>
    <t>MARCHE BETAIL BDA CONSTRUCT</t>
  </si>
  <si>
    <t>NAN CO</t>
  </si>
  <si>
    <t>TOTAL 31-</t>
  </si>
  <si>
    <t>CHAPTER 32 - MINEE</t>
  </si>
  <si>
    <t>CHAPTER 32- MINEE</t>
  </si>
  <si>
    <t>IL06852</t>
  </si>
  <si>
    <t>32  451625  2252</t>
  </si>
  <si>
    <t>NGALI AEP</t>
  </si>
  <si>
    <t>CONCEPT ENG</t>
  </si>
  <si>
    <t>IL06854</t>
  </si>
  <si>
    <t>32  451625  2254</t>
  </si>
  <si>
    <t>KONGEFUNE MABEN</t>
  </si>
  <si>
    <t>LIFTCAM</t>
  </si>
  <si>
    <t>IL06855</t>
  </si>
  <si>
    <t>32  451625  2261</t>
  </si>
  <si>
    <t>D D  MINEE MEZAM ACQUISI MOBILIER</t>
  </si>
  <si>
    <t>ETS ACHU J.</t>
  </si>
  <si>
    <t>TOTAL 32-</t>
  </si>
  <si>
    <t>CHAPTER 40 - MINSANTE</t>
  </si>
  <si>
    <t>CHAPTER 40- MINSANTE</t>
  </si>
  <si>
    <t>IL07435</t>
  </si>
  <si>
    <t>40 451608  2246</t>
  </si>
  <si>
    <t>CSI CUGONG AMENAGEMENT FORAGE +POMPE</t>
  </si>
  <si>
    <t>SOGECAM</t>
  </si>
  <si>
    <t>IL07440</t>
  </si>
  <si>
    <t>40  451625O  6222</t>
  </si>
  <si>
    <t>SSD DE SANTA CONSTRUCTION BATIMENT</t>
  </si>
  <si>
    <t>PROFAJOCAMµ</t>
  </si>
  <si>
    <t>IL07592</t>
  </si>
  <si>
    <t>40 5416561  2272</t>
  </si>
  <si>
    <t>HD TUBAH EQUIPEMNT COMPLEMENTAIRE</t>
  </si>
  <si>
    <t>AKEHDUM</t>
  </si>
  <si>
    <t>IL07699</t>
  </si>
  <si>
    <t>40 5616564  2246</t>
  </si>
  <si>
    <t>CSI DE PINYIN AMENAGEMENT FORAGE+POMPE</t>
  </si>
  <si>
    <t>MARCELIN ETS</t>
  </si>
  <si>
    <t>IL07700</t>
  </si>
  <si>
    <t>40 561658O2231</t>
  </si>
  <si>
    <t>CSI BAMBILI RENOVATION /AMENAGEMENT LOCAUX</t>
  </si>
  <si>
    <t>IL07796</t>
  </si>
  <si>
    <t>40  6616121  2222</t>
  </si>
  <si>
    <t>CSI NAAKA CONSTRUCTION</t>
  </si>
  <si>
    <t>A. JOHNSON</t>
  </si>
  <si>
    <t>TOTAL 40 -</t>
  </si>
  <si>
    <t>CHAPTER 42 - MINAS</t>
  </si>
  <si>
    <t>IL07897</t>
  </si>
  <si>
    <t>42  5216122  2220</t>
  </si>
  <si>
    <t xml:space="preserve">CENTRE SOCIAL BDA CONSTRUCTION </t>
  </si>
  <si>
    <t>EVINA</t>
  </si>
  <si>
    <t>IL08024</t>
  </si>
  <si>
    <t>42  641608  2279</t>
  </si>
  <si>
    <t xml:space="preserve"> COMMUNE BALI ACQUI APPAREILLAGES</t>
  </si>
  <si>
    <t xml:space="preserve">MADAKSON </t>
  </si>
  <si>
    <t>IL08025</t>
  </si>
  <si>
    <t>42  641612  2279</t>
  </si>
  <si>
    <t>COMMUNE BDA 1ER ACQUIS APPAREILLAGES</t>
  </si>
  <si>
    <t>ETS BAHKIM</t>
  </si>
  <si>
    <t>IL08034</t>
  </si>
  <si>
    <t>42  641656  2279</t>
  </si>
  <si>
    <t>COMMUNE SANTA ACQUISIT DES APPAREILLAGES</t>
  </si>
  <si>
    <t>ETS BENCO</t>
  </si>
  <si>
    <t>IL08035</t>
  </si>
  <si>
    <t>42 641658  2279</t>
  </si>
  <si>
    <t>COMMUNE DE TUBAH ACQUISITION DES APPAREILL</t>
  </si>
  <si>
    <t>ANDANFON</t>
  </si>
  <si>
    <t>IL08122</t>
  </si>
  <si>
    <t>42  6616560  6224</t>
  </si>
  <si>
    <t>CENTRE SOCIAL SANTA ACHAT MATERIEL</t>
  </si>
  <si>
    <t>ESITAM</t>
  </si>
  <si>
    <t>TOTAL 42-</t>
  </si>
  <si>
    <t>CHAPTER 46 - MINTRANS</t>
  </si>
  <si>
    <t>CHAPTER 46 -MINTRANS</t>
  </si>
  <si>
    <t>IL08185</t>
  </si>
  <si>
    <t>46  4416160  2242</t>
  </si>
  <si>
    <t>INSTALLATION GROUPE ELECT A RADIO</t>
  </si>
  <si>
    <t>DOBSON ETS</t>
  </si>
  <si>
    <t>IL08222</t>
  </si>
  <si>
    <t>46  551625  2261</t>
  </si>
  <si>
    <t>CENTRE CED SANTA EQUIP EN MOBILIER</t>
  </si>
  <si>
    <t>TOTAL 46-</t>
  </si>
  <si>
    <t>GRAND TOTAL MEZAM</t>
  </si>
  <si>
    <t>NGOKETUNJIA - INVESTMENT BUDGET FOR FY2010 (NW REGION)</t>
  </si>
  <si>
    <t>CHAPTER 07 - SOUS PREFECTURE</t>
  </si>
  <si>
    <t>IL00173</t>
  </si>
  <si>
    <t>07471604  2245</t>
  </si>
  <si>
    <t>SOUS PREFETURE DE BABESSI: EQUIP DE LA RESID</t>
  </si>
  <si>
    <t>SUB TOTAL 07</t>
  </si>
  <si>
    <t>CHAPTER 08 - MINJUSTICE</t>
  </si>
  <si>
    <t>IL00295</t>
  </si>
  <si>
    <t>08  681638  2279</t>
  </si>
  <si>
    <t>PRISON NDOP: ACHAT ET INSTL.</t>
  </si>
  <si>
    <t>SUB TOTAL 08</t>
  </si>
  <si>
    <t>CHAPTER 15 - BASIC EDUCATION</t>
  </si>
  <si>
    <t>IL00648</t>
  </si>
  <si>
    <t>15  451635  2260</t>
  </si>
  <si>
    <t>DSDEB NDOP: EQUIP ET MATERIEL</t>
  </si>
  <si>
    <t>IL00771</t>
  </si>
  <si>
    <t>15  581638  2270</t>
  </si>
  <si>
    <t>ENIEG ndop/ equip table banc</t>
  </si>
  <si>
    <t>IL02137</t>
  </si>
  <si>
    <t>15 6616042  2221</t>
  </si>
  <si>
    <t xml:space="preserve">GS MBISSA BAMBALANG: CONSTR DE SALLES DE </t>
  </si>
  <si>
    <t>IL02141</t>
  </si>
  <si>
    <t>15 6616604  2261</t>
  </si>
  <si>
    <t>EP MBISSA BAMBALANG: EQUIP EN BUR DE MAIT</t>
  </si>
  <si>
    <t>IL02271</t>
  </si>
  <si>
    <t>15  661638  2222</t>
  </si>
  <si>
    <t>GS MESSI: CONTR SALLES DE CLASSE</t>
  </si>
  <si>
    <t>IL02272</t>
  </si>
  <si>
    <t>15  661638  2222A</t>
  </si>
  <si>
    <t>GS BUKOW: CONSTR SALLES DE CLASSE</t>
  </si>
  <si>
    <t>IL02273</t>
  </si>
  <si>
    <t>15  661638  2222B</t>
  </si>
  <si>
    <t>GS MBETPAW BAMALI: CONSTR SALLES DE CLASSE</t>
  </si>
  <si>
    <t>IL02274</t>
  </si>
  <si>
    <t>15  661638  2261A</t>
  </si>
  <si>
    <t>GS BUKOW: EQUIP EN BUR DE MAITRE</t>
  </si>
  <si>
    <t>IL02276</t>
  </si>
  <si>
    <t>15  661638  2261B</t>
  </si>
  <si>
    <t>GS MBETPAW BAMALI: EQUIOP EN BUR DE MAITRE</t>
  </si>
  <si>
    <t>IL02277</t>
  </si>
  <si>
    <t>15  661638  2270</t>
  </si>
  <si>
    <t>GS MBISSA BANBALANG: EQUIP EN TABLE BANCS</t>
  </si>
  <si>
    <t>IL02278</t>
  </si>
  <si>
    <t>15  661638  2270A</t>
  </si>
  <si>
    <t>GS BUKOW: EQUIP EN TABLE BANCS</t>
  </si>
  <si>
    <t>IL02279</t>
  </si>
  <si>
    <t>15  661638  2270B</t>
  </si>
  <si>
    <t>GS MBETPAW BAMALI:EQUIP EN TABLE BANCS</t>
  </si>
  <si>
    <t>IL02280</t>
  </si>
  <si>
    <t>15  661638  2270C</t>
  </si>
  <si>
    <t>GS MESSI: EQUIP EN TABLE BANCS</t>
  </si>
  <si>
    <t>IL02281</t>
  </si>
  <si>
    <t>15  661638  2270D</t>
  </si>
  <si>
    <t>GS NKANKWOU MBISA: EQUIP EN TABLE BANCS</t>
  </si>
  <si>
    <t>IL02134</t>
  </si>
  <si>
    <t>15  661604  2222</t>
  </si>
  <si>
    <t xml:space="preserve">GS NCHOTCHIMBERE BANGOLAN: CONSTR SALLES DE </t>
  </si>
  <si>
    <t>IL02135</t>
  </si>
  <si>
    <t>15  661604  2222A</t>
  </si>
  <si>
    <t>GS BANGOLAN: CONST. 2 SALLES DE CLASSES</t>
  </si>
  <si>
    <t>IL02136</t>
  </si>
  <si>
    <t>15  661604  2222B</t>
  </si>
  <si>
    <t>GS MOUKANG BABUNGO: CONSTR SALLES DE CLASSE</t>
  </si>
  <si>
    <t>IL02138</t>
  </si>
  <si>
    <t>15  661604  2243</t>
  </si>
  <si>
    <t>GS MEMBEH:  PPTE  CONSTR BLOC LATRINES</t>
  </si>
  <si>
    <t>IL02139</t>
  </si>
  <si>
    <t>15  661604  2243A</t>
  </si>
  <si>
    <t>GS  BANGOLAN: PPTE CONSTRC BLOC  LATRINES</t>
  </si>
  <si>
    <t>IL02140</t>
  </si>
  <si>
    <t>15  661604  2243B</t>
  </si>
  <si>
    <t>EP FRANCOPHONE BABESSI: PPTE CONSTR BLOC</t>
  </si>
  <si>
    <t>IL02142</t>
  </si>
  <si>
    <t>15  661604  2261A</t>
  </si>
  <si>
    <t>GS BANGOLAN14:51 EQUIP DE MAITRE</t>
  </si>
  <si>
    <t>IL02143</t>
  </si>
  <si>
    <t>15  661604  2261B</t>
  </si>
  <si>
    <t>GS MOUKANG BABUNGO: EQUIP EN BUR DE MAITRE</t>
  </si>
  <si>
    <t>IL02144</t>
  </si>
  <si>
    <t>15661604  2261C</t>
  </si>
  <si>
    <t>GS NCHOTCHIMBERE BAGOLA: EQUIP EN BUR DE</t>
  </si>
  <si>
    <t>IL02145</t>
  </si>
  <si>
    <t>15  661604  2270</t>
  </si>
  <si>
    <t>GS MEMBEH: EQUIP EN TABLE BANCS</t>
  </si>
  <si>
    <t>IL02146</t>
  </si>
  <si>
    <t>15  661604  2270A</t>
  </si>
  <si>
    <t>GS BANGOLAN:EQUIP EN TABLE BANC</t>
  </si>
  <si>
    <t>IL02147</t>
  </si>
  <si>
    <t>15  661604  2270B</t>
  </si>
  <si>
    <t>GS MOUKANG BABUNGO</t>
  </si>
  <si>
    <t>IL02148</t>
  </si>
  <si>
    <t>15  661604  2270C</t>
  </si>
  <si>
    <t xml:space="preserve">  GS NCHOTCHMBERE BAGOLA:EQUIP EN TABLE BANC</t>
  </si>
  <si>
    <t>IL02165</t>
  </si>
  <si>
    <t>15  661610  2222</t>
  </si>
  <si>
    <t>GS MUNGIEH:CONSTR SALLES DE CLASSE</t>
  </si>
  <si>
    <t>IL02166</t>
  </si>
  <si>
    <t>15  661610  2222A</t>
  </si>
  <si>
    <t>GS FOMBANGUM: CONSTR SALLES DE CLASSE</t>
  </si>
  <si>
    <t>IL02167</t>
  </si>
  <si>
    <t>15  661610  2261</t>
  </si>
  <si>
    <t>GS MUNGIEH: EQUIP EN BUR DE MAITRE</t>
  </si>
  <si>
    <t>IL02168</t>
  </si>
  <si>
    <t>15  661610  2261A</t>
  </si>
  <si>
    <t>GS FOMBANGUM:EQUIP EN BUR DE MAITRE</t>
  </si>
  <si>
    <t>IL02169</t>
  </si>
  <si>
    <t>15  661610  2270</t>
  </si>
  <si>
    <t>GS MBANGANG: EQUIP EN TABLE BANC</t>
  </si>
  <si>
    <t>IL02170</t>
  </si>
  <si>
    <t>15  661610  2270A</t>
  </si>
  <si>
    <t xml:space="preserve"> GS FOMBANGUM: EQUIP EN TABLE BANCS</t>
  </si>
  <si>
    <t>IL02171</t>
  </si>
  <si>
    <t>15  661610  2270B</t>
  </si>
  <si>
    <t>GS MUNGIEH: EQUIP EN TABLE BANCS</t>
  </si>
  <si>
    <t>SUB TOTAL 15</t>
  </si>
  <si>
    <t>CHAPTER 17 - COMMUNICATION</t>
  </si>
  <si>
    <t>IL03139</t>
  </si>
  <si>
    <t>17  451635  2261</t>
  </si>
  <si>
    <t>DDC Ndop: Acquidition Mobilier de Bureau</t>
  </si>
  <si>
    <t>SUB TOTAL 17</t>
  </si>
  <si>
    <t>IL03225</t>
  </si>
  <si>
    <t>20  451635  2240</t>
  </si>
  <si>
    <t>CDF NDOP: Equipement</t>
  </si>
  <si>
    <t>SUB TOTAL 20</t>
  </si>
  <si>
    <t>IL03442</t>
  </si>
  <si>
    <t>22  451635  2021</t>
  </si>
  <si>
    <t>DD MINEPAT NDOP: APPUI AU COMITE DE SUIVI</t>
  </si>
  <si>
    <t>SUB TOTAL 22</t>
  </si>
  <si>
    <t>CHAPTER 25 - SECONDARY EDUCATION</t>
  </si>
  <si>
    <t>IK04225</t>
  </si>
  <si>
    <t>25  541610  2260</t>
  </si>
  <si>
    <t>CES BILINGUE BAFANDJI: RONEO TYEUR A STENCIL MA</t>
  </si>
  <si>
    <t>IL03780</t>
  </si>
  <si>
    <t>25  451635  2222</t>
  </si>
  <si>
    <t xml:space="preserve">GHS BAMBALANG: REHABILITATION  SALLES DE CLASSE </t>
  </si>
  <si>
    <t>IL03781</t>
  </si>
  <si>
    <t xml:space="preserve">  25  451635  2222A</t>
  </si>
  <si>
    <t>GTHS NDOP:CONSTR  D.UN ATELIER DE MECANIQUE</t>
  </si>
  <si>
    <t>IL03782</t>
  </si>
  <si>
    <t xml:space="preserve">  25  451635 2222B</t>
  </si>
  <si>
    <t>GSS BAMUNKA RURAL CONSTR DE DEUX SALL</t>
  </si>
  <si>
    <t>IL03783</t>
  </si>
  <si>
    <t xml:space="preserve">  25  451635  2222C</t>
  </si>
  <si>
    <t>GBHS NDOP:BAMESSING CONSTR DE 02 S</t>
  </si>
  <si>
    <t>IL03784</t>
  </si>
  <si>
    <t xml:space="preserve">  25  451635  2222D</t>
  </si>
  <si>
    <t>GBHS NDOP BAMLESSING-PPTE-REHABILI SALL</t>
  </si>
  <si>
    <t>IL03785</t>
  </si>
  <si>
    <t>25  451635  2240</t>
  </si>
  <si>
    <t>CETIC DE BABESSI: EQUIP EN BUREAU DE PROFE</t>
  </si>
  <si>
    <t>IL03786</t>
  </si>
  <si>
    <t>25  451635  2243</t>
  </si>
  <si>
    <t>GBHS BANGOLAN: CONSTR D UN BLOC SANITAIRE</t>
  </si>
  <si>
    <t>IL03787</t>
  </si>
  <si>
    <t xml:space="preserve">25  451635  2260    </t>
  </si>
  <si>
    <t>DES DE NDOP : EQUIP EN MATERIAL DE BUR</t>
  </si>
  <si>
    <t>IL03788</t>
  </si>
  <si>
    <t>25  451635  2270</t>
  </si>
  <si>
    <t>CETIC BABESSI: EQUIP DE L ATELIER DE MACONNE</t>
  </si>
  <si>
    <t>IL03789</t>
  </si>
  <si>
    <t>25  451635  2270A</t>
  </si>
  <si>
    <t>CES DE BALIKUMBAT: EQUIP EN TABLES BANCS</t>
  </si>
  <si>
    <t>IL03790</t>
  </si>
  <si>
    <t>25  451635  2270B</t>
  </si>
  <si>
    <t>IL03791</t>
  </si>
  <si>
    <t>25  451635  2270C</t>
  </si>
  <si>
    <t>CETIC DE BAMBALANG: EQUIP EN TABLE BANC</t>
  </si>
  <si>
    <t>IL03792</t>
  </si>
  <si>
    <t>25  451635  2276</t>
  </si>
  <si>
    <t>CETIC DE BABESSI:ACQUISITION D UN MICRO - ORDINATAIRE</t>
  </si>
  <si>
    <t>IL03793</t>
  </si>
  <si>
    <t>25  451635   2279</t>
  </si>
  <si>
    <t>CETIC BAMBALANG: EQUIP DE L ATELIER DE ELE</t>
  </si>
  <si>
    <t>IL04224</t>
  </si>
  <si>
    <t>25  541610  22401</t>
  </si>
  <si>
    <t>GBSS BALIKUMBAT: EQUIP DE LA SALLE DES PROFE</t>
  </si>
  <si>
    <t>IL04237</t>
  </si>
  <si>
    <t>25  5416622  2705</t>
  </si>
  <si>
    <t>CES DE BAMUKUMBIT: EQUIP EN TABLES BANCS</t>
  </si>
  <si>
    <t>IL04421</t>
  </si>
  <si>
    <t>25  551604  2279</t>
  </si>
  <si>
    <t>CETIC BABA  I: EQUIP DE L ATELIERR D ESF EN</t>
  </si>
  <si>
    <t>IL04711</t>
  </si>
  <si>
    <t>25  561604  2276</t>
  </si>
  <si>
    <t>LYCXEE  DE BABA  I: ACQUISITION D UN MICRO - ORDINAT</t>
  </si>
  <si>
    <t>IL04713</t>
  </si>
  <si>
    <t>25  5616122  2705</t>
  </si>
  <si>
    <t>LYCEE DE BAMBALANG: EQUIP EN TABLE BANCS</t>
  </si>
  <si>
    <t>IL04723</t>
  </si>
  <si>
    <t>25  561638  2240</t>
  </si>
  <si>
    <t>LYCEE DE NDOP: EQUIP DE BLOC ADMINIS</t>
  </si>
  <si>
    <t>IL04971</t>
  </si>
  <si>
    <t xml:space="preserve">25  561638 2240 </t>
  </si>
  <si>
    <t>LT DE NDOP : EQUIP EN BUREAU DES PROFESSEURS</t>
  </si>
  <si>
    <t>IL04972</t>
  </si>
  <si>
    <t>25  571638  2248</t>
  </si>
  <si>
    <t>GTHS NDOP: BRANCHEMENT EN ELECTRICITE</t>
  </si>
  <si>
    <t>IL04973</t>
  </si>
  <si>
    <t>25  571638  2276</t>
  </si>
  <si>
    <t>LT DE NDOP : ACQUISITION D UN MICRO-ORDINATAIRE</t>
  </si>
  <si>
    <t>IL04974</t>
  </si>
  <si>
    <t>25  571638  2279</t>
  </si>
  <si>
    <t>LT NDOP: EQUIP ATEILIER COOM</t>
  </si>
  <si>
    <t>IL04975</t>
  </si>
  <si>
    <t>25  571638  2279A</t>
  </si>
  <si>
    <t>LT NDOP: EQUIP ATEILIER DES METAUX EN</t>
  </si>
  <si>
    <t>IL05352</t>
  </si>
  <si>
    <t>25  661635  2222</t>
  </si>
  <si>
    <t>GSS BAMALI-PPTE-  CONSTR DE 02 SALLCONSTR DE DEUX SALL</t>
  </si>
  <si>
    <t>IL05353</t>
  </si>
  <si>
    <t>25  661635  2222A</t>
  </si>
  <si>
    <t>GSS BABUNGO - PPTE- CONSTRC 02 SAL</t>
  </si>
  <si>
    <t>IL05354</t>
  </si>
  <si>
    <t>25  661635  2222B</t>
  </si>
  <si>
    <t>GBSS BLIKUMBAT: CONSTR DE 02 DEUX SALLES</t>
  </si>
  <si>
    <t>IL05355</t>
  </si>
  <si>
    <t>25  661635  2222C</t>
  </si>
  <si>
    <t>GTC BABESSI  PPTE :CONSTR DE 02 DEUX SAL</t>
  </si>
  <si>
    <t>IL05356</t>
  </si>
  <si>
    <t>25  661635  2270</t>
  </si>
  <si>
    <t>GBHS NDOP BAMESSING: EQUIP EN 60 TABLES BAN</t>
  </si>
  <si>
    <t>IL05357</t>
  </si>
  <si>
    <t>25  661635  2270A</t>
  </si>
  <si>
    <t>GSS BABUNGO : EQUIP EN 60 TABLE BANCS</t>
  </si>
  <si>
    <t>IL05358</t>
  </si>
  <si>
    <t>25  661635  2270B</t>
  </si>
  <si>
    <t>GTC BABESSI  PPTE :EQUIP EN 60 TABLES BANC</t>
  </si>
  <si>
    <t>IL05359</t>
  </si>
  <si>
    <t>25  661635  2270C</t>
  </si>
  <si>
    <t>GSS BAMALI-PPTE- EQUIP EN 60 TABLE BANC</t>
  </si>
  <si>
    <t>SUB TOTAL 25</t>
  </si>
  <si>
    <t>CHAPTER 26 - YOUTHS AFFAIRS</t>
  </si>
  <si>
    <t>IL05575</t>
  </si>
  <si>
    <t>26  451635  2271</t>
  </si>
  <si>
    <t>DD JEUN NDOP :Acquisition d une sono</t>
  </si>
  <si>
    <t>SUB TOTAL 26</t>
  </si>
  <si>
    <t>CHAPTER 30 - AGRICULTURE</t>
  </si>
  <si>
    <t>IL06112</t>
  </si>
  <si>
    <t>30  451635  2842</t>
  </si>
  <si>
    <t>NGOKETUNJIA SOUTH FARMER S UNION</t>
  </si>
  <si>
    <t>IL06113</t>
  </si>
  <si>
    <t>30  451635  2842A</t>
  </si>
  <si>
    <t>NYIBEFUA CIG</t>
  </si>
  <si>
    <t>IL06114</t>
  </si>
  <si>
    <t>30  451635  2842B</t>
  </si>
  <si>
    <t>ASIDUITY MIXED FARMING CIG</t>
  </si>
  <si>
    <t>IL06115</t>
  </si>
  <si>
    <t>30  451635  2842C</t>
  </si>
  <si>
    <t>GIC SALAMA WOMEN S BABA 1</t>
  </si>
  <si>
    <t>IL06116</t>
  </si>
  <si>
    <t>30  451635  2842D</t>
  </si>
  <si>
    <t>KRUPUH AGRO INDUSTRIAL FARMING CIG</t>
  </si>
  <si>
    <t>IL06117</t>
  </si>
  <si>
    <t>30  451635  2842E</t>
  </si>
  <si>
    <t>TIKARI FARMING CIG</t>
  </si>
  <si>
    <t>IL06118</t>
  </si>
  <si>
    <t>30  451635  2842F</t>
  </si>
  <si>
    <t>THE YOUNG SHALL GROW CIG</t>
  </si>
  <si>
    <t>IL06119</t>
  </si>
  <si>
    <t>30  451635G  2842</t>
  </si>
  <si>
    <t>BONGLIM MIXED FARMING</t>
  </si>
  <si>
    <t>IL06535</t>
  </si>
  <si>
    <t>30  641638  2223</t>
  </si>
  <si>
    <t>NDOP: PROURSUITE CONSTR CEAC</t>
  </si>
  <si>
    <t>SUB TOTAL 30</t>
  </si>
  <si>
    <t>CHAPTER 32 - WATER &amp; ENERGY</t>
  </si>
  <si>
    <t>IL05857</t>
  </si>
  <si>
    <t>32  451635  2252</t>
  </si>
  <si>
    <t>TIHIBIA AEP</t>
  </si>
  <si>
    <t>IL06858</t>
  </si>
  <si>
    <t>32  451635  2254</t>
  </si>
  <si>
    <t>MAMBIM-BABESSI: ELECTRIFICATION RURALE</t>
  </si>
  <si>
    <t>SUB TOTAL 32</t>
  </si>
  <si>
    <t>CHAPTER 35 - EMPLOYMENT &amp; VOCATIONAL TRAINING</t>
  </si>
  <si>
    <t>IL07084</t>
  </si>
  <si>
    <t>35  5531638  2279</t>
  </si>
  <si>
    <t>SAR/SM DE NDOP: REFECTIONTOITURE D UNE MACHINE A</t>
  </si>
  <si>
    <t>SUB TOTAL 35</t>
  </si>
  <si>
    <t>IL07244</t>
  </si>
  <si>
    <t>36  641638  2279</t>
  </si>
  <si>
    <t>BABUNGO-NDAWARA: EQUIP DES COMMUNES POUR TRA</t>
  </si>
  <si>
    <t>SUB TOTAL 36</t>
  </si>
  <si>
    <t>IL07651</t>
  </si>
  <si>
    <t>40  551610  2225</t>
  </si>
  <si>
    <t>CMA DE BALIKUMBAT: RENOVATION/AMENAGEMENT DES LO</t>
  </si>
  <si>
    <t>SUB TOTAL 40</t>
  </si>
  <si>
    <t>IL08030</t>
  </si>
  <si>
    <t>42  641638  2279</t>
  </si>
  <si>
    <t>COMMUNE DE NDOP:  ACQUISITION DES APPAREILLAGES PO</t>
  </si>
  <si>
    <t>IL08119</t>
  </si>
  <si>
    <t>42  661610  2223</t>
  </si>
  <si>
    <t xml:space="preserve">CENTRE SOCIAL DE BALIKUMBAT: CONSTR </t>
  </si>
  <si>
    <t>IL08120</t>
  </si>
  <si>
    <t>42  2661638  2261</t>
  </si>
  <si>
    <t>CEENTRE SOCIAL DE NDOP: ACQUISITION DE MOBILIER</t>
  </si>
  <si>
    <t>SUB TOTAL 42</t>
  </si>
  <si>
    <t>CHAPTER 43 - PROMOTION OF WOMAN &amp; FAMILY</t>
  </si>
  <si>
    <t>IL08140</t>
  </si>
  <si>
    <t>43  661638  2223</t>
  </si>
  <si>
    <t xml:space="preserve">CPF DE NDOP: CONSTR </t>
  </si>
  <si>
    <t>SUB TOTAL 43</t>
  </si>
  <si>
    <t>IL08210</t>
  </si>
  <si>
    <t>46  451635  2220</t>
  </si>
  <si>
    <t>DD MINT /  CONSTR DD TRANSPORTS NGOKETUNJIA  A NDOP</t>
  </si>
  <si>
    <t>SUB TOTAL 46</t>
  </si>
  <si>
    <t>GRAND TOTAL NGOKETUNJIA</t>
  </si>
  <si>
    <t>BOYO - INVESTMENT BUDGET FOR FY2010 (NW REGION)</t>
  </si>
  <si>
    <t>TERRITORIAL ADMINISTRATION</t>
  </si>
  <si>
    <t>IL00118</t>
  </si>
  <si>
    <r>
      <t xml:space="preserve">CONSTRUCTION BATIMENT </t>
    </r>
    <r>
      <rPr>
        <b/>
        <sz val="9"/>
        <rFont val="Arial"/>
        <family val="2"/>
      </rPr>
      <t>PREFETURE</t>
    </r>
  </si>
  <si>
    <t>IL00119</t>
  </si>
  <si>
    <r>
      <t xml:space="preserve">EQUIP.RESIDENCE </t>
    </r>
    <r>
      <rPr>
        <b/>
        <sz val="9"/>
        <rFont val="Arial"/>
        <family val="2"/>
      </rPr>
      <t>1ER ADJOINT PREF.</t>
    </r>
  </si>
  <si>
    <t>IL00175</t>
  </si>
  <si>
    <r>
      <t xml:space="preserve">TRAVAUX DE REFECTION </t>
    </r>
    <r>
      <rPr>
        <b/>
        <sz val="9"/>
        <rFont val="Arial"/>
        <family val="2"/>
      </rPr>
      <t>SOUS PREFECTURE BELO</t>
    </r>
  </si>
  <si>
    <t>IL00180</t>
  </si>
  <si>
    <r>
      <t xml:space="preserve">EQUIPEMENT DE LA </t>
    </r>
    <r>
      <rPr>
        <b/>
        <sz val="9"/>
        <rFont val="Arial"/>
        <family val="2"/>
      </rPr>
      <t>SOUS PREFECTURE NJINIKOM</t>
    </r>
  </si>
  <si>
    <t>JUSTICE</t>
  </si>
  <si>
    <t>IL00289</t>
  </si>
  <si>
    <r>
      <t xml:space="preserve">FINITION MUR D ENCEIN </t>
    </r>
    <r>
      <rPr>
        <b/>
        <sz val="9"/>
        <rFont val="Arial"/>
        <family val="2"/>
      </rPr>
      <t>PRISON FUNDONG</t>
    </r>
  </si>
  <si>
    <t>IL00290</t>
  </si>
  <si>
    <r>
      <t xml:space="preserve">CONST. TOILETTES DE DETEN </t>
    </r>
    <r>
      <rPr>
        <b/>
        <sz val="9"/>
        <rFont val="Arial"/>
        <family val="2"/>
      </rPr>
      <t>PRISON FDG</t>
    </r>
  </si>
  <si>
    <t>IL00291</t>
  </si>
  <si>
    <t>44086816202225A</t>
  </si>
  <si>
    <r>
      <t xml:space="preserve">CONST. D UN BLOC ADMINIS </t>
    </r>
    <r>
      <rPr>
        <b/>
        <sz val="9"/>
        <rFont val="Arial"/>
        <family val="2"/>
      </rPr>
      <t>PRISON FDG</t>
    </r>
  </si>
  <si>
    <t>IL00292</t>
  </si>
  <si>
    <r>
      <t xml:space="preserve">VRD </t>
    </r>
    <r>
      <rPr>
        <b/>
        <sz val="9"/>
        <rFont val="Arial"/>
        <family val="2"/>
      </rPr>
      <t>PRISON FUNDONG</t>
    </r>
  </si>
  <si>
    <t>IL00293</t>
  </si>
  <si>
    <r>
      <t xml:space="preserve">FOR. AVEC POMPE MANU. </t>
    </r>
    <r>
      <rPr>
        <b/>
        <sz val="9"/>
        <rFont val="Arial"/>
        <family val="2"/>
      </rPr>
      <t>PRISON FDG</t>
    </r>
  </si>
  <si>
    <t>IL00294</t>
  </si>
  <si>
    <r>
      <t xml:space="preserve">EQUIP.EN MAT. DIVERS </t>
    </r>
    <r>
      <rPr>
        <b/>
        <sz val="9"/>
        <rFont val="Arial"/>
        <family val="2"/>
      </rPr>
      <t>PRISON FUNDONG</t>
    </r>
  </si>
  <si>
    <t>BASIC EDUCATION</t>
  </si>
  <si>
    <t>IL00637</t>
  </si>
  <si>
    <r>
      <t xml:space="preserve">EQUIP. EN MAT. BUR.PHD </t>
    </r>
    <r>
      <rPr>
        <b/>
        <sz val="9"/>
        <rFont val="Arial"/>
        <family val="2"/>
      </rPr>
      <t>DDEB</t>
    </r>
  </si>
  <si>
    <t>IL00638</t>
  </si>
  <si>
    <r>
      <t xml:space="preserve">EQUIP. EN MOBILIER DE BUREAU </t>
    </r>
    <r>
      <rPr>
        <b/>
        <sz val="9"/>
        <rFont val="Arial"/>
        <family val="2"/>
      </rPr>
      <t>DDEB</t>
    </r>
  </si>
  <si>
    <t>IL00769</t>
  </si>
  <si>
    <r>
      <t xml:space="preserve">EQUIP. EN TABLES BANCS </t>
    </r>
    <r>
      <rPr>
        <b/>
        <sz val="9"/>
        <rFont val="Arial"/>
        <family val="2"/>
      </rPr>
      <t>GTTC FUNDONG</t>
    </r>
  </si>
  <si>
    <t>IL02194</t>
  </si>
  <si>
    <r>
      <t xml:space="preserve">CONST. SALLES DE CLASSE </t>
    </r>
    <r>
      <rPr>
        <b/>
        <sz val="9"/>
        <rFont val="Arial"/>
        <family val="2"/>
      </rPr>
      <t>G.S BELO</t>
    </r>
  </si>
  <si>
    <t>IL02195</t>
  </si>
  <si>
    <r>
      <t xml:space="preserve">REHABILITATION </t>
    </r>
    <r>
      <rPr>
        <b/>
        <sz val="9"/>
        <rFont val="Arial"/>
        <family val="2"/>
      </rPr>
      <t>G.S SOWI</t>
    </r>
  </si>
  <si>
    <t>PPTE</t>
  </si>
  <si>
    <t>IL02196</t>
  </si>
  <si>
    <r>
      <t xml:space="preserve">CONST. BLOCS LATRINES </t>
    </r>
    <r>
      <rPr>
        <b/>
        <sz val="9"/>
        <rFont val="Arial"/>
        <family val="2"/>
      </rPr>
      <t>G.S NJINIKEJEM</t>
    </r>
  </si>
  <si>
    <t>IL02197</t>
  </si>
  <si>
    <t>44156616162243A</t>
  </si>
  <si>
    <r>
      <t xml:space="preserve">CONST. BLOCS LATRINES </t>
    </r>
    <r>
      <rPr>
        <b/>
        <sz val="9"/>
        <rFont val="Arial"/>
        <family val="2"/>
      </rPr>
      <t>G.S JINKFUIN</t>
    </r>
  </si>
  <si>
    <t>IL02198</t>
  </si>
  <si>
    <r>
      <t xml:space="preserve">FORAGE EQUIPE </t>
    </r>
    <r>
      <rPr>
        <b/>
        <sz val="9"/>
        <rFont val="Arial"/>
        <family val="2"/>
      </rPr>
      <t>G.S BELO</t>
    </r>
  </si>
  <si>
    <t>IL02199</t>
  </si>
  <si>
    <r>
      <t>BRANCH.AU RESEAU AES SONEL</t>
    </r>
    <r>
      <rPr>
        <b/>
        <sz val="9"/>
        <rFont val="Arial"/>
        <family val="2"/>
      </rPr>
      <t>G.S ACHA</t>
    </r>
    <r>
      <rPr>
        <sz val="9"/>
        <rFont val="Arial"/>
        <family val="2"/>
      </rPr>
      <t xml:space="preserve"> </t>
    </r>
  </si>
  <si>
    <t>IL02200</t>
  </si>
  <si>
    <t>44156616162254A</t>
  </si>
  <si>
    <r>
      <t>BRANCH.AU RESEAU AES SONEL</t>
    </r>
    <r>
      <rPr>
        <b/>
        <sz val="9"/>
        <rFont val="Arial"/>
        <family val="2"/>
      </rPr>
      <t>GBNS BELO</t>
    </r>
  </si>
  <si>
    <t>IL02201</t>
  </si>
  <si>
    <r>
      <t xml:space="preserve">EQUIP. EN BUREAU DE MAITRE </t>
    </r>
    <r>
      <rPr>
        <b/>
        <sz val="9"/>
        <rFont val="Arial"/>
        <family val="2"/>
      </rPr>
      <t>G.S BELO</t>
    </r>
  </si>
  <si>
    <t>IL02202</t>
  </si>
  <si>
    <r>
      <t xml:space="preserve">EQUIP. EN TABLES BANCS </t>
    </r>
    <r>
      <rPr>
        <b/>
        <sz val="9"/>
        <rFont val="Arial"/>
        <family val="2"/>
      </rPr>
      <t>GS NJINIKEJEM</t>
    </r>
  </si>
  <si>
    <t>IL02203</t>
  </si>
  <si>
    <t>44156616162270A</t>
  </si>
  <si>
    <r>
      <t xml:space="preserve">EQUIP. EN TABLES BANCS </t>
    </r>
    <r>
      <rPr>
        <b/>
        <sz val="9"/>
        <rFont val="Arial"/>
        <family val="2"/>
      </rPr>
      <t>GS BELO</t>
    </r>
  </si>
  <si>
    <t>IL02204</t>
  </si>
  <si>
    <r>
      <t xml:space="preserve">CONST. SALLES DE CLASSE </t>
    </r>
    <r>
      <rPr>
        <b/>
        <sz val="9"/>
        <rFont val="Arial"/>
        <family val="2"/>
      </rPr>
      <t>G.S MUNGONG</t>
    </r>
  </si>
  <si>
    <t>IL02205</t>
  </si>
  <si>
    <r>
      <t xml:space="preserve">REHABILITATION </t>
    </r>
    <r>
      <rPr>
        <b/>
        <sz val="9"/>
        <rFont val="Arial"/>
        <family val="2"/>
      </rPr>
      <t>G.S SAFF</t>
    </r>
  </si>
  <si>
    <t>IL02206</t>
  </si>
  <si>
    <t>44156616182232A</t>
  </si>
  <si>
    <r>
      <t xml:space="preserve">REHABILITATION </t>
    </r>
    <r>
      <rPr>
        <b/>
        <sz val="9"/>
        <rFont val="Arial"/>
        <family val="2"/>
      </rPr>
      <t>G.S NGONAVISI</t>
    </r>
  </si>
  <si>
    <t>IL02207</t>
  </si>
  <si>
    <r>
      <t xml:space="preserve">CONST. BLOCS LATRINES </t>
    </r>
    <r>
      <rPr>
        <b/>
        <sz val="9"/>
        <rFont val="Arial"/>
        <family val="2"/>
      </rPr>
      <t>G.S FONFUKA</t>
    </r>
  </si>
  <si>
    <t>IL02208</t>
  </si>
  <si>
    <r>
      <t xml:space="preserve">EQUIP. EN BUREAU DE MAITRE </t>
    </r>
    <r>
      <rPr>
        <b/>
        <sz val="9"/>
        <rFont val="Arial"/>
        <family val="2"/>
      </rPr>
      <t>GS MUNGONG</t>
    </r>
  </si>
  <si>
    <t>IL02209</t>
  </si>
  <si>
    <r>
      <t xml:space="preserve">EQUIP. EN TABLE BANCS </t>
    </r>
    <r>
      <rPr>
        <b/>
        <sz val="9"/>
        <rFont val="Arial"/>
        <family val="2"/>
      </rPr>
      <t>G.S MUNGONG</t>
    </r>
  </si>
  <si>
    <t>IL02210</t>
  </si>
  <si>
    <r>
      <t xml:space="preserve">CONST. SALLES DE CLASSE </t>
    </r>
    <r>
      <rPr>
        <b/>
        <sz val="9"/>
        <rFont val="Arial"/>
        <family val="2"/>
      </rPr>
      <t>G.S ATONDUM</t>
    </r>
  </si>
  <si>
    <t>IL02211</t>
  </si>
  <si>
    <r>
      <t xml:space="preserve">REHABILITATION </t>
    </r>
    <r>
      <rPr>
        <b/>
        <sz val="9"/>
        <rFont val="Arial"/>
        <family val="2"/>
      </rPr>
      <t>GS LAIKOM</t>
    </r>
  </si>
  <si>
    <t>IL02212</t>
  </si>
  <si>
    <r>
      <t xml:space="preserve">CONST. BLOCS LATRINE </t>
    </r>
    <r>
      <rPr>
        <b/>
        <sz val="9"/>
        <rFont val="Arial"/>
        <family val="2"/>
      </rPr>
      <t>GS FUNDONG TOWN</t>
    </r>
  </si>
  <si>
    <t>IL02213</t>
  </si>
  <si>
    <r>
      <t xml:space="preserve">BRACH.AU RESEAU AES  </t>
    </r>
    <r>
      <rPr>
        <b/>
        <sz val="9"/>
        <rFont val="Arial"/>
        <family val="2"/>
      </rPr>
      <t>GS FUNDUNG TOWN</t>
    </r>
  </si>
  <si>
    <t>IL02214</t>
  </si>
  <si>
    <t>44156616202254A</t>
  </si>
  <si>
    <r>
      <t xml:space="preserve">BRACH.AU RESEAU AES SONEL </t>
    </r>
    <r>
      <rPr>
        <b/>
        <sz val="9"/>
        <rFont val="Arial"/>
        <family val="2"/>
      </rPr>
      <t xml:space="preserve">GBNS FUNDUNG </t>
    </r>
  </si>
  <si>
    <t>IL02215</t>
  </si>
  <si>
    <r>
      <t xml:space="preserve">EQUIP. EN BUREAU DE MAITRE </t>
    </r>
    <r>
      <rPr>
        <b/>
        <sz val="9"/>
        <rFont val="Arial"/>
        <family val="2"/>
      </rPr>
      <t>GS ATONDUM</t>
    </r>
  </si>
  <si>
    <t>IL02216</t>
  </si>
  <si>
    <r>
      <t xml:space="preserve">EQUIP. EN TABLE BANCS </t>
    </r>
    <r>
      <rPr>
        <b/>
        <sz val="9"/>
        <rFont val="Arial"/>
        <family val="2"/>
      </rPr>
      <t>GS ALIM</t>
    </r>
  </si>
  <si>
    <t>IL02217</t>
  </si>
  <si>
    <t>44156616202270A</t>
  </si>
  <si>
    <r>
      <t xml:space="preserve">EQUIP. EN TABLE BANCS </t>
    </r>
    <r>
      <rPr>
        <b/>
        <sz val="9"/>
        <rFont val="Arial"/>
        <family val="2"/>
      </rPr>
      <t>GS ATONDUM</t>
    </r>
  </si>
  <si>
    <t>IL02292</t>
  </si>
  <si>
    <r>
      <t xml:space="preserve">CONST. SALLES DE CLASSE </t>
    </r>
    <r>
      <rPr>
        <b/>
        <sz val="9"/>
        <rFont val="Arial"/>
        <family val="2"/>
      </rPr>
      <t>G.S MBWENI</t>
    </r>
  </si>
  <si>
    <t>IL02293</t>
  </si>
  <si>
    <t>44156616442222A</t>
  </si>
  <si>
    <r>
      <t xml:space="preserve">CONST. SALLES DE CLASSE </t>
    </r>
    <r>
      <rPr>
        <b/>
        <sz val="9"/>
        <rFont val="Arial"/>
        <family val="2"/>
      </rPr>
      <t>G.S ELEH</t>
    </r>
  </si>
  <si>
    <t>IL02294</t>
  </si>
  <si>
    <r>
      <t xml:space="preserve">REHABILITATION </t>
    </r>
    <r>
      <rPr>
        <b/>
        <sz val="9"/>
        <rFont val="Arial"/>
        <family val="2"/>
      </rPr>
      <t>G.S YANG</t>
    </r>
  </si>
  <si>
    <t>IL02295</t>
  </si>
  <si>
    <t>44156616442232A</t>
  </si>
  <si>
    <r>
      <t xml:space="preserve">REHABILITATION </t>
    </r>
    <r>
      <rPr>
        <b/>
        <sz val="9"/>
        <rFont val="Arial"/>
        <family val="2"/>
      </rPr>
      <t>G.S BAINGEH</t>
    </r>
  </si>
  <si>
    <t>IL02296</t>
  </si>
  <si>
    <r>
      <t xml:space="preserve">CONST. BLOCS LATRINES </t>
    </r>
    <r>
      <rPr>
        <b/>
        <sz val="9"/>
        <rFont val="Arial"/>
        <family val="2"/>
      </rPr>
      <t>G.S KIKFUINI</t>
    </r>
  </si>
  <si>
    <t>IL02297</t>
  </si>
  <si>
    <r>
      <t xml:space="preserve">EQUIP. EN BUREAU DE MAITRE </t>
    </r>
    <r>
      <rPr>
        <b/>
        <sz val="9"/>
        <rFont val="Arial"/>
        <family val="2"/>
      </rPr>
      <t>G.S MBWENI</t>
    </r>
  </si>
  <si>
    <t>IL02298</t>
  </si>
  <si>
    <t>44156616442261A</t>
  </si>
  <si>
    <r>
      <t xml:space="preserve">EQUIP. EN BUREAU DE MAITRE </t>
    </r>
    <r>
      <rPr>
        <b/>
        <sz val="9"/>
        <rFont val="Arial"/>
        <family val="2"/>
      </rPr>
      <t>G.S ELEH</t>
    </r>
  </si>
  <si>
    <t>IL02300</t>
  </si>
  <si>
    <t>44156616442270A</t>
  </si>
  <si>
    <r>
      <t xml:space="preserve">EQUIP. EN TABLE BANCS </t>
    </r>
    <r>
      <rPr>
        <b/>
        <sz val="9"/>
        <rFont val="Arial"/>
        <family val="2"/>
      </rPr>
      <t>G.S ELEH</t>
    </r>
  </si>
  <si>
    <t>IL02301</t>
  </si>
  <si>
    <t>44156616442270B</t>
  </si>
  <si>
    <r>
      <t xml:space="preserve">EQUIP. EN TABLE BANCS </t>
    </r>
    <r>
      <rPr>
        <b/>
        <sz val="9"/>
        <rFont val="Arial"/>
        <family val="2"/>
      </rPr>
      <t>G.S MBWENI</t>
    </r>
  </si>
  <si>
    <t>IL02302</t>
  </si>
  <si>
    <t>44156616442270C</t>
  </si>
  <si>
    <r>
      <t xml:space="preserve">EQUIP. EN TABLE BANCS </t>
    </r>
    <r>
      <rPr>
        <b/>
        <sz val="9"/>
        <rFont val="Arial"/>
        <family val="2"/>
      </rPr>
      <t>G.S NJINIKOM</t>
    </r>
  </si>
  <si>
    <t>FINANCE</t>
  </si>
  <si>
    <t>IL03219</t>
  </si>
  <si>
    <r>
      <t xml:space="preserve">MAITRISE D'OEUVRE  </t>
    </r>
    <r>
      <rPr>
        <b/>
        <sz val="9"/>
        <rFont val="Arial"/>
        <family val="2"/>
      </rPr>
      <t>HOTEL DES FINANCES</t>
    </r>
  </si>
  <si>
    <t>IL03220</t>
  </si>
  <si>
    <r>
      <t xml:space="preserve">ACHEV. DES TRAVAU </t>
    </r>
    <r>
      <rPr>
        <b/>
        <sz val="9"/>
        <rFont val="Arial"/>
        <family val="2"/>
      </rPr>
      <t>HOTEL DES FINANCES</t>
    </r>
    <r>
      <rPr>
        <sz val="9"/>
        <rFont val="Arial"/>
        <family val="2"/>
      </rPr>
      <t xml:space="preserve"> </t>
    </r>
  </si>
  <si>
    <t>IL03221</t>
  </si>
  <si>
    <r>
      <t xml:space="preserve">EQUIPEMENT </t>
    </r>
    <r>
      <rPr>
        <b/>
        <sz val="9"/>
        <rFont val="Arial"/>
        <family val="2"/>
      </rPr>
      <t xml:space="preserve">C.D.F </t>
    </r>
  </si>
  <si>
    <t>IL03252</t>
  </si>
  <si>
    <r>
      <t xml:space="preserve">CONSTRUCTION </t>
    </r>
    <r>
      <rPr>
        <b/>
        <sz val="9"/>
        <rFont val="Arial"/>
        <family val="2"/>
      </rPr>
      <t>PERCEPTION BELO</t>
    </r>
  </si>
  <si>
    <t>ECONOMY, PLANNING AND REGIONAL PROGRAMMING</t>
  </si>
  <si>
    <t>IL03428</t>
  </si>
  <si>
    <r>
      <t xml:space="preserve">APPUI AU COMITE DE SUIVI DU BIP </t>
    </r>
    <r>
      <rPr>
        <b/>
        <sz val="9"/>
        <rFont val="Arial"/>
        <family val="2"/>
      </rPr>
      <t>DD MINEPAT</t>
    </r>
  </si>
  <si>
    <t>IL03429</t>
  </si>
  <si>
    <r>
      <t xml:space="preserve">CONST. CLOTURE </t>
    </r>
    <r>
      <rPr>
        <b/>
        <sz val="9"/>
        <rFont val="Arial"/>
        <family val="2"/>
      </rPr>
      <t>DD MINEPAT</t>
    </r>
  </si>
  <si>
    <t>IL03430</t>
  </si>
  <si>
    <r>
      <t xml:space="preserve">EQUIPEMENT </t>
    </r>
    <r>
      <rPr>
        <b/>
        <sz val="9"/>
        <rFont val="Arial"/>
        <family val="2"/>
      </rPr>
      <t>DD MINEPAT</t>
    </r>
  </si>
  <si>
    <t>E206127</t>
  </si>
  <si>
    <t>REH FUNDONG-BUABUA-FONFUKA ROAD</t>
  </si>
  <si>
    <t>SECONDARY EDUCATION</t>
  </si>
  <si>
    <t>IL03716</t>
  </si>
  <si>
    <r>
      <t xml:space="preserve">CONST. DE 02 SALLES DE CLASSE </t>
    </r>
    <r>
      <rPr>
        <b/>
        <sz val="9"/>
        <rFont val="Arial"/>
        <family val="2"/>
      </rPr>
      <t>GSS ABU</t>
    </r>
  </si>
  <si>
    <t>IL03717</t>
  </si>
  <si>
    <r>
      <t>CONST. D'UN BLOC SANITAIRE</t>
    </r>
    <r>
      <rPr>
        <b/>
        <sz val="9"/>
        <rFont val="Arial"/>
        <family val="2"/>
      </rPr>
      <t xml:space="preserve"> GSS MELI</t>
    </r>
    <r>
      <rPr>
        <sz val="9"/>
        <rFont val="Arial"/>
        <family val="2"/>
      </rPr>
      <t xml:space="preserve"> </t>
    </r>
  </si>
  <si>
    <t>IL03718</t>
  </si>
  <si>
    <r>
      <t xml:space="preserve">BRANCHEMENT EN ELECTRICITE </t>
    </r>
    <r>
      <rPr>
        <b/>
        <sz val="9"/>
        <rFont val="Arial"/>
        <family val="2"/>
      </rPr>
      <t>GTC NJINIKOM</t>
    </r>
  </si>
  <si>
    <t>IL03719</t>
  </si>
  <si>
    <r>
      <t xml:space="preserve">KITS ELECTRICITE EQUIPEMENT </t>
    </r>
    <r>
      <rPr>
        <b/>
        <sz val="9"/>
        <rFont val="Arial"/>
        <family val="2"/>
      </rPr>
      <t>CETIC NJINIKOM</t>
    </r>
  </si>
  <si>
    <t>IL03720</t>
  </si>
  <si>
    <t>44254516052270A</t>
  </si>
  <si>
    <r>
      <t xml:space="preserve">EQUIP. EN TABLE BANCS </t>
    </r>
    <r>
      <rPr>
        <b/>
        <sz val="9"/>
        <rFont val="Arial"/>
        <family val="2"/>
      </rPr>
      <t>CETIC KIMBI</t>
    </r>
  </si>
  <si>
    <t>IL03722</t>
  </si>
  <si>
    <t>44254516052270C</t>
  </si>
  <si>
    <r>
      <t xml:space="preserve">EQUIP. DE L'ATELIER DE MACONNERI </t>
    </r>
    <r>
      <rPr>
        <b/>
        <sz val="9"/>
        <rFont val="Arial"/>
        <family val="2"/>
      </rPr>
      <t>CETIC KIMBI</t>
    </r>
  </si>
  <si>
    <t>IL04227</t>
  </si>
  <si>
    <r>
      <t xml:space="preserve">EQUIP. EN TABLES BANCS </t>
    </r>
    <r>
      <rPr>
        <b/>
        <sz val="9"/>
        <rFont val="Arial"/>
        <family val="2"/>
      </rPr>
      <t>CES BINGO</t>
    </r>
  </si>
  <si>
    <t>IL04228</t>
  </si>
  <si>
    <r>
      <t xml:space="preserve">RONEO TYPEUR A STENCIL MAN.&amp;ELE. </t>
    </r>
    <r>
      <rPr>
        <b/>
        <sz val="9"/>
        <rFont val="Arial"/>
        <family val="2"/>
      </rPr>
      <t>CES ADUK</t>
    </r>
  </si>
  <si>
    <t>IL04229</t>
  </si>
  <si>
    <r>
      <t xml:space="preserve">EQUIP.EN TABLE BANCS </t>
    </r>
    <r>
      <rPr>
        <b/>
        <sz val="9"/>
        <rFont val="Arial"/>
        <family val="2"/>
      </rPr>
      <t>CES MELI</t>
    </r>
  </si>
  <si>
    <t>IL04230</t>
  </si>
  <si>
    <r>
      <t xml:space="preserve">EQUIP.EN TABLE BANCS </t>
    </r>
    <r>
      <rPr>
        <b/>
        <sz val="9"/>
        <rFont val="Arial"/>
        <family val="2"/>
      </rPr>
      <t>CES ABU</t>
    </r>
  </si>
  <si>
    <t>IL04231</t>
  </si>
  <si>
    <r>
      <t xml:space="preserve">ACQUISITION D'UN MICRO-ORDINATEUR </t>
    </r>
    <r>
      <rPr>
        <b/>
        <sz val="9"/>
        <rFont val="Arial"/>
        <family val="2"/>
      </rPr>
      <t>CES MELI</t>
    </r>
  </si>
  <si>
    <t>IL04432</t>
  </si>
  <si>
    <r>
      <t xml:space="preserve">EQUIP. EN TABLES BANCS </t>
    </r>
    <r>
      <rPr>
        <b/>
        <sz val="9"/>
        <rFont val="Arial"/>
        <family val="2"/>
      </rPr>
      <t>CETIC NJINIKOM</t>
    </r>
  </si>
  <si>
    <t>IL04433</t>
  </si>
  <si>
    <r>
      <t xml:space="preserve">ACQUI. D'UN MICRO-ORDINATEUR </t>
    </r>
    <r>
      <rPr>
        <b/>
        <sz val="9"/>
        <rFont val="Arial"/>
        <family val="2"/>
      </rPr>
      <t>CETIC NJINIKOM</t>
    </r>
  </si>
  <si>
    <t>IL04715</t>
  </si>
  <si>
    <r>
      <t xml:space="preserve">EQUIP. EN TABLE BANCS </t>
    </r>
    <r>
      <rPr>
        <b/>
        <sz val="9"/>
        <rFont val="Arial"/>
        <family val="2"/>
      </rPr>
      <t>LYCEE FONFUKA</t>
    </r>
  </si>
  <si>
    <t>IL04716</t>
  </si>
  <si>
    <r>
      <t xml:space="preserve">EQUIP. EN TABLES BANCS </t>
    </r>
    <r>
      <rPr>
        <b/>
        <sz val="9"/>
        <rFont val="Arial"/>
        <family val="2"/>
      </rPr>
      <t>LYCEE MBESSA</t>
    </r>
  </si>
  <si>
    <t>IL04717</t>
  </si>
  <si>
    <r>
      <t xml:space="preserve">EQUIP. DU BLOC ADM. </t>
    </r>
    <r>
      <rPr>
        <b/>
        <sz val="9"/>
        <rFont val="Arial"/>
        <family val="2"/>
      </rPr>
      <t>GBHS FUNDONG</t>
    </r>
  </si>
  <si>
    <t>IL04962</t>
  </si>
  <si>
    <r>
      <t xml:space="preserve">ACQUI. D'UN MICRO-ORDINATEUR </t>
    </r>
    <r>
      <rPr>
        <b/>
        <sz val="9"/>
        <rFont val="Arial"/>
        <family val="2"/>
      </rPr>
      <t xml:space="preserve">GTHS FUNDONG </t>
    </r>
  </si>
  <si>
    <t>IL04963</t>
  </si>
  <si>
    <r>
      <t xml:space="preserve">EQUIP.DE L'ATELIER F4 </t>
    </r>
    <r>
      <rPr>
        <b/>
        <sz val="9"/>
        <rFont val="Arial"/>
        <family val="2"/>
      </rPr>
      <t>GTHS FUNDONG</t>
    </r>
  </si>
  <si>
    <t>IL04964</t>
  </si>
  <si>
    <r>
      <t xml:space="preserve">CONST. 02 SALLES DE CLASSE </t>
    </r>
    <r>
      <rPr>
        <b/>
        <sz val="9"/>
        <rFont val="Arial"/>
        <family val="2"/>
      </rPr>
      <t>GTHS FUNDONG</t>
    </r>
  </si>
  <si>
    <t>IL05295</t>
  </si>
  <si>
    <t>44256616052222A</t>
  </si>
  <si>
    <r>
      <t xml:space="preserve">CONST. DU CENTRE DE RES </t>
    </r>
    <r>
      <rPr>
        <b/>
        <sz val="9"/>
        <rFont val="Arial"/>
        <family val="2"/>
      </rPr>
      <t>GBHS FUNDONG</t>
    </r>
  </si>
  <si>
    <t>IL05296</t>
  </si>
  <si>
    <t>44256616052222B</t>
  </si>
  <si>
    <r>
      <t xml:space="preserve">CONST. 02 SALLES DE CLASSE </t>
    </r>
    <r>
      <rPr>
        <b/>
        <sz val="9"/>
        <rFont val="Arial"/>
        <family val="2"/>
      </rPr>
      <t>GSS IBAL ACHA</t>
    </r>
  </si>
  <si>
    <t>IL05297</t>
  </si>
  <si>
    <t>44256616052222C</t>
  </si>
  <si>
    <r>
      <t xml:space="preserve">CONST. 02 SALLES DE CLASSE </t>
    </r>
    <r>
      <rPr>
        <b/>
        <sz val="9"/>
        <rFont val="Arial"/>
        <family val="2"/>
      </rPr>
      <t>GTC NJINIKOM</t>
    </r>
  </si>
  <si>
    <t>IL05298</t>
  </si>
  <si>
    <t>44256616052222D</t>
  </si>
  <si>
    <r>
      <t xml:space="preserve">CONST.02 SALLES DE CLASSE </t>
    </r>
    <r>
      <rPr>
        <b/>
        <sz val="9"/>
        <rFont val="Arial"/>
        <family val="2"/>
      </rPr>
      <t>GTC KIMBI</t>
    </r>
  </si>
  <si>
    <t>IL05299</t>
  </si>
  <si>
    <r>
      <t xml:space="preserve">EQUIP. EN 60 TABLES BANC </t>
    </r>
    <r>
      <rPr>
        <b/>
        <sz val="9"/>
        <rFont val="Arial"/>
        <family val="2"/>
      </rPr>
      <t>GTHS FUNDONG</t>
    </r>
  </si>
  <si>
    <t>IL05300</t>
  </si>
  <si>
    <t>44256616052270A</t>
  </si>
  <si>
    <r>
      <t xml:space="preserve">EQUIP. EN 60 TABLES BANC </t>
    </r>
    <r>
      <rPr>
        <b/>
        <sz val="9"/>
        <rFont val="Arial"/>
        <family val="2"/>
      </rPr>
      <t>GSS IBAL ACHA</t>
    </r>
  </si>
  <si>
    <t>IL05301</t>
  </si>
  <si>
    <t>44256616052270B</t>
  </si>
  <si>
    <r>
      <t xml:space="preserve">EQUIP. EN 60 TABLES BANC </t>
    </r>
    <r>
      <rPr>
        <b/>
        <sz val="9"/>
        <rFont val="Arial"/>
        <family val="2"/>
      </rPr>
      <t>GTC NJINIKOM</t>
    </r>
  </si>
  <si>
    <t>IL05302</t>
  </si>
  <si>
    <t>44256616052270C</t>
  </si>
  <si>
    <r>
      <t xml:space="preserve">EQUIP. EN 60 TABLES BANC </t>
    </r>
    <r>
      <rPr>
        <b/>
        <sz val="9"/>
        <rFont val="Arial"/>
        <family val="2"/>
      </rPr>
      <t>GTC KIMBI</t>
    </r>
  </si>
  <si>
    <t>AGRICULTURE AND RURAL DEVELOPMENT</t>
  </si>
  <si>
    <t>IL06064</t>
  </si>
  <si>
    <r>
      <t xml:space="preserve">REFECTION </t>
    </r>
    <r>
      <rPr>
        <b/>
        <sz val="9"/>
        <rFont val="Arial"/>
        <family val="2"/>
      </rPr>
      <t>DDADER</t>
    </r>
  </si>
  <si>
    <t>IL06065</t>
  </si>
  <si>
    <t>SELF HELP FARMERS GROUP KONENE CIG</t>
  </si>
  <si>
    <t>IL06066</t>
  </si>
  <si>
    <t>44304516052842A</t>
  </si>
  <si>
    <t>KIKILU-KIKFUINI WOMEN'S SOCIAL</t>
  </si>
  <si>
    <t>IL06067</t>
  </si>
  <si>
    <t>44304516052842B</t>
  </si>
  <si>
    <t>NDOH AYONGNI FARMING CIG</t>
  </si>
  <si>
    <t>IL06068</t>
  </si>
  <si>
    <t>44304516052842C</t>
  </si>
  <si>
    <t>EKAM PROGRESSIVE MIXED FARMING CIG</t>
  </si>
  <si>
    <t>IL06069</t>
  </si>
  <si>
    <t>44304516052842D</t>
  </si>
  <si>
    <t>ASONTEKI CHOU MIXED FARMING CIG</t>
  </si>
  <si>
    <t>IL06070</t>
  </si>
  <si>
    <t>44304516052842E</t>
  </si>
  <si>
    <t>MBINGO II WOMEN FARMING CIG</t>
  </si>
  <si>
    <t>IL06071</t>
  </si>
  <si>
    <t>44304516052842F</t>
  </si>
  <si>
    <t>GRATEFUL LADIES FARMING CIG</t>
  </si>
  <si>
    <t>WATER AND ENERGY</t>
  </si>
  <si>
    <t>IL06842</t>
  </si>
  <si>
    <r>
      <t xml:space="preserve">AMENAGEMENT </t>
    </r>
    <r>
      <rPr>
        <b/>
        <sz val="9"/>
        <rFont val="Arial"/>
        <family val="2"/>
      </rPr>
      <t>DD MINEE</t>
    </r>
  </si>
  <si>
    <t>IL06843</t>
  </si>
  <si>
    <r>
      <t xml:space="preserve">ACQUISITION MOBILIER DE BUREAU </t>
    </r>
    <r>
      <rPr>
        <b/>
        <sz val="9"/>
        <rFont val="Arial"/>
        <family val="2"/>
      </rPr>
      <t>DD MINEE</t>
    </r>
  </si>
  <si>
    <t>PUBLIC WORKS</t>
  </si>
  <si>
    <t>IL07245</t>
  </si>
  <si>
    <r>
      <t xml:space="preserve">EQUIP. COMMUNES POUR TRA. </t>
    </r>
    <r>
      <rPr>
        <b/>
        <sz val="9"/>
        <rFont val="Arial"/>
        <family val="2"/>
      </rPr>
      <t>FUJUA-NGWA-ABUH</t>
    </r>
  </si>
  <si>
    <t>HEALTH</t>
  </si>
  <si>
    <t>IL07589</t>
  </si>
  <si>
    <r>
      <t xml:space="preserve">CONSTRUCTION </t>
    </r>
    <r>
      <rPr>
        <b/>
        <sz val="9"/>
        <rFont val="Arial"/>
        <family val="2"/>
      </rPr>
      <t>HD FUNDONG</t>
    </r>
  </si>
  <si>
    <t>IL07590</t>
  </si>
  <si>
    <r>
      <t xml:space="preserve">EQUIPEMENT </t>
    </r>
    <r>
      <rPr>
        <b/>
        <sz val="9"/>
        <rFont val="Arial"/>
        <family val="2"/>
      </rPr>
      <t>HD FUNDONG</t>
    </r>
  </si>
  <si>
    <t>IL07653</t>
  </si>
  <si>
    <t>EQUIP COMPL CMA FONFUKA</t>
  </si>
  <si>
    <t>IL07697</t>
  </si>
  <si>
    <r>
      <t xml:space="preserve">RENOVATION /AMENAGEMENT </t>
    </r>
    <r>
      <rPr>
        <b/>
        <sz val="9"/>
        <rFont val="Arial"/>
        <family val="2"/>
      </rPr>
      <t>CSI KONENE</t>
    </r>
  </si>
  <si>
    <t>SOCIAL AFFAIRS</t>
  </si>
  <si>
    <t>IL07898</t>
  </si>
  <si>
    <r>
      <t xml:space="preserve"> EQUIP. EN MATERIEL </t>
    </r>
    <r>
      <rPr>
        <b/>
        <sz val="9"/>
        <rFont val="Arial"/>
        <family val="2"/>
      </rPr>
      <t>CENTRE SOCIAL FUNDONG</t>
    </r>
  </si>
  <si>
    <t>IL07899</t>
  </si>
  <si>
    <r>
      <t xml:space="preserve">ACQUI. MOBILIER D. </t>
    </r>
    <r>
      <rPr>
        <b/>
        <sz val="9"/>
        <rFont val="Arial"/>
        <family val="2"/>
      </rPr>
      <t>CENTRE SOCIAL FUNDONG</t>
    </r>
  </si>
  <si>
    <t>IL08027</t>
  </si>
  <si>
    <r>
      <t xml:space="preserve">ACQUI. DES APPAREILLAGE </t>
    </r>
    <r>
      <rPr>
        <b/>
        <sz val="9"/>
        <rFont val="Arial"/>
        <family val="2"/>
      </rPr>
      <t>COMMUNE FUNDONG</t>
    </r>
  </si>
  <si>
    <t xml:space="preserve">SUB TOTAL 42 </t>
  </si>
  <si>
    <t>WOMEN EMPOWERMENT</t>
  </si>
  <si>
    <t>IL08134</t>
  </si>
  <si>
    <t>CONST. AGRAND CPFF BOYO</t>
  </si>
  <si>
    <t>GRAND TOTAL BOYO</t>
  </si>
  <si>
    <t>BUI - INVESTMENT BUDGET FOR FY2010 (NW REGION)</t>
  </si>
  <si>
    <t>CHAPTER 07 - MINATD</t>
  </si>
  <si>
    <t>IL00177</t>
  </si>
  <si>
    <t>471626  2220</t>
  </si>
  <si>
    <t>TRAVAUX DE REFEC SOUS PREFECT DE JAKIRI</t>
  </si>
  <si>
    <t xml:space="preserve"> CHAPTER 08 - MINJUSTICE</t>
  </si>
  <si>
    <t>IL00236</t>
  </si>
  <si>
    <t>531610  2220</t>
  </si>
  <si>
    <t xml:space="preserve">CONSTR AGRANDISEMENT PALAIS JUSTICE </t>
  </si>
  <si>
    <t>IL00639</t>
  </si>
  <si>
    <t>451610  2260</t>
  </si>
  <si>
    <t>EQUIPEMENT EN  MATERIEL DE BUREAU</t>
  </si>
  <si>
    <t>IL00640</t>
  </si>
  <si>
    <t>451610  2261</t>
  </si>
  <si>
    <t>EQUIPEMENT EN  MOBILIER DE BUREAU</t>
  </si>
  <si>
    <t>IL02235</t>
  </si>
  <si>
    <t>661628  2222</t>
  </si>
  <si>
    <t>CONST BLOC MATERIEL GNS KUMBO PPTE</t>
  </si>
  <si>
    <t>IL02236</t>
  </si>
  <si>
    <t>661628  2222A</t>
  </si>
  <si>
    <t>CONST SALLES DE CLASSE GS KITIWUM</t>
  </si>
  <si>
    <t>IL02238</t>
  </si>
  <si>
    <t>661628  2246</t>
  </si>
  <si>
    <t>FORAGE EQUIPE EP TOBIN PPTE</t>
  </si>
  <si>
    <t>IL02239</t>
  </si>
  <si>
    <t>661628  2261</t>
  </si>
  <si>
    <t>EQUIP EN BUREAU DE MAT GS KITIWUM KUMBO</t>
  </si>
  <si>
    <t>IL02240</t>
  </si>
  <si>
    <t>661628  2270</t>
  </si>
  <si>
    <t>EQUIP EN MOBILIER 40 TABLES 120 GNS KUMBO</t>
  </si>
  <si>
    <t>IL02241</t>
  </si>
  <si>
    <t>661628  2270A</t>
  </si>
  <si>
    <t xml:space="preserve">EQUIP EN TABLE BANCS GS KITIWUM KUMBO </t>
  </si>
  <si>
    <t>IL02242</t>
  </si>
  <si>
    <t>661628  2270B</t>
  </si>
  <si>
    <t>EQUP EN TABLES BANCS G S KINGOMEN</t>
  </si>
  <si>
    <t>IL02237</t>
  </si>
  <si>
    <t>661628  2222B</t>
  </si>
  <si>
    <t>CONSTSALLES DE CLASSE GS MBOHGWEM</t>
  </si>
  <si>
    <t>IL02243</t>
  </si>
  <si>
    <t>661628  2270C</t>
  </si>
  <si>
    <t>EQUIP EN TABLE BANCS GS BANTEN</t>
  </si>
  <si>
    <t>IL02250</t>
  </si>
  <si>
    <t>66163  22261</t>
  </si>
  <si>
    <t>EQUIP EN BUREAU DE MAITRE GS MBOHGWEM</t>
  </si>
  <si>
    <t>IL02254</t>
  </si>
  <si>
    <t>661632  2270B</t>
  </si>
  <si>
    <t>EQUIP EN TABLE BANCS GS MBOHGWEM</t>
  </si>
  <si>
    <t>IL02230</t>
  </si>
  <si>
    <t>661626  2222</t>
  </si>
  <si>
    <t>CONSTRUCTION SALLES DE CLASSE GS SOP</t>
  </si>
  <si>
    <t>IL02231</t>
  </si>
  <si>
    <t>661626  2232</t>
  </si>
  <si>
    <t>REHABILITATION GNS JAKIRI PPTE</t>
  </si>
  <si>
    <t>IL02232</t>
  </si>
  <si>
    <t>661626  2243</t>
  </si>
  <si>
    <t>CONST BLOCS LATRINES G S KINSENJAM PPTE</t>
  </si>
  <si>
    <t>IL02233</t>
  </si>
  <si>
    <t>661626  2261</t>
  </si>
  <si>
    <t>EQUIPEMENT EN BUREAU DE MAITRE GS SOP</t>
  </si>
  <si>
    <t>IL02234</t>
  </si>
  <si>
    <t>661626  2270</t>
  </si>
  <si>
    <t>EQUIP EN TABLE BANCS GS SOP</t>
  </si>
  <si>
    <t>IL02332</t>
  </si>
  <si>
    <t>661654  2222</t>
  </si>
  <si>
    <t>CONSTSALLES DE CLASSE GS MBOKENGHAS</t>
  </si>
  <si>
    <t>IL02333</t>
  </si>
  <si>
    <t>661654  2222A</t>
  </si>
  <si>
    <t>CONST SALLES DE CLASSE GS MBAM</t>
  </si>
  <si>
    <t>IL02334</t>
  </si>
  <si>
    <t>661654  2261</t>
  </si>
  <si>
    <t>EQUIP EN BUREAU DE MAITRE GS MBOKENGHAS</t>
  </si>
  <si>
    <t>IL02335</t>
  </si>
  <si>
    <t>661654  2261A</t>
  </si>
  <si>
    <t>EQUIPEN BUREAU DE MAITRE GS MBAM</t>
  </si>
  <si>
    <t>IL02336</t>
  </si>
  <si>
    <t>661654  2270</t>
  </si>
  <si>
    <t>EQUIP EN TABLE BANCS GS MBOKEMGHAS</t>
  </si>
  <si>
    <t>IL02337</t>
  </si>
  <si>
    <t>661654  2270A</t>
  </si>
  <si>
    <t>EQUIP EN TABLE BANCS GS MBAM</t>
  </si>
  <si>
    <t>IL02317</t>
  </si>
  <si>
    <t>661650  2222</t>
  </si>
  <si>
    <t>CONSTSALLES DE CLASSE GS VUN</t>
  </si>
  <si>
    <t>IL02318</t>
  </si>
  <si>
    <t>661650  2222A</t>
  </si>
  <si>
    <t>CONST SALLES DE CLASSE GS NGAIDIN</t>
  </si>
  <si>
    <t>IL02319</t>
  </si>
  <si>
    <t>661650  2243</t>
  </si>
  <si>
    <t>CONS  BLOCS LATRINES GS LASSIN PPTE</t>
  </si>
  <si>
    <t>IL02320</t>
  </si>
  <si>
    <t>661650  2243A</t>
  </si>
  <si>
    <t>CONSTBLOCS LATRINES GS NGAIDIN PPTE</t>
  </si>
  <si>
    <t>IL02321</t>
  </si>
  <si>
    <t>661650  2243B</t>
  </si>
  <si>
    <t>CONSTBLOCS LATRINES GS FEBWEH PPTE</t>
  </si>
  <si>
    <t>IL02322</t>
  </si>
  <si>
    <t>661650  2261</t>
  </si>
  <si>
    <t>EQUIPEMENT EN BUREAU DE MAITRE GS VUN</t>
  </si>
  <si>
    <t>IL02249</t>
  </si>
  <si>
    <t>6616321  2222</t>
  </si>
  <si>
    <t>CONSTSALLES DE CLASSE GS MBOHNSO</t>
  </si>
  <si>
    <t>IL02251</t>
  </si>
  <si>
    <t>661632  2222A</t>
  </si>
  <si>
    <t>EQUIP EN BUREAU DE MAITRE GS MBOHNSO</t>
  </si>
  <si>
    <t>IL02252</t>
  </si>
  <si>
    <t>661632  2270</t>
  </si>
  <si>
    <t>EQUIP EN TABLE BANCS GS RIFEM</t>
  </si>
  <si>
    <t>IL02253</t>
  </si>
  <si>
    <t>661632  2270A</t>
  </si>
  <si>
    <t>EQUIP EN TABLE BANCS GS MBOHNSO</t>
  </si>
  <si>
    <t>IL02323</t>
  </si>
  <si>
    <t>641650  2261A</t>
  </si>
  <si>
    <t>EQUIP EN BUREAU DE MAITRE GS NGAIDIN</t>
  </si>
  <si>
    <t>IL02324</t>
  </si>
  <si>
    <t>661650  2270</t>
  </si>
  <si>
    <t>EQUIP EN TABLE BANCS GS VUN</t>
  </si>
  <si>
    <t>IL02325</t>
  </si>
  <si>
    <t>661650A  2270</t>
  </si>
  <si>
    <t>EQUIP EN TABLE BANCS GS NGAIDIN</t>
  </si>
  <si>
    <t>CHAPTER 20 -MINFI</t>
  </si>
  <si>
    <t>IL03253</t>
  </si>
  <si>
    <t>571610  2220</t>
  </si>
  <si>
    <t>CONSTR AGRANDISEMENT PERCEPTION DE NKUM</t>
  </si>
  <si>
    <t>IL03431</t>
  </si>
  <si>
    <t>44 224516102021</t>
  </si>
  <si>
    <t>APPUI AU COMITE DE SUIVI  DU MINPAT</t>
  </si>
  <si>
    <t>IL03432</t>
  </si>
  <si>
    <t>45 224516102220</t>
  </si>
  <si>
    <t>CONSTR AGRANDISEMENT DD MINEPAT</t>
  </si>
  <si>
    <t>IL03723</t>
  </si>
  <si>
    <t>451610  2220</t>
  </si>
  <si>
    <t>CONSTRUCTIONAGRANDISEMENT DDES KUMBO</t>
  </si>
  <si>
    <t>IL03726</t>
  </si>
  <si>
    <t>451610  2240</t>
  </si>
  <si>
    <t>EQUIPEMENT EN BUREAUX DES PROF CETIC MBOKE VU</t>
  </si>
  <si>
    <t>IL03727</t>
  </si>
  <si>
    <t>451610  2240A</t>
  </si>
  <si>
    <t>EQUIPEMENT DE LA SALLE DES PROF CETIC MBOKE VU</t>
  </si>
  <si>
    <t>IL03728</t>
  </si>
  <si>
    <t>451610  2240B</t>
  </si>
  <si>
    <t>EQUIPEMENT DU BUREAUX DU CHEF D'ETAB CETIC MBOKE VU</t>
  </si>
  <si>
    <t>IL03729</t>
  </si>
  <si>
    <t>451610  2243</t>
  </si>
  <si>
    <t>CONSTRUCTION D'UN BLOC SANITATION GSS LAFELE DJOTTIN</t>
  </si>
  <si>
    <t>IL03730</t>
  </si>
  <si>
    <t>451610  2243A</t>
  </si>
  <si>
    <t>CONSTRUCTION D'UN BLOC SANITATION GTC MBOKEVU-OKU</t>
  </si>
  <si>
    <t>IL03732</t>
  </si>
  <si>
    <t>451610  2270A</t>
  </si>
  <si>
    <t>EQUIPEMENT EN TABLES BANCS CETIC MBOKE-VU</t>
  </si>
  <si>
    <t>IL03733</t>
  </si>
  <si>
    <t>451610  2270B</t>
  </si>
  <si>
    <t>EQUIPEMENT EN TABLES BANCS CETIC DE CHUMBO</t>
  </si>
  <si>
    <t>571628  2240</t>
  </si>
  <si>
    <t>EQUIPEMENT EN BUREAUX DES PROF LT DE KUMBO</t>
  </si>
  <si>
    <t>IL04965</t>
  </si>
  <si>
    <t>571628  2240A</t>
  </si>
  <si>
    <t>EQUIPEMENT DE LA SALLE DES PROF LT KUMBO</t>
  </si>
  <si>
    <t>IL04966</t>
  </si>
  <si>
    <t>571628  2270</t>
  </si>
  <si>
    <t>EQUIPEMENT EN TABLES BANCS LT KUMBO</t>
  </si>
  <si>
    <t>IL04967</t>
  </si>
  <si>
    <t>571628  2276</t>
  </si>
  <si>
    <t>ACQUISITION D'UN MICRO-ORDINATEUR LT KUMBO</t>
  </si>
  <si>
    <t>IL04968</t>
  </si>
  <si>
    <t>571628  2279</t>
  </si>
  <si>
    <t>EUIPEMENT DE L'ATELIER F4 LT KUMBO</t>
  </si>
  <si>
    <t>IL05305</t>
  </si>
  <si>
    <t>661610  2222A</t>
  </si>
  <si>
    <t>CONTRUCTION  CLE A MAIN  GHS KUMBO SO</t>
  </si>
  <si>
    <t>IL05306</t>
  </si>
  <si>
    <t>661610  2222B</t>
  </si>
  <si>
    <t>CONSTRUCTION DE 02 DEUX SALLES GTHS KUMBO PPTE</t>
  </si>
  <si>
    <t>IL05307</t>
  </si>
  <si>
    <t>661610  2222C</t>
  </si>
  <si>
    <t>CONSTRUCTION DE 02 DEUX SALLES GTC NKUM PPTE</t>
  </si>
  <si>
    <t>IL05309</t>
  </si>
  <si>
    <t>661610  2222E</t>
  </si>
  <si>
    <t>CONSTRUCTION DE 02 DEUX SALLES GSS KIYAN PPTE</t>
  </si>
  <si>
    <t>IL05311</t>
  </si>
  <si>
    <t>661610  2270A</t>
  </si>
  <si>
    <t>EQUIIP EN 60 TABLES BANCS GTHS KUMBO PPTE</t>
  </si>
  <si>
    <t>IL05312</t>
  </si>
  <si>
    <t>661610  2270B</t>
  </si>
  <si>
    <t>EQUIIP EN 60 TABLES BANCS GTC NKUM PPTE</t>
  </si>
  <si>
    <t>IL05314</t>
  </si>
  <si>
    <t>661610  2270D</t>
  </si>
  <si>
    <t>EQUIIP EN 60 TABLES BANCS GSS KIYAN PPTE</t>
  </si>
  <si>
    <t>IL04424</t>
  </si>
  <si>
    <t>551620  22400</t>
  </si>
  <si>
    <t xml:space="preserve">EQUIP EN BUREAUX DES PROF CETIC VEKOVI </t>
  </si>
  <si>
    <t>IL04425</t>
  </si>
  <si>
    <t>551620  22700</t>
  </si>
  <si>
    <t xml:space="preserve">EQUIP EN TABLES BANCS CETIC VEKOVI </t>
  </si>
  <si>
    <t>IL04426</t>
  </si>
  <si>
    <t>551620  22760</t>
  </si>
  <si>
    <t>ACQUIS D'UN MICRO-ORDINATEUR CETIC VEKOVI</t>
  </si>
  <si>
    <t>IL04427</t>
  </si>
  <si>
    <t>551620  22790</t>
  </si>
  <si>
    <t>EQUIP DE L'ATELIER D ESF EN KI CETIC VEKOVI</t>
  </si>
  <si>
    <t>IL04429</t>
  </si>
  <si>
    <t>551626  2240</t>
  </si>
  <si>
    <t>EQUIP EN BUREAUX DES PROF CETIC DE JAKIRI</t>
  </si>
  <si>
    <t>IL04719</t>
  </si>
  <si>
    <t>561626  22602</t>
  </si>
  <si>
    <t>PHOTOCOPIEUR NUM IR 2016  LYCEE DE SOB</t>
  </si>
  <si>
    <t>IL04720</t>
  </si>
  <si>
    <t>561626  22700</t>
  </si>
  <si>
    <t>EQUIP EN TABLES BANCS CETIC DE JAKIRI</t>
  </si>
  <si>
    <t>IL03731</t>
  </si>
  <si>
    <t>451610  2270</t>
  </si>
  <si>
    <t>EQUIP  L'ATELIER DE MACONN CETIC MBOKE-VU</t>
  </si>
  <si>
    <t>IL03734</t>
  </si>
  <si>
    <t>451610  2279</t>
  </si>
  <si>
    <t>EQUIP  L'ATELIER DE MACANI CETIC MBOKE-VU</t>
  </si>
  <si>
    <t>IL04726</t>
  </si>
  <si>
    <t>561654  2260</t>
  </si>
  <si>
    <t>PHOTOCOPIEUR NUMIR 2016 LYCEE D ELAK OKU</t>
  </si>
  <si>
    <t>IL03724</t>
  </si>
  <si>
    <t>451610  2222</t>
  </si>
  <si>
    <t>CONST DE 02 DEUX SALLES GSS LASSIN</t>
  </si>
  <si>
    <t>IL05304</t>
  </si>
  <si>
    <t>661610  2222</t>
  </si>
  <si>
    <t>CONS DE 02 DEUX SALLES GSS DIN PPTE</t>
  </si>
  <si>
    <t>IL05310</t>
  </si>
  <si>
    <t>661610  2270</t>
  </si>
  <si>
    <t>EQUIP EN TABLES BANCS GSS DIN PPTE</t>
  </si>
  <si>
    <t>IL04232</t>
  </si>
  <si>
    <t>541628  22703</t>
  </si>
  <si>
    <t>EQUIP EN TABLES BANCS LYCEE DE MBIAME</t>
  </si>
  <si>
    <t>IL05308</t>
  </si>
  <si>
    <t>661610  2222D</t>
  </si>
  <si>
    <t>CONST DE 02 DEUX SALLES GTC MBIAME PPTE</t>
  </si>
  <si>
    <t>IL05313</t>
  </si>
  <si>
    <t>661610  2270C</t>
  </si>
  <si>
    <t>EQUIP EN 60 TABLES BANCS GTC MBIAME PPTE</t>
  </si>
  <si>
    <t>IL05569</t>
  </si>
  <si>
    <t>451610  2276</t>
  </si>
  <si>
    <t>ACQUISTION D'UN ORDINATEUR COMPLET CMPJ KUMBO</t>
  </si>
  <si>
    <t>CHAPTER 30 -MINADER</t>
  </si>
  <si>
    <t>IL06072</t>
  </si>
  <si>
    <t>451610  2842</t>
  </si>
  <si>
    <t xml:space="preserve">SUBVENTION TO FEYINLU FARMING CIG </t>
  </si>
  <si>
    <t>IL06073</t>
  </si>
  <si>
    <t>451610  2842A</t>
  </si>
  <si>
    <t xml:space="preserve"> SUBVENTION  TADU MIXED FARMING CIG</t>
  </si>
  <si>
    <t>IL06074</t>
  </si>
  <si>
    <t>451610  2842B</t>
  </si>
  <si>
    <t xml:space="preserve">SUBVENTION TO DINRAN  FARMING CIG </t>
  </si>
  <si>
    <t>IL06075</t>
  </si>
  <si>
    <t>451610  2842C</t>
  </si>
  <si>
    <t>SUBVENTION TO BIHSUM CIG</t>
  </si>
  <si>
    <t>IL06076</t>
  </si>
  <si>
    <t>451610  2842D</t>
  </si>
  <si>
    <t>SUBVENTION TO SELF HELP CIG</t>
  </si>
  <si>
    <t>IL06077</t>
  </si>
  <si>
    <t>451610  2842E</t>
  </si>
  <si>
    <t>SUBVENTION TO KUWIYO YOUNG CIG</t>
  </si>
  <si>
    <t>IL06078</t>
  </si>
  <si>
    <t>451610  2842F</t>
  </si>
  <si>
    <t>SUBVENTION TO LANG POTATO FARMERS CIG</t>
  </si>
  <si>
    <t>IL06079</t>
  </si>
  <si>
    <t>451610  2842G</t>
  </si>
  <si>
    <t>SUBVENTION TO MBINON PROGRESSIVE MIXED FARMING CIG</t>
  </si>
  <si>
    <t>IL06532</t>
  </si>
  <si>
    <t>641628  2246</t>
  </si>
  <si>
    <t>CONSTRUCTION D'UNE AEP MANTUM</t>
  </si>
  <si>
    <t>IL06533</t>
  </si>
  <si>
    <t>641628  2246A</t>
  </si>
  <si>
    <t>CONST D'UNE AEP NGORIN/TIYWONG</t>
  </si>
  <si>
    <t>IL06537</t>
  </si>
  <si>
    <t>641654  2220</t>
  </si>
  <si>
    <t>CONSTRUCTION  POSTE AGRICOLE JIKIJEM</t>
  </si>
  <si>
    <t xml:space="preserve">                                 CHAPTER 32 - MINEE</t>
  </si>
  <si>
    <t>IL06844</t>
  </si>
  <si>
    <t>AMENAGEMENT DD MINEE DU BUI</t>
  </si>
  <si>
    <t>IL06845</t>
  </si>
  <si>
    <t>451610  2254</t>
  </si>
  <si>
    <t>ELECTRIFICATION RURALE KINGOMEN</t>
  </si>
  <si>
    <t>IL06846</t>
  </si>
  <si>
    <t>ACQUIS MOBILIER DE BUREAU DD MINEE DU BUI</t>
  </si>
  <si>
    <t>IL06853</t>
  </si>
  <si>
    <t>451625A  2252</t>
  </si>
  <si>
    <t>RIFEM MBIAME AEP</t>
  </si>
  <si>
    <t>CHAPTER 36 - MINTP</t>
  </si>
  <si>
    <t>IL07243</t>
  </si>
  <si>
    <t>4641628   2279</t>
  </si>
  <si>
    <t>EQUIP DES COMMUNES  TRAVAU TADU-DJOTTIN</t>
  </si>
  <si>
    <t xml:space="preserve">                                CHAPTER 40 - MINSANTE </t>
  </si>
  <si>
    <t>IL07436</t>
  </si>
  <si>
    <t>451628  22720</t>
  </si>
  <si>
    <t>EQUIPEMENT CMA D' ELAK OKU</t>
  </si>
  <si>
    <t>IL07652</t>
  </si>
  <si>
    <t>551628  22211</t>
  </si>
  <si>
    <t>ACHEVEMENT DU BATIMENT CMA DE KUMBO</t>
  </si>
  <si>
    <t>CHAPTER 41 - MINAS</t>
  </si>
  <si>
    <t>IL08121</t>
  </si>
  <si>
    <t>661654  2223</t>
  </si>
  <si>
    <t>CONSTRUCTION CENTRE SOCIAL DE OKU</t>
  </si>
  <si>
    <t>IL08028</t>
  </si>
  <si>
    <t>641628  2279</t>
  </si>
  <si>
    <t>ACQ DES APPAREILLAGES COMMUNE DE KUMBO</t>
  </si>
  <si>
    <t>IL08033</t>
  </si>
  <si>
    <t>641654  2279</t>
  </si>
  <si>
    <t>ACQDES APPAREILLAGES  COMMUNE DE OKU</t>
  </si>
  <si>
    <t>SUB TOTAL 41</t>
  </si>
  <si>
    <t>CHAPTER 43 - MINPROFF</t>
  </si>
  <si>
    <t>IL08135</t>
  </si>
  <si>
    <t xml:space="preserve">CONSTRUCTION CPF DE KUMBO </t>
  </si>
  <si>
    <t>GRAND TOTAL BUI DIVISION</t>
  </si>
  <si>
    <t>MOMO - INVESTMENT BUDGET FOR FY2010 (NW REGION)</t>
  </si>
  <si>
    <t>IL00174</t>
  </si>
  <si>
    <t xml:space="preserve"> 07 471614  2245</t>
  </si>
  <si>
    <t>Equip residence sous prefet Batibo</t>
  </si>
  <si>
    <t>IL00179</t>
  </si>
  <si>
    <t xml:space="preserve"> 07 471642  2240</t>
  </si>
  <si>
    <t>Equip de la sous prefecture de Ngie</t>
  </si>
  <si>
    <t>IL00178</t>
  </si>
  <si>
    <t xml:space="preserve"> 07 471630  2245</t>
  </si>
  <si>
    <t>Equip de la sous prefecture de Mbengwi</t>
  </si>
  <si>
    <t>IL00223</t>
  </si>
  <si>
    <t xml:space="preserve"> 07 681660  2220</t>
  </si>
  <si>
    <t>IADM constr sous prefecture Widikum</t>
  </si>
  <si>
    <t>withdrawn</t>
  </si>
  <si>
    <t>Sub Total 07</t>
  </si>
  <si>
    <t xml:space="preserve">                                                                                                         CHAPTER 13 - MINDEF</t>
  </si>
  <si>
    <t>IL00441</t>
  </si>
  <si>
    <t xml:space="preserve"> 13 471630  2210</t>
  </si>
  <si>
    <t>Acquisition Compagnie de Gendarmerie</t>
  </si>
  <si>
    <t>IL00442</t>
  </si>
  <si>
    <t xml:space="preserve"> 13 471630  2225</t>
  </si>
  <si>
    <t>Constr compagnie de gendarmerie Mbengwi</t>
  </si>
  <si>
    <t>IL00513</t>
  </si>
  <si>
    <t>13 551642  22201</t>
  </si>
  <si>
    <t>Const brigade gendarmerie Andek</t>
  </si>
  <si>
    <t>CHAPTER 15 - MINEDUB</t>
  </si>
  <si>
    <t>IL00645</t>
  </si>
  <si>
    <t xml:space="preserve"> 15 451630  2260</t>
  </si>
  <si>
    <t>Equip en materiels de bur, DDEB Momo</t>
  </si>
  <si>
    <t>IL00646</t>
  </si>
  <si>
    <t xml:space="preserve"> 15 451630  2261</t>
  </si>
  <si>
    <t>Equip en mobilier de bur</t>
  </si>
  <si>
    <t>IL00647</t>
  </si>
  <si>
    <t xml:space="preserve"> 15 451630  2276</t>
  </si>
  <si>
    <t>Achat Ordi complet</t>
  </si>
  <si>
    <t>IL00770</t>
  </si>
  <si>
    <t xml:space="preserve"> 15 581630  2270</t>
  </si>
  <si>
    <t>Equip en tables bancs</t>
  </si>
  <si>
    <t>IL02181</t>
  </si>
  <si>
    <t xml:space="preserve"> 15 661614   2222</t>
  </si>
  <si>
    <t>Constr 2 salles de classes G,S Bessom</t>
  </si>
  <si>
    <t>IL02182</t>
  </si>
  <si>
    <t xml:space="preserve"> 15 661614  2222A</t>
  </si>
  <si>
    <t>Constr 2 salles de classes GS Angie</t>
  </si>
  <si>
    <t>IL02183</t>
  </si>
  <si>
    <t xml:space="preserve"> 15 661614  2222B</t>
  </si>
  <si>
    <t>Constr 2 salles de classes, GS Awoh</t>
  </si>
  <si>
    <t>IL02184</t>
  </si>
  <si>
    <t xml:space="preserve"> 15 661614  2222C</t>
  </si>
  <si>
    <t>Constr 2 salles de classes, GS Baramban</t>
  </si>
  <si>
    <t>IL02185</t>
  </si>
  <si>
    <t xml:space="preserve"> 15 661614  2243</t>
  </si>
  <si>
    <t>Constr bloc latrines, GS Bessom</t>
  </si>
  <si>
    <t>IL02186</t>
  </si>
  <si>
    <t xml:space="preserve"> 15 661614  2261</t>
  </si>
  <si>
    <t>Equip en bur de maitre GS Bessom</t>
  </si>
  <si>
    <t>IL02187</t>
  </si>
  <si>
    <t xml:space="preserve"> 15 661614  2261A</t>
  </si>
  <si>
    <t>Equip en bur de maitre GS Angie</t>
  </si>
  <si>
    <t>IL02188</t>
  </si>
  <si>
    <t xml:space="preserve"> 15 661614  2261B</t>
  </si>
  <si>
    <t>Equip en bur de maitre GS Awoh</t>
  </si>
  <si>
    <t>IL02189</t>
  </si>
  <si>
    <t xml:space="preserve"> 15 661614  2261C</t>
  </si>
  <si>
    <t>Equip en bur de maitre GS Baramban</t>
  </si>
  <si>
    <t>IL02190</t>
  </si>
  <si>
    <t xml:space="preserve"> 15 661614  2270</t>
  </si>
  <si>
    <t>Equip en tables bancs, G.S Bessom</t>
  </si>
  <si>
    <t>IL02191</t>
  </si>
  <si>
    <t xml:space="preserve"> 15 661614  2270A</t>
  </si>
  <si>
    <t>Equip en tables bancs, G.S Angie</t>
  </si>
  <si>
    <t>IL02192</t>
  </si>
  <si>
    <t xml:space="preserve"> 15 661614  2270B</t>
  </si>
  <si>
    <t>Equip en tables bancs, G.S Awom</t>
  </si>
  <si>
    <t>IL02193</t>
  </si>
  <si>
    <t xml:space="preserve"> 15 661614  2270C</t>
  </si>
  <si>
    <t>Equip en tables bancs, G.S Baramban</t>
  </si>
  <si>
    <t>IL02244</t>
  </si>
  <si>
    <t xml:space="preserve"> 15 661630  2222</t>
  </si>
  <si>
    <t>Constr 2 salles de classes GS Njaap</t>
  </si>
  <si>
    <t>IL02245</t>
  </si>
  <si>
    <t xml:space="preserve"> 15 661630  2243</t>
  </si>
  <si>
    <t>PPTE Constr bloc latrines GS Njaap</t>
  </si>
  <si>
    <t>IL02246</t>
  </si>
  <si>
    <t xml:space="preserve"> 15 661630  2261</t>
  </si>
  <si>
    <t>Equip en bur de maitre, GS Njaap</t>
  </si>
  <si>
    <t>IL02247</t>
  </si>
  <si>
    <t xml:space="preserve"> 15 661630  2270</t>
  </si>
  <si>
    <t>Equip en tables bancs, G.S Acha Tugi</t>
  </si>
  <si>
    <t>IL02248</t>
  </si>
  <si>
    <t xml:space="preserve"> 15 661630  2270A</t>
  </si>
  <si>
    <t>Equip en tables bancs, G.S Njaap</t>
  </si>
  <si>
    <t>IL02289</t>
  </si>
  <si>
    <t xml:space="preserve"> 15 661642  2222</t>
  </si>
  <si>
    <t>Constr 2 salles de classes, GS Etwii Ngie</t>
  </si>
  <si>
    <t>IL02290</t>
  </si>
  <si>
    <t xml:space="preserve"> 15 661642  2261</t>
  </si>
  <si>
    <t>Equip en bur de maitre, GS Etwii Ngie</t>
  </si>
  <si>
    <t>IL02291</t>
  </si>
  <si>
    <t xml:space="preserve"> 15 661642  2270</t>
  </si>
  <si>
    <t>Equipment en table bancs, GS Etwii Ngie</t>
  </si>
  <si>
    <t>IL02303</t>
  </si>
  <si>
    <t xml:space="preserve"> 15 661646  2222</t>
  </si>
  <si>
    <t>Constr 2 salles de classe G,S Ekweri</t>
  </si>
  <si>
    <t>IL02304</t>
  </si>
  <si>
    <t xml:space="preserve"> 15 661646  2222A</t>
  </si>
  <si>
    <t>Constr 2 salles de classes</t>
  </si>
  <si>
    <t>IL02305</t>
  </si>
  <si>
    <t>Equip en bur de maitre, GS Ekweri</t>
  </si>
  <si>
    <t>`</t>
  </si>
  <si>
    <t>IL02306</t>
  </si>
  <si>
    <t xml:space="preserve"> 15 661646  2261A</t>
  </si>
  <si>
    <t>Equip en bur de maitre, GS Bifang</t>
  </si>
  <si>
    <t>IL02307</t>
  </si>
  <si>
    <t xml:space="preserve"> 15 661646  2270</t>
  </si>
  <si>
    <t>Equip en tables banc, GS Bifang</t>
  </si>
  <si>
    <t>IL02354</t>
  </si>
  <si>
    <t xml:space="preserve"> 15 661660  2222</t>
  </si>
  <si>
    <t>Constr de 2 salles de classes, GS Dinku</t>
  </si>
  <si>
    <t>IL02355</t>
  </si>
  <si>
    <t xml:space="preserve"> 15 661660  2222A</t>
  </si>
  <si>
    <t>Constr de 2 salles de classes GS Bamben</t>
  </si>
  <si>
    <t>IL02356</t>
  </si>
  <si>
    <t xml:space="preserve"> 15 661660  2261</t>
  </si>
  <si>
    <t>Equip en bur de Maitre, GS Dinku</t>
  </si>
  <si>
    <t>IL02357</t>
  </si>
  <si>
    <t xml:space="preserve"> 15 661660  2261A</t>
  </si>
  <si>
    <t>Equip en bur de maitre, GS Bamben</t>
  </si>
  <si>
    <t>IL02358</t>
  </si>
  <si>
    <t xml:space="preserve"> 15 661660  2270</t>
  </si>
  <si>
    <t>Equip en tables bancs, GS Ngalla</t>
  </si>
  <si>
    <t>IL02359</t>
  </si>
  <si>
    <t xml:space="preserve"> 15 661660  2270A</t>
  </si>
  <si>
    <t>Equip en tables bancs, GS Bamben</t>
  </si>
  <si>
    <t>IL02360</t>
  </si>
  <si>
    <t xml:space="preserve"> 15 661660  2270B</t>
  </si>
  <si>
    <t>Equip en tables bancs, GS Dinku</t>
  </si>
  <si>
    <t>IL02361</t>
  </si>
  <si>
    <t xml:space="preserve"> 15 661660  2270C</t>
  </si>
  <si>
    <t>Equip en tables bancs, GS Bifang</t>
  </si>
  <si>
    <t>IL03270</t>
  </si>
  <si>
    <t xml:space="preserve"> 20 591614  2220</t>
  </si>
  <si>
    <t>Constr DA GPENT rehab</t>
  </si>
  <si>
    <t>IL03272</t>
  </si>
  <si>
    <t xml:space="preserve"> 20 591642  2202</t>
  </si>
  <si>
    <t>Constr cloture DA GPDE de ter, Andek</t>
  </si>
  <si>
    <t>IL03224</t>
  </si>
  <si>
    <t xml:space="preserve"> 20 451630  2220</t>
  </si>
  <si>
    <t>Constr hotel de finance Mbengwi</t>
  </si>
  <si>
    <t>IL03440</t>
  </si>
  <si>
    <t xml:space="preserve"> 22 451630  2021</t>
  </si>
  <si>
    <t>Appui au comité de suivi MINPAT</t>
  </si>
  <si>
    <t>IL03441</t>
  </si>
  <si>
    <t xml:space="preserve"> 22 451630  2220</t>
  </si>
  <si>
    <t>Constr DD MINEPAT Momo</t>
  </si>
  <si>
    <t xml:space="preserve">                 CHAPTER 25 - MINESEC</t>
  </si>
  <si>
    <t>IL03769</t>
  </si>
  <si>
    <t xml:space="preserve"> 25 451630  2222</t>
  </si>
  <si>
    <t>Constr + Aggradissemnt GTTC Mbengwi</t>
  </si>
  <si>
    <t>IL03770</t>
  </si>
  <si>
    <t xml:space="preserve"> 25 451630  2222A</t>
  </si>
  <si>
    <t>Constr, 2 salles de classes GSS Ajei Ngie</t>
  </si>
  <si>
    <t>IL03771</t>
  </si>
  <si>
    <t xml:space="preserve"> 25 451630  2240</t>
  </si>
  <si>
    <t>Equip en bur de proffs</t>
  </si>
  <si>
    <t>IL03772</t>
  </si>
  <si>
    <t xml:space="preserve"> 25 451630  2240A</t>
  </si>
  <si>
    <t>IL03773</t>
  </si>
  <si>
    <t xml:space="preserve"> 25 451630  2243</t>
  </si>
  <si>
    <t>Constr d'un bloc admin</t>
  </si>
  <si>
    <t>IL03774</t>
  </si>
  <si>
    <t xml:space="preserve"> 25 451630  2248</t>
  </si>
  <si>
    <t>Branchement en electricité</t>
  </si>
  <si>
    <t>IL03775</t>
  </si>
  <si>
    <t xml:space="preserve"> 25 451630  2260</t>
  </si>
  <si>
    <t>Equip en materiel de bur</t>
  </si>
  <si>
    <t>25  451630  2261</t>
  </si>
  <si>
    <t>Equip DD MOMO</t>
  </si>
  <si>
    <t>IL03777</t>
  </si>
  <si>
    <t xml:space="preserve"> 25 451630  2270</t>
  </si>
  <si>
    <t>Equip de l'atelier CETIC Enyoh</t>
  </si>
  <si>
    <t>IL03778</t>
  </si>
  <si>
    <t xml:space="preserve"> 25 451630  2270A</t>
  </si>
  <si>
    <t>Equip en tables bancs Lycée d'Ewoh</t>
  </si>
  <si>
    <t>IL03779</t>
  </si>
  <si>
    <t xml:space="preserve"> 25 451630  2270B</t>
  </si>
  <si>
    <t>IL04226</t>
  </si>
  <si>
    <t xml:space="preserve"> 25 541614  22706</t>
  </si>
  <si>
    <t>Equip en tables banc, CES d'Ogym</t>
  </si>
  <si>
    <t>IL04233</t>
  </si>
  <si>
    <t xml:space="preserve"> 25 541630  22600</t>
  </si>
  <si>
    <t>Roneo typeur a stencil, CES Tudig</t>
  </si>
  <si>
    <t>IL04430</t>
  </si>
  <si>
    <t xml:space="preserve"> 25 551630  2270</t>
  </si>
  <si>
    <t>Equip en tables bancs CETIC de Teze</t>
  </si>
  <si>
    <t>IL04434</t>
  </si>
  <si>
    <t>25 551646  2270</t>
  </si>
  <si>
    <t>Equipments en table banc-CETIC Njikwa</t>
  </si>
  <si>
    <t>IL04438</t>
  </si>
  <si>
    <t xml:space="preserve"> 25 551660  2270</t>
  </si>
  <si>
    <t>Equip en tables bancs CETIC de Widikum</t>
  </si>
  <si>
    <t>IL04714</t>
  </si>
  <si>
    <t xml:space="preserve"> 25 561614  22761</t>
  </si>
  <si>
    <t>Acquisition d'un micro ordinateur</t>
  </si>
  <si>
    <t>IL04721</t>
  </si>
  <si>
    <t>25 561630  2270</t>
  </si>
  <si>
    <t>Equip en tables bancs, lycée mbengwi</t>
  </si>
  <si>
    <t>IL04725</t>
  </si>
  <si>
    <t>25  561642  2260</t>
  </si>
  <si>
    <t>Photocopieur numerique lycée Ngie</t>
  </si>
  <si>
    <t>IL04969</t>
  </si>
  <si>
    <t xml:space="preserve"> 25 571630  2270</t>
  </si>
  <si>
    <t>IL04970</t>
  </si>
  <si>
    <t xml:space="preserve"> 25 571630  2279</t>
  </si>
  <si>
    <t>Equip de l'atelier LT Mbengwi</t>
  </si>
  <si>
    <t>IL05036</t>
  </si>
  <si>
    <t xml:space="preserve"> 25 581630  2240</t>
  </si>
  <si>
    <t>Equip de bloc admin, ENIET Mbengwi</t>
  </si>
  <si>
    <t>IL05343</t>
  </si>
  <si>
    <t xml:space="preserve"> 25 661630  2222</t>
  </si>
  <si>
    <t>Constr d'1 bloc de Lycée Enyoh</t>
  </si>
  <si>
    <t>IL05344</t>
  </si>
  <si>
    <t xml:space="preserve"> 25 661630  2222A</t>
  </si>
  <si>
    <t>Constr 02 salles de classes, GSS Bome</t>
  </si>
  <si>
    <t>IL05345</t>
  </si>
  <si>
    <t xml:space="preserve"> 25 661630  2222B</t>
  </si>
  <si>
    <t>Constr de 2 blocs pour  GSS Guzang</t>
  </si>
  <si>
    <t>IL05346</t>
  </si>
  <si>
    <t xml:space="preserve"> 25 661630  2222C</t>
  </si>
  <si>
    <t>Constr 2 salles de classes, GTC Tugi</t>
  </si>
  <si>
    <t>IL05348</t>
  </si>
  <si>
    <t xml:space="preserve"> 25 661630  2270</t>
  </si>
  <si>
    <t>Equip en 60 tables banc</t>
  </si>
  <si>
    <t>IL05349</t>
  </si>
  <si>
    <t xml:space="preserve"> 25 661630  2270A</t>
  </si>
  <si>
    <t>Equip en 60 tables banc, GSS Bome</t>
  </si>
  <si>
    <t>IL05350</t>
  </si>
  <si>
    <t xml:space="preserve"> 25 661630  2270B</t>
  </si>
  <si>
    <t>Equip en tables bancs GSS Guzang</t>
  </si>
  <si>
    <t>IL05351</t>
  </si>
  <si>
    <t xml:space="preserve"> 25 661630  2270C</t>
  </si>
  <si>
    <t>Equip en 60 tables bancs, GTC Tugi</t>
  </si>
  <si>
    <t>IL06105</t>
  </si>
  <si>
    <t xml:space="preserve"> 30 451630  2842</t>
  </si>
  <si>
    <t>Subvention Acha Sanyere Women</t>
  </si>
  <si>
    <t>IL06107</t>
  </si>
  <si>
    <t xml:space="preserve"> 30 451630  2842B</t>
  </si>
  <si>
    <t>Subvention, Kombeli women's farming gp</t>
  </si>
  <si>
    <t>IL06106</t>
  </si>
  <si>
    <t xml:space="preserve"> 30 451630  2842A</t>
  </si>
  <si>
    <t>Subvention Gyenbo Women's coop</t>
  </si>
  <si>
    <t>IL06108</t>
  </si>
  <si>
    <t xml:space="preserve"> 30 451630  2842C</t>
  </si>
  <si>
    <t>Subvention Youth multipurpose Mixed Far</t>
  </si>
  <si>
    <t>IL06109</t>
  </si>
  <si>
    <t xml:space="preserve"> 30 451630  2842D</t>
  </si>
  <si>
    <t>Adonce Chu CIG</t>
  </si>
  <si>
    <t>IL06110</t>
  </si>
  <si>
    <t xml:space="preserve"> 30 451630  2842E</t>
  </si>
  <si>
    <t>Anequoi farming CIG</t>
  </si>
  <si>
    <t>IL06111</t>
  </si>
  <si>
    <t xml:space="preserve"> 30 451630  2842F</t>
  </si>
  <si>
    <t>Etin Agro industrial CIG</t>
  </si>
  <si>
    <t>Sub Total 30</t>
  </si>
  <si>
    <t xml:space="preserve">                                                                                                           CHAPTER  32 - MINEE</t>
  </si>
  <si>
    <t>IL06856</t>
  </si>
  <si>
    <t>32 451630  2254</t>
  </si>
  <si>
    <t>Electrification rurale, Awom Guzang</t>
  </si>
  <si>
    <t>Sub Total 32</t>
  </si>
  <si>
    <t>IL07241</t>
  </si>
  <si>
    <t xml:space="preserve"> 36 641614  2279</t>
  </si>
  <si>
    <t>Equip des communes pr Maire N.Ewoh A</t>
  </si>
  <si>
    <t>IL07242</t>
  </si>
  <si>
    <t xml:space="preserve"> 36 641614  2279A</t>
  </si>
  <si>
    <t>Equip des communes pr Maire Kukabe Kur</t>
  </si>
  <si>
    <t>Sub Total 38</t>
  </si>
  <si>
    <t>E387633</t>
  </si>
  <si>
    <t>38  451630  2250</t>
  </si>
  <si>
    <t>REHABILITATION URBAN ROADS NJIKWA</t>
  </si>
  <si>
    <t>IL07438</t>
  </si>
  <si>
    <t xml:space="preserve"> 40 451646  2202</t>
  </si>
  <si>
    <t>Construction d'une cloture CSI Oshie</t>
  </si>
  <si>
    <t>IL07588</t>
  </si>
  <si>
    <t xml:space="preserve"> 40 541614  2272</t>
  </si>
  <si>
    <t>Equipment de morgue HD de Batibo</t>
  </si>
  <si>
    <t>IL07696</t>
  </si>
  <si>
    <t>40 561614  22252</t>
  </si>
  <si>
    <t>Constr d'un LAM, CSI d'Ewoh</t>
  </si>
  <si>
    <t>IL07797</t>
  </si>
  <si>
    <t xml:space="preserve"> 40 661630  2221</t>
  </si>
  <si>
    <t>Construction Maire, CSI de Munam</t>
  </si>
  <si>
    <t>IL07437</t>
  </si>
  <si>
    <t>40 451630  2272</t>
  </si>
  <si>
    <t>Equip complementaire</t>
  </si>
  <si>
    <t xml:space="preserve">                                                                                                    CHAPTER 41 - MINTSS</t>
  </si>
  <si>
    <t>IL07850</t>
  </si>
  <si>
    <t xml:space="preserve"> 42 521630  2233</t>
  </si>
  <si>
    <t>Const 1er phase DDMINTSS</t>
  </si>
  <si>
    <t>IL07900</t>
  </si>
  <si>
    <t>Centre social de mbengwi</t>
  </si>
  <si>
    <t>IL08029</t>
  </si>
  <si>
    <t xml:space="preserve"> 42 641630  2279</t>
  </si>
  <si>
    <t>Acquisitions des appareils Commune Mbe</t>
  </si>
  <si>
    <t>IL08026</t>
  </si>
  <si>
    <t xml:space="preserve"> 42 641614  2279</t>
  </si>
  <si>
    <t>Acquisition des appareils</t>
  </si>
  <si>
    <t>IL07901</t>
  </si>
  <si>
    <t xml:space="preserve"> 42 521630  2261</t>
  </si>
  <si>
    <t>Centre social de Mbengwi</t>
  </si>
  <si>
    <t xml:space="preserve">                                                                                                 CHAPTER 46 - MINTRANS</t>
  </si>
  <si>
    <t>IL08209</t>
  </si>
  <si>
    <t xml:space="preserve"> 46 451630  2276</t>
  </si>
  <si>
    <t>Equip en materiel info DD Mintrans</t>
  </si>
  <si>
    <t>TOTAL MOMO DIVISION</t>
  </si>
  <si>
    <t>MENCHUM - INVESTMENT BUDGET FOR FY2010 (NW REGION)</t>
  </si>
  <si>
    <t>IL00121</t>
  </si>
  <si>
    <t>431620   2220</t>
  </si>
  <si>
    <t>REHABILITATION SDO OFFICE</t>
  </si>
  <si>
    <t>IL00176</t>
  </si>
  <si>
    <t>471624  2220</t>
  </si>
  <si>
    <t>REH SOUS PREFECTURE FURU AWA</t>
  </si>
  <si>
    <t>IL00296</t>
  </si>
  <si>
    <t>CONST. FENCE PRISON WUM</t>
  </si>
  <si>
    <t>Sub Total 08</t>
  </si>
  <si>
    <t>IL00642</t>
  </si>
  <si>
    <t>451620  2260</t>
  </si>
  <si>
    <t>PURCH OFFICE EQUIP DDBE WUM</t>
  </si>
  <si>
    <t>IL00643</t>
  </si>
  <si>
    <t>451620  2261</t>
  </si>
  <si>
    <t>PURC OFFICE FURNITURE DDBE WUM</t>
  </si>
  <si>
    <t>IL02218</t>
  </si>
  <si>
    <t>661622  2222</t>
  </si>
  <si>
    <t>CONST. 2 CLASSROOMS GS KUMFUTU</t>
  </si>
  <si>
    <t>IL02219</t>
  </si>
  <si>
    <t>661622A  2222</t>
  </si>
  <si>
    <t>CONST. 2 CLASSROOMS GS FUNGOM</t>
  </si>
  <si>
    <t>IL02220</t>
  </si>
  <si>
    <t>661622  2243</t>
  </si>
  <si>
    <t>CONST BLOC LATRINE GS IMO</t>
  </si>
  <si>
    <t>IL02221</t>
  </si>
  <si>
    <t>661622  2261</t>
  </si>
  <si>
    <t>OFFICE EQUIP GS KUMFUTU</t>
  </si>
  <si>
    <t>IL02222</t>
  </si>
  <si>
    <t>661622A  2261</t>
  </si>
  <si>
    <t>OFFICE EQUIP GS FUNGOM</t>
  </si>
  <si>
    <t>IL02223</t>
  </si>
  <si>
    <t>661622  2270</t>
  </si>
  <si>
    <t>SUPPLY 30 BENCHES GS KUK</t>
  </si>
  <si>
    <t>IL02224</t>
  </si>
  <si>
    <t>661622A  2270</t>
  </si>
  <si>
    <t>SUPPLY 60 BECHES GS FUNGOM</t>
  </si>
  <si>
    <t>IL02225</t>
  </si>
  <si>
    <t>661622B  2270</t>
  </si>
  <si>
    <t>SUPPLY 60 BENCHES GS KUMFUTU</t>
  </si>
  <si>
    <t>IL02226</t>
  </si>
  <si>
    <t>61622C  2270</t>
  </si>
  <si>
    <t>SUPPLY 30 BENCHES GS ABAR</t>
  </si>
  <si>
    <t>IL02227</t>
  </si>
  <si>
    <t>661624  2222</t>
  </si>
  <si>
    <t>CONST. 2 CLASSROOMS GS NANGWA</t>
  </si>
  <si>
    <t>IL02228</t>
  </si>
  <si>
    <t>6616245  2261</t>
  </si>
  <si>
    <t>SUPPLY OFFICE EQUIP GS NANGWA</t>
  </si>
  <si>
    <t>IL02229</t>
  </si>
  <si>
    <t>661624  2270</t>
  </si>
  <si>
    <t>SUPPLY 60 benches GS NANGWA</t>
  </si>
  <si>
    <t>IL02255</t>
  </si>
  <si>
    <t>661634  2222</t>
  </si>
  <si>
    <t>CONST 2 CLASSROOMS GS BOSUNG</t>
  </si>
  <si>
    <t>IL02256</t>
  </si>
  <si>
    <t>661634A  2222</t>
  </si>
  <si>
    <t>CONST 2 CLASSROOMS GS BENADE</t>
  </si>
  <si>
    <t>IL02257</t>
  </si>
  <si>
    <t>661634  2243</t>
  </si>
  <si>
    <t>CONST BLOCK LATRINE GS BARRI</t>
  </si>
  <si>
    <t>IL02258</t>
  </si>
  <si>
    <t>661634A  2243</t>
  </si>
  <si>
    <t>CONST BLOCK LATRINE GS BENAGUDI</t>
  </si>
  <si>
    <t>IL02259</t>
  </si>
  <si>
    <t>661634  2261</t>
  </si>
  <si>
    <t>OFFICE EQUIP GS BOSUNG</t>
  </si>
  <si>
    <t>IL02260</t>
  </si>
  <si>
    <t>661634A  2261</t>
  </si>
  <si>
    <t>OFFICE QUIP GS BENADE</t>
  </si>
  <si>
    <t>IL02261</t>
  </si>
  <si>
    <t>661634  2270</t>
  </si>
  <si>
    <t>SUPPLY 30 BENCHES GS IFUNG</t>
  </si>
  <si>
    <t>IL02262</t>
  </si>
  <si>
    <t>661634A  2270</t>
  </si>
  <si>
    <t>SUPPLY 60 BENCHES GS BENADE</t>
  </si>
  <si>
    <t>IL02263</t>
  </si>
  <si>
    <t>661634B  2270</t>
  </si>
  <si>
    <t>SUPPLY 60 BENCHES GS BOSUNG</t>
  </si>
  <si>
    <t>IL02362</t>
  </si>
  <si>
    <t>661662  2222</t>
  </si>
  <si>
    <t>CONST 2 CLASSROOMS GS SANGWA</t>
  </si>
  <si>
    <t>IL02363</t>
  </si>
  <si>
    <t>661662  2243</t>
  </si>
  <si>
    <t>CONST BLOCK LATRINE GS ZONGEFU 1</t>
  </si>
  <si>
    <t>IL02364</t>
  </si>
  <si>
    <t>661662A  2243</t>
  </si>
  <si>
    <t>CONST BLOCK LATRINE GBS UP STATION</t>
  </si>
  <si>
    <t>IL02365</t>
  </si>
  <si>
    <t>661662  2261</t>
  </si>
  <si>
    <t>OFFICE EQUIP GS SANGWA</t>
  </si>
  <si>
    <t>IL02366</t>
  </si>
  <si>
    <t>SUPPLY 60 BENCHES GS SANGWA</t>
  </si>
  <si>
    <t>IL03271</t>
  </si>
  <si>
    <t>591634  2220</t>
  </si>
  <si>
    <t>CONST SUB TREASURY BENAKUMA</t>
  </si>
  <si>
    <t>IL03435</t>
  </si>
  <si>
    <t>451620  2021</t>
  </si>
  <si>
    <t>SUPPORT FOLLOW UP PIB</t>
  </si>
  <si>
    <t>IL03436</t>
  </si>
  <si>
    <t>451620  2202</t>
  </si>
  <si>
    <t>CONST FENCE DD MINEPAT</t>
  </si>
  <si>
    <t>IL03437</t>
  </si>
  <si>
    <t>451620  2240</t>
  </si>
  <si>
    <t>SUPPLY OFFICE EQUIP DD MINEPAT</t>
  </si>
  <si>
    <t>IL03721</t>
  </si>
  <si>
    <t>451605B 2270</t>
  </si>
  <si>
    <t>CES ZHOA: EQUIP. TABLES BANCS</t>
  </si>
  <si>
    <t>IL03742</t>
  </si>
  <si>
    <t>451620  2222</t>
  </si>
  <si>
    <t>REH CLASSROOMS GHS WUM</t>
  </si>
  <si>
    <t>IL03743</t>
  </si>
  <si>
    <t>445620A  2222</t>
  </si>
  <si>
    <t>CONST ELEC WORKSHOP GTC BAFMEN</t>
  </si>
  <si>
    <t>IL03744</t>
  </si>
  <si>
    <t>451620B  2222</t>
  </si>
  <si>
    <t>CONST 2 CLASSROOMS GSS ESU</t>
  </si>
  <si>
    <t>IL03745</t>
  </si>
  <si>
    <t>451620  2243</t>
  </si>
  <si>
    <t>CONST LAVATORY BLOCK GSS MBAMBA</t>
  </si>
  <si>
    <t>IL03746</t>
  </si>
  <si>
    <t>451620  2270</t>
  </si>
  <si>
    <t>SUPPLY EQUIP GTC WAINDO</t>
  </si>
  <si>
    <t>IL04234</t>
  </si>
  <si>
    <t>541646  2240</t>
  </si>
  <si>
    <t>SUPPLY OFFICE EQUIP GSS BANGWE</t>
  </si>
  <si>
    <t>IL04235</t>
  </si>
  <si>
    <t>541662  22702</t>
  </si>
  <si>
    <t>supply 60 BENCHES GSS BIFANG</t>
  </si>
  <si>
    <t>IL04428</t>
  </si>
  <si>
    <t>551622  2270</t>
  </si>
  <si>
    <t>SUPPLY 60 BENCHES GTC WEH</t>
  </si>
  <si>
    <t>IL04439</t>
  </si>
  <si>
    <t>5516621  2270</t>
  </si>
  <si>
    <t>SUPPLY 60 BENCHES GTC BAWORO</t>
  </si>
  <si>
    <t>IL04722</t>
  </si>
  <si>
    <t xml:space="preserve"> 25 561634  2260</t>
  </si>
  <si>
    <t>Photocopieur numerique lycée bafmen</t>
  </si>
  <si>
    <t>IL04718</t>
  </si>
  <si>
    <t>561622  2260</t>
  </si>
  <si>
    <t>SUPPLY DIGITAL DUPLICATOR GHS ESU</t>
  </si>
  <si>
    <t>IL04727</t>
  </si>
  <si>
    <t>561662A  2270</t>
  </si>
  <si>
    <t>SUPPLY 60 BENCHES GBHS WUM</t>
  </si>
  <si>
    <t>IL04984</t>
  </si>
  <si>
    <t>571662  2270</t>
  </si>
  <si>
    <t>SUPPLY 60 BENCHES GTHS WUM</t>
  </si>
  <si>
    <t>IL04985</t>
  </si>
  <si>
    <t>571662  2279</t>
  </si>
  <si>
    <t>EQUIP DRESSMAKING WSHOP GTHS WUM</t>
  </si>
  <si>
    <t>IL05325</t>
  </si>
  <si>
    <t>661620  2222</t>
  </si>
  <si>
    <t>CONST 2 CLASSROOMS GSS BAWORO</t>
  </si>
  <si>
    <t>IL05326</t>
  </si>
  <si>
    <t>661620A  2222</t>
  </si>
  <si>
    <t>CONST 2 CLASSROOMS GSS KUK</t>
  </si>
  <si>
    <t>IL05327</t>
  </si>
  <si>
    <t>662620B  2222</t>
  </si>
  <si>
    <t>CONST 2 CLASSROOMS GSS BENAKUMA</t>
  </si>
  <si>
    <t>IL05328</t>
  </si>
  <si>
    <t>661620  2270</t>
  </si>
  <si>
    <t>SUPPLY 60 BENCHES 2 TABLES 2 chairs GSS BAWORO</t>
  </si>
  <si>
    <t>IL05329</t>
  </si>
  <si>
    <t>661620A  2270</t>
  </si>
  <si>
    <t>SUPPLY 60 BENCHES 2 TABLES 2 chairs GSS KUK</t>
  </si>
  <si>
    <t>IL05330</t>
  </si>
  <si>
    <t>661620B  2270</t>
  </si>
  <si>
    <t>SUPPLY 60BENCHES 2 TABLES 2 CHAIRS GSS BENAKUM</t>
  </si>
  <si>
    <t>IL05347</t>
  </si>
  <si>
    <t>661630D  2222</t>
  </si>
  <si>
    <t>GSS BANGWE BANGWE: CONST. 2 CLASSES</t>
  </si>
  <si>
    <t>GSS BANGWE BANGWE: EQUIP; 60 TABLES BANCS</t>
  </si>
  <si>
    <t>IL05571</t>
  </si>
  <si>
    <t>451620  2213</t>
  </si>
  <si>
    <t>CONST CMPJ WUM PHASE II</t>
  </si>
  <si>
    <t>IL05572</t>
  </si>
  <si>
    <t>451620  2246</t>
  </si>
  <si>
    <t>SUPPLY COMPUTER ACCESS. DD JEUN</t>
  </si>
  <si>
    <t xml:space="preserve">CHAPTER 28 - MINEP </t>
  </si>
  <si>
    <t>IL05636</t>
  </si>
  <si>
    <t>691620  2220</t>
  </si>
  <si>
    <t>CONST DD MENEP PHASE I</t>
  </si>
  <si>
    <t>IL06088</t>
  </si>
  <si>
    <t>451620  2842</t>
  </si>
  <si>
    <t>GRANT NDEFANG MIXED FARMING CIG</t>
  </si>
  <si>
    <t>IL06089</t>
  </si>
  <si>
    <t>451620A  2842</t>
  </si>
  <si>
    <t>GRANT NGAMTU MIXED FARMING CIG</t>
  </si>
  <si>
    <t>IL06090</t>
  </si>
  <si>
    <t>451620B  2842</t>
  </si>
  <si>
    <t>GRANT YOUNG TRADERS WOMEN MIXED CIG</t>
  </si>
  <si>
    <t>IL06091</t>
  </si>
  <si>
    <t>451620C  2842</t>
  </si>
  <si>
    <t>GRANT BENEKUMA OIL PALM FARMERS CIG</t>
  </si>
  <si>
    <t>IL06092</t>
  </si>
  <si>
    <t>451620CD  2842</t>
  </si>
  <si>
    <t>GRANT CHARITY CIG</t>
  </si>
  <si>
    <t>IL06093</t>
  </si>
  <si>
    <t>451620e  2842</t>
  </si>
  <si>
    <t>GRANT CHEREMBONG FOOD PRODUCERS &amp; CON. GP</t>
  </si>
  <si>
    <t>IL06094</t>
  </si>
  <si>
    <t>451620F  2842</t>
  </si>
  <si>
    <t>GRANT CHRISTIAN PROG. FARMING CIG</t>
  </si>
  <si>
    <t>IL06534</t>
  </si>
  <si>
    <t>641634  2250</t>
  </si>
  <si>
    <t>CONST FARM TO MARKET ROAD BENADE-BENAGUDI</t>
  </si>
  <si>
    <t>IL06703</t>
  </si>
  <si>
    <t>641662  2246</t>
  </si>
  <si>
    <t>CONST FORAGE WUM</t>
  </si>
  <si>
    <t>Sub Total 31</t>
  </si>
  <si>
    <t>IL06850</t>
  </si>
  <si>
    <t>451620  2252</t>
  </si>
  <si>
    <t>MUKURU AEP</t>
  </si>
  <si>
    <t>IL06851</t>
  </si>
  <si>
    <t>RURAL ELEC MUKURU VILLAGE</t>
  </si>
  <si>
    <t>CHAPTER 33 - MINFOF</t>
  </si>
  <si>
    <t>IL07007</t>
  </si>
  <si>
    <t>691620  2030</t>
  </si>
  <si>
    <t>STUDIES CONST DD MINFOF</t>
  </si>
  <si>
    <t>IL07008</t>
  </si>
  <si>
    <t>CONST DD MINFOF MENCHUM</t>
  </si>
  <si>
    <t>CHAPTER 35 - MINEFOP</t>
  </si>
  <si>
    <t>IL07048</t>
  </si>
  <si>
    <t>SUPPLY OFFICE EQUIP DDEFOP</t>
  </si>
  <si>
    <t>E398869</t>
  </si>
  <si>
    <t>451620  2250</t>
  </si>
  <si>
    <t>ROAD WORKS ESU-FURU AWA</t>
  </si>
  <si>
    <t>IL07441</t>
  </si>
  <si>
    <t>4516620  2220</t>
  </si>
  <si>
    <t>CONST. WORK DHS BENAKUMA</t>
  </si>
  <si>
    <t>IL07593</t>
  </si>
  <si>
    <t>5416621  2260</t>
  </si>
  <si>
    <t>OFFICE EQUIP DISTRICT HOSP WUM</t>
  </si>
  <si>
    <t>IL07594</t>
  </si>
  <si>
    <t>5416621  2272</t>
  </si>
  <si>
    <t>COMP. EQUIP DH WUM</t>
  </si>
  <si>
    <t>IL07595</t>
  </si>
  <si>
    <t>5416621  2276</t>
  </si>
  <si>
    <t>OFFICE AUT. EQUIP DH WUM</t>
  </si>
  <si>
    <t>IL07701</t>
  </si>
  <si>
    <t>5616628  2231</t>
  </si>
  <si>
    <t>RENOVATION IHC MODELLE</t>
  </si>
  <si>
    <t>IL07798</t>
  </si>
  <si>
    <t>661634  2221</t>
  </si>
  <si>
    <t>CONST IHC WEH</t>
  </si>
  <si>
    <t>IL08036</t>
  </si>
  <si>
    <t>641662  2279</t>
  </si>
  <si>
    <t xml:space="preserve">SPECIFIC TECH EQUIP </t>
  </si>
  <si>
    <t>IL08123</t>
  </si>
  <si>
    <t>OFFICE EQUIP SOCIAL AFFAIRS WUM</t>
  </si>
  <si>
    <t>GRAND TOTAL MENCHUM</t>
  </si>
  <si>
    <t>DONGA MANTUNG - INVESTMENT BUDGET FOR FY2010 (NW REGION)</t>
  </si>
  <si>
    <t>CHAPTER 07 - MINADT</t>
  </si>
  <si>
    <t>TERRITORIAL ADMINISTRATION - 07</t>
  </si>
  <si>
    <t>IL00120</t>
  </si>
  <si>
    <t>07 431615  2228</t>
  </si>
  <si>
    <t>REN. NEW RES. DO NKAMBE</t>
  </si>
  <si>
    <t>IL00222*</t>
  </si>
  <si>
    <t>07681626  2228</t>
  </si>
  <si>
    <t>CONST. DO RESIDENCE</t>
  </si>
  <si>
    <t>SUBTOTAL - 07</t>
  </si>
  <si>
    <t>PENITENTIARY ADMINISTRATION -  08</t>
  </si>
  <si>
    <t>IL00288</t>
  </si>
  <si>
    <t>08681615  22791</t>
  </si>
  <si>
    <t>INST. GASOIL MEAL PRISONS NKAMBE</t>
  </si>
  <si>
    <t>SUBTOTAL - 08</t>
  </si>
  <si>
    <t xml:space="preserve">CHAPTER 15 - BASIC EDUCATION </t>
  </si>
  <si>
    <t>BASIC EDUCATION - 15</t>
  </si>
  <si>
    <t>IL00641</t>
  </si>
  <si>
    <t>MOBILIER DE BUREAU</t>
  </si>
  <si>
    <t>IL02128</t>
  </si>
  <si>
    <t>CONST. CLASSROOM GS NZIBIE</t>
  </si>
  <si>
    <t>IL02129</t>
  </si>
  <si>
    <t>156616022222A</t>
  </si>
  <si>
    <t>CONST. CLASSROOMS GS NDAKA</t>
  </si>
  <si>
    <t>IL02130</t>
  </si>
  <si>
    <t>EQUIPMENT GS NZIBIE</t>
  </si>
  <si>
    <t>IL02131</t>
  </si>
  <si>
    <t>156616022261A</t>
  </si>
  <si>
    <t>EQUIPMENT GS NDAKA</t>
  </si>
  <si>
    <t>IL02132</t>
  </si>
  <si>
    <t>BENCHES GS NZIBIE</t>
  </si>
  <si>
    <t>IL02133</t>
  </si>
  <si>
    <t>156616022270A</t>
  </si>
  <si>
    <t>BENCHES GS NDAKA</t>
  </si>
  <si>
    <t>IL02264</t>
  </si>
  <si>
    <t>CONST. CLASSROOM GS KAMINE</t>
  </si>
  <si>
    <t>IL02265</t>
  </si>
  <si>
    <t>156616362222A</t>
  </si>
  <si>
    <t>CONST. CLASSROOM GS CHAKO NKANCHI</t>
  </si>
  <si>
    <t>IL02266</t>
  </si>
  <si>
    <t>CONST. BLOC GS MISAJE</t>
  </si>
  <si>
    <t>IL02669</t>
  </si>
  <si>
    <t>BENCHES GS KAMINE</t>
  </si>
  <si>
    <t>IL02267</t>
  </si>
  <si>
    <t>EQUIPMENT GS KAMINE</t>
  </si>
  <si>
    <t>IL02268</t>
  </si>
  <si>
    <t>156616362261A</t>
  </si>
  <si>
    <t>EQUIPMENT GS NKANCHI</t>
  </si>
  <si>
    <t>IL02270</t>
  </si>
  <si>
    <t>156616362270A</t>
  </si>
  <si>
    <t>BENCHES  GS NKANCHI</t>
  </si>
  <si>
    <t>IL02282</t>
  </si>
  <si>
    <t>CONST. CLASSROOMS GS NGARBUH</t>
  </si>
  <si>
    <t>IL02283</t>
  </si>
  <si>
    <t>156616402222A</t>
  </si>
  <si>
    <t>CONST. CLASSROOMS GS KAPAR</t>
  </si>
  <si>
    <t>IL02284</t>
  </si>
  <si>
    <t>CONST. BLOC LAT. GS SOP</t>
  </si>
  <si>
    <t>IL02285</t>
  </si>
  <si>
    <t>EQUIPMENT GS NGARBUH</t>
  </si>
  <si>
    <t>IL02286</t>
  </si>
  <si>
    <t>156616402261A</t>
  </si>
  <si>
    <t>EQUIPMENT GBPS KAPAR</t>
  </si>
  <si>
    <t>IL02287</t>
  </si>
  <si>
    <t>BENCHES GS NGARBUH</t>
  </si>
  <si>
    <t>IL02288</t>
  </si>
  <si>
    <t>156616402270A</t>
  </si>
  <si>
    <t>BENCHES GBPS KAPAR</t>
  </si>
  <si>
    <t>IL02308</t>
  </si>
  <si>
    <t>CONST. CLASSROOM GS BOJU</t>
  </si>
  <si>
    <t>IL02309</t>
  </si>
  <si>
    <t>15661648222A</t>
  </si>
  <si>
    <t>CONST. CLASSROOM GS NJAP</t>
  </si>
  <si>
    <t>IL02310</t>
  </si>
  <si>
    <t>EQUIPMENT GS BOJU</t>
  </si>
  <si>
    <t>IL02311</t>
  </si>
  <si>
    <t>156616482261A</t>
  </si>
  <si>
    <t>EQUIPMENT GS NJAP</t>
  </si>
  <si>
    <t>IL02312</t>
  </si>
  <si>
    <t>B ENCHES GS NJAP</t>
  </si>
  <si>
    <t>IL02313</t>
  </si>
  <si>
    <t>156616482270A</t>
  </si>
  <si>
    <t>BENCHES GS BINSHUA</t>
  </si>
  <si>
    <t>IL02314</t>
  </si>
  <si>
    <t>156616482270B</t>
  </si>
  <si>
    <t>BENCHES BS REMI</t>
  </si>
  <si>
    <t>IL02315</t>
  </si>
  <si>
    <t>156616482270C</t>
  </si>
  <si>
    <t>BENCHES GS WAT</t>
  </si>
  <si>
    <t>IL02316</t>
  </si>
  <si>
    <t>156616482270D</t>
  </si>
  <si>
    <t>BENCHES GS BOJU</t>
  </si>
  <si>
    <t>IL02326</t>
  </si>
  <si>
    <t>CONST. CLASSROOMS GS KOM</t>
  </si>
  <si>
    <t>IL02327</t>
  </si>
  <si>
    <t>15661622243A</t>
  </si>
  <si>
    <t>CONST. BLOC  LATERINE GS SIH</t>
  </si>
  <si>
    <t>IL02328</t>
  </si>
  <si>
    <t>CONST. BLOC  LATERINE GS KOM</t>
  </si>
  <si>
    <t>IL02329</t>
  </si>
  <si>
    <t>15661622243B</t>
  </si>
  <si>
    <t>CONST. BLOC  LATERINE GS SABONGARI</t>
  </si>
  <si>
    <t>IL02330</t>
  </si>
  <si>
    <t>EQUIPMENT GS KOM</t>
  </si>
  <si>
    <t>IL02331</t>
  </si>
  <si>
    <t>BENCHES GS KOM</t>
  </si>
  <si>
    <t>SUBTOTAL - 15</t>
  </si>
  <si>
    <t>MINISTERY OF FINANCE - 20</t>
  </si>
  <si>
    <t>IL03222</t>
  </si>
  <si>
    <t>REHABILITATION HOTEL DE FINANCE NKAMBE</t>
  </si>
  <si>
    <t>IL03223</t>
  </si>
  <si>
    <t>EQUIPEMENT DCF NKAMBE</t>
  </si>
  <si>
    <t>SUBTOTAL - 20</t>
  </si>
  <si>
    <t>ECONMIC AFFAIRS, PLANNING AND REGIONAL DEVELOPMENT - 22</t>
  </si>
  <si>
    <t>IL03433</t>
  </si>
  <si>
    <t>APPUI AU COMITE DE SUIVI</t>
  </si>
  <si>
    <t>IL03434</t>
  </si>
  <si>
    <t>CONST. DD MINEPAT DONGA MANTUNG</t>
  </si>
  <si>
    <t>E414134</t>
  </si>
  <si>
    <t>22  330033  2220</t>
  </si>
  <si>
    <t>CONSTRUCTION</t>
  </si>
  <si>
    <t>SUBTOTAL - 22</t>
  </si>
  <si>
    <t>SCONDARY EDUCATION - 25</t>
  </si>
  <si>
    <t>IL03735</t>
  </si>
  <si>
    <t>CONST. CLASSROOM GSS DUMBO</t>
  </si>
  <si>
    <t>IL03736</t>
  </si>
  <si>
    <t>254516152222A</t>
  </si>
  <si>
    <t>CONST. COMPUTER ROOM GTHS NKAMBE</t>
  </si>
  <si>
    <t>IL03737</t>
  </si>
  <si>
    <t>EQUIPEMENT C.E.S DE KOFFA</t>
  </si>
  <si>
    <t>IL03738</t>
  </si>
  <si>
    <t>CONST. BLOC GSS NTONG YAMBA</t>
  </si>
  <si>
    <t>IL03740</t>
  </si>
  <si>
    <t>PURCHASE OF COMPUTER GSS TALLA</t>
  </si>
  <si>
    <t>IL03741</t>
  </si>
  <si>
    <t>KITS METIER BOIS CETIC NKAMBE</t>
  </si>
  <si>
    <t>IL04221</t>
  </si>
  <si>
    <t>MATERIEL AU C,E,S DE KUTA</t>
  </si>
  <si>
    <t>IL04236</t>
  </si>
  <si>
    <t>TABLE BANC LYCEE DE AKO</t>
  </si>
  <si>
    <t>IL04431</t>
  </si>
  <si>
    <t>EQUIPEMENT ATELIER D'ELECTRICITE</t>
  </si>
  <si>
    <t>IL04435</t>
  </si>
  <si>
    <t>KIT ELECTRICITE CETIC DE MBOT</t>
  </si>
  <si>
    <t>IL04436</t>
  </si>
  <si>
    <t>255516482270A</t>
  </si>
  <si>
    <t>TABLE BANC CETIC DE MBOT</t>
  </si>
  <si>
    <t>IL04437</t>
  </si>
  <si>
    <t>EQUIPMENT CETIC KOFFA NWA</t>
  </si>
  <si>
    <t>IL04724</t>
  </si>
  <si>
    <t>PHOTOCOPY MACHINE GBHS NDU</t>
  </si>
  <si>
    <t>IL04976</t>
  </si>
  <si>
    <t>EQUIPEMENT LT NKAMBE</t>
  </si>
  <si>
    <t>IL04977</t>
  </si>
  <si>
    <t>TABLE BANC LT NKAMBE</t>
  </si>
  <si>
    <t>IL04978</t>
  </si>
  <si>
    <t>PURCHASE OF COMPUTER LT NKAMBE</t>
  </si>
  <si>
    <t>IL04979</t>
  </si>
  <si>
    <t>EQUIUIPEMENT ATELIER IH LT NKAMBE</t>
  </si>
  <si>
    <t>IL04980</t>
  </si>
  <si>
    <t>255716482279A</t>
  </si>
  <si>
    <t>EQUIPEMENT ATELIER LT NKAMBE</t>
  </si>
  <si>
    <t>IL05315</t>
  </si>
  <si>
    <t>CONST. CLASSROOM GSS CHUNGHE</t>
  </si>
  <si>
    <t>IL05316</t>
  </si>
  <si>
    <t>256616152222A</t>
  </si>
  <si>
    <t>CONST. CLASSROOMS GTC LUH</t>
  </si>
  <si>
    <t>IL05317</t>
  </si>
  <si>
    <t>256616152222B</t>
  </si>
  <si>
    <t>CONTS. CLASSROOM GHS TAKU</t>
  </si>
  <si>
    <t>IL05318</t>
  </si>
  <si>
    <t>256616152222C</t>
  </si>
  <si>
    <t>CONST. CLASSROOMS GTC KOFFA</t>
  </si>
  <si>
    <t>IL05319</t>
  </si>
  <si>
    <t>BENCHES GSS CHUNGHE</t>
  </si>
  <si>
    <t>IL05320</t>
  </si>
  <si>
    <t>256616152270A</t>
  </si>
  <si>
    <t>BENCHES GTC LUH</t>
  </si>
  <si>
    <t>IL05321</t>
  </si>
  <si>
    <t>25661652270B</t>
  </si>
  <si>
    <t>BENCHES GHS TAKU</t>
  </si>
  <si>
    <t>IL05322</t>
  </si>
  <si>
    <t>256616152270C</t>
  </si>
  <si>
    <t>BENCHES GTC KOFFA</t>
  </si>
  <si>
    <t>YOUTHS AFFAIRS - 26</t>
  </si>
  <si>
    <t>IL05570</t>
  </si>
  <si>
    <t>ACHAT MTERIELS DDJEUN NKAMBE</t>
  </si>
  <si>
    <t>SUBTOTAL - 26</t>
  </si>
  <si>
    <t>AGRICULTURE AND RURAL DEVELOPMENT - 30</t>
  </si>
  <si>
    <t>IL06080</t>
  </si>
  <si>
    <t>RENOVATION DAADER MISAJE</t>
  </si>
  <si>
    <t>IL06081</t>
  </si>
  <si>
    <t>SUBV. KISOH PALM OIL CIG</t>
  </si>
  <si>
    <t>IL06082</t>
  </si>
  <si>
    <t>304516152842A</t>
  </si>
  <si>
    <t>SUBV. PROGRESSIVE BORDER FARMER CIG</t>
  </si>
  <si>
    <t>IL06083</t>
  </si>
  <si>
    <t>304516152842B</t>
  </si>
  <si>
    <t>SUBV. MUYE PALM CIG</t>
  </si>
  <si>
    <t>IL06084</t>
  </si>
  <si>
    <t>304516152842C</t>
  </si>
  <si>
    <t>SUBV. HOL WAR CIG</t>
  </si>
  <si>
    <t>IL06085</t>
  </si>
  <si>
    <t>304516152842D</t>
  </si>
  <si>
    <t>SUBV. TIKAR OIL PALM DEVELOPMENT</t>
  </si>
  <si>
    <t>IL06086</t>
  </si>
  <si>
    <t>304516152842E</t>
  </si>
  <si>
    <t>SUBV. MAVENEH MULTIPURPOSE CIG</t>
  </si>
  <si>
    <t>IL06087</t>
  </si>
  <si>
    <t>304516152842F</t>
  </si>
  <si>
    <t>SUBV. AGRA BASE FARMING CIG</t>
  </si>
  <si>
    <t>IL06536</t>
  </si>
  <si>
    <t>EQUIPMENT CEAC BONCHUP MBAA</t>
  </si>
  <si>
    <t>SUBTOTAL - 30</t>
  </si>
  <si>
    <t>LIVESTOCK, FISHERY AND ANIMAL INDUSTRY - 31</t>
  </si>
  <si>
    <t>IL06603</t>
  </si>
  <si>
    <t>REHABILITATION DD MINEPIA</t>
  </si>
  <si>
    <t>IL06700</t>
  </si>
  <si>
    <t>CONST. CATTLE MARKET MISAJE</t>
  </si>
  <si>
    <t>IL06701</t>
  </si>
  <si>
    <t>CONST. FORAGE MISAJE</t>
  </si>
  <si>
    <t>IL06702</t>
  </si>
  <si>
    <t>CONSTRUCTION TUERIE DE NKAMBE</t>
  </si>
  <si>
    <t>SUBTOTAL - 31</t>
  </si>
  <si>
    <t>WATER AND ENERGY - 32</t>
  </si>
  <si>
    <t>IL06847</t>
  </si>
  <si>
    <t>AMENAGEMENT DD MINEE NKAMBE</t>
  </si>
  <si>
    <t>IL06848</t>
  </si>
  <si>
    <t>AMENAGEMENT MBIYEH AEP</t>
  </si>
  <si>
    <t>IL06849</t>
  </si>
  <si>
    <t>RURAL ELECTRIFICATION NTUMBAW</t>
  </si>
  <si>
    <t>SUBTOTAL - 32</t>
  </si>
  <si>
    <t>PUBLIC WORKS - 36</t>
  </si>
  <si>
    <t>IL07113</t>
  </si>
  <si>
    <t>RAHABILITATION CASE DE PASSAGE DDTP NKAMBE</t>
  </si>
  <si>
    <t>IL07114</t>
  </si>
  <si>
    <t>RAHABILITATION DDTP NKAMBE</t>
  </si>
  <si>
    <t>IL07246</t>
  </si>
  <si>
    <t>EQUIPMENT COMMUNE SABONGARI</t>
  </si>
  <si>
    <t>SUBTOTAL - 36</t>
  </si>
  <si>
    <t>E387623</t>
  </si>
  <si>
    <t>36  451615  2250</t>
  </si>
  <si>
    <t>REHABILITATION DU LA VOIRIE EN TERRE DE MISAJE</t>
  </si>
  <si>
    <t>PUBLIC HEALTH - 40</t>
  </si>
  <si>
    <t>IL07434</t>
  </si>
  <si>
    <t>EXTENTION  LOCAUX CSI ABONGSHIE</t>
  </si>
  <si>
    <t>IL07591</t>
  </si>
  <si>
    <t>RENOVATION LOCAUX HD NKAMBE</t>
  </si>
  <si>
    <t>IL07698</t>
  </si>
  <si>
    <t>RENOVATION LOCAUX CSI NTONG</t>
  </si>
  <si>
    <t>IL07799</t>
  </si>
  <si>
    <t>CONSTRUCTIONN CSI SOLLE</t>
  </si>
  <si>
    <t>SUBTOTAL - 40</t>
  </si>
  <si>
    <t>SOCIAL AFFAIRS - 42</t>
  </si>
  <si>
    <t>IL08031</t>
  </si>
  <si>
    <t>APPAREILS A LA COMMUNE DE NDU</t>
  </si>
  <si>
    <t>IL08032</t>
  </si>
  <si>
    <t>ACQUISITION APPAREIL COMMUNE DE NKAMBE</t>
  </si>
  <si>
    <t>SUBTOTAL - 42</t>
  </si>
  <si>
    <t>GRAND TOTAL DONGA MANTUNG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</si>
</sst>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-* #,##0.00\ _€_-;\-* #,##0.00\ _€_-;_-* &quot;-&quot;??\ _€_-;_-@_-"/>
    <numFmt numFmtId="167" formatCode="_(* #,##0.0_);_(* \(#,##0.0\);_(* &quot;-&quot;??_);_(@_)"/>
  </numFmts>
  <fonts count="2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8"/>
      <name val="Comic Sans MS"/>
      <family val="4"/>
    </font>
    <font>
      <i/>
      <sz val="9"/>
      <name val="Arial"/>
      <family val="2"/>
    </font>
    <font>
      <b/>
      <sz val="8"/>
      <name val="Comic Sans MS"/>
      <family val="4"/>
    </font>
    <font>
      <b/>
      <i/>
      <sz val="8"/>
      <name val="Comic Sans MS"/>
      <family val="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Footlight MT Light"/>
      <family val="1"/>
    </font>
    <font>
      <b/>
      <i/>
      <sz val="8"/>
      <name val="Felix Titling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 applyFont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" fillId="0" borderId="5" xfId="1" applyFont="1" applyBorder="1"/>
    <xf numFmtId="0" fontId="4" fillId="0" borderId="6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5" fillId="0" borderId="2" xfId="1" applyFont="1" applyBorder="1"/>
    <xf numFmtId="0" fontId="5" fillId="0" borderId="3" xfId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0" fontId="5" fillId="0" borderId="3" xfId="1" applyFont="1" applyBorder="1"/>
    <xf numFmtId="164" fontId="5" fillId="0" borderId="3" xfId="1" applyNumberFormat="1" applyFont="1" applyBorder="1"/>
    <xf numFmtId="2" fontId="5" fillId="0" borderId="4" xfId="1" applyNumberFormat="1" applyFont="1" applyBorder="1"/>
    <xf numFmtId="0" fontId="6" fillId="0" borderId="3" xfId="1" applyFont="1" applyBorder="1"/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3" xfId="1" applyNumberFormat="1" applyFont="1" applyBorder="1" applyAlignment="1"/>
    <xf numFmtId="2" fontId="6" fillId="0" borderId="3" xfId="1" applyNumberFormat="1" applyFont="1" applyBorder="1" applyAlignment="1">
      <alignment horizontal="center"/>
    </xf>
    <xf numFmtId="2" fontId="4" fillId="0" borderId="4" xfId="1" applyNumberFormat="1" applyFont="1" applyBorder="1"/>
    <xf numFmtId="0" fontId="3" fillId="0" borderId="5" xfId="1" applyFont="1" applyBorder="1"/>
    <xf numFmtId="164" fontId="5" fillId="0" borderId="3" xfId="1" applyNumberFormat="1" applyFont="1" applyFill="1" applyBorder="1"/>
    <xf numFmtId="3" fontId="5" fillId="0" borderId="3" xfId="1" applyNumberFormat="1" applyFont="1" applyBorder="1"/>
    <xf numFmtId="164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0" fontId="7" fillId="0" borderId="5" xfId="1" applyFont="1" applyBorder="1"/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5" fillId="2" borderId="2" xfId="1" applyFont="1" applyFill="1" applyBorder="1"/>
    <xf numFmtId="0" fontId="5" fillId="2" borderId="3" xfId="1" applyFont="1" applyFill="1" applyBorder="1" applyAlignment="1">
      <alignment horizontal="center"/>
    </xf>
    <xf numFmtId="3" fontId="5" fillId="2" borderId="3" xfId="1" applyNumberFormat="1" applyFont="1" applyFill="1" applyBorder="1" applyAlignment="1">
      <alignment horizontal="center"/>
    </xf>
    <xf numFmtId="0" fontId="5" fillId="2" borderId="3" xfId="1" applyFont="1" applyFill="1" applyBorder="1"/>
    <xf numFmtId="164" fontId="5" fillId="2" borderId="3" xfId="1" applyNumberFormat="1" applyFont="1" applyFill="1" applyBorder="1"/>
    <xf numFmtId="2" fontId="5" fillId="2" borderId="4" xfId="1" applyNumberFormat="1" applyFont="1" applyFill="1" applyBorder="1"/>
    <xf numFmtId="164" fontId="5" fillId="2" borderId="3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/>
    <xf numFmtId="0" fontId="4" fillId="2" borderId="3" xfId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right"/>
    </xf>
    <xf numFmtId="2" fontId="4" fillId="2" borderId="3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/>
    <xf numFmtId="164" fontId="6" fillId="0" borderId="3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right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right"/>
    </xf>
    <xf numFmtId="2" fontId="5" fillId="0" borderId="3" xfId="1" applyNumberFormat="1" applyFont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right"/>
    </xf>
    <xf numFmtId="2" fontId="4" fillId="2" borderId="3" xfId="1" applyNumberFormat="1" applyFont="1" applyFill="1" applyBorder="1" applyAlignment="1">
      <alignment horizontal="center"/>
    </xf>
    <xf numFmtId="3" fontId="5" fillId="0" borderId="3" xfId="1" applyNumberFormat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2" fontId="5" fillId="2" borderId="3" xfId="1" applyNumberFormat="1" applyFont="1" applyFill="1" applyBorder="1" applyAlignment="1">
      <alignment horizontal="center"/>
    </xf>
    <xf numFmtId="0" fontId="5" fillId="0" borderId="2" xfId="1" applyFont="1" applyFill="1" applyBorder="1"/>
    <xf numFmtId="0" fontId="3" fillId="0" borderId="9" xfId="1" applyFont="1" applyBorder="1"/>
    <xf numFmtId="0" fontId="7" fillId="0" borderId="10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right"/>
    </xf>
    <xf numFmtId="0" fontId="1" fillId="0" borderId="11" xfId="1" applyFont="1" applyBorder="1"/>
    <xf numFmtId="0" fontId="5" fillId="0" borderId="12" xfId="1" applyFont="1" applyFill="1" applyBorder="1"/>
    <xf numFmtId="0" fontId="5" fillId="0" borderId="13" xfId="1" applyFont="1" applyBorder="1"/>
    <xf numFmtId="0" fontId="5" fillId="0" borderId="14" xfId="1" applyFont="1" applyBorder="1" applyAlignment="1">
      <alignment horizontal="center"/>
    </xf>
    <xf numFmtId="0" fontId="4" fillId="0" borderId="14" xfId="1" applyFont="1" applyBorder="1"/>
    <xf numFmtId="0" fontId="5" fillId="0" borderId="14" xfId="1" applyFont="1" applyBorder="1"/>
    <xf numFmtId="164" fontId="4" fillId="0" borderId="14" xfId="1" applyNumberFormat="1" applyFont="1" applyBorder="1" applyAlignment="1">
      <alignment horizontal="center"/>
    </xf>
    <xf numFmtId="2" fontId="6" fillId="0" borderId="14" xfId="1" applyNumberFormat="1" applyFont="1" applyBorder="1" applyAlignment="1">
      <alignment horizontal="center"/>
    </xf>
    <xf numFmtId="2" fontId="4" fillId="0" borderId="15" xfId="1" applyNumberFormat="1" applyFont="1" applyBorder="1"/>
    <xf numFmtId="0" fontId="1" fillId="0" borderId="0" xfId="1" applyFont="1" applyAlignment="1">
      <alignment horizontal="center"/>
    </xf>
    <xf numFmtId="0" fontId="8" fillId="0" borderId="0" xfId="1" applyFont="1"/>
    <xf numFmtId="0" fontId="9" fillId="0" borderId="0" xfId="1" applyFont="1"/>
    <xf numFmtId="0" fontId="2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/>
    </xf>
    <xf numFmtId="0" fontId="4" fillId="2" borderId="3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/>
    </xf>
    <xf numFmtId="3" fontId="5" fillId="2" borderId="3" xfId="1" applyNumberFormat="1" applyFont="1" applyFill="1" applyBorder="1" applyAlignment="1">
      <alignment horizontal="left" vertical="center"/>
    </xf>
    <xf numFmtId="2" fontId="5" fillId="2" borderId="3" xfId="1" applyNumberFormat="1" applyFont="1" applyFill="1" applyBorder="1" applyAlignment="1">
      <alignment horizontal="left"/>
    </xf>
    <xf numFmtId="3" fontId="5" fillId="2" borderId="3" xfId="1" applyNumberFormat="1" applyFont="1" applyFill="1" applyBorder="1" applyAlignment="1">
      <alignment horizontal="left"/>
    </xf>
    <xf numFmtId="164" fontId="5" fillId="2" borderId="3" xfId="1" applyNumberFormat="1" applyFont="1" applyFill="1" applyBorder="1" applyAlignment="1">
      <alignment horizontal="left"/>
    </xf>
    <xf numFmtId="0" fontId="11" fillId="2" borderId="3" xfId="1" applyFont="1" applyFill="1" applyBorder="1" applyAlignment="1">
      <alignment horizontal="left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/>
    </xf>
    <xf numFmtId="3" fontId="5" fillId="3" borderId="3" xfId="1" applyNumberFormat="1" applyFont="1" applyFill="1" applyBorder="1" applyAlignment="1">
      <alignment horizontal="left" vertical="center"/>
    </xf>
    <xf numFmtId="2" fontId="5" fillId="3" borderId="3" xfId="1" applyNumberFormat="1" applyFont="1" applyFill="1" applyBorder="1" applyAlignment="1">
      <alignment horizontal="left"/>
    </xf>
    <xf numFmtId="164" fontId="11" fillId="2" borderId="3" xfId="1" applyNumberFormat="1" applyFont="1" applyFill="1" applyBorder="1" applyAlignment="1">
      <alignment horizontal="left"/>
    </xf>
    <xf numFmtId="0" fontId="5" fillId="2" borderId="3" xfId="1" applyNumberFormat="1" applyFont="1" applyFill="1" applyBorder="1" applyAlignment="1">
      <alignment horizontal="left"/>
    </xf>
    <xf numFmtId="3" fontId="4" fillId="2" borderId="3" xfId="1" applyNumberFormat="1" applyFont="1" applyFill="1" applyBorder="1" applyAlignment="1">
      <alignment horizontal="left" vertical="center"/>
    </xf>
    <xf numFmtId="2" fontId="4" fillId="2" borderId="3" xfId="1" applyNumberFormat="1" applyFont="1" applyFill="1" applyBorder="1" applyAlignment="1">
      <alignment horizontal="left" vertical="center"/>
    </xf>
    <xf numFmtId="2" fontId="4" fillId="2" borderId="3" xfId="1" applyNumberFormat="1" applyFont="1" applyFill="1" applyBorder="1" applyAlignment="1">
      <alignment horizontal="left"/>
    </xf>
    <xf numFmtId="0" fontId="12" fillId="0" borderId="0" xfId="1" applyFont="1" applyAlignment="1">
      <alignment horizontal="left"/>
    </xf>
    <xf numFmtId="0" fontId="4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left"/>
    </xf>
    <xf numFmtId="3" fontId="5" fillId="0" borderId="3" xfId="1" applyNumberFormat="1" applyFont="1" applyBorder="1" applyAlignment="1">
      <alignment horizontal="left" vertical="center"/>
    </xf>
    <xf numFmtId="2" fontId="5" fillId="0" borderId="3" xfId="1" applyNumberFormat="1" applyFont="1" applyBorder="1" applyAlignment="1">
      <alignment horizontal="left"/>
    </xf>
    <xf numFmtId="3" fontId="4" fillId="0" borderId="3" xfId="1" applyNumberFormat="1" applyFont="1" applyBorder="1" applyAlignment="1">
      <alignment horizontal="left" vertical="center"/>
    </xf>
    <xf numFmtId="2" fontId="4" fillId="0" borderId="3" xfId="1" applyNumberFormat="1" applyFont="1" applyBorder="1" applyAlignment="1">
      <alignment horizontal="left"/>
    </xf>
    <xf numFmtId="0" fontId="13" fillId="0" borderId="0" xfId="1" applyFont="1" applyAlignment="1">
      <alignment horizontal="left"/>
    </xf>
    <xf numFmtId="3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164" fontId="11" fillId="0" borderId="3" xfId="1" applyNumberFormat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164" fontId="4" fillId="0" borderId="3" xfId="1" applyNumberFormat="1" applyFont="1" applyBorder="1" applyAlignment="1">
      <alignment horizontal="left"/>
    </xf>
    <xf numFmtId="2" fontId="4" fillId="0" borderId="3" xfId="1" applyNumberFormat="1" applyFont="1" applyBorder="1" applyAlignment="1">
      <alignment horizontal="left" vertical="center"/>
    </xf>
    <xf numFmtId="0" fontId="4" fillId="2" borderId="3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left"/>
    </xf>
    <xf numFmtId="165" fontId="10" fillId="0" borderId="0" xfId="1" applyNumberFormat="1" applyFont="1" applyAlignment="1">
      <alignment horizontal="left"/>
    </xf>
    <xf numFmtId="165" fontId="12" fillId="0" borderId="0" xfId="1" applyNumberFormat="1" applyFont="1" applyAlignment="1">
      <alignment horizontal="left"/>
    </xf>
    <xf numFmtId="3" fontId="5" fillId="0" borderId="3" xfId="1" applyNumberFormat="1" applyFont="1" applyFill="1" applyBorder="1" applyAlignment="1">
      <alignment horizontal="left" vertical="center"/>
    </xf>
    <xf numFmtId="3" fontId="4" fillId="0" borderId="3" xfId="1" applyNumberFormat="1" applyFont="1" applyBorder="1" applyAlignment="1">
      <alignment horizontal="left"/>
    </xf>
    <xf numFmtId="165" fontId="13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2" fontId="6" fillId="0" borderId="3" xfId="1" applyNumberFormat="1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3" fontId="5" fillId="0" borderId="3" xfId="1" applyNumberFormat="1" applyFont="1" applyFill="1" applyBorder="1" applyAlignment="1">
      <alignment horizontal="left"/>
    </xf>
    <xf numFmtId="1" fontId="5" fillId="0" borderId="3" xfId="1" applyNumberFormat="1" applyFont="1" applyBorder="1" applyAlignment="1">
      <alignment horizontal="left"/>
    </xf>
    <xf numFmtId="0" fontId="6" fillId="0" borderId="0" xfId="1" applyFont="1" applyAlignment="1">
      <alignment horizontal="left"/>
    </xf>
    <xf numFmtId="1" fontId="6" fillId="0" borderId="3" xfId="1" applyNumberFormat="1" applyFont="1" applyBorder="1" applyAlignment="1">
      <alignment horizontal="left"/>
    </xf>
    <xf numFmtId="1" fontId="4" fillId="0" borderId="3" xfId="1" applyNumberFormat="1" applyFont="1" applyBorder="1" applyAlignment="1">
      <alignment horizontal="left"/>
    </xf>
    <xf numFmtId="0" fontId="16" fillId="0" borderId="3" xfId="1" applyFont="1" applyBorder="1" applyAlignment="1">
      <alignment horizontal="left"/>
    </xf>
    <xf numFmtId="165" fontId="16" fillId="0" borderId="3" xfId="2" applyNumberFormat="1" applyFont="1" applyBorder="1" applyAlignment="1">
      <alignment horizontal="left"/>
    </xf>
    <xf numFmtId="165" fontId="16" fillId="0" borderId="3" xfId="1" applyNumberFormat="1" applyFont="1" applyBorder="1" applyAlignment="1">
      <alignment horizontal="left"/>
    </xf>
    <xf numFmtId="3" fontId="16" fillId="0" borderId="3" xfId="2" applyNumberFormat="1" applyFont="1" applyBorder="1" applyAlignment="1">
      <alignment horizontal="left"/>
    </xf>
    <xf numFmtId="0" fontId="17" fillId="0" borderId="3" xfId="1" applyFont="1" applyBorder="1" applyAlignment="1">
      <alignment horizontal="left"/>
    </xf>
    <xf numFmtId="165" fontId="17" fillId="0" borderId="3" xfId="2" applyNumberFormat="1" applyFont="1" applyBorder="1" applyAlignment="1">
      <alignment horizontal="left"/>
    </xf>
    <xf numFmtId="165" fontId="17" fillId="0" borderId="3" xfId="1" applyNumberFormat="1" applyFont="1" applyBorder="1" applyAlignment="1">
      <alignment horizontal="left"/>
    </xf>
    <xf numFmtId="0" fontId="16" fillId="0" borderId="3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165" fontId="16" fillId="0" borderId="3" xfId="2" applyNumberFormat="1" applyFont="1" applyBorder="1" applyAlignment="1">
      <alignment horizontal="left" vertical="center"/>
    </xf>
    <xf numFmtId="2" fontId="16" fillId="0" borderId="3" xfId="1" applyNumberFormat="1" applyFont="1" applyBorder="1" applyAlignment="1">
      <alignment horizontal="left"/>
    </xf>
    <xf numFmtId="165" fontId="17" fillId="0" borderId="3" xfId="1" applyNumberFormat="1" applyFont="1" applyBorder="1" applyAlignment="1">
      <alignment horizontal="left" vertical="center"/>
    </xf>
    <xf numFmtId="2" fontId="17" fillId="0" borderId="3" xfId="1" applyNumberFormat="1" applyFont="1" applyBorder="1" applyAlignment="1">
      <alignment horizontal="left"/>
    </xf>
    <xf numFmtId="167" fontId="17" fillId="0" borderId="3" xfId="1" applyNumberFormat="1" applyFont="1" applyBorder="1" applyAlignment="1">
      <alignment horizontal="left"/>
    </xf>
    <xf numFmtId="0" fontId="16" fillId="0" borderId="3" xfId="1" applyNumberFormat="1" applyFont="1" applyBorder="1" applyAlignment="1">
      <alignment horizontal="left"/>
    </xf>
    <xf numFmtId="3" fontId="16" fillId="0" borderId="3" xfId="1" applyNumberFormat="1" applyFont="1" applyBorder="1" applyAlignment="1">
      <alignment horizontal="left"/>
    </xf>
    <xf numFmtId="3" fontId="16" fillId="0" borderId="3" xfId="1" applyNumberFormat="1" applyFont="1" applyBorder="1" applyAlignment="1">
      <alignment horizontal="left" vertical="center"/>
    </xf>
    <xf numFmtId="43" fontId="17" fillId="0" borderId="3" xfId="2" applyNumberFormat="1" applyFont="1" applyBorder="1" applyAlignment="1">
      <alignment horizontal="left"/>
    </xf>
    <xf numFmtId="43" fontId="17" fillId="0" borderId="3" xfId="1" applyNumberFormat="1" applyFont="1" applyBorder="1" applyAlignment="1">
      <alignment horizontal="left"/>
    </xf>
    <xf numFmtId="3" fontId="17" fillId="0" borderId="3" xfId="1" applyNumberFormat="1" applyFont="1" applyBorder="1" applyAlignment="1">
      <alignment horizontal="left"/>
    </xf>
    <xf numFmtId="165" fontId="18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164" fontId="6" fillId="0" borderId="3" xfId="1" applyNumberFormat="1" applyFont="1" applyBorder="1" applyAlignment="1">
      <alignment horizontal="left"/>
    </xf>
    <xf numFmtId="165" fontId="4" fillId="0" borderId="0" xfId="1" applyNumberFormat="1" applyFont="1" applyAlignment="1">
      <alignment horizontal="left"/>
    </xf>
    <xf numFmtId="164" fontId="5" fillId="0" borderId="3" xfId="1" applyNumberFormat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0" fillId="0" borderId="0" xfId="1" applyFont="1"/>
    <xf numFmtId="0" fontId="6" fillId="0" borderId="3" xfId="1" applyFont="1" applyBorder="1" applyAlignment="1">
      <alignment horizontal="left" vertical="center"/>
    </xf>
    <xf numFmtId="0" fontId="13" fillId="0" borderId="0" xfId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10" fillId="0" borderId="0" xfId="1" applyFont="1" applyBorder="1"/>
    <xf numFmtId="0" fontId="10" fillId="0" borderId="0" xfId="1" applyFont="1" applyFill="1" applyBorder="1" applyAlignment="1">
      <alignment horizontal="left"/>
    </xf>
    <xf numFmtId="0" fontId="19" fillId="0" borderId="0" xfId="1" applyFont="1" applyAlignment="1">
      <alignment horizontal="left"/>
    </xf>
    <xf numFmtId="2" fontId="5" fillId="0" borderId="3" xfId="1" applyNumberFormat="1" applyFont="1" applyBorder="1" applyAlignment="1">
      <alignment horizontal="left" vertical="center"/>
    </xf>
    <xf numFmtId="2" fontId="6" fillId="0" borderId="3" xfId="1" applyNumberFormat="1" applyFont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/>
    </xf>
    <xf numFmtId="164" fontId="19" fillId="0" borderId="3" xfId="1" applyNumberFormat="1" applyFont="1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035"/>
  <sheetViews>
    <sheetView tabSelected="1" topLeftCell="A107" workbookViewId="0">
      <selection activeCell="A142" sqref="A140:XFD142"/>
    </sheetView>
  </sheetViews>
  <sheetFormatPr baseColWidth="10" defaultRowHeight="15" x14ac:dyDescent="0"/>
  <cols>
    <col min="1" max="1" width="5.5" style="2" bestFit="1" customWidth="1"/>
    <col min="2" max="2" width="8" style="79" customWidth="1"/>
    <col min="3" max="3" width="9.83203125" style="79" bestFit="1" customWidth="1"/>
    <col min="4" max="4" width="13.6640625" style="79" customWidth="1"/>
    <col min="5" max="5" width="41.6640625" style="80" bestFit="1" customWidth="1"/>
    <col min="6" max="6" width="11.5" style="81" customWidth="1"/>
    <col min="7" max="7" width="9.5" style="79" customWidth="1"/>
    <col min="8" max="8" width="12.33203125" style="2" customWidth="1"/>
    <col min="9" max="9" width="12" style="2" customWidth="1"/>
    <col min="10" max="10" width="12.1640625" style="2" customWidth="1"/>
    <col min="11" max="11" width="14.5" style="79" customWidth="1"/>
    <col min="12" max="12" width="9.6640625" style="79" customWidth="1"/>
    <col min="13" max="13" width="7.1640625" style="2" bestFit="1" customWidth="1"/>
    <col min="14" max="14" width="12" style="2" customWidth="1"/>
    <col min="15" max="15" width="10.83203125" style="2"/>
  </cols>
  <sheetData>
    <row r="1" spans="1:15" ht="16" thickBo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5" t="s">
        <v>13</v>
      </c>
      <c r="N1" s="6" t="s">
        <v>384</v>
      </c>
      <c r="O1" s="1" t="s">
        <v>383</v>
      </c>
    </row>
    <row r="2" spans="1:15" ht="17" thickTop="1" thickBot="1">
      <c r="A2" s="7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6"/>
      <c r="O2" s="1" t="s">
        <v>0</v>
      </c>
    </row>
    <row r="3" spans="1:15" ht="17" thickTop="1" thickBot="1">
      <c r="A3" s="10">
        <v>1</v>
      </c>
      <c r="B3" s="11">
        <v>7161076</v>
      </c>
      <c r="C3" s="11" t="s">
        <v>15</v>
      </c>
      <c r="D3" s="12" t="s">
        <v>16</v>
      </c>
      <c r="E3" s="13" t="s">
        <v>17</v>
      </c>
      <c r="F3" s="13" t="s">
        <v>18</v>
      </c>
      <c r="G3" s="11">
        <v>1</v>
      </c>
      <c r="H3" s="14">
        <v>40000000</v>
      </c>
      <c r="I3" s="14">
        <v>39994204</v>
      </c>
      <c r="J3" s="14">
        <v>39994204</v>
      </c>
      <c r="K3" s="11">
        <v>1</v>
      </c>
      <c r="L3" s="11">
        <v>100</v>
      </c>
      <c r="M3" s="15">
        <f>+J3/H3*100</f>
        <v>99.985510000000005</v>
      </c>
      <c r="N3" s="6">
        <f>+L3*H3</f>
        <v>4000000000</v>
      </c>
      <c r="O3" s="1" t="s">
        <v>0</v>
      </c>
    </row>
    <row r="4" spans="1:15" ht="17" thickTop="1" thickBot="1">
      <c r="A4" s="10">
        <v>2</v>
      </c>
      <c r="B4" s="11">
        <v>7161207</v>
      </c>
      <c r="C4" s="11" t="s">
        <v>19</v>
      </c>
      <c r="D4" s="12" t="s">
        <v>20</v>
      </c>
      <c r="E4" s="13" t="s">
        <v>21</v>
      </c>
      <c r="F4" s="13" t="s">
        <v>22</v>
      </c>
      <c r="G4" s="11">
        <v>1</v>
      </c>
      <c r="H4" s="14">
        <v>16000000</v>
      </c>
      <c r="I4" s="14">
        <v>16000000</v>
      </c>
      <c r="J4" s="14">
        <v>16000000</v>
      </c>
      <c r="K4" s="11">
        <v>1</v>
      </c>
      <c r="L4" s="11">
        <v>100</v>
      </c>
      <c r="M4" s="15">
        <f>+J4/H4*100</f>
        <v>100</v>
      </c>
      <c r="N4" s="6">
        <f>+L4*H4</f>
        <v>1600000000</v>
      </c>
      <c r="O4" s="1" t="s">
        <v>0</v>
      </c>
    </row>
    <row r="5" spans="1:15" ht="17" thickTop="1" thickBot="1">
      <c r="A5" s="10">
        <v>3</v>
      </c>
      <c r="B5" s="11">
        <v>7161211</v>
      </c>
      <c r="C5" s="11" t="s">
        <v>23</v>
      </c>
      <c r="D5" s="12" t="s">
        <v>24</v>
      </c>
      <c r="E5" s="13" t="s">
        <v>25</v>
      </c>
      <c r="F5" s="13" t="s">
        <v>26</v>
      </c>
      <c r="G5" s="11">
        <v>1</v>
      </c>
      <c r="H5" s="14">
        <v>18000000</v>
      </c>
      <c r="I5" s="14">
        <v>18000000</v>
      </c>
      <c r="J5" s="14">
        <v>18000000</v>
      </c>
      <c r="K5" s="11">
        <v>1</v>
      </c>
      <c r="L5" s="11">
        <v>100</v>
      </c>
      <c r="M5" s="15">
        <f>+J5/H5*100</f>
        <v>100</v>
      </c>
      <c r="N5" s="6">
        <f>+L5*H5</f>
        <v>1800000000</v>
      </c>
      <c r="O5" s="1" t="s">
        <v>0</v>
      </c>
    </row>
    <row r="6" spans="1:15" ht="17" thickTop="1" thickBot="1">
      <c r="A6" s="10">
        <v>4</v>
      </c>
      <c r="B6" s="11">
        <v>7161201</v>
      </c>
      <c r="C6" s="11" t="s">
        <v>27</v>
      </c>
      <c r="D6" s="12" t="s">
        <v>28</v>
      </c>
      <c r="E6" s="13" t="s">
        <v>29</v>
      </c>
      <c r="F6" s="13" t="s">
        <v>22</v>
      </c>
      <c r="G6" s="11">
        <v>1</v>
      </c>
      <c r="H6" s="14">
        <v>20000000</v>
      </c>
      <c r="I6" s="14">
        <v>20000000</v>
      </c>
      <c r="J6" s="14">
        <v>20000000</v>
      </c>
      <c r="K6" s="11">
        <v>1</v>
      </c>
      <c r="L6" s="11">
        <v>100</v>
      </c>
      <c r="M6" s="15">
        <f>+J6/H6*100</f>
        <v>100</v>
      </c>
      <c r="N6" s="6">
        <f>+L6*H6</f>
        <v>2000000000</v>
      </c>
      <c r="O6" s="1" t="s">
        <v>0</v>
      </c>
    </row>
    <row r="7" spans="1:15" ht="17" thickTop="1" thickBot="1">
      <c r="A7" s="10"/>
      <c r="B7" s="11"/>
      <c r="C7" s="11"/>
      <c r="D7" s="11"/>
      <c r="E7" s="16" t="s">
        <v>30</v>
      </c>
      <c r="F7" s="13"/>
      <c r="G7" s="17">
        <f>SUM(G3:G6)</f>
        <v>4</v>
      </c>
      <c r="H7" s="18">
        <f>SUM(H3:H6)</f>
        <v>94000000</v>
      </c>
      <c r="I7" s="19">
        <f>SUM(I3:I6)</f>
        <v>93994204</v>
      </c>
      <c r="J7" s="19">
        <f>SUM(J3:J6)</f>
        <v>93994204</v>
      </c>
      <c r="K7" s="17">
        <f>SUM(K3:K6)</f>
        <v>4</v>
      </c>
      <c r="L7" s="20">
        <f>+N7/H7</f>
        <v>100</v>
      </c>
      <c r="M7" s="21">
        <f>+J7/H7*100</f>
        <v>99.993834042553189</v>
      </c>
      <c r="N7" s="22">
        <f>SUM(N3:N6)</f>
        <v>9400000000</v>
      </c>
      <c r="O7" s="1" t="s">
        <v>0</v>
      </c>
    </row>
    <row r="8" spans="1:15" ht="17" thickTop="1" thickBot="1">
      <c r="A8" s="7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6"/>
      <c r="O8" s="1" t="s">
        <v>0</v>
      </c>
    </row>
    <row r="9" spans="1:15" ht="17" thickTop="1" thickBot="1">
      <c r="A9" s="10">
        <v>5</v>
      </c>
      <c r="B9" s="11">
        <v>6823232</v>
      </c>
      <c r="C9" s="11" t="s">
        <v>32</v>
      </c>
      <c r="D9" s="12" t="s">
        <v>33</v>
      </c>
      <c r="E9" s="13" t="s">
        <v>34</v>
      </c>
      <c r="F9" s="13" t="s">
        <v>35</v>
      </c>
      <c r="G9" s="11">
        <v>1</v>
      </c>
      <c r="H9" s="14">
        <v>20000000</v>
      </c>
      <c r="I9" s="14">
        <v>19520783</v>
      </c>
      <c r="J9" s="14">
        <v>19520783</v>
      </c>
      <c r="K9" s="11">
        <v>1</v>
      </c>
      <c r="L9" s="11">
        <v>100</v>
      </c>
      <c r="M9" s="15">
        <f t="shared" ref="M9:M17" si="0">+J9/H9*100</f>
        <v>97.603915000000001</v>
      </c>
      <c r="N9" s="6">
        <f t="shared" ref="N9:N16" si="1">+L9*H9</f>
        <v>2000000000</v>
      </c>
      <c r="O9" s="1" t="s">
        <v>0</v>
      </c>
    </row>
    <row r="10" spans="1:15" ht="17" thickTop="1" thickBot="1">
      <c r="A10" s="10">
        <v>6</v>
      </c>
      <c r="B10" s="11">
        <v>6967689</v>
      </c>
      <c r="C10" s="11" t="s">
        <v>36</v>
      </c>
      <c r="D10" s="12" t="s">
        <v>37</v>
      </c>
      <c r="E10" s="13" t="s">
        <v>38</v>
      </c>
      <c r="F10" s="13" t="s">
        <v>39</v>
      </c>
      <c r="G10" s="11">
        <v>1</v>
      </c>
      <c r="H10" s="14">
        <v>15000000</v>
      </c>
      <c r="I10" s="14">
        <v>14914955</v>
      </c>
      <c r="J10" s="14">
        <v>14914955</v>
      </c>
      <c r="K10" s="11">
        <v>1</v>
      </c>
      <c r="L10" s="11">
        <v>100</v>
      </c>
      <c r="M10" s="15">
        <f t="shared" si="0"/>
        <v>99.433033333333327</v>
      </c>
      <c r="N10" s="6">
        <f t="shared" si="1"/>
        <v>1500000000</v>
      </c>
      <c r="O10" s="1" t="s">
        <v>0</v>
      </c>
    </row>
    <row r="11" spans="1:15" ht="17" thickTop="1" thickBot="1">
      <c r="A11" s="10">
        <v>7</v>
      </c>
      <c r="B11" s="13">
        <v>6642871</v>
      </c>
      <c r="C11" s="11" t="s">
        <v>40</v>
      </c>
      <c r="D11" s="11" t="s">
        <v>41</v>
      </c>
      <c r="E11" s="13" t="s">
        <v>42</v>
      </c>
      <c r="F11" s="13" t="s">
        <v>43</v>
      </c>
      <c r="G11" s="11">
        <v>1</v>
      </c>
      <c r="H11" s="14">
        <v>10000000</v>
      </c>
      <c r="I11" s="14">
        <v>10000000</v>
      </c>
      <c r="J11" s="14">
        <v>10000000</v>
      </c>
      <c r="K11" s="11">
        <v>1</v>
      </c>
      <c r="L11" s="11">
        <v>100</v>
      </c>
      <c r="M11" s="15">
        <f t="shared" si="0"/>
        <v>100</v>
      </c>
      <c r="N11" s="6">
        <f t="shared" si="1"/>
        <v>1000000000</v>
      </c>
      <c r="O11" s="1" t="s">
        <v>0</v>
      </c>
    </row>
    <row r="12" spans="1:15" ht="17" thickTop="1" thickBot="1">
      <c r="A12" s="10">
        <v>8</v>
      </c>
      <c r="B12" s="11">
        <v>6967686</v>
      </c>
      <c r="C12" s="11" t="s">
        <v>44</v>
      </c>
      <c r="D12" s="12" t="s">
        <v>45</v>
      </c>
      <c r="E12" s="13" t="s">
        <v>46</v>
      </c>
      <c r="F12" s="13" t="s">
        <v>47</v>
      </c>
      <c r="G12" s="11">
        <v>1</v>
      </c>
      <c r="H12" s="14">
        <v>20000000</v>
      </c>
      <c r="I12" s="14">
        <v>19936692</v>
      </c>
      <c r="J12" s="14">
        <v>19936692</v>
      </c>
      <c r="K12" s="11">
        <v>1</v>
      </c>
      <c r="L12" s="11">
        <v>100</v>
      </c>
      <c r="M12" s="15">
        <f t="shared" si="0"/>
        <v>99.683459999999997</v>
      </c>
      <c r="N12" s="6">
        <f t="shared" si="1"/>
        <v>2000000000</v>
      </c>
      <c r="O12" s="1" t="s">
        <v>0</v>
      </c>
    </row>
    <row r="13" spans="1:15" ht="17" thickTop="1" thickBot="1">
      <c r="A13" s="10">
        <v>9</v>
      </c>
      <c r="B13" s="11">
        <v>7171569</v>
      </c>
      <c r="C13" s="11" t="s">
        <v>48</v>
      </c>
      <c r="D13" s="12" t="s">
        <v>49</v>
      </c>
      <c r="E13" s="13" t="s">
        <v>50</v>
      </c>
      <c r="F13" s="13" t="s">
        <v>51</v>
      </c>
      <c r="G13" s="11">
        <v>1</v>
      </c>
      <c r="H13" s="14">
        <v>30000000</v>
      </c>
      <c r="I13" s="14">
        <v>29856994</v>
      </c>
      <c r="J13" s="14">
        <v>23689980</v>
      </c>
      <c r="K13" s="11">
        <v>1</v>
      </c>
      <c r="L13" s="11">
        <v>100</v>
      </c>
      <c r="M13" s="15">
        <f t="shared" si="0"/>
        <v>78.9666</v>
      </c>
      <c r="N13" s="6">
        <f t="shared" si="1"/>
        <v>3000000000</v>
      </c>
      <c r="O13" s="1" t="s">
        <v>0</v>
      </c>
    </row>
    <row r="14" spans="1:15" ht="17" thickTop="1" thickBot="1">
      <c r="A14" s="10">
        <v>10</v>
      </c>
      <c r="B14" s="11">
        <v>6967680</v>
      </c>
      <c r="C14" s="11" t="s">
        <v>52</v>
      </c>
      <c r="D14" s="12" t="s">
        <v>53</v>
      </c>
      <c r="E14" s="13" t="s">
        <v>54</v>
      </c>
      <c r="F14" s="13" t="s">
        <v>55</v>
      </c>
      <c r="G14" s="11">
        <v>1</v>
      </c>
      <c r="H14" s="14">
        <v>30000000</v>
      </c>
      <c r="I14" s="14">
        <v>27000001</v>
      </c>
      <c r="J14" s="14">
        <v>27000001</v>
      </c>
      <c r="K14" s="11">
        <v>1</v>
      </c>
      <c r="L14" s="11">
        <v>100</v>
      </c>
      <c r="M14" s="15">
        <f t="shared" si="0"/>
        <v>90.000003333333339</v>
      </c>
      <c r="N14" s="6">
        <f t="shared" si="1"/>
        <v>3000000000</v>
      </c>
      <c r="O14" s="1" t="s">
        <v>0</v>
      </c>
    </row>
    <row r="15" spans="1:15" ht="17" thickTop="1" thickBot="1">
      <c r="A15" s="10">
        <v>11</v>
      </c>
      <c r="B15" s="11">
        <v>6967676</v>
      </c>
      <c r="C15" s="11" t="s">
        <v>56</v>
      </c>
      <c r="D15" s="12" t="s">
        <v>57</v>
      </c>
      <c r="E15" s="13" t="s">
        <v>58</v>
      </c>
      <c r="F15" s="13" t="s">
        <v>59</v>
      </c>
      <c r="G15" s="11">
        <v>1</v>
      </c>
      <c r="H15" s="14">
        <v>20000000</v>
      </c>
      <c r="I15" s="14">
        <v>19280018</v>
      </c>
      <c r="J15" s="14">
        <v>19280018</v>
      </c>
      <c r="K15" s="11"/>
      <c r="L15" s="11">
        <v>96.4</v>
      </c>
      <c r="M15" s="15">
        <f t="shared" si="0"/>
        <v>96.400090000000006</v>
      </c>
      <c r="N15" s="6">
        <f t="shared" si="1"/>
        <v>1928000000</v>
      </c>
      <c r="O15" s="1" t="s">
        <v>0</v>
      </c>
    </row>
    <row r="16" spans="1:15" ht="17" thickTop="1" thickBot="1">
      <c r="A16" s="10">
        <v>12</v>
      </c>
      <c r="B16" s="11">
        <v>6823229</v>
      </c>
      <c r="C16" s="11" t="s">
        <v>60</v>
      </c>
      <c r="D16" s="11" t="s">
        <v>61</v>
      </c>
      <c r="E16" s="13" t="s">
        <v>62</v>
      </c>
      <c r="F16" s="13" t="s">
        <v>63</v>
      </c>
      <c r="G16" s="11">
        <v>1</v>
      </c>
      <c r="H16" s="23">
        <v>20000000</v>
      </c>
      <c r="I16" s="14">
        <v>14787619</v>
      </c>
      <c r="J16" s="14">
        <v>14787619</v>
      </c>
      <c r="K16" s="11"/>
      <c r="L16" s="11">
        <v>98</v>
      </c>
      <c r="M16" s="15">
        <f t="shared" si="0"/>
        <v>73.938095000000004</v>
      </c>
      <c r="N16" s="6">
        <f t="shared" si="1"/>
        <v>1960000000</v>
      </c>
      <c r="O16" s="1" t="s">
        <v>0</v>
      </c>
    </row>
    <row r="17" spans="1:15" ht="17" thickTop="1" thickBot="1">
      <c r="A17" s="10"/>
      <c r="B17" s="11"/>
      <c r="C17" s="11"/>
      <c r="D17" s="11"/>
      <c r="E17" s="16" t="s">
        <v>64</v>
      </c>
      <c r="F17" s="13"/>
      <c r="G17" s="17">
        <f>SUM(G9:G16)</f>
        <v>8</v>
      </c>
      <c r="H17" s="18">
        <f>SUM(H9:H16)</f>
        <v>165000000</v>
      </c>
      <c r="I17" s="18">
        <f>SUM(I9:I16)</f>
        <v>155297062</v>
      </c>
      <c r="J17" s="18">
        <f>SUM(J9:J16)</f>
        <v>149130048</v>
      </c>
      <c r="K17" s="17">
        <f>SUM(K9:K16)</f>
        <v>6</v>
      </c>
      <c r="L17" s="20">
        <f>+N17/H17</f>
        <v>99.321212121212127</v>
      </c>
      <c r="M17" s="21">
        <f t="shared" si="0"/>
        <v>90.381847272727285</v>
      </c>
      <c r="N17" s="22">
        <f>SUM(N9:N16)</f>
        <v>16388000000</v>
      </c>
      <c r="O17" s="1" t="s">
        <v>0</v>
      </c>
    </row>
    <row r="18" spans="1:15" ht="17" thickTop="1" thickBot="1">
      <c r="A18" s="7" t="s">
        <v>65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6"/>
      <c r="O18" s="1" t="s">
        <v>0</v>
      </c>
    </row>
    <row r="19" spans="1:15" ht="17" thickTop="1" thickBot="1">
      <c r="A19" s="10">
        <v>13</v>
      </c>
      <c r="B19" s="11">
        <v>6625943</v>
      </c>
      <c r="C19" s="11" t="s">
        <v>66</v>
      </c>
      <c r="D19" s="12" t="s">
        <v>67</v>
      </c>
      <c r="E19" s="24" t="s">
        <v>68</v>
      </c>
      <c r="F19" s="13" t="s">
        <v>51</v>
      </c>
      <c r="G19" s="11">
        <v>1</v>
      </c>
      <c r="H19" s="14">
        <v>20000000</v>
      </c>
      <c r="I19" s="14">
        <v>19874205</v>
      </c>
      <c r="J19" s="14">
        <v>19874205</v>
      </c>
      <c r="K19" s="11">
        <v>1</v>
      </c>
      <c r="L19" s="11">
        <v>100</v>
      </c>
      <c r="M19" s="15">
        <f>+J19/H19*100</f>
        <v>99.371025000000003</v>
      </c>
      <c r="N19" s="6">
        <f>+L19*H19</f>
        <v>2000000000</v>
      </c>
      <c r="O19" s="1" t="s">
        <v>0</v>
      </c>
    </row>
    <row r="20" spans="1:15" ht="17" thickTop="1" thickBot="1">
      <c r="A20" s="10">
        <v>14</v>
      </c>
      <c r="B20" s="11">
        <v>6809232</v>
      </c>
      <c r="C20" s="11" t="s">
        <v>69</v>
      </c>
      <c r="D20" s="11" t="s">
        <v>70</v>
      </c>
      <c r="E20" s="13" t="s">
        <v>71</v>
      </c>
      <c r="F20" s="13" t="s">
        <v>72</v>
      </c>
      <c r="G20" s="11">
        <v>1</v>
      </c>
      <c r="H20" s="14">
        <v>4000000</v>
      </c>
      <c r="I20" s="14">
        <v>4000000</v>
      </c>
      <c r="J20" s="14">
        <v>4000000</v>
      </c>
      <c r="K20" s="25">
        <v>1</v>
      </c>
      <c r="L20" s="11">
        <v>100</v>
      </c>
      <c r="M20" s="15">
        <f>+J20/H20*100</f>
        <v>100</v>
      </c>
      <c r="N20" s="6">
        <f>+L20*H20</f>
        <v>400000000</v>
      </c>
      <c r="O20" s="1" t="s">
        <v>0</v>
      </c>
    </row>
    <row r="21" spans="1:15" ht="17" thickTop="1" thickBot="1">
      <c r="A21" s="10">
        <v>15</v>
      </c>
      <c r="B21" s="26">
        <v>6809240</v>
      </c>
      <c r="C21" s="26" t="s">
        <v>73</v>
      </c>
      <c r="D21" s="26" t="s">
        <v>74</v>
      </c>
      <c r="E21" s="13" t="s">
        <v>71</v>
      </c>
      <c r="F21" s="13" t="s">
        <v>75</v>
      </c>
      <c r="G21" s="26">
        <v>1</v>
      </c>
      <c r="H21" s="14">
        <v>4000000</v>
      </c>
      <c r="I21" s="14">
        <v>4000000</v>
      </c>
      <c r="J21" s="14">
        <v>4000000</v>
      </c>
      <c r="K21" s="26">
        <v>1</v>
      </c>
      <c r="L21" s="26">
        <v>100</v>
      </c>
      <c r="M21" s="15">
        <f>+J21/H21*100</f>
        <v>100</v>
      </c>
      <c r="N21" s="6">
        <f>+L21*H21</f>
        <v>400000000</v>
      </c>
      <c r="O21" s="1" t="s">
        <v>0</v>
      </c>
    </row>
    <row r="22" spans="1:15" ht="17" thickTop="1" thickBot="1">
      <c r="A22" s="10"/>
      <c r="B22" s="11"/>
      <c r="C22" s="11"/>
      <c r="D22" s="11"/>
      <c r="E22" s="16" t="s">
        <v>76</v>
      </c>
      <c r="F22" s="13"/>
      <c r="G22" s="27">
        <f>SUM(G19:G21)</f>
        <v>3</v>
      </c>
      <c r="H22" s="18">
        <f>SUM(H19:H21)</f>
        <v>28000000</v>
      </c>
      <c r="I22" s="18">
        <f>SUM(I19:I21)</f>
        <v>27874205</v>
      </c>
      <c r="J22" s="18">
        <f>SUM(J19:J21)</f>
        <v>27874205</v>
      </c>
      <c r="K22" s="27">
        <f>SUM(K19:K21)</f>
        <v>3</v>
      </c>
      <c r="L22" s="28">
        <f>+N22/H22</f>
        <v>100</v>
      </c>
      <c r="M22" s="21">
        <f>+J22/H22*100</f>
        <v>99.550732142857143</v>
      </c>
      <c r="N22" s="29">
        <f>SUM(N19:N21)</f>
        <v>2800000000</v>
      </c>
      <c r="O22" s="1" t="s">
        <v>0</v>
      </c>
    </row>
    <row r="23" spans="1:15" ht="17" thickTop="1" thickBot="1">
      <c r="A23" s="30" t="s">
        <v>77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  <c r="N23" s="6"/>
      <c r="O23" s="1" t="s">
        <v>0</v>
      </c>
    </row>
    <row r="24" spans="1:15" ht="17" thickTop="1" thickBot="1">
      <c r="A24" s="33">
        <v>16</v>
      </c>
      <c r="B24" s="34">
        <v>7166621</v>
      </c>
      <c r="C24" s="34" t="s">
        <v>78</v>
      </c>
      <c r="D24" s="35">
        <v>44161620272</v>
      </c>
      <c r="E24" s="36" t="s">
        <v>79</v>
      </c>
      <c r="F24" s="36" t="s">
        <v>80</v>
      </c>
      <c r="G24" s="34">
        <v>1</v>
      </c>
      <c r="H24" s="37">
        <v>7234000</v>
      </c>
      <c r="I24" s="37">
        <v>7234000</v>
      </c>
      <c r="J24" s="37">
        <v>7234000</v>
      </c>
      <c r="K24" s="34">
        <v>1</v>
      </c>
      <c r="L24" s="34">
        <v>100</v>
      </c>
      <c r="M24" s="38">
        <f>+J24/H24*100</f>
        <v>100</v>
      </c>
      <c r="N24" s="6">
        <f>+L24*H24</f>
        <v>723400000</v>
      </c>
      <c r="O24" s="1" t="s">
        <v>0</v>
      </c>
    </row>
    <row r="25" spans="1:15" ht="17" thickTop="1" thickBot="1">
      <c r="A25" s="33">
        <v>17</v>
      </c>
      <c r="B25" s="34">
        <v>7166651</v>
      </c>
      <c r="C25" s="34" t="s">
        <v>81</v>
      </c>
      <c r="D25" s="34" t="s">
        <v>82</v>
      </c>
      <c r="E25" s="36" t="s">
        <v>83</v>
      </c>
      <c r="F25" s="36" t="s">
        <v>84</v>
      </c>
      <c r="G25" s="34">
        <v>1</v>
      </c>
      <c r="H25" s="37">
        <v>2000000</v>
      </c>
      <c r="I25" s="37">
        <v>2000000</v>
      </c>
      <c r="J25" s="37">
        <v>2000000</v>
      </c>
      <c r="K25" s="34">
        <v>1</v>
      </c>
      <c r="L25" s="34">
        <v>100</v>
      </c>
      <c r="M25" s="38">
        <f>+J25/H25*100</f>
        <v>100</v>
      </c>
      <c r="N25" s="6">
        <f>+L25*H25</f>
        <v>200000000</v>
      </c>
      <c r="O25" s="1" t="s">
        <v>0</v>
      </c>
    </row>
    <row r="26" spans="1:15" ht="17" thickTop="1" thickBot="1">
      <c r="A26" s="33">
        <v>18</v>
      </c>
      <c r="B26" s="34">
        <v>6495023</v>
      </c>
      <c r="C26" s="34" t="s">
        <v>85</v>
      </c>
      <c r="D26" s="34" t="s">
        <v>86</v>
      </c>
      <c r="E26" s="36" t="s">
        <v>87</v>
      </c>
      <c r="F26" s="36" t="s">
        <v>88</v>
      </c>
      <c r="G26" s="34">
        <v>1</v>
      </c>
      <c r="H26" s="37">
        <v>2000000</v>
      </c>
      <c r="I26" s="37">
        <v>1999930</v>
      </c>
      <c r="J26" s="37">
        <v>1999930</v>
      </c>
      <c r="K26" s="39">
        <v>1</v>
      </c>
      <c r="L26" s="34">
        <v>100</v>
      </c>
      <c r="M26" s="38">
        <f>+J26/H26*100</f>
        <v>99.996499999999997</v>
      </c>
      <c r="N26" s="6">
        <f>+L26*H26</f>
        <v>200000000</v>
      </c>
      <c r="O26" s="1" t="s">
        <v>0</v>
      </c>
    </row>
    <row r="27" spans="1:15" ht="17" thickTop="1" thickBot="1">
      <c r="A27" s="40"/>
      <c r="B27" s="41"/>
      <c r="C27" s="41"/>
      <c r="D27" s="41"/>
      <c r="E27" s="42" t="s">
        <v>89</v>
      </c>
      <c r="F27" s="36"/>
      <c r="G27" s="43">
        <f>SUM(G24:G26)</f>
        <v>3</v>
      </c>
      <c r="H27" s="44">
        <f>SUM(H24:H26)</f>
        <v>11234000</v>
      </c>
      <c r="I27" s="44">
        <f>SUM(I24:I26)</f>
        <v>11233930</v>
      </c>
      <c r="J27" s="44">
        <f>SUM(J24:J26)</f>
        <v>11233930</v>
      </c>
      <c r="K27" s="43">
        <f>SUM(K24:K26)</f>
        <v>3</v>
      </c>
      <c r="L27" s="45">
        <f>+N27/H27</f>
        <v>100</v>
      </c>
      <c r="M27" s="46">
        <f>+J27/H27*100</f>
        <v>99.999376891579146</v>
      </c>
      <c r="N27" s="29">
        <f>SUM(N24:N26)</f>
        <v>1123400000</v>
      </c>
      <c r="O27" s="1" t="s">
        <v>0</v>
      </c>
    </row>
    <row r="28" spans="1:15" ht="17" thickTop="1" thickBot="1">
      <c r="A28" s="7" t="s">
        <v>90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6"/>
      <c r="O28" s="1" t="s">
        <v>0</v>
      </c>
    </row>
    <row r="29" spans="1:15" ht="17" thickTop="1" thickBot="1">
      <c r="A29" s="10">
        <v>19</v>
      </c>
      <c r="B29" s="11">
        <v>7138394</v>
      </c>
      <c r="C29" s="11" t="s">
        <v>91</v>
      </c>
      <c r="D29" s="11" t="s">
        <v>92</v>
      </c>
      <c r="E29" s="13" t="s">
        <v>93</v>
      </c>
      <c r="F29" s="13" t="s">
        <v>94</v>
      </c>
      <c r="G29" s="25">
        <v>1</v>
      </c>
      <c r="H29" s="14">
        <v>30000000</v>
      </c>
      <c r="I29" s="14">
        <v>29603811</v>
      </c>
      <c r="J29" s="14">
        <v>29603811</v>
      </c>
      <c r="K29" s="11">
        <v>1</v>
      </c>
      <c r="L29" s="11">
        <v>100</v>
      </c>
      <c r="M29" s="15">
        <f>+J29/H29*100</f>
        <v>98.679370000000006</v>
      </c>
      <c r="N29" s="6">
        <f>+L29*H29</f>
        <v>3000000000</v>
      </c>
      <c r="O29" s="1" t="s">
        <v>0</v>
      </c>
    </row>
    <row r="30" spans="1:15" ht="17" thickTop="1" thickBot="1">
      <c r="A30" s="10">
        <v>20</v>
      </c>
      <c r="B30" s="11">
        <v>7819151</v>
      </c>
      <c r="C30" s="11" t="s">
        <v>95</v>
      </c>
      <c r="D30" s="11" t="s">
        <v>96</v>
      </c>
      <c r="E30" s="13" t="s">
        <v>97</v>
      </c>
      <c r="F30" s="13" t="s">
        <v>98</v>
      </c>
      <c r="G30" s="25">
        <v>1</v>
      </c>
      <c r="H30" s="14">
        <v>30000000</v>
      </c>
      <c r="I30" s="14">
        <v>29999300</v>
      </c>
      <c r="J30" s="14">
        <v>29999300</v>
      </c>
      <c r="K30" s="11"/>
      <c r="L30" s="11">
        <v>80</v>
      </c>
      <c r="M30" s="15">
        <f>+J30/H30*100</f>
        <v>99.99766666666666</v>
      </c>
      <c r="N30" s="6">
        <f>+L30*H30</f>
        <v>2400000000</v>
      </c>
      <c r="O30" s="1" t="s">
        <v>0</v>
      </c>
    </row>
    <row r="31" spans="1:15" ht="17" thickTop="1" thickBot="1">
      <c r="A31" s="10">
        <v>21</v>
      </c>
      <c r="B31" s="11">
        <v>7819157</v>
      </c>
      <c r="C31" s="11" t="s">
        <v>99</v>
      </c>
      <c r="D31" s="12">
        <v>44161622710</v>
      </c>
      <c r="E31" s="13" t="s">
        <v>100</v>
      </c>
      <c r="F31" s="13" t="s">
        <v>101</v>
      </c>
      <c r="G31" s="25">
        <v>1</v>
      </c>
      <c r="H31" s="14">
        <v>30000000</v>
      </c>
      <c r="I31" s="14">
        <v>27005355</v>
      </c>
      <c r="J31" s="14">
        <v>27005355</v>
      </c>
      <c r="K31" s="11"/>
      <c r="L31" s="11">
        <v>90</v>
      </c>
      <c r="M31" s="15">
        <f>+J31/H31*100</f>
        <v>90.017849999999996</v>
      </c>
      <c r="N31" s="6">
        <f>+L31*H31</f>
        <v>2700000000</v>
      </c>
      <c r="O31" s="1" t="s">
        <v>0</v>
      </c>
    </row>
    <row r="32" spans="1:15" ht="17" thickTop="1" thickBot="1">
      <c r="A32" s="10">
        <v>22</v>
      </c>
      <c r="B32" s="11">
        <v>7049621</v>
      </c>
      <c r="C32" s="11" t="s">
        <v>102</v>
      </c>
      <c r="D32" s="11" t="s">
        <v>103</v>
      </c>
      <c r="E32" s="13" t="s">
        <v>104</v>
      </c>
      <c r="F32" s="13" t="s">
        <v>105</v>
      </c>
      <c r="G32" s="25">
        <v>2</v>
      </c>
      <c r="H32" s="14">
        <v>25000000</v>
      </c>
      <c r="I32" s="14">
        <v>21455056</v>
      </c>
      <c r="J32" s="14">
        <v>21455056</v>
      </c>
      <c r="K32" s="47"/>
      <c r="L32" s="11">
        <v>85</v>
      </c>
      <c r="M32" s="15">
        <f>+J32/H32*100</f>
        <v>85.820223999999996</v>
      </c>
      <c r="N32" s="6">
        <f>+L32*H32</f>
        <v>2125000000</v>
      </c>
      <c r="O32" s="1" t="s">
        <v>0</v>
      </c>
    </row>
    <row r="33" spans="1:15" ht="17" thickTop="1" thickBot="1">
      <c r="A33" s="10"/>
      <c r="B33" s="48"/>
      <c r="C33" s="48"/>
      <c r="D33" s="48"/>
      <c r="E33" s="16" t="s">
        <v>106</v>
      </c>
      <c r="F33" s="13"/>
      <c r="G33" s="49">
        <f>SUM(G29:G32)</f>
        <v>5</v>
      </c>
      <c r="H33" s="49">
        <f>SUM(H29:H32)</f>
        <v>115000000</v>
      </c>
      <c r="I33" s="50">
        <f>SUM(I29:I32)</f>
        <v>108063522</v>
      </c>
      <c r="J33" s="50">
        <f>SUM(J29:J32)</f>
        <v>108063522</v>
      </c>
      <c r="K33" s="49">
        <f>SUM(K29:K32)</f>
        <v>1</v>
      </c>
      <c r="L33" s="51">
        <f>+N33/H33</f>
        <v>88.913043478260875</v>
      </c>
      <c r="M33" s="21">
        <f>+J33/H33*100</f>
        <v>93.968280000000007</v>
      </c>
      <c r="N33" s="29">
        <f>SUM(N29:N32)</f>
        <v>10225000000</v>
      </c>
      <c r="O33" s="1" t="s">
        <v>0</v>
      </c>
    </row>
    <row r="34" spans="1:15" ht="17" thickTop="1" thickBot="1">
      <c r="A34" s="7" t="s">
        <v>107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6"/>
      <c r="O34" s="1" t="s">
        <v>0</v>
      </c>
    </row>
    <row r="35" spans="1:15" ht="17" thickTop="1" thickBot="1">
      <c r="A35" s="10">
        <v>23</v>
      </c>
      <c r="B35" s="11">
        <v>7138410</v>
      </c>
      <c r="C35" s="11" t="s">
        <v>108</v>
      </c>
      <c r="D35" s="11" t="s">
        <v>109</v>
      </c>
      <c r="E35" s="13" t="s">
        <v>110</v>
      </c>
      <c r="F35" s="13" t="s">
        <v>111</v>
      </c>
      <c r="G35" s="25">
        <v>1</v>
      </c>
      <c r="H35" s="14">
        <v>18000000</v>
      </c>
      <c r="I35" s="14">
        <v>17999991</v>
      </c>
      <c r="J35" s="14">
        <v>17999991</v>
      </c>
      <c r="K35" s="25">
        <v>1</v>
      </c>
      <c r="L35" s="11">
        <v>100</v>
      </c>
      <c r="M35" s="15">
        <f>+J35/H35*100</f>
        <v>99.999949999999998</v>
      </c>
      <c r="N35" s="6">
        <f>+L35*H35</f>
        <v>1800000000</v>
      </c>
      <c r="O35" s="1" t="s">
        <v>0</v>
      </c>
    </row>
    <row r="36" spans="1:15" ht="17" thickTop="1" thickBot="1">
      <c r="A36" s="10">
        <v>24</v>
      </c>
      <c r="B36" s="11">
        <v>7061827</v>
      </c>
      <c r="C36" s="11" t="s">
        <v>112</v>
      </c>
      <c r="D36" s="11" t="s">
        <v>113</v>
      </c>
      <c r="E36" s="13" t="s">
        <v>114</v>
      </c>
      <c r="F36" s="13" t="s">
        <v>115</v>
      </c>
      <c r="G36" s="25">
        <v>1</v>
      </c>
      <c r="H36" s="14">
        <v>10000000</v>
      </c>
      <c r="I36" s="14">
        <v>9999998</v>
      </c>
      <c r="J36" s="14">
        <v>9999998</v>
      </c>
      <c r="K36" s="11">
        <v>1</v>
      </c>
      <c r="L36" s="11">
        <v>100</v>
      </c>
      <c r="M36" s="15">
        <f>+J36/H36*100</f>
        <v>99.999979999999994</v>
      </c>
      <c r="N36" s="6">
        <f>+L36*H36</f>
        <v>1000000000</v>
      </c>
      <c r="O36" s="1" t="s">
        <v>0</v>
      </c>
    </row>
    <row r="37" spans="1:15" ht="17" thickTop="1" thickBot="1">
      <c r="A37" s="10"/>
      <c r="B37" s="11"/>
      <c r="C37" s="11"/>
      <c r="D37" s="11"/>
      <c r="E37" s="16" t="s">
        <v>116</v>
      </c>
      <c r="F37" s="13"/>
      <c r="G37" s="52">
        <f>SUM(G35:G36)</f>
        <v>2</v>
      </c>
      <c r="H37" s="50">
        <f>SUM(H35:H36)</f>
        <v>28000000</v>
      </c>
      <c r="I37" s="53">
        <f>SUM(I35:I36)</f>
        <v>27999989</v>
      </c>
      <c r="J37" s="53">
        <f>SUM(J35:J36)</f>
        <v>27999989</v>
      </c>
      <c r="K37" s="52">
        <f>SUM(K35:K36)</f>
        <v>2</v>
      </c>
      <c r="L37" s="28">
        <f>+N37/H37</f>
        <v>100</v>
      </c>
      <c r="M37" s="21">
        <f>+J37/H37*100</f>
        <v>99.99996071428572</v>
      </c>
      <c r="N37" s="29">
        <f>SUM(N35:N36)</f>
        <v>2800000000</v>
      </c>
      <c r="O37" s="1" t="s">
        <v>0</v>
      </c>
    </row>
    <row r="38" spans="1:15" ht="17" thickTop="1" thickBot="1">
      <c r="A38" s="7" t="s">
        <v>117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6"/>
      <c r="O38" s="1" t="s">
        <v>0</v>
      </c>
    </row>
    <row r="39" spans="1:15" ht="17" thickTop="1" thickBot="1">
      <c r="A39" s="10">
        <v>25</v>
      </c>
      <c r="B39" s="11">
        <v>7784813</v>
      </c>
      <c r="C39" s="11" t="s">
        <v>118</v>
      </c>
      <c r="D39" s="11" t="s">
        <v>119</v>
      </c>
      <c r="E39" s="13" t="s">
        <v>120</v>
      </c>
      <c r="F39" s="13" t="s">
        <v>121</v>
      </c>
      <c r="G39" s="25">
        <v>1</v>
      </c>
      <c r="H39" s="14">
        <v>20000000</v>
      </c>
      <c r="I39" s="14">
        <v>19998225</v>
      </c>
      <c r="J39" s="14">
        <v>19998225</v>
      </c>
      <c r="K39" s="11">
        <v>1</v>
      </c>
      <c r="L39" s="26">
        <v>100</v>
      </c>
      <c r="M39" s="15">
        <f t="shared" ref="M39:M49" si="2">+J39/H39*100</f>
        <v>99.991124999999997</v>
      </c>
      <c r="N39" s="6">
        <f t="shared" ref="N39:N48" si="3">+L39*H39</f>
        <v>2000000000</v>
      </c>
      <c r="O39" s="1" t="s">
        <v>0</v>
      </c>
    </row>
    <row r="40" spans="1:15" ht="17" thickTop="1" thickBot="1">
      <c r="A40" s="10">
        <v>26</v>
      </c>
      <c r="B40" s="11">
        <v>7784801</v>
      </c>
      <c r="C40" s="11" t="s">
        <v>122</v>
      </c>
      <c r="D40" s="11" t="s">
        <v>67</v>
      </c>
      <c r="E40" s="13" t="s">
        <v>123</v>
      </c>
      <c r="F40" s="13" t="s">
        <v>124</v>
      </c>
      <c r="G40" s="25">
        <v>1</v>
      </c>
      <c r="H40" s="14">
        <v>213000000</v>
      </c>
      <c r="I40" s="14">
        <v>213000000</v>
      </c>
      <c r="J40" s="14">
        <v>213000000</v>
      </c>
      <c r="K40" s="25">
        <v>1</v>
      </c>
      <c r="L40" s="26">
        <v>100</v>
      </c>
      <c r="M40" s="15">
        <f t="shared" si="2"/>
        <v>100</v>
      </c>
      <c r="N40" s="6">
        <f t="shared" si="3"/>
        <v>21300000000</v>
      </c>
      <c r="O40" s="1" t="s">
        <v>0</v>
      </c>
    </row>
    <row r="41" spans="1:15" ht="17" thickTop="1" thickBot="1">
      <c r="A41" s="10">
        <v>27</v>
      </c>
      <c r="B41" s="11">
        <v>7167553</v>
      </c>
      <c r="C41" s="11" t="s">
        <v>125</v>
      </c>
      <c r="D41" s="11" t="s">
        <v>126</v>
      </c>
      <c r="E41" s="13" t="s">
        <v>127</v>
      </c>
      <c r="F41" s="13" t="s">
        <v>128</v>
      </c>
      <c r="G41" s="25">
        <v>1</v>
      </c>
      <c r="H41" s="14">
        <v>9000000</v>
      </c>
      <c r="I41" s="14">
        <v>8500140</v>
      </c>
      <c r="J41" s="14">
        <v>8500140</v>
      </c>
      <c r="K41" s="26">
        <v>1</v>
      </c>
      <c r="L41" s="26">
        <v>100</v>
      </c>
      <c r="M41" s="15">
        <f t="shared" si="2"/>
        <v>94.445999999999998</v>
      </c>
      <c r="N41" s="6">
        <f t="shared" si="3"/>
        <v>900000000</v>
      </c>
      <c r="O41" s="1" t="s">
        <v>0</v>
      </c>
    </row>
    <row r="42" spans="1:15" ht="17" thickTop="1" thickBot="1">
      <c r="A42" s="10">
        <v>28</v>
      </c>
      <c r="B42" s="11">
        <v>7167555</v>
      </c>
      <c r="C42" s="11" t="s">
        <v>129</v>
      </c>
      <c r="D42" s="12" t="s">
        <v>130</v>
      </c>
      <c r="E42" s="13" t="s">
        <v>131</v>
      </c>
      <c r="F42" s="13" t="s">
        <v>132</v>
      </c>
      <c r="G42" s="25">
        <v>1</v>
      </c>
      <c r="H42" s="14">
        <v>9000000</v>
      </c>
      <c r="I42" s="14">
        <v>8586000</v>
      </c>
      <c r="J42" s="14">
        <v>8586000</v>
      </c>
      <c r="K42" s="11">
        <v>1</v>
      </c>
      <c r="L42" s="11">
        <v>100</v>
      </c>
      <c r="M42" s="15">
        <f t="shared" si="2"/>
        <v>95.399999999999991</v>
      </c>
      <c r="N42" s="6">
        <f t="shared" si="3"/>
        <v>900000000</v>
      </c>
      <c r="O42" s="1" t="s">
        <v>0</v>
      </c>
    </row>
    <row r="43" spans="1:15" ht="17" thickTop="1" thickBot="1">
      <c r="A43" s="10">
        <v>29</v>
      </c>
      <c r="B43" s="11">
        <v>6988638</v>
      </c>
      <c r="C43" s="11" t="s">
        <v>133</v>
      </c>
      <c r="D43" s="11" t="s">
        <v>134</v>
      </c>
      <c r="E43" s="13" t="s">
        <v>135</v>
      </c>
      <c r="F43" s="13" t="s">
        <v>136</v>
      </c>
      <c r="G43" s="25">
        <v>1</v>
      </c>
      <c r="H43" s="14">
        <v>35000000</v>
      </c>
      <c r="I43" s="14">
        <v>34989268</v>
      </c>
      <c r="J43" s="14">
        <v>34989268</v>
      </c>
      <c r="K43" s="11">
        <v>1</v>
      </c>
      <c r="L43" s="11">
        <v>100</v>
      </c>
      <c r="M43" s="15">
        <f t="shared" si="2"/>
        <v>99.969337142857142</v>
      </c>
      <c r="N43" s="6">
        <f t="shared" si="3"/>
        <v>3500000000</v>
      </c>
      <c r="O43" s="1" t="s">
        <v>0</v>
      </c>
    </row>
    <row r="44" spans="1:15" ht="17" thickTop="1" thickBot="1">
      <c r="A44" s="10">
        <v>30</v>
      </c>
      <c r="B44" s="11">
        <v>6988631</v>
      </c>
      <c r="C44" s="11" t="s">
        <v>137</v>
      </c>
      <c r="D44" s="12" t="s">
        <v>138</v>
      </c>
      <c r="E44" s="13" t="s">
        <v>139</v>
      </c>
      <c r="F44" s="13" t="s">
        <v>140</v>
      </c>
      <c r="G44" s="25">
        <v>1</v>
      </c>
      <c r="H44" s="14">
        <v>9000000</v>
      </c>
      <c r="I44" s="14">
        <v>8183383</v>
      </c>
      <c r="J44" s="14">
        <v>8183383</v>
      </c>
      <c r="K44" s="11">
        <v>1</v>
      </c>
      <c r="L44" s="11">
        <v>100</v>
      </c>
      <c r="M44" s="15">
        <f t="shared" si="2"/>
        <v>90.926477777777777</v>
      </c>
      <c r="N44" s="6">
        <f t="shared" si="3"/>
        <v>900000000</v>
      </c>
      <c r="O44" s="1" t="s">
        <v>0</v>
      </c>
    </row>
    <row r="45" spans="1:15" ht="17" thickTop="1" thickBot="1">
      <c r="A45" s="10">
        <v>31</v>
      </c>
      <c r="B45" s="11">
        <v>6988640</v>
      </c>
      <c r="C45" s="11" t="s">
        <v>141</v>
      </c>
      <c r="D45" s="11" t="s">
        <v>142</v>
      </c>
      <c r="E45" s="13" t="s">
        <v>143</v>
      </c>
      <c r="F45" s="13" t="s">
        <v>144</v>
      </c>
      <c r="G45" s="25">
        <v>1</v>
      </c>
      <c r="H45" s="14">
        <v>15000000</v>
      </c>
      <c r="I45" s="14">
        <v>14658449</v>
      </c>
      <c r="J45" s="14">
        <v>14658449</v>
      </c>
      <c r="K45" s="11">
        <v>1</v>
      </c>
      <c r="L45" s="11">
        <v>100</v>
      </c>
      <c r="M45" s="15">
        <f t="shared" si="2"/>
        <v>97.722993333333335</v>
      </c>
      <c r="N45" s="6">
        <f t="shared" si="3"/>
        <v>1500000000</v>
      </c>
      <c r="O45" s="1" t="s">
        <v>0</v>
      </c>
    </row>
    <row r="46" spans="1:15" ht="17" thickTop="1" thickBot="1">
      <c r="A46" s="10">
        <v>32</v>
      </c>
      <c r="B46" s="11">
        <v>6735673</v>
      </c>
      <c r="C46" s="11" t="s">
        <v>145</v>
      </c>
      <c r="D46" s="11" t="s">
        <v>146</v>
      </c>
      <c r="E46" s="13" t="s">
        <v>147</v>
      </c>
      <c r="F46" s="13" t="s">
        <v>148</v>
      </c>
      <c r="G46" s="25">
        <v>1</v>
      </c>
      <c r="H46" s="14">
        <v>32000000</v>
      </c>
      <c r="I46" s="14">
        <v>31917405</v>
      </c>
      <c r="J46" s="14">
        <v>31917405</v>
      </c>
      <c r="K46" s="11">
        <v>1</v>
      </c>
      <c r="L46" s="11">
        <v>100</v>
      </c>
      <c r="M46" s="15">
        <f t="shared" si="2"/>
        <v>99.741890624999996</v>
      </c>
      <c r="N46" s="6">
        <f t="shared" si="3"/>
        <v>3200000000</v>
      </c>
      <c r="O46" s="1" t="s">
        <v>0</v>
      </c>
    </row>
    <row r="47" spans="1:15" ht="17" thickTop="1" thickBot="1">
      <c r="A47" s="10">
        <v>33</v>
      </c>
      <c r="B47" s="11">
        <v>7167567</v>
      </c>
      <c r="C47" s="11" t="s">
        <v>149</v>
      </c>
      <c r="D47" s="11" t="s">
        <v>150</v>
      </c>
      <c r="E47" s="13" t="s">
        <v>151</v>
      </c>
      <c r="F47" s="13" t="s">
        <v>152</v>
      </c>
      <c r="G47" s="25">
        <v>1</v>
      </c>
      <c r="H47" s="14">
        <v>9000000</v>
      </c>
      <c r="I47" s="14">
        <v>8279860</v>
      </c>
      <c r="J47" s="14">
        <v>8279860</v>
      </c>
      <c r="K47" s="11">
        <v>1</v>
      </c>
      <c r="L47" s="11">
        <v>100</v>
      </c>
      <c r="M47" s="15">
        <f t="shared" si="2"/>
        <v>91.998444444444445</v>
      </c>
      <c r="N47" s="6">
        <f t="shared" si="3"/>
        <v>900000000</v>
      </c>
      <c r="O47" s="1" t="s">
        <v>0</v>
      </c>
    </row>
    <row r="48" spans="1:15" ht="17" thickTop="1" thickBot="1">
      <c r="A48" s="10">
        <v>34</v>
      </c>
      <c r="B48" s="11">
        <v>7167576</v>
      </c>
      <c r="C48" s="11" t="s">
        <v>153</v>
      </c>
      <c r="D48" s="11" t="s">
        <v>154</v>
      </c>
      <c r="E48" s="13" t="s">
        <v>155</v>
      </c>
      <c r="F48" s="13" t="s">
        <v>156</v>
      </c>
      <c r="G48" s="25">
        <v>1</v>
      </c>
      <c r="H48" s="14">
        <v>9000000</v>
      </c>
      <c r="I48" s="14">
        <v>8997413</v>
      </c>
      <c r="J48" s="14">
        <v>8997413</v>
      </c>
      <c r="K48" s="11">
        <v>1</v>
      </c>
      <c r="L48" s="11">
        <v>100</v>
      </c>
      <c r="M48" s="15">
        <f t="shared" si="2"/>
        <v>99.971255555555558</v>
      </c>
      <c r="N48" s="6">
        <f t="shared" si="3"/>
        <v>900000000</v>
      </c>
      <c r="O48" s="1" t="s">
        <v>0</v>
      </c>
    </row>
    <row r="49" spans="1:15" ht="17" thickTop="1" thickBot="1">
      <c r="A49" s="10"/>
      <c r="B49" s="11"/>
      <c r="C49" s="11"/>
      <c r="D49" s="11"/>
      <c r="E49" s="16" t="s">
        <v>157</v>
      </c>
      <c r="F49" s="13"/>
      <c r="G49" s="52">
        <f>SUM(G39:G48)</f>
        <v>10</v>
      </c>
      <c r="H49" s="53">
        <f>SUM(H39:H48)</f>
        <v>360000000</v>
      </c>
      <c r="I49" s="53">
        <f>SUM(I39:I48)</f>
        <v>357110143</v>
      </c>
      <c r="J49" s="53">
        <f>SUM(J39:J48)</f>
        <v>357110143</v>
      </c>
      <c r="K49" s="52">
        <f>SUM(K39:K48)</f>
        <v>10</v>
      </c>
      <c r="L49" s="28">
        <f>+N49/H49</f>
        <v>100</v>
      </c>
      <c r="M49" s="21">
        <f t="shared" si="2"/>
        <v>99.197261944444449</v>
      </c>
      <c r="N49" s="29">
        <f>SUM(N39:N48)</f>
        <v>36000000000</v>
      </c>
      <c r="O49" s="1" t="s">
        <v>0</v>
      </c>
    </row>
    <row r="50" spans="1:15" ht="17" thickTop="1" thickBot="1">
      <c r="A50" s="7" t="s">
        <v>158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6"/>
      <c r="O50" s="1" t="s">
        <v>0</v>
      </c>
    </row>
    <row r="51" spans="1:15" ht="17" thickTop="1" thickBot="1">
      <c r="A51" s="10">
        <v>35</v>
      </c>
      <c r="B51" s="11">
        <v>7010835</v>
      </c>
      <c r="C51" s="11" t="s">
        <v>159</v>
      </c>
      <c r="D51" s="11" t="s">
        <v>67</v>
      </c>
      <c r="E51" s="13" t="s">
        <v>160</v>
      </c>
      <c r="F51" s="13" t="s">
        <v>161</v>
      </c>
      <c r="G51" s="25">
        <v>1</v>
      </c>
      <c r="H51" s="14">
        <v>4000000</v>
      </c>
      <c r="I51" s="14">
        <v>4000000</v>
      </c>
      <c r="J51" s="14">
        <v>4000000</v>
      </c>
      <c r="K51" s="11">
        <v>1</v>
      </c>
      <c r="L51" s="54">
        <v>100</v>
      </c>
      <c r="M51" s="15">
        <f>+J51/H51*100</f>
        <v>100</v>
      </c>
      <c r="N51" s="6">
        <f>+L51*H51</f>
        <v>400000000</v>
      </c>
      <c r="O51" s="1" t="s">
        <v>0</v>
      </c>
    </row>
    <row r="52" spans="1:15" ht="17" thickTop="1" thickBot="1">
      <c r="A52" s="10"/>
      <c r="B52" s="11"/>
      <c r="C52" s="11"/>
      <c r="D52" s="11"/>
      <c r="E52" s="16" t="s">
        <v>162</v>
      </c>
      <c r="F52" s="13"/>
      <c r="G52" s="52">
        <f>SUM(G51)</f>
        <v>1</v>
      </c>
      <c r="H52" s="53">
        <f>SUM(H51)</f>
        <v>4000000</v>
      </c>
      <c r="I52" s="53">
        <f>SUM(I51)</f>
        <v>4000000</v>
      </c>
      <c r="J52" s="53">
        <f>SUM(J51)</f>
        <v>4000000</v>
      </c>
      <c r="K52" s="52">
        <f>SUM(K51)</f>
        <v>1</v>
      </c>
      <c r="L52" s="28">
        <f>+N52/H52</f>
        <v>100</v>
      </c>
      <c r="M52" s="21">
        <f>+J52/H52*100</f>
        <v>100</v>
      </c>
      <c r="N52" s="29">
        <f>SUM(N51)</f>
        <v>400000000</v>
      </c>
      <c r="O52" s="1" t="s">
        <v>0</v>
      </c>
    </row>
    <row r="53" spans="1:15" ht="17" thickTop="1" thickBot="1">
      <c r="A53" s="7" t="s">
        <v>163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  <c r="N53" s="6"/>
      <c r="O53" s="1" t="s">
        <v>0</v>
      </c>
    </row>
    <row r="54" spans="1:15" ht="17" thickTop="1" thickBot="1">
      <c r="A54" s="10">
        <v>36</v>
      </c>
      <c r="B54" s="11">
        <v>7103077</v>
      </c>
      <c r="C54" s="11" t="s">
        <v>164</v>
      </c>
      <c r="D54" s="11" t="s">
        <v>165</v>
      </c>
      <c r="E54" s="13" t="s">
        <v>166</v>
      </c>
      <c r="F54" s="13" t="s">
        <v>167</v>
      </c>
      <c r="G54" s="25">
        <v>1</v>
      </c>
      <c r="H54" s="14">
        <v>8000000</v>
      </c>
      <c r="I54" s="14">
        <v>8000000</v>
      </c>
      <c r="J54" s="14">
        <v>8000000</v>
      </c>
      <c r="K54" s="11">
        <v>1</v>
      </c>
      <c r="L54" s="11">
        <v>100</v>
      </c>
      <c r="M54" s="15">
        <f t="shared" ref="M54:M59" si="4">+J54/H54*100</f>
        <v>100</v>
      </c>
      <c r="N54" s="6">
        <f>+L54*H54</f>
        <v>800000000</v>
      </c>
      <c r="O54" s="1" t="s">
        <v>0</v>
      </c>
    </row>
    <row r="55" spans="1:15" ht="17" thickTop="1" thickBot="1">
      <c r="A55" s="10">
        <v>37</v>
      </c>
      <c r="B55" s="11">
        <v>7103078</v>
      </c>
      <c r="C55" s="11" t="s">
        <v>168</v>
      </c>
      <c r="D55" s="11" t="s">
        <v>169</v>
      </c>
      <c r="E55" s="13" t="s">
        <v>170</v>
      </c>
      <c r="F55" s="13" t="s">
        <v>167</v>
      </c>
      <c r="G55" s="25">
        <v>1</v>
      </c>
      <c r="H55" s="14">
        <v>5000000</v>
      </c>
      <c r="I55" s="14">
        <v>5000000</v>
      </c>
      <c r="J55" s="14">
        <v>5000000</v>
      </c>
      <c r="K55" s="11">
        <v>1</v>
      </c>
      <c r="L55" s="11">
        <v>100</v>
      </c>
      <c r="M55" s="15">
        <f t="shared" si="4"/>
        <v>100</v>
      </c>
      <c r="N55" s="6">
        <f>+L55*H55</f>
        <v>500000000</v>
      </c>
      <c r="O55" s="1" t="s">
        <v>0</v>
      </c>
    </row>
    <row r="56" spans="1:15" ht="17" thickTop="1" thickBot="1">
      <c r="A56" s="10">
        <v>38</v>
      </c>
      <c r="B56" s="11">
        <v>6878482</v>
      </c>
      <c r="C56" s="11" t="s">
        <v>171</v>
      </c>
      <c r="D56" s="11" t="s">
        <v>172</v>
      </c>
      <c r="E56" s="13" t="s">
        <v>173</v>
      </c>
      <c r="F56" s="13" t="s">
        <v>174</v>
      </c>
      <c r="G56" s="25">
        <v>1</v>
      </c>
      <c r="H56" s="14">
        <v>4000000</v>
      </c>
      <c r="I56" s="14">
        <v>4000000</v>
      </c>
      <c r="J56" s="14">
        <v>4000000</v>
      </c>
      <c r="K56" s="11">
        <v>1</v>
      </c>
      <c r="L56" s="11">
        <v>100</v>
      </c>
      <c r="M56" s="15">
        <f t="shared" si="4"/>
        <v>100</v>
      </c>
      <c r="N56" s="6">
        <f>+L56*H56</f>
        <v>400000000</v>
      </c>
      <c r="O56" s="1" t="s">
        <v>0</v>
      </c>
    </row>
    <row r="57" spans="1:15" ht="17" thickTop="1" thickBot="1">
      <c r="A57" s="10">
        <v>39</v>
      </c>
      <c r="B57" s="11">
        <v>6878480</v>
      </c>
      <c r="C57" s="11" t="s">
        <v>175</v>
      </c>
      <c r="D57" s="11" t="s">
        <v>176</v>
      </c>
      <c r="E57" s="13" t="s">
        <v>177</v>
      </c>
      <c r="F57" s="13" t="s">
        <v>174</v>
      </c>
      <c r="G57" s="25">
        <v>1</v>
      </c>
      <c r="H57" s="14">
        <v>4500000</v>
      </c>
      <c r="I57" s="14">
        <v>4500000</v>
      </c>
      <c r="J57" s="14">
        <v>4500000</v>
      </c>
      <c r="K57" s="11">
        <v>1</v>
      </c>
      <c r="L57" s="11">
        <v>100</v>
      </c>
      <c r="M57" s="15">
        <f t="shared" si="4"/>
        <v>100</v>
      </c>
      <c r="N57" s="6">
        <f>+L57*H57</f>
        <v>450000000</v>
      </c>
      <c r="O57" s="1" t="s">
        <v>0</v>
      </c>
    </row>
    <row r="58" spans="1:15" ht="17" thickTop="1" thickBot="1">
      <c r="A58" s="10">
        <v>40</v>
      </c>
      <c r="B58" s="11">
        <v>6861140</v>
      </c>
      <c r="C58" s="11" t="s">
        <v>178</v>
      </c>
      <c r="D58" s="12" t="s">
        <v>179</v>
      </c>
      <c r="E58" s="13" t="s">
        <v>180</v>
      </c>
      <c r="F58" s="13" t="s">
        <v>181</v>
      </c>
      <c r="G58" s="25">
        <v>1</v>
      </c>
      <c r="H58" s="14">
        <v>4500000</v>
      </c>
      <c r="I58" s="14">
        <v>4500000</v>
      </c>
      <c r="J58" s="14">
        <v>4500000</v>
      </c>
      <c r="K58" s="11">
        <v>1</v>
      </c>
      <c r="L58" s="11">
        <v>100</v>
      </c>
      <c r="M58" s="15">
        <f t="shared" si="4"/>
        <v>100</v>
      </c>
      <c r="N58" s="6">
        <f>+L58*H58</f>
        <v>450000000</v>
      </c>
      <c r="O58" s="1" t="s">
        <v>0</v>
      </c>
    </row>
    <row r="59" spans="1:15" ht="17" thickTop="1" thickBot="1">
      <c r="A59" s="10"/>
      <c r="B59" s="11"/>
      <c r="C59" s="11"/>
      <c r="D59" s="11"/>
      <c r="E59" s="16" t="s">
        <v>182</v>
      </c>
      <c r="F59" s="13"/>
      <c r="G59" s="52">
        <f>SUM(G54:G58)</f>
        <v>5</v>
      </c>
      <c r="H59" s="53">
        <f>SUM(H54:H58)</f>
        <v>26000000</v>
      </c>
      <c r="I59" s="53">
        <f>SUM(I54:I58)</f>
        <v>26000000</v>
      </c>
      <c r="J59" s="53">
        <f>SUM(J54:J58)</f>
        <v>26000000</v>
      </c>
      <c r="K59" s="52">
        <f>SUM(K54:K58)</f>
        <v>5</v>
      </c>
      <c r="L59" s="28">
        <f>+N59/H59</f>
        <v>100</v>
      </c>
      <c r="M59" s="21">
        <f t="shared" si="4"/>
        <v>100</v>
      </c>
      <c r="N59" s="29">
        <f>SUM(N54:N58)</f>
        <v>2600000000</v>
      </c>
      <c r="O59" s="1" t="s">
        <v>0</v>
      </c>
    </row>
    <row r="60" spans="1:15" ht="17" thickTop="1" thickBot="1">
      <c r="A60" s="7" t="s">
        <v>183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6"/>
      <c r="O60" s="1" t="s">
        <v>0</v>
      </c>
    </row>
    <row r="61" spans="1:15" ht="17" thickTop="1" thickBot="1">
      <c r="A61" s="10">
        <v>41</v>
      </c>
      <c r="B61" s="11">
        <v>7074601</v>
      </c>
      <c r="C61" s="11" t="s">
        <v>184</v>
      </c>
      <c r="D61" s="11" t="s">
        <v>185</v>
      </c>
      <c r="E61" s="13" t="s">
        <v>186</v>
      </c>
      <c r="F61" s="13" t="s">
        <v>187</v>
      </c>
      <c r="G61" s="25">
        <v>1</v>
      </c>
      <c r="H61" s="14">
        <v>50000000</v>
      </c>
      <c r="I61" s="14">
        <v>48906811</v>
      </c>
      <c r="J61" s="14">
        <v>48906811</v>
      </c>
      <c r="K61" s="11">
        <v>1</v>
      </c>
      <c r="L61" s="11">
        <v>100</v>
      </c>
      <c r="M61" s="15">
        <f>+J61/H61*100</f>
        <v>97.813621999999995</v>
      </c>
      <c r="N61" s="6">
        <f>+L61*H61</f>
        <v>5000000000</v>
      </c>
      <c r="O61" s="1" t="s">
        <v>0</v>
      </c>
    </row>
    <row r="62" spans="1:15" ht="17" thickTop="1" thickBot="1">
      <c r="A62" s="10">
        <v>42</v>
      </c>
      <c r="B62" s="11">
        <v>7074606</v>
      </c>
      <c r="C62" s="11" t="s">
        <v>188</v>
      </c>
      <c r="D62" s="11" t="s">
        <v>189</v>
      </c>
      <c r="E62" s="13" t="s">
        <v>190</v>
      </c>
      <c r="F62" s="13" t="s">
        <v>191</v>
      </c>
      <c r="G62" s="25">
        <v>1</v>
      </c>
      <c r="H62" s="14">
        <v>40000000</v>
      </c>
      <c r="I62" s="14">
        <v>39573828</v>
      </c>
      <c r="J62" s="14">
        <v>39573828</v>
      </c>
      <c r="K62" s="52">
        <v>1</v>
      </c>
      <c r="L62" s="54">
        <v>100</v>
      </c>
      <c r="M62" s="15">
        <f>+J62/H62*100</f>
        <v>98.934569999999994</v>
      </c>
      <c r="N62" s="6">
        <f>+L62*H62</f>
        <v>4000000000</v>
      </c>
      <c r="O62" s="1" t="s">
        <v>0</v>
      </c>
    </row>
    <row r="63" spans="1:15" ht="17" thickTop="1" thickBot="1">
      <c r="A63" s="10">
        <v>43</v>
      </c>
      <c r="B63" s="26"/>
      <c r="C63" s="26" t="s">
        <v>192</v>
      </c>
      <c r="D63" s="11" t="s">
        <v>193</v>
      </c>
      <c r="E63" s="13" t="s">
        <v>194</v>
      </c>
      <c r="F63" s="13"/>
      <c r="G63" s="25">
        <v>1</v>
      </c>
      <c r="H63" s="14">
        <v>30000000</v>
      </c>
      <c r="I63" s="48"/>
      <c r="J63" s="48"/>
      <c r="K63" s="48"/>
      <c r="L63" s="26"/>
      <c r="M63" s="15">
        <f>+J63/H63*100</f>
        <v>0</v>
      </c>
      <c r="N63" s="6">
        <f>+L63*H63</f>
        <v>0</v>
      </c>
      <c r="O63" s="1" t="s">
        <v>0</v>
      </c>
    </row>
    <row r="64" spans="1:15" ht="17" thickTop="1" thickBot="1">
      <c r="A64" s="10"/>
      <c r="B64" s="11"/>
      <c r="C64" s="11"/>
      <c r="D64" s="11"/>
      <c r="E64" s="16" t="s">
        <v>195</v>
      </c>
      <c r="F64" s="13"/>
      <c r="G64" s="52">
        <f>SUM(G61:G63)</f>
        <v>3</v>
      </c>
      <c r="H64" s="53">
        <f>SUM(H61:H63)</f>
        <v>120000000</v>
      </c>
      <c r="I64" s="53">
        <f>SUM(I61:I63)</f>
        <v>88480639</v>
      </c>
      <c r="J64" s="53">
        <f>SUM(J61:J63)</f>
        <v>88480639</v>
      </c>
      <c r="K64" s="52">
        <f>SUM(K61:K63)</f>
        <v>2</v>
      </c>
      <c r="L64" s="28">
        <f>+N64/H64</f>
        <v>75</v>
      </c>
      <c r="M64" s="21">
        <f>+J64/H64*100</f>
        <v>73.73386583333334</v>
      </c>
      <c r="N64" s="29">
        <f>SUM(N61:N63)</f>
        <v>9000000000</v>
      </c>
      <c r="O64" s="1" t="s">
        <v>0</v>
      </c>
    </row>
    <row r="65" spans="1:15" ht="17" thickTop="1" thickBot="1">
      <c r="A65" s="30" t="s">
        <v>196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2"/>
      <c r="N65" s="22"/>
      <c r="O65" s="1" t="s">
        <v>0</v>
      </c>
    </row>
    <row r="66" spans="1:15" ht="17" thickTop="1" thickBot="1">
      <c r="A66" s="33">
        <v>44</v>
      </c>
      <c r="B66" s="34">
        <v>7049867</v>
      </c>
      <c r="C66" s="34" t="s">
        <v>197</v>
      </c>
      <c r="D66" s="35" t="s">
        <v>198</v>
      </c>
      <c r="E66" s="36" t="s">
        <v>199</v>
      </c>
      <c r="F66" s="36" t="s">
        <v>88</v>
      </c>
      <c r="G66" s="39">
        <v>1</v>
      </c>
      <c r="H66" s="37">
        <v>4900000</v>
      </c>
      <c r="I66" s="37">
        <v>4900000</v>
      </c>
      <c r="J66" s="37">
        <v>4900000</v>
      </c>
      <c r="K66" s="41">
        <v>1</v>
      </c>
      <c r="L66" s="41">
        <v>100</v>
      </c>
      <c r="M66" s="38">
        <f>+J66/H66*100</f>
        <v>100</v>
      </c>
      <c r="N66" s="6">
        <f>+L66*H66</f>
        <v>490000000</v>
      </c>
      <c r="O66" s="1" t="s">
        <v>0</v>
      </c>
    </row>
    <row r="67" spans="1:15" ht="17" thickTop="1" thickBot="1">
      <c r="A67" s="33">
        <v>45</v>
      </c>
      <c r="B67" s="34">
        <v>6861473</v>
      </c>
      <c r="C67" s="34" t="s">
        <v>200</v>
      </c>
      <c r="D67" s="34" t="s">
        <v>201</v>
      </c>
      <c r="E67" s="36" t="s">
        <v>202</v>
      </c>
      <c r="F67" s="36" t="s">
        <v>203</v>
      </c>
      <c r="G67" s="39">
        <v>1</v>
      </c>
      <c r="H67" s="37">
        <v>9900000</v>
      </c>
      <c r="I67" s="37">
        <v>9449370</v>
      </c>
      <c r="J67" s="37">
        <v>9449370</v>
      </c>
      <c r="K67" s="34">
        <v>1</v>
      </c>
      <c r="L67" s="34">
        <v>100</v>
      </c>
      <c r="M67" s="38">
        <f>+J67/H67*100</f>
        <v>95.448181818181823</v>
      </c>
      <c r="N67" s="6">
        <f>+L67*H67</f>
        <v>990000000</v>
      </c>
      <c r="O67" s="1" t="s">
        <v>0</v>
      </c>
    </row>
    <row r="68" spans="1:15" ht="17" thickTop="1" thickBot="1">
      <c r="A68" s="33">
        <v>46</v>
      </c>
      <c r="B68" s="34">
        <v>5969107</v>
      </c>
      <c r="C68" s="34" t="s">
        <v>204</v>
      </c>
      <c r="D68" s="34" t="s">
        <v>205</v>
      </c>
      <c r="E68" s="36" t="s">
        <v>206</v>
      </c>
      <c r="F68" s="36" t="s">
        <v>121</v>
      </c>
      <c r="G68" s="39">
        <v>1</v>
      </c>
      <c r="H68" s="37">
        <v>10000000</v>
      </c>
      <c r="I68" s="37">
        <v>9999828</v>
      </c>
      <c r="J68" s="37">
        <v>9999828</v>
      </c>
      <c r="K68" s="34">
        <v>1</v>
      </c>
      <c r="L68" s="34">
        <v>100</v>
      </c>
      <c r="M68" s="38">
        <f>+J68/H68*100</f>
        <v>99.998279999999994</v>
      </c>
      <c r="N68" s="6">
        <f>+L68*H68</f>
        <v>1000000000</v>
      </c>
      <c r="O68" s="1" t="s">
        <v>0</v>
      </c>
    </row>
    <row r="69" spans="1:15" ht="17" thickTop="1" thickBot="1">
      <c r="A69" s="33">
        <v>47</v>
      </c>
      <c r="B69" s="34">
        <v>5969101</v>
      </c>
      <c r="C69" s="34" t="s">
        <v>207</v>
      </c>
      <c r="D69" s="34" t="s">
        <v>208</v>
      </c>
      <c r="E69" s="36" t="s">
        <v>209</v>
      </c>
      <c r="F69" s="36" t="s">
        <v>210</v>
      </c>
      <c r="G69" s="39">
        <v>1</v>
      </c>
      <c r="H69" s="37">
        <v>200000000</v>
      </c>
      <c r="I69" s="37">
        <v>200000000</v>
      </c>
      <c r="J69" s="37">
        <v>200000000</v>
      </c>
      <c r="K69" s="34">
        <v>1</v>
      </c>
      <c r="L69" s="34">
        <v>100</v>
      </c>
      <c r="M69" s="38">
        <f>+J69/H69*100</f>
        <v>100</v>
      </c>
      <c r="N69" s="6">
        <f>+L69*H69</f>
        <v>20000000000</v>
      </c>
      <c r="O69" s="1" t="s">
        <v>0</v>
      </c>
    </row>
    <row r="70" spans="1:15" ht="17" thickTop="1" thickBot="1">
      <c r="A70" s="33"/>
      <c r="B70" s="34"/>
      <c r="C70" s="34"/>
      <c r="D70" s="34"/>
      <c r="E70" s="42" t="s">
        <v>211</v>
      </c>
      <c r="F70" s="36"/>
      <c r="G70" s="55">
        <f>SUM(G66:G69)</f>
        <v>4</v>
      </c>
      <c r="H70" s="56">
        <f>SUM(H66:H69)</f>
        <v>224800000</v>
      </c>
      <c r="I70" s="56">
        <f>SUM(I66:I69)</f>
        <v>224349198</v>
      </c>
      <c r="J70" s="56">
        <f>SUM(J66:J69)</f>
        <v>224349198</v>
      </c>
      <c r="K70" s="55">
        <f>SUM(K66:K69)</f>
        <v>4</v>
      </c>
      <c r="L70" s="57">
        <f>+N70/H70</f>
        <v>100</v>
      </c>
      <c r="M70" s="46">
        <f>+J70/H70*100</f>
        <v>99.799465302491114</v>
      </c>
      <c r="N70" s="29">
        <f>SUM(N66:N69)</f>
        <v>22480000000</v>
      </c>
      <c r="O70" s="1" t="s">
        <v>0</v>
      </c>
    </row>
    <row r="71" spans="1:15" ht="17" thickTop="1" thickBot="1">
      <c r="A71" s="7" t="s">
        <v>212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9"/>
      <c r="N71" s="6"/>
      <c r="O71" s="1" t="s">
        <v>0</v>
      </c>
    </row>
    <row r="72" spans="1:15" ht="17" thickTop="1" thickBot="1">
      <c r="A72" s="10">
        <v>48</v>
      </c>
      <c r="B72" s="11">
        <v>6939426</v>
      </c>
      <c r="C72" s="11" t="s">
        <v>213</v>
      </c>
      <c r="D72" s="11" t="s">
        <v>214</v>
      </c>
      <c r="E72" s="13" t="s">
        <v>215</v>
      </c>
      <c r="F72" s="13" t="s">
        <v>88</v>
      </c>
      <c r="G72" s="25">
        <v>1</v>
      </c>
      <c r="H72" s="14">
        <v>4500000</v>
      </c>
      <c r="I72" s="14">
        <v>4500000</v>
      </c>
      <c r="J72" s="14">
        <v>4500000</v>
      </c>
      <c r="K72" s="25">
        <v>1</v>
      </c>
      <c r="L72" s="11">
        <v>100</v>
      </c>
      <c r="M72" s="15">
        <f>+J72/H72*100</f>
        <v>100</v>
      </c>
      <c r="N72" s="6">
        <f>+L72*H72</f>
        <v>450000000</v>
      </c>
      <c r="O72" s="1" t="s">
        <v>0</v>
      </c>
    </row>
    <row r="73" spans="1:15" ht="17" thickTop="1" thickBot="1">
      <c r="A73" s="10">
        <v>49</v>
      </c>
      <c r="B73" s="11">
        <v>6939432</v>
      </c>
      <c r="C73" s="11" t="s">
        <v>216</v>
      </c>
      <c r="D73" s="11" t="s">
        <v>217</v>
      </c>
      <c r="E73" s="13" t="s">
        <v>218</v>
      </c>
      <c r="F73" s="13" t="s">
        <v>219</v>
      </c>
      <c r="G73" s="25">
        <v>1</v>
      </c>
      <c r="H73" s="14">
        <v>2000000</v>
      </c>
      <c r="I73" s="14">
        <v>2000000</v>
      </c>
      <c r="J73" s="14">
        <v>2000000</v>
      </c>
      <c r="K73" s="26">
        <v>1</v>
      </c>
      <c r="L73" s="26">
        <v>100</v>
      </c>
      <c r="M73" s="15">
        <f>+J73/H73*100</f>
        <v>100</v>
      </c>
      <c r="N73" s="6">
        <f>+L73*H73</f>
        <v>200000000</v>
      </c>
      <c r="O73" s="1" t="s">
        <v>0</v>
      </c>
    </row>
    <row r="74" spans="1:15" ht="17" thickTop="1" thickBot="1">
      <c r="A74" s="10">
        <v>50</v>
      </c>
      <c r="B74" s="11">
        <v>6515746</v>
      </c>
      <c r="C74" s="11" t="s">
        <v>220</v>
      </c>
      <c r="D74" s="11" t="s">
        <v>221</v>
      </c>
      <c r="E74" s="13" t="s">
        <v>222</v>
      </c>
      <c r="F74" s="13" t="s">
        <v>223</v>
      </c>
      <c r="G74" s="25">
        <v>1</v>
      </c>
      <c r="H74" s="14">
        <v>4000000</v>
      </c>
      <c r="I74" s="14">
        <v>4000000</v>
      </c>
      <c r="J74" s="14">
        <v>4000000</v>
      </c>
      <c r="K74" s="26">
        <v>1</v>
      </c>
      <c r="L74" s="26">
        <v>100</v>
      </c>
      <c r="M74" s="15">
        <f>+J74/H74*100</f>
        <v>100</v>
      </c>
      <c r="N74" s="6">
        <f>+L74*H74</f>
        <v>400000000</v>
      </c>
      <c r="O74" s="1" t="s">
        <v>0</v>
      </c>
    </row>
    <row r="75" spans="1:15" ht="17" thickTop="1" thickBot="1">
      <c r="A75" s="10"/>
      <c r="B75" s="11"/>
      <c r="C75" s="11"/>
      <c r="D75" s="11"/>
      <c r="E75" s="13"/>
      <c r="F75" s="16" t="s">
        <v>224</v>
      </c>
      <c r="G75" s="52">
        <f>SUM(G72:G74)</f>
        <v>3</v>
      </c>
      <c r="H75" s="53">
        <f>SUM(H72:H74)</f>
        <v>10500000</v>
      </c>
      <c r="I75" s="53">
        <f>SUM(I72:I74)</f>
        <v>10500000</v>
      </c>
      <c r="J75" s="53">
        <f>SUM(J72:J74)</f>
        <v>10500000</v>
      </c>
      <c r="K75" s="52">
        <f>SUM(K72:K73)</f>
        <v>2</v>
      </c>
      <c r="L75" s="28">
        <f>+N75/H75</f>
        <v>100</v>
      </c>
      <c r="M75" s="21">
        <f>+J75/H75*100</f>
        <v>100</v>
      </c>
      <c r="N75" s="29">
        <f>SUM(N72:N74)</f>
        <v>1050000000</v>
      </c>
      <c r="O75" s="1" t="s">
        <v>0</v>
      </c>
    </row>
    <row r="76" spans="1:15" ht="17" thickTop="1" thickBot="1">
      <c r="A76" s="7" t="s">
        <v>225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6"/>
      <c r="O76" s="1" t="s">
        <v>0</v>
      </c>
    </row>
    <row r="77" spans="1:15" ht="17" thickTop="1" thickBot="1">
      <c r="A77" s="10">
        <v>51</v>
      </c>
      <c r="B77" s="11">
        <v>7008980</v>
      </c>
      <c r="C77" s="11" t="s">
        <v>226</v>
      </c>
      <c r="D77" s="11" t="s">
        <v>227</v>
      </c>
      <c r="E77" s="13" t="s">
        <v>228</v>
      </c>
      <c r="F77" s="13" t="s">
        <v>229</v>
      </c>
      <c r="G77" s="25">
        <v>1</v>
      </c>
      <c r="H77" s="14">
        <v>8000000</v>
      </c>
      <c r="I77" s="14">
        <v>8000000</v>
      </c>
      <c r="J77" s="14">
        <v>8000000</v>
      </c>
      <c r="K77" s="25">
        <v>1</v>
      </c>
      <c r="L77" s="11">
        <v>100</v>
      </c>
      <c r="M77" s="15">
        <f>+J77/H77*100</f>
        <v>100</v>
      </c>
      <c r="N77" s="6">
        <f>+L77*H77</f>
        <v>800000000</v>
      </c>
      <c r="O77" s="1" t="s">
        <v>0</v>
      </c>
    </row>
    <row r="78" spans="1:15" ht="17" thickTop="1" thickBot="1">
      <c r="A78" s="10">
        <v>52</v>
      </c>
      <c r="B78" s="26">
        <v>7008979</v>
      </c>
      <c r="C78" s="11" t="s">
        <v>230</v>
      </c>
      <c r="D78" s="11" t="s">
        <v>231</v>
      </c>
      <c r="E78" s="13" t="s">
        <v>232</v>
      </c>
      <c r="F78" s="13" t="s">
        <v>229</v>
      </c>
      <c r="G78" s="26">
        <v>1</v>
      </c>
      <c r="H78" s="14">
        <v>8000000</v>
      </c>
      <c r="I78" s="14">
        <v>8000000</v>
      </c>
      <c r="J78" s="14">
        <v>8000000</v>
      </c>
      <c r="K78" s="26">
        <v>1</v>
      </c>
      <c r="L78" s="26">
        <v>100</v>
      </c>
      <c r="M78" s="15">
        <f>+J78/H78*100</f>
        <v>100</v>
      </c>
      <c r="N78" s="6">
        <f>+L78*H78</f>
        <v>800000000</v>
      </c>
      <c r="O78" s="1" t="s">
        <v>0</v>
      </c>
    </row>
    <row r="79" spans="1:15" ht="17" thickTop="1" thickBot="1">
      <c r="A79" s="10">
        <v>53</v>
      </c>
      <c r="B79" s="11">
        <v>7048126</v>
      </c>
      <c r="C79" s="26" t="s">
        <v>233</v>
      </c>
      <c r="D79" s="11" t="s">
        <v>234</v>
      </c>
      <c r="E79" s="13" t="s">
        <v>235</v>
      </c>
      <c r="F79" s="13" t="s">
        <v>236</v>
      </c>
      <c r="G79" s="26">
        <v>1</v>
      </c>
      <c r="H79" s="58">
        <v>54000000</v>
      </c>
      <c r="I79" s="58">
        <v>54000000</v>
      </c>
      <c r="J79" s="58">
        <v>54000000</v>
      </c>
      <c r="K79" s="26">
        <v>1</v>
      </c>
      <c r="L79" s="26">
        <v>100</v>
      </c>
      <c r="M79" s="15">
        <f>+J79/H79*100</f>
        <v>100</v>
      </c>
      <c r="N79" s="6">
        <f>+L79*H79</f>
        <v>5400000000</v>
      </c>
      <c r="O79" s="1" t="s">
        <v>0</v>
      </c>
    </row>
    <row r="80" spans="1:15" ht="17" thickTop="1" thickBot="1">
      <c r="A80" s="10"/>
      <c r="B80" s="11"/>
      <c r="C80" s="26"/>
      <c r="D80" s="26"/>
      <c r="E80" s="16" t="s">
        <v>237</v>
      </c>
      <c r="F80" s="13"/>
      <c r="G80" s="49">
        <f>SUM(G77:G79)</f>
        <v>3</v>
      </c>
      <c r="H80" s="53">
        <f>SUM(H77:H79)</f>
        <v>70000000</v>
      </c>
      <c r="I80" s="50">
        <f>SUM(I77:I79)</f>
        <v>70000000</v>
      </c>
      <c r="J80" s="50">
        <f>SUM(J77:J79)</f>
        <v>70000000</v>
      </c>
      <c r="K80" s="49">
        <f>SUM(K77:K79)</f>
        <v>3</v>
      </c>
      <c r="L80" s="51">
        <f>+N80/H80</f>
        <v>100</v>
      </c>
      <c r="M80" s="21">
        <f>+J80/H80*100</f>
        <v>100</v>
      </c>
      <c r="N80" s="22">
        <f>SUM(N77:N79)</f>
        <v>7000000000</v>
      </c>
      <c r="O80" s="1" t="s">
        <v>0</v>
      </c>
    </row>
    <row r="81" spans="1:15" ht="17" thickTop="1" thickBot="1">
      <c r="A81" s="7" t="s">
        <v>238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22"/>
      <c r="O81" s="1" t="s">
        <v>0</v>
      </c>
    </row>
    <row r="82" spans="1:15" ht="17" thickTop="1" thickBot="1">
      <c r="A82" s="10">
        <v>54</v>
      </c>
      <c r="B82" s="26">
        <v>6988695</v>
      </c>
      <c r="C82" s="26" t="s">
        <v>239</v>
      </c>
      <c r="D82" s="11" t="s">
        <v>240</v>
      </c>
      <c r="E82" s="13" t="s">
        <v>241</v>
      </c>
      <c r="F82" s="13" t="s">
        <v>242</v>
      </c>
      <c r="G82" s="26">
        <v>1</v>
      </c>
      <c r="H82" s="14">
        <v>40000000</v>
      </c>
      <c r="I82" s="14">
        <v>40000000</v>
      </c>
      <c r="J82" s="14">
        <v>40000000</v>
      </c>
      <c r="K82" s="26">
        <v>1</v>
      </c>
      <c r="L82" s="26">
        <v>100</v>
      </c>
      <c r="M82" s="15">
        <f t="shared" ref="M82:M92" si="5">+J82/H82*100</f>
        <v>100</v>
      </c>
      <c r="N82" s="6">
        <f t="shared" ref="N82:N91" si="6">+L82*H82</f>
        <v>4000000000</v>
      </c>
      <c r="O82" s="1" t="s">
        <v>0</v>
      </c>
    </row>
    <row r="83" spans="1:15" ht="17" thickTop="1" thickBot="1">
      <c r="A83" s="10">
        <v>55</v>
      </c>
      <c r="B83" s="26">
        <v>6911689</v>
      </c>
      <c r="C83" s="26" t="s">
        <v>243</v>
      </c>
      <c r="D83" s="11" t="s">
        <v>244</v>
      </c>
      <c r="E83" s="13" t="s">
        <v>245</v>
      </c>
      <c r="F83" s="13" t="s">
        <v>242</v>
      </c>
      <c r="G83" s="26">
        <v>1</v>
      </c>
      <c r="H83" s="14">
        <v>30665000</v>
      </c>
      <c r="I83" s="14">
        <v>30665000</v>
      </c>
      <c r="J83" s="14">
        <v>30665000</v>
      </c>
      <c r="K83" s="26">
        <v>1</v>
      </c>
      <c r="L83" s="26">
        <v>100</v>
      </c>
      <c r="M83" s="15">
        <f t="shared" si="5"/>
        <v>100</v>
      </c>
      <c r="N83" s="6">
        <f t="shared" si="6"/>
        <v>3066500000</v>
      </c>
      <c r="O83" s="1" t="s">
        <v>0</v>
      </c>
    </row>
    <row r="84" spans="1:15" ht="17" thickTop="1" thickBot="1">
      <c r="A84" s="10">
        <v>56</v>
      </c>
      <c r="B84" s="26">
        <v>6375842</v>
      </c>
      <c r="C84" s="26" t="s">
        <v>246</v>
      </c>
      <c r="D84" s="11" t="s">
        <v>247</v>
      </c>
      <c r="E84" s="13" t="s">
        <v>248</v>
      </c>
      <c r="F84" s="13" t="s">
        <v>242</v>
      </c>
      <c r="G84" s="26">
        <v>1</v>
      </c>
      <c r="H84" s="14">
        <v>3895000</v>
      </c>
      <c r="I84" s="14">
        <v>3895000</v>
      </c>
      <c r="J84" s="14">
        <v>3895000</v>
      </c>
      <c r="K84" s="26">
        <v>1</v>
      </c>
      <c r="L84" s="26">
        <v>100</v>
      </c>
      <c r="M84" s="15">
        <f t="shared" si="5"/>
        <v>100</v>
      </c>
      <c r="N84" s="6">
        <f t="shared" si="6"/>
        <v>389500000</v>
      </c>
      <c r="O84" s="1" t="s">
        <v>0</v>
      </c>
    </row>
    <row r="85" spans="1:15" ht="17" thickTop="1" thickBot="1">
      <c r="A85" s="10">
        <v>57</v>
      </c>
      <c r="B85" s="26">
        <v>6988717</v>
      </c>
      <c r="C85" s="26" t="s">
        <v>249</v>
      </c>
      <c r="D85" s="11" t="s">
        <v>240</v>
      </c>
      <c r="E85" s="13" t="s">
        <v>250</v>
      </c>
      <c r="F85" s="13" t="s">
        <v>242</v>
      </c>
      <c r="G85" s="26">
        <v>1</v>
      </c>
      <c r="H85" s="14">
        <v>20000000</v>
      </c>
      <c r="I85" s="14">
        <v>20000000</v>
      </c>
      <c r="J85" s="14">
        <v>20000000</v>
      </c>
      <c r="K85" s="26">
        <v>1</v>
      </c>
      <c r="L85" s="26">
        <v>100</v>
      </c>
      <c r="M85" s="15">
        <f t="shared" si="5"/>
        <v>100</v>
      </c>
      <c r="N85" s="6">
        <f t="shared" si="6"/>
        <v>2000000000</v>
      </c>
      <c r="O85" s="1" t="s">
        <v>0</v>
      </c>
    </row>
    <row r="86" spans="1:15" ht="17" thickTop="1" thickBot="1">
      <c r="A86" s="10">
        <v>58</v>
      </c>
      <c r="B86" s="26">
        <v>7024912</v>
      </c>
      <c r="C86" s="26" t="s">
        <v>251</v>
      </c>
      <c r="D86" s="11" t="s">
        <v>252</v>
      </c>
      <c r="E86" s="13" t="s">
        <v>253</v>
      </c>
      <c r="F86" s="13" t="s">
        <v>242</v>
      </c>
      <c r="G86" s="26">
        <v>1</v>
      </c>
      <c r="H86" s="14">
        <v>3000000</v>
      </c>
      <c r="I86" s="14">
        <v>3000000</v>
      </c>
      <c r="J86" s="14">
        <v>3000000</v>
      </c>
      <c r="K86" s="26">
        <v>1</v>
      </c>
      <c r="L86" s="26">
        <v>100</v>
      </c>
      <c r="M86" s="15">
        <f t="shared" si="5"/>
        <v>100</v>
      </c>
      <c r="N86" s="6">
        <f t="shared" si="6"/>
        <v>300000000</v>
      </c>
      <c r="O86" s="1" t="s">
        <v>0</v>
      </c>
    </row>
    <row r="87" spans="1:15" ht="17" thickTop="1" thickBot="1">
      <c r="A87" s="10">
        <v>59</v>
      </c>
      <c r="B87" s="26">
        <v>7024911</v>
      </c>
      <c r="C87" s="26" t="s">
        <v>254</v>
      </c>
      <c r="D87" s="11" t="s">
        <v>255</v>
      </c>
      <c r="E87" s="13" t="s">
        <v>256</v>
      </c>
      <c r="F87" s="13" t="s">
        <v>242</v>
      </c>
      <c r="G87" s="26">
        <v>1</v>
      </c>
      <c r="H87" s="14">
        <v>60000000</v>
      </c>
      <c r="I87" s="14">
        <v>60000000</v>
      </c>
      <c r="J87" s="14">
        <v>60000000</v>
      </c>
      <c r="K87" s="26">
        <v>1</v>
      </c>
      <c r="L87" s="26">
        <v>100</v>
      </c>
      <c r="M87" s="15">
        <f t="shared" si="5"/>
        <v>100</v>
      </c>
      <c r="N87" s="6">
        <f t="shared" si="6"/>
        <v>6000000000</v>
      </c>
      <c r="O87" s="1" t="s">
        <v>0</v>
      </c>
    </row>
    <row r="88" spans="1:15" ht="17" thickTop="1" thickBot="1">
      <c r="A88" s="10">
        <v>60</v>
      </c>
      <c r="B88" s="26">
        <v>7024913</v>
      </c>
      <c r="C88" s="26" t="s">
        <v>257</v>
      </c>
      <c r="D88" s="11" t="s">
        <v>258</v>
      </c>
      <c r="E88" s="13" t="s">
        <v>259</v>
      </c>
      <c r="F88" s="13" t="s">
        <v>242</v>
      </c>
      <c r="G88" s="26">
        <v>1</v>
      </c>
      <c r="H88" s="14">
        <v>50000000</v>
      </c>
      <c r="I88" s="14">
        <v>50000000</v>
      </c>
      <c r="J88" s="14">
        <v>50000000</v>
      </c>
      <c r="K88" s="26">
        <v>1</v>
      </c>
      <c r="L88" s="26">
        <v>100</v>
      </c>
      <c r="M88" s="15">
        <f t="shared" si="5"/>
        <v>100</v>
      </c>
      <c r="N88" s="6">
        <f t="shared" si="6"/>
        <v>5000000000</v>
      </c>
      <c r="O88" s="1" t="s">
        <v>0</v>
      </c>
    </row>
    <row r="89" spans="1:15" ht="17" thickTop="1" thickBot="1">
      <c r="A89" s="10">
        <v>61</v>
      </c>
      <c r="B89" s="26">
        <v>7024906</v>
      </c>
      <c r="C89" s="26" t="s">
        <v>260</v>
      </c>
      <c r="D89" s="11" t="s">
        <v>244</v>
      </c>
      <c r="E89" s="13" t="s">
        <v>261</v>
      </c>
      <c r="F89" s="13" t="s">
        <v>242</v>
      </c>
      <c r="G89" s="26">
        <v>1</v>
      </c>
      <c r="H89" s="14">
        <v>35000000</v>
      </c>
      <c r="I89" s="14">
        <v>35000000</v>
      </c>
      <c r="J89" s="14">
        <v>35000000</v>
      </c>
      <c r="K89" s="26">
        <v>1</v>
      </c>
      <c r="L89" s="26">
        <v>100</v>
      </c>
      <c r="M89" s="15">
        <f t="shared" si="5"/>
        <v>100</v>
      </c>
      <c r="N89" s="6">
        <f t="shared" si="6"/>
        <v>3500000000</v>
      </c>
      <c r="O89" s="1" t="s">
        <v>0</v>
      </c>
    </row>
    <row r="90" spans="1:15" ht="17" thickTop="1" thickBot="1">
      <c r="A90" s="10">
        <v>62</v>
      </c>
      <c r="B90" s="26">
        <v>7024910</v>
      </c>
      <c r="C90" s="26" t="s">
        <v>262</v>
      </c>
      <c r="D90" s="11" t="s">
        <v>263</v>
      </c>
      <c r="E90" s="13" t="s">
        <v>264</v>
      </c>
      <c r="F90" s="13" t="s">
        <v>242</v>
      </c>
      <c r="G90" s="26">
        <v>1</v>
      </c>
      <c r="H90" s="14">
        <v>60000000</v>
      </c>
      <c r="I90" s="14">
        <v>60000000</v>
      </c>
      <c r="J90" s="14">
        <v>60000000</v>
      </c>
      <c r="K90" s="26">
        <v>1</v>
      </c>
      <c r="L90" s="26">
        <v>100</v>
      </c>
      <c r="M90" s="15">
        <f t="shared" si="5"/>
        <v>100</v>
      </c>
      <c r="N90" s="6">
        <f t="shared" si="6"/>
        <v>6000000000</v>
      </c>
      <c r="O90" s="1" t="s">
        <v>0</v>
      </c>
    </row>
    <row r="91" spans="1:15" ht="17" thickTop="1" thickBot="1">
      <c r="A91" s="10">
        <v>63</v>
      </c>
      <c r="B91" s="26">
        <v>6911688</v>
      </c>
      <c r="C91" s="26" t="s">
        <v>265</v>
      </c>
      <c r="D91" s="11" t="s">
        <v>266</v>
      </c>
      <c r="E91" s="13" t="s">
        <v>267</v>
      </c>
      <c r="F91" s="13" t="s">
        <v>242</v>
      </c>
      <c r="G91" s="26">
        <v>1</v>
      </c>
      <c r="H91" s="14">
        <v>27945000</v>
      </c>
      <c r="I91" s="14">
        <v>27945000</v>
      </c>
      <c r="J91" s="14">
        <v>27945000</v>
      </c>
      <c r="K91" s="26">
        <v>1</v>
      </c>
      <c r="L91" s="26">
        <v>100</v>
      </c>
      <c r="M91" s="15">
        <f t="shared" si="5"/>
        <v>100</v>
      </c>
      <c r="N91" s="6">
        <f t="shared" si="6"/>
        <v>2794500000</v>
      </c>
      <c r="O91" s="1" t="s">
        <v>0</v>
      </c>
    </row>
    <row r="92" spans="1:15" ht="17" thickTop="1" thickBot="1">
      <c r="A92" s="10"/>
      <c r="B92" s="11"/>
      <c r="C92" s="11"/>
      <c r="D92" s="12"/>
      <c r="E92" s="16"/>
      <c r="F92" s="13"/>
      <c r="G92" s="52">
        <f>SUM(G82:G91)</f>
        <v>10</v>
      </c>
      <c r="H92" s="52">
        <f>SUM(H82:H91)</f>
        <v>330505000</v>
      </c>
      <c r="I92" s="52">
        <f>SUM(I82:I91)</f>
        <v>330505000</v>
      </c>
      <c r="J92" s="52">
        <f>SUM(J82:J91)</f>
        <v>330505000</v>
      </c>
      <c r="K92" s="52">
        <f>SUM(K82:K91)</f>
        <v>10</v>
      </c>
      <c r="L92" s="28">
        <f>+N92/H92</f>
        <v>100</v>
      </c>
      <c r="M92" s="21">
        <f t="shared" si="5"/>
        <v>100</v>
      </c>
      <c r="N92" s="29">
        <f>SUM(N82:N91)</f>
        <v>33050500000</v>
      </c>
      <c r="O92" s="1" t="s">
        <v>0</v>
      </c>
    </row>
    <row r="93" spans="1:15" ht="17" thickTop="1" thickBot="1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1"/>
      <c r="N93" s="22"/>
      <c r="O93" s="1" t="s">
        <v>0</v>
      </c>
    </row>
    <row r="94" spans="1:15" ht="17" thickTop="1" thickBot="1">
      <c r="A94" s="10">
        <v>64</v>
      </c>
      <c r="B94" s="26">
        <v>5948051</v>
      </c>
      <c r="C94" s="26" t="s">
        <v>268</v>
      </c>
      <c r="D94" s="11" t="s">
        <v>269</v>
      </c>
      <c r="E94" s="13" t="s">
        <v>270</v>
      </c>
      <c r="F94" s="13" t="s">
        <v>88</v>
      </c>
      <c r="G94" s="26">
        <v>1</v>
      </c>
      <c r="H94" s="14">
        <v>4000000</v>
      </c>
      <c r="I94" s="14">
        <v>4000000</v>
      </c>
      <c r="J94" s="14">
        <v>4000000</v>
      </c>
      <c r="K94" s="25">
        <v>1</v>
      </c>
      <c r="L94" s="11">
        <v>100</v>
      </c>
      <c r="M94" s="15">
        <f>+J94/H94*100</f>
        <v>100</v>
      </c>
      <c r="N94" s="6">
        <f>+L94*H94</f>
        <v>400000000</v>
      </c>
      <c r="O94" s="1" t="s">
        <v>0</v>
      </c>
    </row>
    <row r="95" spans="1:15" ht="17" thickTop="1" thickBot="1">
      <c r="A95" s="10">
        <v>65</v>
      </c>
      <c r="B95" s="11">
        <v>5948053</v>
      </c>
      <c r="C95" s="11" t="s">
        <v>271</v>
      </c>
      <c r="D95" s="11" t="s">
        <v>272</v>
      </c>
      <c r="E95" s="13" t="s">
        <v>273</v>
      </c>
      <c r="F95" s="13" t="s">
        <v>274</v>
      </c>
      <c r="G95" s="25">
        <v>1</v>
      </c>
      <c r="H95" s="14">
        <v>16000000</v>
      </c>
      <c r="I95" s="14">
        <v>15484016</v>
      </c>
      <c r="J95" s="14">
        <v>15484016</v>
      </c>
      <c r="K95" s="25">
        <v>1</v>
      </c>
      <c r="L95" s="11">
        <v>100</v>
      </c>
      <c r="M95" s="15">
        <f>+J95/H95*100</f>
        <v>96.775100000000009</v>
      </c>
      <c r="N95" s="6">
        <f>+L95*H95</f>
        <v>1600000000</v>
      </c>
      <c r="O95" s="1" t="s">
        <v>0</v>
      </c>
    </row>
    <row r="96" spans="1:15" ht="17" thickTop="1" thickBot="1">
      <c r="A96" s="10">
        <v>66</v>
      </c>
      <c r="B96" s="11">
        <v>6739001</v>
      </c>
      <c r="C96" s="11" t="s">
        <v>275</v>
      </c>
      <c r="D96" s="11" t="s">
        <v>276</v>
      </c>
      <c r="E96" s="13" t="s">
        <v>277</v>
      </c>
      <c r="F96" s="13" t="s">
        <v>278</v>
      </c>
      <c r="G96" s="25">
        <v>1</v>
      </c>
      <c r="H96" s="14">
        <v>21000000</v>
      </c>
      <c r="I96" s="14">
        <v>20807707</v>
      </c>
      <c r="J96" s="14">
        <v>20807707</v>
      </c>
      <c r="K96" s="25">
        <v>1</v>
      </c>
      <c r="L96" s="11">
        <v>100</v>
      </c>
      <c r="M96" s="15">
        <f>+J96/H96*100</f>
        <v>99.084319047619047</v>
      </c>
      <c r="N96" s="6">
        <f>+L96*H96</f>
        <v>2100000000</v>
      </c>
      <c r="O96" s="1" t="s">
        <v>0</v>
      </c>
    </row>
    <row r="97" spans="1:15" ht="17" thickTop="1" thickBot="1">
      <c r="A97" s="10"/>
      <c r="B97" s="11"/>
      <c r="C97" s="11"/>
      <c r="D97" s="11"/>
      <c r="E97" s="16" t="s">
        <v>279</v>
      </c>
      <c r="F97" s="13"/>
      <c r="G97" s="52">
        <f>SUM(G94:G96)</f>
        <v>3</v>
      </c>
      <c r="H97" s="53">
        <f>SUM(H94:H96)</f>
        <v>41000000</v>
      </c>
      <c r="I97" s="53">
        <f>SUM(I94:I96)</f>
        <v>40291723</v>
      </c>
      <c r="J97" s="53">
        <f>SUM(J94:J96)</f>
        <v>40291723</v>
      </c>
      <c r="K97" s="52">
        <f>SUM(K94:K96)</f>
        <v>3</v>
      </c>
      <c r="L97" s="28">
        <f>+N97/H97</f>
        <v>100</v>
      </c>
      <c r="M97" s="21">
        <f>+J97/H97*100</f>
        <v>98.272495121951223</v>
      </c>
      <c r="N97" s="29">
        <f>SUM(N94:N96)</f>
        <v>4100000000</v>
      </c>
      <c r="O97" s="1" t="s">
        <v>0</v>
      </c>
    </row>
    <row r="98" spans="1:15" ht="17" thickTop="1" thickBot="1">
      <c r="A98" s="59" t="s">
        <v>280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1"/>
      <c r="N98" s="22"/>
      <c r="O98" s="1" t="s">
        <v>0</v>
      </c>
    </row>
    <row r="99" spans="1:15" ht="17" thickTop="1" thickBot="1">
      <c r="A99" s="10">
        <v>67</v>
      </c>
      <c r="B99" s="26">
        <v>7130256</v>
      </c>
      <c r="C99" s="11" t="s">
        <v>281</v>
      </c>
      <c r="D99" s="11" t="s">
        <v>282</v>
      </c>
      <c r="E99" s="13" t="s">
        <v>283</v>
      </c>
      <c r="F99" s="13" t="s">
        <v>284</v>
      </c>
      <c r="G99" s="25">
        <v>1</v>
      </c>
      <c r="H99" s="14">
        <v>25000000</v>
      </c>
      <c r="I99" s="14">
        <v>23594662</v>
      </c>
      <c r="J99" s="14">
        <v>23594662</v>
      </c>
      <c r="K99" s="26">
        <v>1</v>
      </c>
      <c r="L99" s="26">
        <v>100</v>
      </c>
      <c r="M99" s="15">
        <f t="shared" ref="M99:M104" si="7">+J99/H99*100</f>
        <v>94.378647999999998</v>
      </c>
      <c r="N99" s="6">
        <f>+L99*H99</f>
        <v>2500000000</v>
      </c>
      <c r="O99" s="1" t="s">
        <v>0</v>
      </c>
    </row>
    <row r="100" spans="1:15" ht="17" thickTop="1" thickBot="1">
      <c r="A100" s="10">
        <v>68</v>
      </c>
      <c r="B100" s="11">
        <v>7130259</v>
      </c>
      <c r="C100" s="11" t="s">
        <v>285</v>
      </c>
      <c r="D100" s="11" t="s">
        <v>286</v>
      </c>
      <c r="E100" s="13" t="s">
        <v>287</v>
      </c>
      <c r="F100" s="13" t="s">
        <v>288</v>
      </c>
      <c r="G100" s="25">
        <v>1</v>
      </c>
      <c r="H100" s="14">
        <v>20000000</v>
      </c>
      <c r="I100" s="14">
        <v>18337906</v>
      </c>
      <c r="J100" s="14">
        <v>18337906</v>
      </c>
      <c r="K100" s="11">
        <v>1</v>
      </c>
      <c r="L100" s="11">
        <v>100</v>
      </c>
      <c r="M100" s="15">
        <f t="shared" si="7"/>
        <v>91.689529999999991</v>
      </c>
      <c r="N100" s="6">
        <f>+L100*H100</f>
        <v>2000000000</v>
      </c>
      <c r="O100" s="1" t="s">
        <v>0</v>
      </c>
    </row>
    <row r="101" spans="1:15" ht="17" thickTop="1" thickBot="1">
      <c r="A101" s="10">
        <v>69</v>
      </c>
      <c r="B101" s="11">
        <v>7130260</v>
      </c>
      <c r="C101" s="11" t="s">
        <v>289</v>
      </c>
      <c r="D101" s="11" t="s">
        <v>290</v>
      </c>
      <c r="E101" s="13" t="s">
        <v>291</v>
      </c>
      <c r="F101" s="13" t="s">
        <v>292</v>
      </c>
      <c r="G101" s="25">
        <v>1</v>
      </c>
      <c r="H101" s="14">
        <v>20000000</v>
      </c>
      <c r="I101" s="14">
        <v>19501350</v>
      </c>
      <c r="J101" s="14">
        <v>19501350</v>
      </c>
      <c r="K101" s="25">
        <v>1</v>
      </c>
      <c r="L101" s="11">
        <v>100</v>
      </c>
      <c r="M101" s="15">
        <f t="shared" si="7"/>
        <v>97.506749999999997</v>
      </c>
      <c r="N101" s="6">
        <f>+L101*H101</f>
        <v>2000000000</v>
      </c>
      <c r="O101" s="1" t="s">
        <v>0</v>
      </c>
    </row>
    <row r="102" spans="1:15" ht="17" thickTop="1" thickBot="1">
      <c r="A102" s="10">
        <v>70</v>
      </c>
      <c r="B102" s="26">
        <v>7130251</v>
      </c>
      <c r="C102" s="11" t="s">
        <v>293</v>
      </c>
      <c r="D102" s="11" t="s">
        <v>294</v>
      </c>
      <c r="E102" s="13" t="s">
        <v>295</v>
      </c>
      <c r="F102" s="13" t="s">
        <v>296</v>
      </c>
      <c r="G102" s="25">
        <v>1</v>
      </c>
      <c r="H102" s="14">
        <v>25000000</v>
      </c>
      <c r="I102" s="14">
        <v>21601184</v>
      </c>
      <c r="J102" s="14">
        <v>15761965</v>
      </c>
      <c r="K102" s="26">
        <v>1</v>
      </c>
      <c r="L102" s="26">
        <v>75</v>
      </c>
      <c r="M102" s="15">
        <f t="shared" si="7"/>
        <v>63.04786</v>
      </c>
      <c r="N102" s="6">
        <f>+L102*H102</f>
        <v>1875000000</v>
      </c>
      <c r="O102" s="1" t="s">
        <v>0</v>
      </c>
    </row>
    <row r="103" spans="1:15" ht="17" thickTop="1" thickBot="1">
      <c r="A103" s="10">
        <v>71</v>
      </c>
      <c r="B103" s="11">
        <v>7130263</v>
      </c>
      <c r="C103" s="11" t="s">
        <v>297</v>
      </c>
      <c r="D103" s="11" t="s">
        <v>298</v>
      </c>
      <c r="E103" s="13" t="s">
        <v>299</v>
      </c>
      <c r="F103" s="13" t="s">
        <v>292</v>
      </c>
      <c r="G103" s="11">
        <v>1</v>
      </c>
      <c r="H103" s="14">
        <v>5500000</v>
      </c>
      <c r="I103" s="14">
        <v>5050000</v>
      </c>
      <c r="J103" s="14">
        <v>5050000</v>
      </c>
      <c r="K103" s="11">
        <v>1</v>
      </c>
      <c r="L103" s="11">
        <v>100</v>
      </c>
      <c r="M103" s="15">
        <f t="shared" si="7"/>
        <v>91.818181818181827</v>
      </c>
      <c r="N103" s="6">
        <f>+L103*H103</f>
        <v>550000000</v>
      </c>
      <c r="O103" s="1" t="s">
        <v>0</v>
      </c>
    </row>
    <row r="104" spans="1:15" ht="17" thickTop="1" thickBot="1">
      <c r="A104" s="10"/>
      <c r="B104" s="11"/>
      <c r="C104" s="11"/>
      <c r="D104" s="11"/>
      <c r="E104" s="16" t="s">
        <v>300</v>
      </c>
      <c r="F104" s="13"/>
      <c r="G104" s="52">
        <f>SUM(G99:G103)</f>
        <v>5</v>
      </c>
      <c r="H104" s="53">
        <f>SUM(H99:H103)</f>
        <v>95500000</v>
      </c>
      <c r="I104" s="53">
        <f>SUM(I99:I103)</f>
        <v>88085102</v>
      </c>
      <c r="J104" s="53">
        <f>SUM(J99:J103)</f>
        <v>82245883</v>
      </c>
      <c r="K104" s="52">
        <f>SUM(K99:K103)</f>
        <v>5</v>
      </c>
      <c r="L104" s="28">
        <f>+N104/H104</f>
        <v>93.455497382198956</v>
      </c>
      <c r="M104" s="21">
        <f t="shared" si="7"/>
        <v>86.121343455497382</v>
      </c>
      <c r="N104" s="29">
        <f>SUM(N99:N103)</f>
        <v>8925000000</v>
      </c>
      <c r="O104" s="1" t="s">
        <v>0</v>
      </c>
    </row>
    <row r="105" spans="1:15" ht="17" thickTop="1" thickBot="1">
      <c r="A105" s="59" t="s">
        <v>301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1"/>
      <c r="N105" s="29"/>
      <c r="O105" s="1" t="s">
        <v>0</v>
      </c>
    </row>
    <row r="106" spans="1:15" ht="17" thickTop="1" thickBot="1">
      <c r="A106" s="10">
        <v>72</v>
      </c>
      <c r="B106" s="11">
        <v>7097676</v>
      </c>
      <c r="C106" s="11" t="s">
        <v>302</v>
      </c>
      <c r="D106" s="11" t="s">
        <v>303</v>
      </c>
      <c r="E106" s="13" t="s">
        <v>304</v>
      </c>
      <c r="F106" s="13" t="s">
        <v>305</v>
      </c>
      <c r="G106" s="52">
        <v>1</v>
      </c>
      <c r="H106" s="14">
        <v>29000000</v>
      </c>
      <c r="I106" s="14">
        <v>28998000</v>
      </c>
      <c r="J106" s="14">
        <v>28995000</v>
      </c>
      <c r="K106" s="25">
        <v>1</v>
      </c>
      <c r="L106" s="11">
        <v>100</v>
      </c>
      <c r="M106" s="15">
        <f>+J106/H106*100</f>
        <v>99.982758620689665</v>
      </c>
      <c r="N106" s="6">
        <f>+L106*H106</f>
        <v>2900000000</v>
      </c>
      <c r="O106" s="1" t="s">
        <v>0</v>
      </c>
    </row>
    <row r="107" spans="1:15" ht="17" thickTop="1" thickBot="1">
      <c r="A107" s="10"/>
      <c r="B107" s="11"/>
      <c r="C107" s="11"/>
      <c r="D107" s="11"/>
      <c r="E107" s="16" t="s">
        <v>306</v>
      </c>
      <c r="F107" s="13"/>
      <c r="G107" s="52">
        <f>SUM(G106)</f>
        <v>1</v>
      </c>
      <c r="H107" s="53">
        <f>SUM(H106)</f>
        <v>29000000</v>
      </c>
      <c r="I107" s="53">
        <f>SUM(I106)</f>
        <v>28998000</v>
      </c>
      <c r="J107" s="53">
        <f>SUM(J106)</f>
        <v>28995000</v>
      </c>
      <c r="K107" s="52">
        <f>SUM(K106)</f>
        <v>1</v>
      </c>
      <c r="L107" s="27">
        <f>+N107/H107</f>
        <v>100</v>
      </c>
      <c r="M107" s="21">
        <f>+J107/H107*100</f>
        <v>99.982758620689665</v>
      </c>
      <c r="N107" s="29">
        <f>SUM(N106)</f>
        <v>2900000000</v>
      </c>
      <c r="O107" s="1" t="s">
        <v>0</v>
      </c>
    </row>
    <row r="108" spans="1:15" ht="17" thickTop="1" thickBot="1">
      <c r="A108" s="59" t="s">
        <v>307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1"/>
      <c r="N108" s="29"/>
      <c r="O108" s="1" t="s">
        <v>0</v>
      </c>
    </row>
    <row r="109" spans="1:15" ht="17" thickTop="1" thickBot="1">
      <c r="A109" s="10">
        <v>73</v>
      </c>
      <c r="B109" s="11">
        <v>7170477</v>
      </c>
      <c r="C109" s="11" t="s">
        <v>308</v>
      </c>
      <c r="D109" s="11" t="s">
        <v>309</v>
      </c>
      <c r="E109" s="13" t="s">
        <v>310</v>
      </c>
      <c r="F109" s="13" t="s">
        <v>311</v>
      </c>
      <c r="G109" s="52">
        <v>1</v>
      </c>
      <c r="H109" s="14">
        <v>100000000</v>
      </c>
      <c r="I109" s="14">
        <v>100000000</v>
      </c>
      <c r="J109" s="14">
        <v>100000000</v>
      </c>
      <c r="K109" s="25">
        <v>1</v>
      </c>
      <c r="L109" s="11">
        <v>100</v>
      </c>
      <c r="M109" s="15">
        <f>+J109/H109*100</f>
        <v>100</v>
      </c>
      <c r="N109" s="6">
        <f>+L109*H109</f>
        <v>10000000000</v>
      </c>
      <c r="O109" s="1" t="s">
        <v>0</v>
      </c>
    </row>
    <row r="110" spans="1:15" ht="17" thickTop="1" thickBot="1">
      <c r="A110" s="10"/>
      <c r="B110" s="11"/>
      <c r="C110" s="11"/>
      <c r="D110" s="11"/>
      <c r="E110" s="16"/>
      <c r="F110" s="13"/>
      <c r="G110" s="52">
        <f>SUM(G109)</f>
        <v>1</v>
      </c>
      <c r="H110" s="53">
        <f>SUM(H109)</f>
        <v>100000000</v>
      </c>
      <c r="I110" s="52">
        <f>SUM(I109)</f>
        <v>100000000</v>
      </c>
      <c r="J110" s="52">
        <f>SUM(J109)</f>
        <v>100000000</v>
      </c>
      <c r="K110" s="52">
        <f>SUM(K109)</f>
        <v>1</v>
      </c>
      <c r="L110" s="27">
        <f>+N110/H110</f>
        <v>100</v>
      </c>
      <c r="M110" s="21">
        <f>+J110/H110*100</f>
        <v>100</v>
      </c>
      <c r="N110" s="29">
        <f>SUM(N109)</f>
        <v>10000000000</v>
      </c>
      <c r="O110" s="1" t="s">
        <v>0</v>
      </c>
    </row>
    <row r="111" spans="1:15" ht="17" thickTop="1" thickBot="1">
      <c r="A111" s="62" t="s">
        <v>312</v>
      </c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4"/>
      <c r="N111" s="6"/>
      <c r="O111" s="1" t="s">
        <v>0</v>
      </c>
    </row>
    <row r="112" spans="1:15" ht="17" thickTop="1" thickBot="1">
      <c r="A112" s="33">
        <v>74</v>
      </c>
      <c r="B112" s="34">
        <v>7013701</v>
      </c>
      <c r="C112" s="34" t="s">
        <v>313</v>
      </c>
      <c r="D112" s="34" t="s">
        <v>314</v>
      </c>
      <c r="E112" s="36" t="s">
        <v>315</v>
      </c>
      <c r="F112" s="36" t="s">
        <v>39</v>
      </c>
      <c r="G112" s="34">
        <v>1</v>
      </c>
      <c r="H112" s="37">
        <v>40000000</v>
      </c>
      <c r="I112" s="37">
        <v>40000000</v>
      </c>
      <c r="J112" s="37">
        <v>40000000</v>
      </c>
      <c r="K112" s="41">
        <v>1</v>
      </c>
      <c r="L112" s="34">
        <v>100</v>
      </c>
      <c r="M112" s="38">
        <f>+J112*100/H112</f>
        <v>100</v>
      </c>
      <c r="N112" s="6">
        <f t="shared" ref="N112:N118" si="8">+L112*H112</f>
        <v>4000000000</v>
      </c>
      <c r="O112" s="1" t="s">
        <v>0</v>
      </c>
    </row>
    <row r="113" spans="1:15" ht="17" thickTop="1" thickBot="1">
      <c r="A113" s="33">
        <v>75</v>
      </c>
      <c r="B113" s="34">
        <v>7131342</v>
      </c>
      <c r="C113" s="34" t="s">
        <v>316</v>
      </c>
      <c r="D113" s="34" t="s">
        <v>317</v>
      </c>
      <c r="E113" s="36" t="s">
        <v>318</v>
      </c>
      <c r="F113" s="36" t="s">
        <v>319</v>
      </c>
      <c r="G113" s="34">
        <v>1</v>
      </c>
      <c r="H113" s="37">
        <v>15000000</v>
      </c>
      <c r="I113" s="37">
        <v>13679619</v>
      </c>
      <c r="J113" s="37">
        <v>13679619</v>
      </c>
      <c r="K113" s="34">
        <v>1</v>
      </c>
      <c r="L113" s="34">
        <v>91.2</v>
      </c>
      <c r="M113" s="38">
        <f t="shared" ref="M113:M119" si="9">+J113/H113*100</f>
        <v>91.197459999999992</v>
      </c>
      <c r="N113" s="6">
        <f t="shared" si="8"/>
        <v>1368000000</v>
      </c>
      <c r="O113" s="1" t="s">
        <v>0</v>
      </c>
    </row>
    <row r="114" spans="1:15" ht="17" thickTop="1" thickBot="1">
      <c r="A114" s="33">
        <v>76</v>
      </c>
      <c r="B114" s="34">
        <v>7062548</v>
      </c>
      <c r="C114" s="34" t="s">
        <v>320</v>
      </c>
      <c r="D114" s="34" t="s">
        <v>321</v>
      </c>
      <c r="E114" s="36" t="s">
        <v>322</v>
      </c>
      <c r="F114" s="36" t="s">
        <v>121</v>
      </c>
      <c r="G114" s="34">
        <v>1</v>
      </c>
      <c r="H114" s="37">
        <v>10000000</v>
      </c>
      <c r="I114" s="37">
        <v>9500000</v>
      </c>
      <c r="J114" s="37">
        <v>9500000</v>
      </c>
      <c r="K114" s="39">
        <v>1</v>
      </c>
      <c r="L114" s="65">
        <v>100</v>
      </c>
      <c r="M114" s="38">
        <f t="shared" si="9"/>
        <v>95</v>
      </c>
      <c r="N114" s="6">
        <f t="shared" si="8"/>
        <v>1000000000</v>
      </c>
      <c r="O114" s="1" t="s">
        <v>0</v>
      </c>
    </row>
    <row r="115" spans="1:15" ht="17" thickTop="1" thickBot="1">
      <c r="A115" s="33">
        <v>77</v>
      </c>
      <c r="B115" s="34">
        <v>7131336</v>
      </c>
      <c r="C115" s="34" t="s">
        <v>323</v>
      </c>
      <c r="D115" s="34">
        <v>45164812221</v>
      </c>
      <c r="E115" s="36" t="s">
        <v>324</v>
      </c>
      <c r="F115" s="36" t="s">
        <v>325</v>
      </c>
      <c r="G115" s="34">
        <v>1</v>
      </c>
      <c r="H115" s="37">
        <v>50000000</v>
      </c>
      <c r="I115" s="37">
        <v>44333732</v>
      </c>
      <c r="J115" s="37">
        <v>44333732</v>
      </c>
      <c r="K115" s="41">
        <v>1</v>
      </c>
      <c r="L115" s="65">
        <v>99</v>
      </c>
      <c r="M115" s="38">
        <f t="shared" si="9"/>
        <v>88.667463999999995</v>
      </c>
      <c r="N115" s="6">
        <f t="shared" si="8"/>
        <v>4950000000</v>
      </c>
      <c r="O115" s="1" t="s">
        <v>0</v>
      </c>
    </row>
    <row r="116" spans="1:15" ht="17" thickTop="1" thickBot="1">
      <c r="A116" s="33">
        <v>78</v>
      </c>
      <c r="B116" s="34">
        <v>7013679</v>
      </c>
      <c r="C116" s="34" t="s">
        <v>326</v>
      </c>
      <c r="D116" s="35" t="s">
        <v>327</v>
      </c>
      <c r="E116" s="36" t="s">
        <v>328</v>
      </c>
      <c r="F116" s="36" t="s">
        <v>329</v>
      </c>
      <c r="G116" s="34">
        <v>1</v>
      </c>
      <c r="H116" s="37">
        <v>60000000</v>
      </c>
      <c r="I116" s="37">
        <v>52350000</v>
      </c>
      <c r="J116" s="37">
        <v>52350000</v>
      </c>
      <c r="K116" s="34">
        <v>1</v>
      </c>
      <c r="L116" s="34">
        <v>100</v>
      </c>
      <c r="M116" s="38">
        <f t="shared" si="9"/>
        <v>87.25</v>
      </c>
      <c r="N116" s="6">
        <f t="shared" si="8"/>
        <v>6000000000</v>
      </c>
      <c r="O116" s="1" t="s">
        <v>0</v>
      </c>
    </row>
    <row r="117" spans="1:15" ht="17" thickTop="1" thickBot="1">
      <c r="A117" s="33">
        <v>79</v>
      </c>
      <c r="B117" s="34">
        <v>6954566</v>
      </c>
      <c r="C117" s="34" t="s">
        <v>330</v>
      </c>
      <c r="D117" s="34" t="s">
        <v>331</v>
      </c>
      <c r="E117" s="36" t="s">
        <v>332</v>
      </c>
      <c r="F117" s="36" t="s">
        <v>333</v>
      </c>
      <c r="G117" s="34">
        <v>1</v>
      </c>
      <c r="H117" s="37">
        <v>50000000</v>
      </c>
      <c r="I117" s="37">
        <v>49814528</v>
      </c>
      <c r="J117" s="37">
        <v>49814528</v>
      </c>
      <c r="K117" s="34">
        <v>1</v>
      </c>
      <c r="L117" s="34">
        <v>100</v>
      </c>
      <c r="M117" s="38">
        <f t="shared" si="9"/>
        <v>99.629056000000006</v>
      </c>
      <c r="N117" s="6">
        <f t="shared" si="8"/>
        <v>5000000000</v>
      </c>
      <c r="O117" s="1" t="s">
        <v>0</v>
      </c>
    </row>
    <row r="118" spans="1:15" ht="17" thickTop="1" thickBot="1">
      <c r="A118" s="33">
        <v>80</v>
      </c>
      <c r="B118" s="34">
        <v>6954572</v>
      </c>
      <c r="C118" s="34" t="s">
        <v>334</v>
      </c>
      <c r="D118" s="34" t="s">
        <v>335</v>
      </c>
      <c r="E118" s="36" t="s">
        <v>336</v>
      </c>
      <c r="F118" s="36" t="s">
        <v>337</v>
      </c>
      <c r="G118" s="39">
        <v>1</v>
      </c>
      <c r="H118" s="37">
        <v>20000000</v>
      </c>
      <c r="I118" s="37">
        <v>20000000</v>
      </c>
      <c r="J118" s="37">
        <v>20000000</v>
      </c>
      <c r="K118" s="34">
        <v>1</v>
      </c>
      <c r="L118" s="34">
        <v>100</v>
      </c>
      <c r="M118" s="38">
        <f t="shared" si="9"/>
        <v>100</v>
      </c>
      <c r="N118" s="6">
        <f t="shared" si="8"/>
        <v>2000000000</v>
      </c>
      <c r="O118" s="1" t="s">
        <v>0</v>
      </c>
    </row>
    <row r="119" spans="1:15" ht="17" thickTop="1" thickBot="1">
      <c r="A119" s="33"/>
      <c r="B119" s="34"/>
      <c r="C119" s="34"/>
      <c r="D119" s="34"/>
      <c r="E119" s="42" t="s">
        <v>338</v>
      </c>
      <c r="F119" s="36"/>
      <c r="G119" s="55">
        <f>SUM(G112:G118)</f>
        <v>7</v>
      </c>
      <c r="H119" s="56">
        <f>SUM(H112:H118)</f>
        <v>245000000</v>
      </c>
      <c r="I119" s="56">
        <f>SUM(I112:I118)</f>
        <v>229677879</v>
      </c>
      <c r="J119" s="56">
        <f>SUM(J112:J118)</f>
        <v>229677879</v>
      </c>
      <c r="K119" s="55">
        <f>SUM(K112:K118)</f>
        <v>7</v>
      </c>
      <c r="L119" s="57">
        <f>+N119/H119</f>
        <v>99.257142857142853</v>
      </c>
      <c r="M119" s="46">
        <f t="shared" si="9"/>
        <v>93.746073061224493</v>
      </c>
      <c r="N119" s="29">
        <f>SUM(N112:N118)</f>
        <v>24318000000</v>
      </c>
      <c r="O119" s="1" t="s">
        <v>0</v>
      </c>
    </row>
    <row r="120" spans="1:15" ht="17" thickTop="1" thickBot="1">
      <c r="A120" s="59" t="s">
        <v>339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1"/>
      <c r="N120" s="6"/>
      <c r="O120" s="1" t="s">
        <v>0</v>
      </c>
    </row>
    <row r="121" spans="1:15" ht="17" thickTop="1" thickBot="1">
      <c r="A121" s="10">
        <v>81</v>
      </c>
      <c r="B121" s="11">
        <v>7045233</v>
      </c>
      <c r="C121" s="11" t="s">
        <v>340</v>
      </c>
      <c r="D121" s="11" t="s">
        <v>341</v>
      </c>
      <c r="E121" s="13" t="s">
        <v>342</v>
      </c>
      <c r="F121" s="13" t="s">
        <v>343</v>
      </c>
      <c r="G121" s="25">
        <v>1</v>
      </c>
      <c r="H121" s="14">
        <v>15000000</v>
      </c>
      <c r="I121" s="14">
        <v>13625001</v>
      </c>
      <c r="J121" s="14">
        <v>13625001</v>
      </c>
      <c r="K121" s="11">
        <v>1</v>
      </c>
      <c r="L121" s="11">
        <v>100</v>
      </c>
      <c r="M121" s="15">
        <f>+J121/H121*100</f>
        <v>90.833339999999993</v>
      </c>
      <c r="N121" s="6">
        <f>+L121*H121</f>
        <v>1500000000</v>
      </c>
      <c r="O121" s="1" t="s">
        <v>0</v>
      </c>
    </row>
    <row r="122" spans="1:15" ht="17" thickTop="1" thickBot="1">
      <c r="A122" s="10"/>
      <c r="B122" s="11"/>
      <c r="C122" s="11"/>
      <c r="D122" s="11"/>
      <c r="E122" s="16" t="s">
        <v>344</v>
      </c>
      <c r="F122" s="13"/>
      <c r="G122" s="52">
        <f>SUM(G121)</f>
        <v>1</v>
      </c>
      <c r="H122" s="53">
        <f>SUM(H121)</f>
        <v>15000000</v>
      </c>
      <c r="I122" s="53">
        <f>SUM(I121)</f>
        <v>13625001</v>
      </c>
      <c r="J122" s="53">
        <f>SUM(J121)</f>
        <v>13625001</v>
      </c>
      <c r="K122" s="52">
        <f>SUM(K121)</f>
        <v>1</v>
      </c>
      <c r="L122" s="27">
        <f>+N122/H122</f>
        <v>100</v>
      </c>
      <c r="M122" s="21">
        <f>+J122/H122*100</f>
        <v>90.833339999999993</v>
      </c>
      <c r="N122" s="29">
        <f>SUM(N121)</f>
        <v>1500000000</v>
      </c>
      <c r="O122" s="1" t="s">
        <v>0</v>
      </c>
    </row>
    <row r="123" spans="1:15" ht="17" thickTop="1" thickBot="1">
      <c r="A123" s="59" t="s">
        <v>345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1"/>
      <c r="N123" s="6"/>
      <c r="O123" s="1" t="s">
        <v>0</v>
      </c>
    </row>
    <row r="124" spans="1:15" ht="17" thickTop="1" thickBot="1">
      <c r="A124" s="10">
        <v>82</v>
      </c>
      <c r="B124" s="11">
        <v>6911702</v>
      </c>
      <c r="C124" s="11" t="s">
        <v>346</v>
      </c>
      <c r="D124" s="11" t="s">
        <v>347</v>
      </c>
      <c r="E124" s="13" t="s">
        <v>348</v>
      </c>
      <c r="F124" s="13" t="s">
        <v>349</v>
      </c>
      <c r="G124" s="25">
        <v>1</v>
      </c>
      <c r="H124" s="14">
        <v>2000000</v>
      </c>
      <c r="I124" s="14">
        <v>2000000</v>
      </c>
      <c r="J124" s="14">
        <v>2000000</v>
      </c>
      <c r="K124" s="11">
        <v>1</v>
      </c>
      <c r="L124" s="11">
        <v>100</v>
      </c>
      <c r="M124" s="15">
        <f>+J124/H124*100</f>
        <v>100</v>
      </c>
      <c r="N124" s="6">
        <f>+L124*H124</f>
        <v>200000000</v>
      </c>
      <c r="O124" s="1" t="s">
        <v>0</v>
      </c>
    </row>
    <row r="125" spans="1:15" ht="17" thickTop="1" thickBot="1">
      <c r="A125" s="10"/>
      <c r="B125" s="11"/>
      <c r="C125" s="11"/>
      <c r="D125" s="11"/>
      <c r="E125" s="16" t="s">
        <v>350</v>
      </c>
      <c r="F125" s="13"/>
      <c r="G125" s="52">
        <f>SUM(G124)</f>
        <v>1</v>
      </c>
      <c r="H125" s="53">
        <f>SUM(H124)</f>
        <v>2000000</v>
      </c>
      <c r="I125" s="53">
        <f>SUM(I124)</f>
        <v>2000000</v>
      </c>
      <c r="J125" s="53">
        <f>SUM(J124)</f>
        <v>2000000</v>
      </c>
      <c r="K125" s="52">
        <f>SUM(K124)</f>
        <v>1</v>
      </c>
      <c r="L125" s="28">
        <f>+N125/H125</f>
        <v>100</v>
      </c>
      <c r="M125" s="21">
        <f>+J125/H125*100</f>
        <v>100</v>
      </c>
      <c r="N125" s="29">
        <f>SUM(N124)</f>
        <v>200000000</v>
      </c>
      <c r="O125" s="1" t="s">
        <v>0</v>
      </c>
    </row>
    <row r="126" spans="1:15" ht="17" thickTop="1" thickBot="1">
      <c r="A126" s="59" t="s">
        <v>351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1"/>
      <c r="N126" s="6"/>
      <c r="O126" s="1" t="s">
        <v>0</v>
      </c>
    </row>
    <row r="127" spans="1:15" ht="17" thickTop="1" thickBot="1">
      <c r="A127" s="10">
        <v>83</v>
      </c>
      <c r="B127" s="11">
        <v>7078512</v>
      </c>
      <c r="C127" s="11" t="s">
        <v>352</v>
      </c>
      <c r="D127" s="11" t="s">
        <v>353</v>
      </c>
      <c r="E127" s="13" t="s">
        <v>354</v>
      </c>
      <c r="F127" s="13" t="s">
        <v>355</v>
      </c>
      <c r="G127" s="25">
        <v>1</v>
      </c>
      <c r="H127" s="14">
        <v>15000000</v>
      </c>
      <c r="I127" s="14">
        <v>13560514</v>
      </c>
      <c r="J127" s="14">
        <v>13560514</v>
      </c>
      <c r="K127" s="11">
        <v>1</v>
      </c>
      <c r="L127" s="11">
        <v>100</v>
      </c>
      <c r="M127" s="15">
        <f>+J127/H127*100</f>
        <v>90.403426666666661</v>
      </c>
      <c r="N127" s="6">
        <f>+L127*H127</f>
        <v>1500000000</v>
      </c>
      <c r="O127" s="1" t="s">
        <v>0</v>
      </c>
    </row>
    <row r="128" spans="1:15" ht="17" thickTop="1" thickBot="1">
      <c r="A128" s="10">
        <v>84</v>
      </c>
      <c r="B128" s="11">
        <v>7078502</v>
      </c>
      <c r="C128" s="11" t="s">
        <v>356</v>
      </c>
      <c r="D128" s="11" t="s">
        <v>357</v>
      </c>
      <c r="E128" s="13" t="s">
        <v>358</v>
      </c>
      <c r="F128" s="13" t="s">
        <v>359</v>
      </c>
      <c r="G128" s="25">
        <v>1</v>
      </c>
      <c r="H128" s="14">
        <v>2500000</v>
      </c>
      <c r="I128" s="14">
        <v>2500000</v>
      </c>
      <c r="J128" s="14">
        <v>2500000</v>
      </c>
      <c r="K128" s="11">
        <v>1</v>
      </c>
      <c r="L128" s="11">
        <v>100</v>
      </c>
      <c r="M128" s="15">
        <f>+J128/H128*100</f>
        <v>100</v>
      </c>
      <c r="N128" s="6">
        <f>+L128*H128</f>
        <v>250000000</v>
      </c>
      <c r="O128" s="1" t="s">
        <v>0</v>
      </c>
    </row>
    <row r="129" spans="1:16" ht="17" thickTop="1" thickBot="1">
      <c r="A129" s="10">
        <v>85</v>
      </c>
      <c r="B129" s="11">
        <v>7027449</v>
      </c>
      <c r="C129" s="11" t="s">
        <v>360</v>
      </c>
      <c r="D129" s="11" t="s">
        <v>361</v>
      </c>
      <c r="E129" s="13" t="s">
        <v>362</v>
      </c>
      <c r="F129" s="13" t="s">
        <v>105</v>
      </c>
      <c r="G129" s="25">
        <v>1</v>
      </c>
      <c r="H129" s="14">
        <v>7500000</v>
      </c>
      <c r="I129" s="14">
        <v>6750000</v>
      </c>
      <c r="J129" s="14">
        <v>6750000</v>
      </c>
      <c r="K129" s="11">
        <v>1</v>
      </c>
      <c r="L129" s="11">
        <v>100</v>
      </c>
      <c r="M129" s="15">
        <f>+J129/H129*100</f>
        <v>90</v>
      </c>
      <c r="N129" s="6">
        <f>+L129*H129</f>
        <v>750000000</v>
      </c>
      <c r="O129" s="1" t="s">
        <v>0</v>
      </c>
    </row>
    <row r="130" spans="1:16" ht="17" thickTop="1" thickBot="1">
      <c r="A130" s="66"/>
      <c r="B130" s="11"/>
      <c r="C130" s="11"/>
      <c r="D130" s="11"/>
      <c r="E130" s="16" t="s">
        <v>363</v>
      </c>
      <c r="F130" s="13"/>
      <c r="G130" s="52">
        <f>SUM(G127:G129)</f>
        <v>3</v>
      </c>
      <c r="H130" s="53">
        <f>SUM(H127:H129)</f>
        <v>25000000</v>
      </c>
      <c r="I130" s="53">
        <f>SUM(I127:I129)</f>
        <v>22810514</v>
      </c>
      <c r="J130" s="53">
        <f>SUM(J127:J129)</f>
        <v>22810514</v>
      </c>
      <c r="K130" s="52">
        <f>SUM(K127:K129)</f>
        <v>3</v>
      </c>
      <c r="L130" s="27">
        <f>+N130/H130</f>
        <v>100</v>
      </c>
      <c r="M130" s="21">
        <f>+J130/H130*100</f>
        <v>91.242056000000005</v>
      </c>
      <c r="N130" s="29">
        <f>SUM(N127:N129)</f>
        <v>2500000000</v>
      </c>
      <c r="O130" s="1" t="s">
        <v>0</v>
      </c>
    </row>
    <row r="131" spans="1:16" ht="17" thickTop="1" thickBot="1">
      <c r="A131" s="59" t="s">
        <v>364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1"/>
      <c r="N131" s="6"/>
      <c r="O131" s="1" t="s">
        <v>0</v>
      </c>
    </row>
    <row r="132" spans="1:16" ht="17" thickTop="1" thickBot="1">
      <c r="A132" s="10">
        <v>86</v>
      </c>
      <c r="B132" s="11">
        <v>7819354</v>
      </c>
      <c r="C132" s="11" t="s">
        <v>365</v>
      </c>
      <c r="D132" s="11" t="s">
        <v>366</v>
      </c>
      <c r="E132" s="13" t="s">
        <v>367</v>
      </c>
      <c r="F132" s="13" t="s">
        <v>368</v>
      </c>
      <c r="G132" s="25">
        <v>1</v>
      </c>
      <c r="H132" s="14">
        <v>12200000</v>
      </c>
      <c r="I132" s="14">
        <v>12200000</v>
      </c>
      <c r="J132" s="14">
        <v>12200000</v>
      </c>
      <c r="K132" s="11">
        <v>1</v>
      </c>
      <c r="L132" s="11">
        <v>100</v>
      </c>
      <c r="M132" s="15">
        <f>+J132/H132*100</f>
        <v>100</v>
      </c>
      <c r="N132" s="6">
        <f>+L132*H132</f>
        <v>1220000000</v>
      </c>
      <c r="O132" s="1" t="s">
        <v>0</v>
      </c>
    </row>
    <row r="133" spans="1:16" ht="17" thickTop="1" thickBot="1">
      <c r="A133" s="10">
        <v>87</v>
      </c>
      <c r="B133" s="11">
        <v>7078588</v>
      </c>
      <c r="C133" s="11" t="s">
        <v>369</v>
      </c>
      <c r="D133" s="11" t="s">
        <v>370</v>
      </c>
      <c r="E133" s="13" t="s">
        <v>371</v>
      </c>
      <c r="F133" s="13" t="s">
        <v>372</v>
      </c>
      <c r="G133" s="25">
        <v>1</v>
      </c>
      <c r="H133" s="14">
        <v>4500000</v>
      </c>
      <c r="I133" s="14">
        <v>4500000</v>
      </c>
      <c r="J133" s="14">
        <v>4500000</v>
      </c>
      <c r="K133" s="11">
        <v>1</v>
      </c>
      <c r="L133" s="11">
        <v>100</v>
      </c>
      <c r="M133" s="15">
        <f>+J133/H133*100</f>
        <v>100</v>
      </c>
      <c r="N133" s="6">
        <f>+L133*H133</f>
        <v>450000000</v>
      </c>
      <c r="O133" s="1" t="s">
        <v>0</v>
      </c>
    </row>
    <row r="134" spans="1:16" ht="17" thickTop="1" thickBot="1">
      <c r="A134" s="10"/>
      <c r="B134" s="11"/>
      <c r="C134" s="11"/>
      <c r="D134" s="11"/>
      <c r="E134" s="16" t="s">
        <v>373</v>
      </c>
      <c r="F134" s="13"/>
      <c r="G134" s="52">
        <f>SUM(G132:G133)</f>
        <v>2</v>
      </c>
      <c r="H134" s="53">
        <f>SUM(H132:H133)</f>
        <v>16700000</v>
      </c>
      <c r="I134" s="53">
        <f>SUM(I132:I133)</f>
        <v>16700000</v>
      </c>
      <c r="J134" s="53">
        <f>SUM(J132:J133)</f>
        <v>16700000</v>
      </c>
      <c r="K134" s="52">
        <f>SUM(K132:K133)</f>
        <v>2</v>
      </c>
      <c r="L134" s="20">
        <f>+N134/H134</f>
        <v>100</v>
      </c>
      <c r="M134" s="21">
        <f>+J134/H134*100</f>
        <v>100</v>
      </c>
      <c r="N134" s="67">
        <f>SUM(N132:N133)</f>
        <v>1670000000</v>
      </c>
      <c r="O134" s="1" t="s">
        <v>0</v>
      </c>
    </row>
    <row r="135" spans="1:16" ht="17" thickTop="1" thickBot="1">
      <c r="A135" s="59" t="s">
        <v>374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1"/>
      <c r="N135" s="68"/>
      <c r="O135" s="1" t="s">
        <v>0</v>
      </c>
    </row>
    <row r="136" spans="1:16" ht="17" thickTop="1" thickBot="1">
      <c r="A136" s="10">
        <v>88</v>
      </c>
      <c r="B136" s="11">
        <v>6997617</v>
      </c>
      <c r="C136" s="11" t="s">
        <v>375</v>
      </c>
      <c r="D136" s="11" t="s">
        <v>189</v>
      </c>
      <c r="E136" s="13" t="s">
        <v>376</v>
      </c>
      <c r="F136" s="13" t="s">
        <v>377</v>
      </c>
      <c r="G136" s="25">
        <v>1</v>
      </c>
      <c r="H136" s="14">
        <v>9800000</v>
      </c>
      <c r="I136" s="69">
        <v>8824334</v>
      </c>
      <c r="J136" s="69">
        <v>8824334</v>
      </c>
      <c r="K136" s="25">
        <v>1</v>
      </c>
      <c r="L136" s="11">
        <v>100</v>
      </c>
      <c r="M136" s="15">
        <f>+J136/H136*100</f>
        <v>90.044224489795923</v>
      </c>
      <c r="N136" s="70">
        <f>+L136*H136</f>
        <v>980000000</v>
      </c>
      <c r="O136" s="1" t="s">
        <v>0</v>
      </c>
    </row>
    <row r="137" spans="1:16" ht="17" thickTop="1" thickBot="1">
      <c r="A137" s="71">
        <v>89</v>
      </c>
      <c r="B137" s="11">
        <v>6997619</v>
      </c>
      <c r="C137" s="11" t="s">
        <v>378</v>
      </c>
      <c r="D137" s="11" t="s">
        <v>379</v>
      </c>
      <c r="E137" s="13" t="s">
        <v>380</v>
      </c>
      <c r="F137" s="13" t="s">
        <v>55</v>
      </c>
      <c r="G137" s="25">
        <v>1</v>
      </c>
      <c r="H137" s="69">
        <v>9500000</v>
      </c>
      <c r="I137" s="69">
        <v>8200000</v>
      </c>
      <c r="J137" s="69">
        <v>8200000</v>
      </c>
      <c r="K137" s="25">
        <v>1</v>
      </c>
      <c r="L137" s="11">
        <v>100</v>
      </c>
      <c r="M137" s="15">
        <f>+J137/H137*100</f>
        <v>86.31578947368422</v>
      </c>
      <c r="N137" s="70">
        <f>+L137*H137</f>
        <v>950000000</v>
      </c>
      <c r="O137" s="1" t="s">
        <v>0</v>
      </c>
    </row>
    <row r="138" spans="1:16" ht="17" thickTop="1" thickBot="1">
      <c r="A138" s="10"/>
      <c r="B138" s="11"/>
      <c r="C138" s="11"/>
      <c r="D138" s="11"/>
      <c r="E138" s="16" t="s">
        <v>381</v>
      </c>
      <c r="F138" s="13"/>
      <c r="G138" s="52">
        <f>SUM(G136:G137)</f>
        <v>2</v>
      </c>
      <c r="H138" s="53">
        <f>SUM(H136:H137)</f>
        <v>19300000</v>
      </c>
      <c r="I138" s="53">
        <f>SUM(I136:I137)</f>
        <v>17024334</v>
      </c>
      <c r="J138" s="53">
        <f>SUM(J136:J137)</f>
        <v>17024334</v>
      </c>
      <c r="K138" s="52">
        <f>SUM(K136:K137)</f>
        <v>2</v>
      </c>
      <c r="L138" s="27">
        <f>+N138/H138</f>
        <v>100</v>
      </c>
      <c r="M138" s="21">
        <f>+J138/H138*100</f>
        <v>88.208984455958557</v>
      </c>
      <c r="N138" s="22">
        <f>SUM(N136:N137)</f>
        <v>1930000000</v>
      </c>
      <c r="O138" s="1" t="s">
        <v>0</v>
      </c>
    </row>
    <row r="139" spans="1:16" ht="17" thickTop="1" thickBot="1">
      <c r="A139" s="72"/>
      <c r="B139" s="73"/>
      <c r="C139" s="73"/>
      <c r="D139" s="73"/>
      <c r="E139" s="74" t="s">
        <v>382</v>
      </c>
      <c r="F139" s="75"/>
      <c r="G139" s="76">
        <f>+G7+G17+G22+G27+G33+G37+G49+G52+G59+G64+G70+G75+G80+G92+G97+G104+G107+G110+G119+G122+G125+G130+G134+G138</f>
        <v>90</v>
      </c>
      <c r="H139" s="76">
        <f>+H7+H17+H22+H27+H33+H37+H49+H52+H59+H64+H70+H75+H80+H92+H97+H104+H107+H110+H119+H122+H125+H130+H134+H138</f>
        <v>2175539000</v>
      </c>
      <c r="I139" s="76">
        <f>+I7+I17+I22+I27+I33+I37+I49+I52+I59+I64+I70+I75+I80+I92+I97+I104+I107+I110+I119+I122+I125+I130+I134+I138</f>
        <v>2094620445</v>
      </c>
      <c r="J139" s="76">
        <f>+J7+J17+J22+J27+J33+J37+J49+J52+J59+J64+J70+J75+J80+J92+J97+J104+J107+J110+J119+J122+J125+J130+J134+J138</f>
        <v>2082611212</v>
      </c>
      <c r="K139" s="76">
        <f>+K7+K17+K22+K27+K33+K37+K49+K52+K59+K64+K70+K75+K80+K92+K97+K104+K107+K110+K119+K122+K125+K130+K134+K138</f>
        <v>82</v>
      </c>
      <c r="L139" s="77">
        <f>+N139/H139</f>
        <v>97.612545672589647</v>
      </c>
      <c r="M139" s="78">
        <f>+J139/H139*100</f>
        <v>95.728516565320135</v>
      </c>
      <c r="N139" s="67">
        <f>+N7+N17+N22+N27+N33+N37+N49+N52+N59+N64+N70+N75+N80+N92+N97+N104+N107+N110+N119+N122+N125+N130+N134+N138</f>
        <v>212359900000</v>
      </c>
      <c r="O139" s="1" t="s">
        <v>0</v>
      </c>
    </row>
    <row r="140" spans="1:16" s="83" customFormat="1" ht="17" thickTop="1" thickBot="1">
      <c r="A140" s="84" t="s">
        <v>77</v>
      </c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O140" s="82" t="s">
        <v>385</v>
      </c>
      <c r="P140" s="83" t="s">
        <v>386</v>
      </c>
    </row>
    <row r="141" spans="1:16" s="83" customFormat="1" ht="17" thickTop="1" thickBot="1">
      <c r="A141" s="85">
        <v>1</v>
      </c>
      <c r="B141" s="85">
        <v>6835338</v>
      </c>
      <c r="C141" s="85" t="s">
        <v>387</v>
      </c>
      <c r="D141" s="85" t="s">
        <v>388</v>
      </c>
      <c r="E141" s="86" t="s">
        <v>389</v>
      </c>
      <c r="F141" s="85" t="s">
        <v>390</v>
      </c>
      <c r="G141" s="85">
        <v>1</v>
      </c>
      <c r="H141" s="87">
        <v>1000000</v>
      </c>
      <c r="I141" s="87">
        <v>1000000</v>
      </c>
      <c r="J141" s="87">
        <v>1000000</v>
      </c>
      <c r="K141" s="86">
        <v>1</v>
      </c>
      <c r="L141" s="88">
        <v>100</v>
      </c>
      <c r="M141" s="88">
        <f>+J141/H141*100</f>
        <v>100</v>
      </c>
      <c r="N141" s="83">
        <f>+L141*H141</f>
        <v>100000000</v>
      </c>
      <c r="O141" s="82" t="s">
        <v>385</v>
      </c>
    </row>
    <row r="142" spans="1:16" s="83" customFormat="1" ht="17" thickTop="1" thickBot="1">
      <c r="A142" s="85">
        <f t="shared" ref="A142:A183" si="10">A141+1</f>
        <v>2</v>
      </c>
      <c r="B142" s="86">
        <v>6676365</v>
      </c>
      <c r="C142" s="86" t="s">
        <v>391</v>
      </c>
      <c r="D142" s="89" t="s">
        <v>392</v>
      </c>
      <c r="E142" s="86" t="s">
        <v>393</v>
      </c>
      <c r="F142" s="86"/>
      <c r="G142" s="90">
        <v>40</v>
      </c>
      <c r="H142" s="90">
        <v>1200000</v>
      </c>
      <c r="I142" s="87">
        <v>1200000</v>
      </c>
      <c r="J142" s="87">
        <v>1200000</v>
      </c>
      <c r="K142" s="86">
        <v>40</v>
      </c>
      <c r="L142" s="88">
        <v>100</v>
      </c>
      <c r="M142" s="88">
        <f t="shared" ref="M142:M184" si="11">+J142/H142*100</f>
        <v>100</v>
      </c>
      <c r="N142" s="83">
        <f t="shared" ref="N142:N183" si="12">+L142*H142</f>
        <v>120000000</v>
      </c>
      <c r="O142" s="82" t="s">
        <v>385</v>
      </c>
    </row>
    <row r="143" spans="1:16" s="83" customFormat="1" ht="17" thickTop="1" thickBot="1">
      <c r="A143" s="85">
        <f t="shared" si="10"/>
        <v>3</v>
      </c>
      <c r="B143" s="86">
        <v>6810695</v>
      </c>
      <c r="C143" s="85" t="s">
        <v>394</v>
      </c>
      <c r="D143" s="85" t="s">
        <v>395</v>
      </c>
      <c r="E143" s="86" t="s">
        <v>396</v>
      </c>
      <c r="F143" s="85"/>
      <c r="G143" s="85">
        <v>2</v>
      </c>
      <c r="H143" s="87">
        <v>16000000</v>
      </c>
      <c r="I143" s="87">
        <v>16000000</v>
      </c>
      <c r="J143" s="87">
        <v>16000000</v>
      </c>
      <c r="K143" s="86">
        <v>2</v>
      </c>
      <c r="L143" s="88">
        <v>100</v>
      </c>
      <c r="M143" s="88">
        <f t="shared" si="11"/>
        <v>100</v>
      </c>
      <c r="N143" s="83">
        <f t="shared" si="12"/>
        <v>1600000000</v>
      </c>
      <c r="O143" s="82" t="s">
        <v>385</v>
      </c>
    </row>
    <row r="144" spans="1:16" s="83" customFormat="1" ht="17" thickTop="1" thickBot="1">
      <c r="A144" s="85">
        <f t="shared" si="10"/>
        <v>4</v>
      </c>
      <c r="B144" s="85">
        <v>6810692</v>
      </c>
      <c r="C144" s="85" t="s">
        <v>397</v>
      </c>
      <c r="D144" s="85" t="s">
        <v>398</v>
      </c>
      <c r="E144" s="86" t="s">
        <v>399</v>
      </c>
      <c r="F144" s="85"/>
      <c r="G144" s="85">
        <v>2</v>
      </c>
      <c r="H144" s="87">
        <v>16000000</v>
      </c>
      <c r="I144" s="87">
        <v>16000000</v>
      </c>
      <c r="J144" s="87">
        <v>16000000</v>
      </c>
      <c r="K144" s="85">
        <v>2</v>
      </c>
      <c r="L144" s="88">
        <v>100</v>
      </c>
      <c r="M144" s="88">
        <f t="shared" si="11"/>
        <v>100</v>
      </c>
      <c r="N144" s="83">
        <f t="shared" si="12"/>
        <v>1600000000</v>
      </c>
      <c r="O144" s="82" t="s">
        <v>385</v>
      </c>
    </row>
    <row r="145" spans="1:15" s="83" customFormat="1" ht="17" thickTop="1" thickBot="1">
      <c r="A145" s="85">
        <f t="shared" si="10"/>
        <v>5</v>
      </c>
      <c r="B145" s="85">
        <v>6810681</v>
      </c>
      <c r="C145" s="85" t="s">
        <v>400</v>
      </c>
      <c r="D145" s="85" t="s">
        <v>401</v>
      </c>
      <c r="E145" s="86" t="s">
        <v>402</v>
      </c>
      <c r="F145" s="85"/>
      <c r="G145" s="85">
        <v>1</v>
      </c>
      <c r="H145" s="87">
        <v>6500000</v>
      </c>
      <c r="I145" s="87">
        <v>6500000</v>
      </c>
      <c r="J145" s="87">
        <v>6500000</v>
      </c>
      <c r="K145" s="86">
        <v>1</v>
      </c>
      <c r="L145" s="88">
        <v>100</v>
      </c>
      <c r="M145" s="88">
        <f t="shared" si="11"/>
        <v>100</v>
      </c>
      <c r="N145" s="83">
        <f t="shared" si="12"/>
        <v>650000000</v>
      </c>
      <c r="O145" s="82" t="s">
        <v>385</v>
      </c>
    </row>
    <row r="146" spans="1:15" s="83" customFormat="1" ht="17" thickTop="1" thickBot="1">
      <c r="A146" s="85">
        <f t="shared" si="10"/>
        <v>6</v>
      </c>
      <c r="B146" s="85">
        <v>6662626</v>
      </c>
      <c r="C146" s="85" t="s">
        <v>403</v>
      </c>
      <c r="D146" s="85" t="s">
        <v>404</v>
      </c>
      <c r="E146" s="86" t="s">
        <v>405</v>
      </c>
      <c r="F146" s="85"/>
      <c r="G146" s="85">
        <v>1</v>
      </c>
      <c r="H146" s="87">
        <v>7000000</v>
      </c>
      <c r="I146" s="87">
        <v>7000000</v>
      </c>
      <c r="J146" s="87">
        <v>7000000</v>
      </c>
      <c r="K146" s="85">
        <v>1</v>
      </c>
      <c r="L146" s="88">
        <v>100</v>
      </c>
      <c r="M146" s="88">
        <f t="shared" si="11"/>
        <v>100</v>
      </c>
      <c r="N146" s="83">
        <f t="shared" si="12"/>
        <v>700000000</v>
      </c>
      <c r="O146" s="82" t="s">
        <v>385</v>
      </c>
    </row>
    <row r="147" spans="1:15" s="83" customFormat="1" ht="17" thickTop="1" thickBot="1">
      <c r="A147" s="85">
        <f t="shared" si="10"/>
        <v>7</v>
      </c>
      <c r="B147" s="85">
        <v>6810690</v>
      </c>
      <c r="C147" s="85" t="s">
        <v>406</v>
      </c>
      <c r="D147" s="85" t="s">
        <v>407</v>
      </c>
      <c r="E147" s="86" t="s">
        <v>408</v>
      </c>
      <c r="F147" s="85"/>
      <c r="G147" s="85">
        <v>1</v>
      </c>
      <c r="H147" s="87">
        <v>6000000</v>
      </c>
      <c r="I147" s="87">
        <v>6000000</v>
      </c>
      <c r="J147" s="87">
        <v>6000000</v>
      </c>
      <c r="K147" s="85">
        <v>1</v>
      </c>
      <c r="L147" s="88">
        <v>100</v>
      </c>
      <c r="M147" s="88">
        <f t="shared" si="11"/>
        <v>100</v>
      </c>
      <c r="N147" s="83">
        <f t="shared" si="12"/>
        <v>600000000</v>
      </c>
      <c r="O147" s="82" t="s">
        <v>385</v>
      </c>
    </row>
    <row r="148" spans="1:15" s="83" customFormat="1" ht="17" thickTop="1" thickBot="1">
      <c r="A148" s="85">
        <f t="shared" si="10"/>
        <v>8</v>
      </c>
      <c r="B148" s="85">
        <v>6810679</v>
      </c>
      <c r="C148" s="85" t="s">
        <v>409</v>
      </c>
      <c r="D148" s="85" t="s">
        <v>410</v>
      </c>
      <c r="E148" s="86" t="s">
        <v>411</v>
      </c>
      <c r="F148" s="85"/>
      <c r="G148" s="85">
        <v>1</v>
      </c>
      <c r="H148" s="87">
        <v>3500000</v>
      </c>
      <c r="I148" s="87">
        <v>3500000</v>
      </c>
      <c r="J148" s="87">
        <v>3500000</v>
      </c>
      <c r="K148" s="85">
        <v>1</v>
      </c>
      <c r="L148" s="88">
        <v>100</v>
      </c>
      <c r="M148" s="88">
        <f t="shared" si="11"/>
        <v>100</v>
      </c>
      <c r="N148" s="83">
        <f t="shared" si="12"/>
        <v>350000000</v>
      </c>
      <c r="O148" s="82" t="s">
        <v>385</v>
      </c>
    </row>
    <row r="149" spans="1:15" s="83" customFormat="1" ht="17" thickTop="1" thickBot="1">
      <c r="A149" s="85">
        <f t="shared" si="10"/>
        <v>9</v>
      </c>
      <c r="B149" s="85">
        <v>6810683</v>
      </c>
      <c r="C149" s="85" t="s">
        <v>412</v>
      </c>
      <c r="D149" s="85" t="s">
        <v>413</v>
      </c>
      <c r="E149" s="86" t="s">
        <v>414</v>
      </c>
      <c r="F149" s="85"/>
      <c r="G149" s="85">
        <v>1</v>
      </c>
      <c r="H149" s="87">
        <v>250000</v>
      </c>
      <c r="I149" s="87">
        <v>250000</v>
      </c>
      <c r="J149" s="87">
        <v>250000</v>
      </c>
      <c r="K149" s="85">
        <v>1</v>
      </c>
      <c r="L149" s="88">
        <v>100</v>
      </c>
      <c r="M149" s="88">
        <f t="shared" si="11"/>
        <v>100</v>
      </c>
      <c r="N149" s="83">
        <f t="shared" si="12"/>
        <v>25000000</v>
      </c>
      <c r="O149" s="82" t="s">
        <v>385</v>
      </c>
    </row>
    <row r="150" spans="1:15" s="83" customFormat="1" ht="17" thickTop="1" thickBot="1">
      <c r="A150" s="85">
        <f t="shared" si="10"/>
        <v>10</v>
      </c>
      <c r="B150" s="85">
        <v>6810685</v>
      </c>
      <c r="C150" s="85" t="s">
        <v>415</v>
      </c>
      <c r="D150" s="85" t="s">
        <v>416</v>
      </c>
      <c r="E150" s="86" t="s">
        <v>417</v>
      </c>
      <c r="F150" s="85"/>
      <c r="G150" s="85">
        <v>1</v>
      </c>
      <c r="H150" s="87">
        <v>250000</v>
      </c>
      <c r="I150" s="87">
        <v>250000</v>
      </c>
      <c r="J150" s="87">
        <v>250000</v>
      </c>
      <c r="K150" s="85">
        <v>1</v>
      </c>
      <c r="L150" s="88">
        <v>100</v>
      </c>
      <c r="M150" s="88">
        <f t="shared" si="11"/>
        <v>100</v>
      </c>
      <c r="N150" s="83">
        <f t="shared" si="12"/>
        <v>25000000</v>
      </c>
      <c r="O150" s="82" t="s">
        <v>385</v>
      </c>
    </row>
    <row r="151" spans="1:15" s="83" customFormat="1" ht="17" thickTop="1" thickBot="1">
      <c r="A151" s="85">
        <f t="shared" si="10"/>
        <v>11</v>
      </c>
      <c r="B151" s="85">
        <v>6810677</v>
      </c>
      <c r="C151" s="85" t="s">
        <v>418</v>
      </c>
      <c r="D151" s="85" t="s">
        <v>419</v>
      </c>
      <c r="E151" s="86" t="s">
        <v>420</v>
      </c>
      <c r="F151" s="85"/>
      <c r="G151" s="85">
        <v>60</v>
      </c>
      <c r="H151" s="87">
        <v>1800000</v>
      </c>
      <c r="I151" s="87">
        <v>1800000</v>
      </c>
      <c r="J151" s="87">
        <v>1800000</v>
      </c>
      <c r="K151" s="85">
        <v>60</v>
      </c>
      <c r="L151" s="88">
        <v>100</v>
      </c>
      <c r="M151" s="88">
        <f t="shared" si="11"/>
        <v>100</v>
      </c>
      <c r="N151" s="83">
        <f t="shared" si="12"/>
        <v>180000000</v>
      </c>
      <c r="O151" s="82" t="s">
        <v>385</v>
      </c>
    </row>
    <row r="152" spans="1:15" s="83" customFormat="1" ht="17" thickTop="1" thickBot="1">
      <c r="A152" s="85">
        <f t="shared" si="10"/>
        <v>12</v>
      </c>
      <c r="B152" s="85">
        <v>6810676</v>
      </c>
      <c r="C152" s="85" t="s">
        <v>421</v>
      </c>
      <c r="D152" s="85" t="s">
        <v>422</v>
      </c>
      <c r="E152" s="86" t="s">
        <v>423</v>
      </c>
      <c r="F152" s="85"/>
      <c r="G152" s="85">
        <v>60</v>
      </c>
      <c r="H152" s="87">
        <v>1800000</v>
      </c>
      <c r="I152" s="87">
        <v>1800000</v>
      </c>
      <c r="J152" s="87">
        <v>1800000</v>
      </c>
      <c r="K152" s="85">
        <v>60</v>
      </c>
      <c r="L152" s="88">
        <v>100</v>
      </c>
      <c r="M152" s="88">
        <f t="shared" si="11"/>
        <v>100</v>
      </c>
      <c r="N152" s="83">
        <f t="shared" si="12"/>
        <v>180000000</v>
      </c>
      <c r="O152" s="82" t="s">
        <v>385</v>
      </c>
    </row>
    <row r="153" spans="1:15" s="83" customFormat="1" ht="17" thickTop="1" thickBot="1">
      <c r="A153" s="85">
        <f t="shared" si="10"/>
        <v>13</v>
      </c>
      <c r="B153" s="85">
        <v>7154029</v>
      </c>
      <c r="C153" s="86" t="s">
        <v>424</v>
      </c>
      <c r="D153" s="86" t="s">
        <v>425</v>
      </c>
      <c r="E153" s="86" t="s">
        <v>426</v>
      </c>
      <c r="F153" s="86"/>
      <c r="G153" s="91">
        <v>2</v>
      </c>
      <c r="H153" s="90">
        <v>16000000</v>
      </c>
      <c r="I153" s="87">
        <v>16000000</v>
      </c>
      <c r="J153" s="87">
        <v>16000000</v>
      </c>
      <c r="K153" s="85">
        <v>2</v>
      </c>
      <c r="L153" s="88">
        <v>100</v>
      </c>
      <c r="M153" s="88">
        <f t="shared" si="11"/>
        <v>100</v>
      </c>
      <c r="N153" s="83">
        <f t="shared" si="12"/>
        <v>1600000000</v>
      </c>
      <c r="O153" s="82" t="s">
        <v>385</v>
      </c>
    </row>
    <row r="154" spans="1:15" s="83" customFormat="1" ht="17" thickTop="1" thickBot="1">
      <c r="A154" s="85">
        <f t="shared" si="10"/>
        <v>14</v>
      </c>
      <c r="B154" s="85">
        <v>5911126</v>
      </c>
      <c r="C154" s="86" t="s">
        <v>427</v>
      </c>
      <c r="D154" s="86" t="s">
        <v>428</v>
      </c>
      <c r="E154" s="86" t="s">
        <v>429</v>
      </c>
      <c r="F154" s="86"/>
      <c r="G154" s="91">
        <v>1</v>
      </c>
      <c r="H154" s="90">
        <v>7000000</v>
      </c>
      <c r="I154" s="87">
        <v>7000000</v>
      </c>
      <c r="J154" s="87">
        <v>7000000</v>
      </c>
      <c r="K154" s="85">
        <v>1</v>
      </c>
      <c r="L154" s="88">
        <v>100</v>
      </c>
      <c r="M154" s="88">
        <f t="shared" si="11"/>
        <v>100</v>
      </c>
      <c r="N154" s="83">
        <f t="shared" si="12"/>
        <v>700000000</v>
      </c>
      <c r="O154" s="82" t="s">
        <v>385</v>
      </c>
    </row>
    <row r="155" spans="1:15" s="83" customFormat="1" ht="17" thickTop="1" thickBot="1">
      <c r="A155" s="85">
        <f t="shared" si="10"/>
        <v>15</v>
      </c>
      <c r="B155" s="85">
        <v>5911132</v>
      </c>
      <c r="C155" s="85" t="s">
        <v>430</v>
      </c>
      <c r="D155" s="85" t="s">
        <v>431</v>
      </c>
      <c r="E155" s="86" t="s">
        <v>432</v>
      </c>
      <c r="F155" s="85"/>
      <c r="G155" s="85">
        <v>1</v>
      </c>
      <c r="H155" s="87">
        <v>7000000</v>
      </c>
      <c r="I155" s="87">
        <v>7000000</v>
      </c>
      <c r="J155" s="87">
        <v>7000000</v>
      </c>
      <c r="K155" s="85">
        <v>1</v>
      </c>
      <c r="L155" s="88">
        <v>100</v>
      </c>
      <c r="M155" s="88">
        <f t="shared" si="11"/>
        <v>100</v>
      </c>
      <c r="N155" s="83">
        <f t="shared" si="12"/>
        <v>700000000</v>
      </c>
      <c r="O155" s="82" t="s">
        <v>385</v>
      </c>
    </row>
    <row r="156" spans="1:15" s="83" customFormat="1" ht="17" thickTop="1" thickBot="1">
      <c r="A156" s="85">
        <f t="shared" si="10"/>
        <v>16</v>
      </c>
      <c r="B156" s="85">
        <v>5911126</v>
      </c>
      <c r="C156" s="85" t="s">
        <v>433</v>
      </c>
      <c r="D156" s="85" t="s">
        <v>434</v>
      </c>
      <c r="E156" s="86" t="s">
        <v>435</v>
      </c>
      <c r="F156" s="85"/>
      <c r="G156" s="85">
        <v>1</v>
      </c>
      <c r="H156" s="87">
        <v>7000000</v>
      </c>
      <c r="I156" s="87">
        <v>7000000</v>
      </c>
      <c r="J156" s="87">
        <v>7000000</v>
      </c>
      <c r="K156" s="85">
        <v>1</v>
      </c>
      <c r="L156" s="88">
        <v>100</v>
      </c>
      <c r="M156" s="88">
        <f t="shared" si="11"/>
        <v>100</v>
      </c>
      <c r="N156" s="83">
        <f t="shared" si="12"/>
        <v>700000000</v>
      </c>
      <c r="O156" s="82" t="s">
        <v>385</v>
      </c>
    </row>
    <row r="157" spans="1:15" s="83" customFormat="1" ht="17" thickTop="1" thickBot="1">
      <c r="A157" s="85">
        <v>17</v>
      </c>
      <c r="B157" s="85">
        <v>7154039</v>
      </c>
      <c r="C157" s="85" t="s">
        <v>436</v>
      </c>
      <c r="D157" s="85" t="s">
        <v>437</v>
      </c>
      <c r="E157" s="86" t="s">
        <v>438</v>
      </c>
      <c r="F157" s="85"/>
      <c r="G157" s="85">
        <v>1</v>
      </c>
      <c r="H157" s="87">
        <v>250000</v>
      </c>
      <c r="I157" s="87">
        <v>250000</v>
      </c>
      <c r="J157" s="87">
        <v>250000</v>
      </c>
      <c r="K157" s="85">
        <v>1</v>
      </c>
      <c r="L157" s="88">
        <v>100</v>
      </c>
      <c r="M157" s="88">
        <f t="shared" si="11"/>
        <v>100</v>
      </c>
      <c r="N157" s="83">
        <f t="shared" si="12"/>
        <v>25000000</v>
      </c>
      <c r="O157" s="82" t="s">
        <v>385</v>
      </c>
    </row>
    <row r="158" spans="1:15" s="83" customFormat="1" ht="17" thickTop="1" thickBot="1">
      <c r="A158" s="85">
        <f t="shared" si="10"/>
        <v>18</v>
      </c>
      <c r="B158" s="85">
        <v>7154037</v>
      </c>
      <c r="C158" s="85" t="s">
        <v>439</v>
      </c>
      <c r="D158" s="85" t="s">
        <v>440</v>
      </c>
      <c r="E158" s="86" t="s">
        <v>441</v>
      </c>
      <c r="F158" s="85"/>
      <c r="G158" s="85">
        <v>60</v>
      </c>
      <c r="H158" s="87">
        <v>1800000</v>
      </c>
      <c r="I158" s="87">
        <v>1800000</v>
      </c>
      <c r="J158" s="87">
        <v>1800000</v>
      </c>
      <c r="K158" s="85">
        <v>60</v>
      </c>
      <c r="L158" s="88">
        <v>100</v>
      </c>
      <c r="M158" s="88">
        <f t="shared" si="11"/>
        <v>100</v>
      </c>
      <c r="N158" s="83">
        <f t="shared" si="12"/>
        <v>180000000</v>
      </c>
      <c r="O158" s="82" t="s">
        <v>385</v>
      </c>
    </row>
    <row r="159" spans="1:15" s="83" customFormat="1" ht="17" thickTop="1" thickBot="1">
      <c r="A159" s="85">
        <f t="shared" si="10"/>
        <v>19</v>
      </c>
      <c r="B159" s="86">
        <v>7136353</v>
      </c>
      <c r="C159" s="86" t="s">
        <v>442</v>
      </c>
      <c r="D159" s="89" t="s">
        <v>443</v>
      </c>
      <c r="E159" s="86" t="s">
        <v>444</v>
      </c>
      <c r="F159" s="86"/>
      <c r="G159" s="86">
        <v>2</v>
      </c>
      <c r="H159" s="90">
        <v>16000000</v>
      </c>
      <c r="I159" s="87">
        <v>16000000</v>
      </c>
      <c r="J159" s="87">
        <v>16000000</v>
      </c>
      <c r="K159" s="85">
        <v>2</v>
      </c>
      <c r="L159" s="88">
        <v>100</v>
      </c>
      <c r="M159" s="88">
        <f t="shared" si="11"/>
        <v>100</v>
      </c>
      <c r="N159" s="83">
        <f t="shared" si="12"/>
        <v>1600000000</v>
      </c>
      <c r="O159" s="82" t="s">
        <v>385</v>
      </c>
    </row>
    <row r="160" spans="1:15" s="83" customFormat="1" ht="17" thickTop="1" thickBot="1">
      <c r="A160" s="85">
        <f t="shared" si="10"/>
        <v>20</v>
      </c>
      <c r="B160" s="85">
        <v>7154068</v>
      </c>
      <c r="C160" s="85" t="s">
        <v>445</v>
      </c>
      <c r="D160" s="85" t="s">
        <v>446</v>
      </c>
      <c r="E160" s="86" t="s">
        <v>447</v>
      </c>
      <c r="F160" s="85"/>
      <c r="G160" s="85">
        <v>2</v>
      </c>
      <c r="H160" s="87">
        <v>16000000</v>
      </c>
      <c r="I160" s="87">
        <v>16000000</v>
      </c>
      <c r="J160" s="87">
        <v>16000000</v>
      </c>
      <c r="K160" s="85">
        <v>2</v>
      </c>
      <c r="L160" s="88">
        <v>100</v>
      </c>
      <c r="M160" s="88">
        <f t="shared" si="11"/>
        <v>100</v>
      </c>
      <c r="N160" s="83">
        <f t="shared" si="12"/>
        <v>1600000000</v>
      </c>
      <c r="O160" s="82" t="s">
        <v>385</v>
      </c>
    </row>
    <row r="161" spans="1:15" s="83" customFormat="1" ht="17" thickTop="1" thickBot="1">
      <c r="A161" s="85">
        <f t="shared" si="10"/>
        <v>21</v>
      </c>
      <c r="B161" s="85">
        <v>6739810</v>
      </c>
      <c r="C161" s="85" t="s">
        <v>448</v>
      </c>
      <c r="D161" s="85" t="s">
        <v>449</v>
      </c>
      <c r="E161" s="86" t="s">
        <v>450</v>
      </c>
      <c r="F161" s="85"/>
      <c r="G161" s="85">
        <v>2</v>
      </c>
      <c r="H161" s="87">
        <v>16000000</v>
      </c>
      <c r="I161" s="87">
        <v>16000000</v>
      </c>
      <c r="J161" s="87">
        <v>16000000</v>
      </c>
      <c r="K161" s="85">
        <v>2</v>
      </c>
      <c r="L161" s="88">
        <v>100</v>
      </c>
      <c r="M161" s="88">
        <f t="shared" si="11"/>
        <v>100</v>
      </c>
      <c r="N161" s="83">
        <f t="shared" si="12"/>
        <v>1600000000</v>
      </c>
      <c r="O161" s="82" t="s">
        <v>385</v>
      </c>
    </row>
    <row r="162" spans="1:15" s="83" customFormat="1" ht="17" thickTop="1" thickBot="1">
      <c r="A162" s="92">
        <f t="shared" si="10"/>
        <v>22</v>
      </c>
      <c r="B162" s="92">
        <v>7154058</v>
      </c>
      <c r="C162" s="92" t="s">
        <v>451</v>
      </c>
      <c r="D162" s="92" t="s">
        <v>452</v>
      </c>
      <c r="E162" s="93" t="s">
        <v>453</v>
      </c>
      <c r="F162" s="92"/>
      <c r="G162" s="92">
        <v>1</v>
      </c>
      <c r="H162" s="94">
        <v>7000000</v>
      </c>
      <c r="I162" s="94">
        <v>7000000</v>
      </c>
      <c r="J162" s="94">
        <v>7000000</v>
      </c>
      <c r="K162" s="92">
        <v>1</v>
      </c>
      <c r="L162" s="95">
        <v>100</v>
      </c>
      <c r="M162" s="95">
        <f t="shared" si="11"/>
        <v>100</v>
      </c>
      <c r="N162" s="83">
        <f t="shared" si="12"/>
        <v>700000000</v>
      </c>
      <c r="O162" s="82" t="s">
        <v>385</v>
      </c>
    </row>
    <row r="163" spans="1:15" s="83" customFormat="1" ht="17" thickTop="1" thickBot="1">
      <c r="A163" s="92">
        <f t="shared" si="10"/>
        <v>23</v>
      </c>
      <c r="B163" s="92">
        <v>7154056</v>
      </c>
      <c r="C163" s="92" t="s">
        <v>454</v>
      </c>
      <c r="D163" s="92" t="s">
        <v>455</v>
      </c>
      <c r="E163" s="93" t="s">
        <v>456</v>
      </c>
      <c r="F163" s="92"/>
      <c r="G163" s="92">
        <v>1</v>
      </c>
      <c r="H163" s="94">
        <v>7000000</v>
      </c>
      <c r="I163" s="94">
        <v>7000000</v>
      </c>
      <c r="J163" s="94">
        <v>7000000</v>
      </c>
      <c r="K163" s="92">
        <v>1</v>
      </c>
      <c r="L163" s="95">
        <v>100</v>
      </c>
      <c r="M163" s="95">
        <f t="shared" si="11"/>
        <v>100</v>
      </c>
      <c r="N163" s="83">
        <f t="shared" si="12"/>
        <v>700000000</v>
      </c>
      <c r="O163" s="82" t="s">
        <v>385</v>
      </c>
    </row>
    <row r="164" spans="1:15" s="83" customFormat="1" ht="17" thickTop="1" thickBot="1">
      <c r="A164" s="85">
        <f t="shared" si="10"/>
        <v>24</v>
      </c>
      <c r="B164" s="85">
        <v>6739813</v>
      </c>
      <c r="C164" s="86" t="s">
        <v>457</v>
      </c>
      <c r="D164" s="91" t="s">
        <v>458</v>
      </c>
      <c r="E164" s="86" t="s">
        <v>459</v>
      </c>
      <c r="F164" s="91"/>
      <c r="G164" s="96">
        <v>1</v>
      </c>
      <c r="H164" s="90">
        <v>250000</v>
      </c>
      <c r="I164" s="87">
        <v>250000</v>
      </c>
      <c r="J164" s="87">
        <v>250000</v>
      </c>
      <c r="K164" s="85">
        <v>1</v>
      </c>
      <c r="L164" s="88">
        <v>100</v>
      </c>
      <c r="M164" s="88">
        <f t="shared" si="11"/>
        <v>100</v>
      </c>
      <c r="N164" s="83">
        <f t="shared" si="12"/>
        <v>25000000</v>
      </c>
      <c r="O164" s="82" t="s">
        <v>385</v>
      </c>
    </row>
    <row r="165" spans="1:15" s="83" customFormat="1" ht="17" thickTop="1" thickBot="1">
      <c r="A165" s="85">
        <f t="shared" si="10"/>
        <v>25</v>
      </c>
      <c r="B165" s="86">
        <v>7154064</v>
      </c>
      <c r="C165" s="85" t="s">
        <v>460</v>
      </c>
      <c r="D165" s="85" t="s">
        <v>461</v>
      </c>
      <c r="E165" s="86" t="s">
        <v>462</v>
      </c>
      <c r="F165" s="85"/>
      <c r="G165" s="85">
        <v>1</v>
      </c>
      <c r="H165" s="87">
        <v>250000</v>
      </c>
      <c r="I165" s="87">
        <v>250000</v>
      </c>
      <c r="J165" s="87">
        <v>250000</v>
      </c>
      <c r="K165" s="85">
        <v>1</v>
      </c>
      <c r="L165" s="88">
        <v>100</v>
      </c>
      <c r="M165" s="88">
        <f t="shared" si="11"/>
        <v>100</v>
      </c>
      <c r="N165" s="83">
        <f t="shared" si="12"/>
        <v>25000000</v>
      </c>
      <c r="O165" s="82" t="s">
        <v>385</v>
      </c>
    </row>
    <row r="166" spans="1:15" s="83" customFormat="1" ht="17" thickTop="1" thickBot="1">
      <c r="A166" s="85">
        <f t="shared" si="10"/>
        <v>26</v>
      </c>
      <c r="B166" s="85">
        <v>7154066</v>
      </c>
      <c r="C166" s="85" t="s">
        <v>463</v>
      </c>
      <c r="D166" s="85" t="s">
        <v>464</v>
      </c>
      <c r="E166" s="86" t="s">
        <v>465</v>
      </c>
      <c r="F166" s="85"/>
      <c r="G166" s="85">
        <v>60</v>
      </c>
      <c r="H166" s="87">
        <v>1800000</v>
      </c>
      <c r="I166" s="87">
        <v>1800000</v>
      </c>
      <c r="J166" s="87">
        <v>1800000</v>
      </c>
      <c r="K166" s="85">
        <v>60</v>
      </c>
      <c r="L166" s="88">
        <v>100</v>
      </c>
      <c r="M166" s="88">
        <f t="shared" si="11"/>
        <v>100</v>
      </c>
      <c r="N166" s="83">
        <f t="shared" si="12"/>
        <v>180000000</v>
      </c>
      <c r="O166" s="82" t="s">
        <v>385</v>
      </c>
    </row>
    <row r="167" spans="1:15" s="83" customFormat="1" ht="17" thickTop="1" thickBot="1">
      <c r="A167" s="85">
        <f t="shared" si="10"/>
        <v>27</v>
      </c>
      <c r="B167" s="85">
        <v>7154075</v>
      </c>
      <c r="C167" s="85" t="s">
        <v>466</v>
      </c>
      <c r="D167" s="85" t="s">
        <v>467</v>
      </c>
      <c r="E167" s="86" t="s">
        <v>468</v>
      </c>
      <c r="F167" s="85"/>
      <c r="G167" s="85">
        <v>60</v>
      </c>
      <c r="H167" s="87">
        <v>1800000</v>
      </c>
      <c r="I167" s="87">
        <v>1800000</v>
      </c>
      <c r="J167" s="87">
        <v>1800000</v>
      </c>
      <c r="K167" s="85">
        <v>60</v>
      </c>
      <c r="L167" s="88">
        <v>100</v>
      </c>
      <c r="M167" s="88">
        <f t="shared" si="11"/>
        <v>100</v>
      </c>
      <c r="N167" s="83">
        <f t="shared" si="12"/>
        <v>180000000</v>
      </c>
      <c r="O167" s="82" t="s">
        <v>385</v>
      </c>
    </row>
    <row r="168" spans="1:15" s="83" customFormat="1" ht="17" thickTop="1" thickBot="1">
      <c r="A168" s="85">
        <f t="shared" si="10"/>
        <v>28</v>
      </c>
      <c r="B168" s="85">
        <v>6860745</v>
      </c>
      <c r="C168" s="85" t="s">
        <v>469</v>
      </c>
      <c r="D168" s="85" t="s">
        <v>470</v>
      </c>
      <c r="E168" s="86" t="s">
        <v>471</v>
      </c>
      <c r="F168" s="85"/>
      <c r="G168" s="85">
        <v>2</v>
      </c>
      <c r="H168" s="87">
        <v>16000000</v>
      </c>
      <c r="I168" s="87">
        <v>16000000</v>
      </c>
      <c r="J168" s="87">
        <v>16000000</v>
      </c>
      <c r="K168" s="85">
        <v>2</v>
      </c>
      <c r="L168" s="88">
        <v>100</v>
      </c>
      <c r="M168" s="88">
        <f t="shared" si="11"/>
        <v>100</v>
      </c>
      <c r="N168" s="83">
        <f t="shared" si="12"/>
        <v>1600000000</v>
      </c>
      <c r="O168" s="82" t="s">
        <v>385</v>
      </c>
    </row>
    <row r="169" spans="1:15" s="83" customFormat="1" ht="17" thickTop="1" thickBot="1">
      <c r="A169" s="85">
        <f t="shared" si="10"/>
        <v>29</v>
      </c>
      <c r="B169" s="85">
        <v>7179349</v>
      </c>
      <c r="C169" s="86" t="s">
        <v>472</v>
      </c>
      <c r="D169" s="97" t="s">
        <v>473</v>
      </c>
      <c r="E169" s="86" t="s">
        <v>474</v>
      </c>
      <c r="F169" s="86"/>
      <c r="G169" s="86">
        <v>1</v>
      </c>
      <c r="H169" s="90">
        <v>8500000</v>
      </c>
      <c r="I169" s="87">
        <v>8500000</v>
      </c>
      <c r="J169" s="87">
        <v>8500000</v>
      </c>
      <c r="K169" s="85">
        <v>1</v>
      </c>
      <c r="L169" s="88">
        <v>100</v>
      </c>
      <c r="M169" s="88">
        <f t="shared" si="11"/>
        <v>100</v>
      </c>
      <c r="N169" s="83">
        <f t="shared" si="12"/>
        <v>850000000</v>
      </c>
      <c r="O169" s="82" t="s">
        <v>385</v>
      </c>
    </row>
    <row r="170" spans="1:15" s="83" customFormat="1" ht="17" thickTop="1" thickBot="1">
      <c r="A170" s="85">
        <f t="shared" si="10"/>
        <v>30</v>
      </c>
      <c r="B170" s="86">
        <v>6860749</v>
      </c>
      <c r="C170" s="85" t="s">
        <v>475</v>
      </c>
      <c r="D170" s="85" t="s">
        <v>476</v>
      </c>
      <c r="E170" s="86" t="s">
        <v>477</v>
      </c>
      <c r="F170" s="85"/>
      <c r="G170" s="85">
        <v>1</v>
      </c>
      <c r="H170" s="87">
        <v>250000</v>
      </c>
      <c r="I170" s="87">
        <v>250000</v>
      </c>
      <c r="J170" s="87">
        <v>250000</v>
      </c>
      <c r="K170" s="85">
        <v>1</v>
      </c>
      <c r="L170" s="88">
        <v>100</v>
      </c>
      <c r="M170" s="88">
        <f t="shared" si="11"/>
        <v>100</v>
      </c>
      <c r="N170" s="83">
        <f t="shared" si="12"/>
        <v>25000000</v>
      </c>
      <c r="O170" s="82" t="s">
        <v>385</v>
      </c>
    </row>
    <row r="171" spans="1:15" s="83" customFormat="1" ht="17" thickTop="1" thickBot="1">
      <c r="A171" s="85">
        <f t="shared" si="10"/>
        <v>31</v>
      </c>
      <c r="B171" s="85">
        <v>7179339</v>
      </c>
      <c r="C171" s="85" t="s">
        <v>478</v>
      </c>
      <c r="D171" s="85" t="s">
        <v>479</v>
      </c>
      <c r="E171" s="86" t="s">
        <v>480</v>
      </c>
      <c r="F171" s="85"/>
      <c r="G171" s="85">
        <v>1</v>
      </c>
      <c r="H171" s="87">
        <v>2500000</v>
      </c>
      <c r="I171" s="87">
        <v>2500000</v>
      </c>
      <c r="J171" s="87">
        <v>2500000</v>
      </c>
      <c r="K171" s="85">
        <v>1</v>
      </c>
      <c r="L171" s="88">
        <v>100</v>
      </c>
      <c r="M171" s="88">
        <f t="shared" si="11"/>
        <v>100</v>
      </c>
      <c r="N171" s="83">
        <f t="shared" si="12"/>
        <v>250000000</v>
      </c>
      <c r="O171" s="82" t="s">
        <v>385</v>
      </c>
    </row>
    <row r="172" spans="1:15" s="83" customFormat="1" ht="17" thickTop="1" thickBot="1">
      <c r="A172" s="85">
        <f t="shared" si="10"/>
        <v>32</v>
      </c>
      <c r="B172" s="86">
        <v>6860727</v>
      </c>
      <c r="C172" s="85" t="s">
        <v>481</v>
      </c>
      <c r="D172" s="85" t="s">
        <v>482</v>
      </c>
      <c r="E172" s="86" t="s">
        <v>483</v>
      </c>
      <c r="F172" s="85"/>
      <c r="G172" s="85">
        <v>60</v>
      </c>
      <c r="H172" s="87">
        <v>1800000</v>
      </c>
      <c r="I172" s="87">
        <v>1800000</v>
      </c>
      <c r="J172" s="87">
        <v>1800000</v>
      </c>
      <c r="K172" s="85">
        <v>60</v>
      </c>
      <c r="L172" s="88">
        <v>100</v>
      </c>
      <c r="M172" s="88">
        <f t="shared" si="11"/>
        <v>100</v>
      </c>
      <c r="N172" s="83">
        <f t="shared" si="12"/>
        <v>180000000</v>
      </c>
      <c r="O172" s="82" t="s">
        <v>385</v>
      </c>
    </row>
    <row r="173" spans="1:15" s="83" customFormat="1" ht="17" thickTop="1" thickBot="1">
      <c r="A173" s="85">
        <f t="shared" si="10"/>
        <v>33</v>
      </c>
      <c r="B173" s="85">
        <v>6860739</v>
      </c>
      <c r="C173" s="85" t="s">
        <v>484</v>
      </c>
      <c r="D173" s="85" t="s">
        <v>485</v>
      </c>
      <c r="E173" s="86" t="s">
        <v>486</v>
      </c>
      <c r="F173" s="85"/>
      <c r="G173" s="85">
        <v>30</v>
      </c>
      <c r="H173" s="87">
        <v>900000</v>
      </c>
      <c r="I173" s="87">
        <v>900000</v>
      </c>
      <c r="J173" s="87">
        <v>900000</v>
      </c>
      <c r="K173" s="85">
        <v>30</v>
      </c>
      <c r="L173" s="88">
        <v>100</v>
      </c>
      <c r="M173" s="88">
        <f t="shared" si="11"/>
        <v>100</v>
      </c>
      <c r="N173" s="83">
        <f t="shared" si="12"/>
        <v>90000000</v>
      </c>
      <c r="O173" s="82" t="s">
        <v>385</v>
      </c>
    </row>
    <row r="174" spans="1:15" s="83" customFormat="1" ht="17" thickTop="1" thickBot="1">
      <c r="A174" s="85">
        <f t="shared" si="10"/>
        <v>34</v>
      </c>
      <c r="B174" s="85">
        <v>6860741</v>
      </c>
      <c r="C174" s="85" t="s">
        <v>487</v>
      </c>
      <c r="D174" s="85" t="s">
        <v>488</v>
      </c>
      <c r="E174" s="86" t="s">
        <v>489</v>
      </c>
      <c r="F174" s="85"/>
      <c r="G174" s="85">
        <v>30</v>
      </c>
      <c r="H174" s="87">
        <v>900000</v>
      </c>
      <c r="I174" s="87">
        <v>900000</v>
      </c>
      <c r="J174" s="87">
        <v>900000</v>
      </c>
      <c r="K174" s="85">
        <v>30</v>
      </c>
      <c r="L174" s="88">
        <v>100</v>
      </c>
      <c r="M174" s="88">
        <f t="shared" si="11"/>
        <v>100</v>
      </c>
      <c r="N174" s="83">
        <f t="shared" si="12"/>
        <v>90000000</v>
      </c>
      <c r="O174" s="82" t="s">
        <v>385</v>
      </c>
    </row>
    <row r="175" spans="1:15" s="83" customFormat="1" ht="17" thickTop="1" thickBot="1">
      <c r="A175" s="85">
        <f t="shared" si="10"/>
        <v>35</v>
      </c>
      <c r="B175" s="85">
        <v>6860737</v>
      </c>
      <c r="C175" s="85" t="s">
        <v>490</v>
      </c>
      <c r="D175" s="85" t="s">
        <v>491</v>
      </c>
      <c r="E175" s="86" t="s">
        <v>492</v>
      </c>
      <c r="F175" s="85"/>
      <c r="G175" s="85">
        <v>30</v>
      </c>
      <c r="H175" s="87">
        <v>900000</v>
      </c>
      <c r="I175" s="87">
        <v>900000</v>
      </c>
      <c r="J175" s="87">
        <v>900000</v>
      </c>
      <c r="K175" s="85">
        <v>30</v>
      </c>
      <c r="L175" s="88">
        <v>100</v>
      </c>
      <c r="M175" s="88">
        <f t="shared" si="11"/>
        <v>100</v>
      </c>
      <c r="N175" s="83">
        <f t="shared" si="12"/>
        <v>90000000</v>
      </c>
      <c r="O175" s="82" t="s">
        <v>385</v>
      </c>
    </row>
    <row r="176" spans="1:15" s="83" customFormat="1" ht="17" thickTop="1" thickBot="1">
      <c r="A176" s="85">
        <f t="shared" si="10"/>
        <v>36</v>
      </c>
      <c r="B176" s="85">
        <v>7136366</v>
      </c>
      <c r="C176" s="85" t="s">
        <v>493</v>
      </c>
      <c r="D176" s="85" t="s">
        <v>494</v>
      </c>
      <c r="E176" s="86" t="s">
        <v>495</v>
      </c>
      <c r="F176" s="85"/>
      <c r="G176" s="85">
        <v>1</v>
      </c>
      <c r="H176" s="87">
        <v>25000000</v>
      </c>
      <c r="I176" s="87">
        <v>25000000</v>
      </c>
      <c r="J176" s="87">
        <v>25000000</v>
      </c>
      <c r="K176" s="85">
        <v>1</v>
      </c>
      <c r="L176" s="88">
        <v>100</v>
      </c>
      <c r="M176" s="88">
        <f t="shared" si="11"/>
        <v>100</v>
      </c>
      <c r="N176" s="83">
        <f t="shared" si="12"/>
        <v>2500000000</v>
      </c>
      <c r="O176" s="82" t="s">
        <v>385</v>
      </c>
    </row>
    <row r="177" spans="1:15" s="83" customFormat="1" ht="17" thickTop="1" thickBot="1">
      <c r="A177" s="85">
        <f t="shared" si="10"/>
        <v>37</v>
      </c>
      <c r="B177" s="86">
        <v>7179345</v>
      </c>
      <c r="C177" s="85" t="s">
        <v>496</v>
      </c>
      <c r="D177" s="85" t="s">
        <v>497</v>
      </c>
      <c r="E177" s="86" t="s">
        <v>498</v>
      </c>
      <c r="F177" s="85"/>
      <c r="G177" s="85">
        <v>2</v>
      </c>
      <c r="H177" s="87">
        <v>16000000</v>
      </c>
      <c r="I177" s="87">
        <v>16000000</v>
      </c>
      <c r="J177" s="87">
        <v>16000000</v>
      </c>
      <c r="K177" s="85">
        <v>2</v>
      </c>
      <c r="L177" s="88">
        <v>100</v>
      </c>
      <c r="M177" s="88">
        <f t="shared" si="11"/>
        <v>100</v>
      </c>
      <c r="N177" s="83">
        <f t="shared" si="12"/>
        <v>1600000000</v>
      </c>
      <c r="O177" s="82" t="s">
        <v>385</v>
      </c>
    </row>
    <row r="178" spans="1:15" s="83" customFormat="1" ht="17" thickTop="1" thickBot="1">
      <c r="A178" s="85">
        <f t="shared" si="10"/>
        <v>38</v>
      </c>
      <c r="B178" s="85">
        <v>7136372</v>
      </c>
      <c r="C178" s="86" t="s">
        <v>499</v>
      </c>
      <c r="D178" s="97" t="s">
        <v>500</v>
      </c>
      <c r="E178" s="86" t="s">
        <v>501</v>
      </c>
      <c r="F178" s="86"/>
      <c r="G178" s="86">
        <v>1</v>
      </c>
      <c r="H178" s="90">
        <v>5000000</v>
      </c>
      <c r="I178" s="87">
        <v>5000000</v>
      </c>
      <c r="J178" s="87">
        <v>5000000</v>
      </c>
      <c r="K178" s="85">
        <v>1</v>
      </c>
      <c r="L178" s="88">
        <v>100</v>
      </c>
      <c r="M178" s="88">
        <f t="shared" si="11"/>
        <v>100</v>
      </c>
      <c r="N178" s="83">
        <f t="shared" si="12"/>
        <v>500000000</v>
      </c>
      <c r="O178" s="82" t="s">
        <v>385</v>
      </c>
    </row>
    <row r="179" spans="1:15" s="83" customFormat="1" ht="17" thickTop="1" thickBot="1">
      <c r="A179" s="85">
        <f t="shared" si="10"/>
        <v>39</v>
      </c>
      <c r="B179" s="86">
        <v>7136356</v>
      </c>
      <c r="C179" s="86" t="s">
        <v>502</v>
      </c>
      <c r="D179" s="86" t="s">
        <v>503</v>
      </c>
      <c r="E179" s="86" t="s">
        <v>504</v>
      </c>
      <c r="F179" s="86"/>
      <c r="G179" s="91">
        <v>1</v>
      </c>
      <c r="H179" s="90">
        <v>3500000</v>
      </c>
      <c r="I179" s="87">
        <v>3500000</v>
      </c>
      <c r="J179" s="87">
        <v>3500000</v>
      </c>
      <c r="K179" s="85">
        <v>1</v>
      </c>
      <c r="L179" s="88">
        <v>100</v>
      </c>
      <c r="M179" s="88">
        <f t="shared" si="11"/>
        <v>100</v>
      </c>
      <c r="N179" s="83">
        <f t="shared" si="12"/>
        <v>350000000</v>
      </c>
      <c r="O179" s="82" t="s">
        <v>385</v>
      </c>
    </row>
    <row r="180" spans="1:15" s="83" customFormat="1" ht="17" thickTop="1" thickBot="1">
      <c r="A180" s="85">
        <f t="shared" si="10"/>
        <v>40</v>
      </c>
      <c r="B180" s="85">
        <v>7179330</v>
      </c>
      <c r="C180" s="85" t="s">
        <v>505</v>
      </c>
      <c r="D180" s="85" t="s">
        <v>506</v>
      </c>
      <c r="E180" s="86" t="s">
        <v>507</v>
      </c>
      <c r="F180" s="84"/>
      <c r="G180" s="85">
        <v>1</v>
      </c>
      <c r="H180" s="87">
        <v>250000</v>
      </c>
      <c r="I180" s="87">
        <v>250000</v>
      </c>
      <c r="J180" s="87">
        <v>250000</v>
      </c>
      <c r="K180" s="85">
        <v>1</v>
      </c>
      <c r="L180" s="88">
        <v>100</v>
      </c>
      <c r="M180" s="88">
        <f t="shared" si="11"/>
        <v>100</v>
      </c>
      <c r="N180" s="83">
        <f t="shared" si="12"/>
        <v>25000000</v>
      </c>
      <c r="O180" s="82" t="s">
        <v>385</v>
      </c>
    </row>
    <row r="181" spans="1:15" s="83" customFormat="1" ht="17" thickTop="1" thickBot="1">
      <c r="A181" s="85">
        <f t="shared" si="10"/>
        <v>41</v>
      </c>
      <c r="B181" s="86">
        <v>7179332</v>
      </c>
      <c r="C181" s="85" t="s">
        <v>508</v>
      </c>
      <c r="D181" s="85" t="s">
        <v>509</v>
      </c>
      <c r="E181" s="86" t="s">
        <v>510</v>
      </c>
      <c r="F181" s="85"/>
      <c r="G181" s="85">
        <v>1</v>
      </c>
      <c r="H181" s="87">
        <v>250000</v>
      </c>
      <c r="I181" s="87">
        <v>250000</v>
      </c>
      <c r="J181" s="87">
        <v>250000</v>
      </c>
      <c r="K181" s="85">
        <v>1</v>
      </c>
      <c r="L181" s="88">
        <v>100</v>
      </c>
      <c r="M181" s="88">
        <f t="shared" si="11"/>
        <v>100</v>
      </c>
      <c r="N181" s="83">
        <f t="shared" si="12"/>
        <v>25000000</v>
      </c>
      <c r="O181" s="82" t="s">
        <v>385</v>
      </c>
    </row>
    <row r="182" spans="1:15" s="83" customFormat="1" ht="17" thickTop="1" thickBot="1">
      <c r="A182" s="85">
        <f t="shared" si="10"/>
        <v>42</v>
      </c>
      <c r="B182" s="85">
        <v>7179326</v>
      </c>
      <c r="C182" s="85" t="s">
        <v>511</v>
      </c>
      <c r="D182" s="85" t="s">
        <v>512</v>
      </c>
      <c r="E182" s="86" t="s">
        <v>513</v>
      </c>
      <c r="F182" s="85"/>
      <c r="G182" s="85">
        <v>60</v>
      </c>
      <c r="H182" s="87">
        <v>1800000</v>
      </c>
      <c r="I182" s="87">
        <v>1800000</v>
      </c>
      <c r="J182" s="87">
        <v>1800000</v>
      </c>
      <c r="K182" s="85">
        <v>60</v>
      </c>
      <c r="L182" s="88">
        <v>100</v>
      </c>
      <c r="M182" s="88">
        <f t="shared" si="11"/>
        <v>100</v>
      </c>
      <c r="N182" s="83">
        <f t="shared" si="12"/>
        <v>180000000</v>
      </c>
      <c r="O182" s="82" t="s">
        <v>385</v>
      </c>
    </row>
    <row r="183" spans="1:15" s="83" customFormat="1" ht="17" thickTop="1" thickBot="1">
      <c r="A183" s="85">
        <f t="shared" si="10"/>
        <v>43</v>
      </c>
      <c r="B183" s="85">
        <v>7179341</v>
      </c>
      <c r="C183" s="85" t="s">
        <v>514</v>
      </c>
      <c r="D183" s="85" t="s">
        <v>515</v>
      </c>
      <c r="E183" s="86" t="s">
        <v>516</v>
      </c>
      <c r="F183" s="85"/>
      <c r="G183" s="85">
        <v>60</v>
      </c>
      <c r="H183" s="87">
        <v>1800000</v>
      </c>
      <c r="I183" s="87">
        <v>1800000</v>
      </c>
      <c r="J183" s="87">
        <v>1800000</v>
      </c>
      <c r="K183" s="85">
        <v>60</v>
      </c>
      <c r="L183" s="88">
        <v>100</v>
      </c>
      <c r="M183" s="88">
        <f t="shared" si="11"/>
        <v>100</v>
      </c>
      <c r="N183" s="83">
        <f t="shared" si="12"/>
        <v>180000000</v>
      </c>
      <c r="O183" s="82" t="s">
        <v>385</v>
      </c>
    </row>
    <row r="184" spans="1:15" s="83" customFormat="1" ht="17" thickTop="1" thickBot="1">
      <c r="A184" s="85"/>
      <c r="B184" s="85"/>
      <c r="C184" s="84" t="s">
        <v>517</v>
      </c>
      <c r="D184" s="84"/>
      <c r="E184" s="84"/>
      <c r="F184" s="84"/>
      <c r="G184" s="84">
        <f>SUM(G141:G183)</f>
        <v>649</v>
      </c>
      <c r="H184" s="98">
        <f>SUM(H141:H183)</f>
        <v>251800000</v>
      </c>
      <c r="I184" s="98">
        <f>SUM(I141:I183)</f>
        <v>251800000</v>
      </c>
      <c r="J184" s="98">
        <f>SUM(J141:J183)</f>
        <v>251800000</v>
      </c>
      <c r="K184" s="84">
        <f>SUM(K141:K183)</f>
        <v>649</v>
      </c>
      <c r="L184" s="99">
        <f>+N184/H184</f>
        <v>100</v>
      </c>
      <c r="M184" s="100">
        <f t="shared" si="11"/>
        <v>100</v>
      </c>
      <c r="N184" s="101">
        <f>SUM(N141:N183)</f>
        <v>25180000000</v>
      </c>
      <c r="O184" s="82" t="s">
        <v>385</v>
      </c>
    </row>
    <row r="185" spans="1:15" s="83" customFormat="1" ht="17" thickTop="1" thickBot="1">
      <c r="A185" s="102" t="s">
        <v>518</v>
      </c>
      <c r="B185" s="102"/>
      <c r="C185" s="102" t="s">
        <v>519</v>
      </c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O185" s="82" t="s">
        <v>385</v>
      </c>
    </row>
    <row r="186" spans="1:15" s="83" customFormat="1" ht="17" thickTop="1" thickBot="1">
      <c r="A186" s="103">
        <v>44</v>
      </c>
      <c r="B186" s="103">
        <v>7144251</v>
      </c>
      <c r="C186" s="103" t="s">
        <v>520</v>
      </c>
      <c r="D186" s="103" t="s">
        <v>521</v>
      </c>
      <c r="E186" s="104" t="s">
        <v>522</v>
      </c>
      <c r="F186" s="103"/>
      <c r="G186" s="103">
        <v>1</v>
      </c>
      <c r="H186" s="105">
        <v>20000000</v>
      </c>
      <c r="I186" s="105">
        <v>20000000</v>
      </c>
      <c r="J186" s="105">
        <v>20000000</v>
      </c>
      <c r="K186" s="103">
        <v>1</v>
      </c>
      <c r="L186" s="103">
        <v>100</v>
      </c>
      <c r="M186" s="106">
        <f>+J186/H186*100</f>
        <v>100</v>
      </c>
      <c r="N186" s="83">
        <f>+L186*H186</f>
        <v>2000000000</v>
      </c>
      <c r="O186" s="82" t="s">
        <v>385</v>
      </c>
    </row>
    <row r="187" spans="1:15" s="83" customFormat="1" ht="17" thickTop="1" thickBot="1">
      <c r="A187" s="103">
        <v>45</v>
      </c>
      <c r="B187" s="103">
        <v>6587105</v>
      </c>
      <c r="C187" s="103" t="s">
        <v>523</v>
      </c>
      <c r="D187" s="103" t="s">
        <v>524</v>
      </c>
      <c r="E187" s="104" t="s">
        <v>525</v>
      </c>
      <c r="F187" s="103"/>
      <c r="G187" s="103">
        <v>1</v>
      </c>
      <c r="H187" s="105">
        <v>16000000</v>
      </c>
      <c r="I187" s="105">
        <v>16000000</v>
      </c>
      <c r="J187" s="105">
        <v>16000000</v>
      </c>
      <c r="K187" s="103">
        <v>1</v>
      </c>
      <c r="L187" s="103">
        <v>100</v>
      </c>
      <c r="M187" s="106">
        <f>+J187/H187*100</f>
        <v>100</v>
      </c>
      <c r="N187" s="83">
        <f>+L187*H187</f>
        <v>1600000000</v>
      </c>
      <c r="O187" s="82" t="s">
        <v>385</v>
      </c>
    </row>
    <row r="188" spans="1:15" s="83" customFormat="1" ht="17" thickTop="1" thickBot="1">
      <c r="A188" s="102"/>
      <c r="B188" s="102"/>
      <c r="C188" s="102" t="s">
        <v>526</v>
      </c>
      <c r="D188" s="102"/>
      <c r="E188" s="102"/>
      <c r="F188" s="102"/>
      <c r="G188" s="102">
        <f>SUM(G186:G187)</f>
        <v>2</v>
      </c>
      <c r="H188" s="107">
        <f>SUM(H186:H187)</f>
        <v>36000000</v>
      </c>
      <c r="I188" s="107">
        <f>SUM(I186:I187)</f>
        <v>36000000</v>
      </c>
      <c r="J188" s="107">
        <f>SUM(J186:J187)</f>
        <v>36000000</v>
      </c>
      <c r="K188" s="107">
        <f>SUM(K186:K187)</f>
        <v>2</v>
      </c>
      <c r="L188" s="102">
        <f>+N188/H188</f>
        <v>100</v>
      </c>
      <c r="M188" s="108">
        <f>+J188/H188*100</f>
        <v>100</v>
      </c>
      <c r="N188" s="101">
        <f>SUM(N186:N187)</f>
        <v>3600000000</v>
      </c>
      <c r="O188" s="82" t="s">
        <v>385</v>
      </c>
    </row>
    <row r="189" spans="1:15" s="83" customFormat="1" ht="17" thickTop="1" thickBot="1">
      <c r="A189" s="102" t="s">
        <v>163</v>
      </c>
      <c r="B189" s="102"/>
      <c r="C189" s="102" t="s">
        <v>527</v>
      </c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9"/>
      <c r="O189" s="82" t="s">
        <v>385</v>
      </c>
    </row>
    <row r="190" spans="1:15" s="83" customFormat="1" ht="17" thickTop="1" thickBot="1">
      <c r="A190" s="104">
        <v>46</v>
      </c>
      <c r="B190" s="104">
        <v>6495216</v>
      </c>
      <c r="C190" s="104" t="s">
        <v>528</v>
      </c>
      <c r="D190" s="110" t="s">
        <v>529</v>
      </c>
      <c r="E190" s="104" t="s">
        <v>530</v>
      </c>
      <c r="F190" s="104"/>
      <c r="G190" s="111">
        <v>1</v>
      </c>
      <c r="H190" s="111">
        <v>6000000</v>
      </c>
      <c r="I190" s="111">
        <v>6000000</v>
      </c>
      <c r="J190" s="111">
        <v>6000000</v>
      </c>
      <c r="K190" s="103">
        <v>1</v>
      </c>
      <c r="L190" s="106">
        <v>100</v>
      </c>
      <c r="M190" s="106">
        <f>+J190/H190*100</f>
        <v>100</v>
      </c>
      <c r="N190" s="83">
        <f>+L190*H190</f>
        <v>600000000</v>
      </c>
      <c r="O190" s="82" t="s">
        <v>385</v>
      </c>
    </row>
    <row r="191" spans="1:15" s="83" customFormat="1" ht="17" thickTop="1" thickBot="1">
      <c r="A191" s="104">
        <v>47</v>
      </c>
      <c r="B191" s="104">
        <v>6495211</v>
      </c>
      <c r="C191" s="104" t="s">
        <v>531</v>
      </c>
      <c r="D191" s="112" t="s">
        <v>532</v>
      </c>
      <c r="E191" s="104" t="s">
        <v>533</v>
      </c>
      <c r="F191" s="112"/>
      <c r="G191" s="113">
        <v>1</v>
      </c>
      <c r="H191" s="111">
        <v>4000000</v>
      </c>
      <c r="I191" s="111">
        <v>4000000</v>
      </c>
      <c r="J191" s="111">
        <v>4000000</v>
      </c>
      <c r="K191" s="103"/>
      <c r="L191" s="106">
        <v>100</v>
      </c>
      <c r="M191" s="106">
        <f>+J191/H191*100</f>
        <v>100</v>
      </c>
      <c r="N191" s="83">
        <f>+L191*H191</f>
        <v>400000000</v>
      </c>
      <c r="O191" s="82" t="s">
        <v>385</v>
      </c>
    </row>
    <row r="192" spans="1:15" s="83" customFormat="1" ht="17" thickTop="1" thickBot="1">
      <c r="A192" s="114"/>
      <c r="B192" s="114"/>
      <c r="C192" s="114" t="s">
        <v>534</v>
      </c>
      <c r="D192" s="114"/>
      <c r="E192" s="114"/>
      <c r="F192" s="114"/>
      <c r="G192" s="115">
        <f>SUM(G190:G191)</f>
        <v>2</v>
      </c>
      <c r="H192" s="115">
        <f>SUM(H190:H191)</f>
        <v>10000000</v>
      </c>
      <c r="I192" s="115">
        <f>SUM(I190:I191)</f>
        <v>10000000</v>
      </c>
      <c r="J192" s="115">
        <f>SUM(J190:J191)</f>
        <v>10000000</v>
      </c>
      <c r="K192" s="115">
        <f>SUM(K190:K191)</f>
        <v>1</v>
      </c>
      <c r="L192" s="116">
        <f>+N192/H192</f>
        <v>100</v>
      </c>
      <c r="M192" s="108">
        <f>+J192/H192*100</f>
        <v>100</v>
      </c>
      <c r="N192" s="101">
        <f>SUM(N190:N191)</f>
        <v>1000000000</v>
      </c>
      <c r="O192" s="82" t="s">
        <v>385</v>
      </c>
    </row>
    <row r="193" spans="1:15" s="83" customFormat="1" ht="17" thickTop="1" thickBot="1">
      <c r="A193" s="84" t="s">
        <v>196</v>
      </c>
      <c r="B193" s="84"/>
      <c r="C193" s="84" t="s">
        <v>535</v>
      </c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O193" s="82" t="s">
        <v>385</v>
      </c>
    </row>
    <row r="194" spans="1:15" s="83" customFormat="1" ht="17" thickTop="1" thickBot="1">
      <c r="A194" s="85">
        <v>48</v>
      </c>
      <c r="B194" s="85">
        <v>6323323</v>
      </c>
      <c r="C194" s="85" t="s">
        <v>536</v>
      </c>
      <c r="D194" s="85" t="s">
        <v>537</v>
      </c>
      <c r="E194" s="86" t="s">
        <v>538</v>
      </c>
      <c r="F194" s="85"/>
      <c r="G194" s="85">
        <v>1</v>
      </c>
      <c r="H194" s="87">
        <v>2500000</v>
      </c>
      <c r="I194" s="87">
        <v>2500000</v>
      </c>
      <c r="J194" s="87">
        <v>2500000</v>
      </c>
      <c r="K194" s="85">
        <v>1</v>
      </c>
      <c r="L194" s="85">
        <v>100</v>
      </c>
      <c r="M194" s="88">
        <f>+J194/H194*100</f>
        <v>100</v>
      </c>
      <c r="N194" s="83">
        <f>+L194*H194</f>
        <v>250000000</v>
      </c>
      <c r="O194" s="82" t="s">
        <v>385</v>
      </c>
    </row>
    <row r="195" spans="1:15" s="83" customFormat="1" ht="17" thickTop="1" thickBot="1">
      <c r="A195" s="85">
        <v>49</v>
      </c>
      <c r="B195" s="85">
        <v>7127760</v>
      </c>
      <c r="C195" s="85" t="s">
        <v>539</v>
      </c>
      <c r="D195" s="85" t="s">
        <v>540</v>
      </c>
      <c r="E195" s="86" t="s">
        <v>541</v>
      </c>
      <c r="F195" s="85"/>
      <c r="G195" s="85">
        <v>1</v>
      </c>
      <c r="H195" s="87">
        <v>9000000</v>
      </c>
      <c r="I195" s="87">
        <v>9000000</v>
      </c>
      <c r="J195" s="87">
        <v>9000000</v>
      </c>
      <c r="K195" s="85">
        <v>1</v>
      </c>
      <c r="L195" s="85">
        <v>100</v>
      </c>
      <c r="M195" s="88">
        <f t="shared" ref="M195:M237" si="13">+J195/H195*100</f>
        <v>100</v>
      </c>
      <c r="N195" s="83">
        <f t="shared" ref="N195:N236" si="14">+L195*H195</f>
        <v>900000000</v>
      </c>
      <c r="O195" s="82" t="s">
        <v>385</v>
      </c>
    </row>
    <row r="196" spans="1:15" s="83" customFormat="1" ht="17" thickTop="1" thickBot="1">
      <c r="A196" s="85">
        <v>50</v>
      </c>
      <c r="B196" s="85">
        <v>6582448</v>
      </c>
      <c r="C196" s="85" t="s">
        <v>542</v>
      </c>
      <c r="D196" s="85" t="s">
        <v>543</v>
      </c>
      <c r="E196" s="86" t="s">
        <v>544</v>
      </c>
      <c r="F196" s="85"/>
      <c r="G196" s="85">
        <v>1</v>
      </c>
      <c r="H196" s="87">
        <v>25000000</v>
      </c>
      <c r="I196" s="87">
        <v>25000000</v>
      </c>
      <c r="J196" s="87">
        <v>25000000</v>
      </c>
      <c r="K196" s="86">
        <v>1</v>
      </c>
      <c r="L196" s="86">
        <v>100</v>
      </c>
      <c r="M196" s="88">
        <f t="shared" si="13"/>
        <v>100</v>
      </c>
      <c r="N196" s="83">
        <f t="shared" si="14"/>
        <v>2500000000</v>
      </c>
      <c r="O196" s="82" t="s">
        <v>385</v>
      </c>
    </row>
    <row r="197" spans="1:15" s="83" customFormat="1" ht="17" thickTop="1" thickBot="1">
      <c r="A197" s="85">
        <f t="shared" ref="A197:A236" si="15">+A196+1</f>
        <v>51</v>
      </c>
      <c r="B197" s="85">
        <v>7072589</v>
      </c>
      <c r="C197" s="85" t="s">
        <v>545</v>
      </c>
      <c r="D197" s="85" t="s">
        <v>546</v>
      </c>
      <c r="E197" s="86" t="s">
        <v>547</v>
      </c>
      <c r="F197" s="85"/>
      <c r="G197" s="85">
        <v>2</v>
      </c>
      <c r="H197" s="87">
        <v>18000000</v>
      </c>
      <c r="I197" s="87">
        <v>18000000</v>
      </c>
      <c r="J197" s="87">
        <v>18000000</v>
      </c>
      <c r="K197" s="86">
        <v>2</v>
      </c>
      <c r="L197" s="86">
        <v>100</v>
      </c>
      <c r="M197" s="88">
        <f t="shared" si="13"/>
        <v>100</v>
      </c>
      <c r="N197" s="83">
        <f t="shared" si="14"/>
        <v>1800000000</v>
      </c>
      <c r="O197" s="82" t="s">
        <v>385</v>
      </c>
    </row>
    <row r="198" spans="1:15" s="83" customFormat="1" ht="17" thickTop="1" thickBot="1">
      <c r="A198" s="85">
        <f t="shared" si="15"/>
        <v>52</v>
      </c>
      <c r="B198" s="85">
        <v>6735520</v>
      </c>
      <c r="C198" s="85" t="s">
        <v>548</v>
      </c>
      <c r="D198" s="85" t="s">
        <v>549</v>
      </c>
      <c r="E198" s="86" t="s">
        <v>550</v>
      </c>
      <c r="F198" s="85"/>
      <c r="G198" s="85">
        <v>2</v>
      </c>
      <c r="H198" s="87">
        <v>18000000</v>
      </c>
      <c r="I198" s="87">
        <v>18000000</v>
      </c>
      <c r="J198" s="87">
        <v>18000000</v>
      </c>
      <c r="K198" s="85">
        <v>2</v>
      </c>
      <c r="L198" s="85">
        <v>100</v>
      </c>
      <c r="M198" s="88">
        <f t="shared" si="13"/>
        <v>100</v>
      </c>
      <c r="N198" s="83">
        <f t="shared" si="14"/>
        <v>1800000000</v>
      </c>
      <c r="O198" s="82" t="s">
        <v>385</v>
      </c>
    </row>
    <row r="199" spans="1:15" s="83" customFormat="1" ht="17" thickTop="1" thickBot="1">
      <c r="A199" s="85">
        <f t="shared" si="15"/>
        <v>53</v>
      </c>
      <c r="B199" s="86">
        <v>7049589</v>
      </c>
      <c r="C199" s="86" t="s">
        <v>551</v>
      </c>
      <c r="D199" s="89" t="s">
        <v>552</v>
      </c>
      <c r="E199" s="86" t="s">
        <v>553</v>
      </c>
      <c r="F199" s="86"/>
      <c r="G199" s="90">
        <v>1</v>
      </c>
      <c r="H199" s="90">
        <v>4000000</v>
      </c>
      <c r="I199" s="87">
        <v>4000000</v>
      </c>
      <c r="J199" s="87">
        <v>4000000</v>
      </c>
      <c r="K199" s="85">
        <v>1</v>
      </c>
      <c r="L199" s="85">
        <v>100</v>
      </c>
      <c r="M199" s="88">
        <f t="shared" si="13"/>
        <v>100</v>
      </c>
      <c r="N199" s="83">
        <f t="shared" si="14"/>
        <v>400000000</v>
      </c>
      <c r="O199" s="82" t="s">
        <v>385</v>
      </c>
    </row>
    <row r="200" spans="1:15" s="83" customFormat="1" ht="17" thickTop="1" thickBot="1">
      <c r="A200" s="85">
        <f t="shared" si="15"/>
        <v>54</v>
      </c>
      <c r="B200" s="86">
        <v>7103161</v>
      </c>
      <c r="C200" s="86" t="s">
        <v>554</v>
      </c>
      <c r="D200" s="89" t="s">
        <v>555</v>
      </c>
      <c r="E200" s="86" t="s">
        <v>556</v>
      </c>
      <c r="F200" s="86"/>
      <c r="G200" s="90">
        <v>1</v>
      </c>
      <c r="H200" s="90">
        <v>350000</v>
      </c>
      <c r="I200" s="87">
        <v>350000</v>
      </c>
      <c r="J200" s="87">
        <v>350000</v>
      </c>
      <c r="K200" s="85">
        <v>1</v>
      </c>
      <c r="L200" s="85">
        <v>100</v>
      </c>
      <c r="M200" s="88">
        <f t="shared" si="13"/>
        <v>100</v>
      </c>
      <c r="N200" s="83">
        <f t="shared" si="14"/>
        <v>35000000</v>
      </c>
      <c r="O200" s="82" t="s">
        <v>385</v>
      </c>
    </row>
    <row r="201" spans="1:15" s="83" customFormat="1" ht="17" thickTop="1" thickBot="1">
      <c r="A201" s="85">
        <f t="shared" si="15"/>
        <v>55</v>
      </c>
      <c r="B201" s="86">
        <v>7131138</v>
      </c>
      <c r="C201" s="85" t="s">
        <v>557</v>
      </c>
      <c r="D201" s="85" t="s">
        <v>558</v>
      </c>
      <c r="E201" s="86" t="s">
        <v>559</v>
      </c>
      <c r="F201" s="85"/>
      <c r="G201" s="85">
        <v>1</v>
      </c>
      <c r="H201" s="87">
        <v>7500000</v>
      </c>
      <c r="I201" s="87">
        <v>7500000</v>
      </c>
      <c r="J201" s="87">
        <v>7500000</v>
      </c>
      <c r="K201" s="85">
        <v>1</v>
      </c>
      <c r="L201" s="85">
        <v>100</v>
      </c>
      <c r="M201" s="88">
        <f t="shared" si="13"/>
        <v>100</v>
      </c>
      <c r="N201" s="83">
        <f t="shared" si="14"/>
        <v>750000000</v>
      </c>
      <c r="O201" s="82" t="s">
        <v>385</v>
      </c>
    </row>
    <row r="202" spans="1:15" s="83" customFormat="1" ht="17" thickTop="1" thickBot="1">
      <c r="A202" s="85">
        <f t="shared" si="15"/>
        <v>56</v>
      </c>
      <c r="B202" s="85">
        <v>6880016</v>
      </c>
      <c r="C202" s="85" t="s">
        <v>560</v>
      </c>
      <c r="D202" s="85" t="s">
        <v>561</v>
      </c>
      <c r="E202" s="86" t="s">
        <v>562</v>
      </c>
      <c r="F202" s="86"/>
      <c r="G202" s="85">
        <v>1</v>
      </c>
      <c r="H202" s="87">
        <v>7500000</v>
      </c>
      <c r="I202" s="87">
        <v>7500000</v>
      </c>
      <c r="J202" s="87">
        <v>7500000</v>
      </c>
      <c r="K202" s="86">
        <v>1</v>
      </c>
      <c r="L202" s="86">
        <v>100</v>
      </c>
      <c r="M202" s="88">
        <f t="shared" si="13"/>
        <v>100</v>
      </c>
      <c r="N202" s="83">
        <f t="shared" si="14"/>
        <v>750000000</v>
      </c>
      <c r="O202" s="82" t="s">
        <v>385</v>
      </c>
    </row>
    <row r="203" spans="1:15" s="83" customFormat="1" ht="17" thickTop="1" thickBot="1">
      <c r="A203" s="85">
        <f t="shared" si="15"/>
        <v>57</v>
      </c>
      <c r="B203" s="85">
        <v>7049576</v>
      </c>
      <c r="C203" s="86" t="s">
        <v>563</v>
      </c>
      <c r="D203" s="89" t="s">
        <v>564</v>
      </c>
      <c r="E203" s="86" t="s">
        <v>565</v>
      </c>
      <c r="F203" s="86" t="s">
        <v>390</v>
      </c>
      <c r="G203" s="90">
        <v>1</v>
      </c>
      <c r="H203" s="90">
        <v>1500000</v>
      </c>
      <c r="I203" s="87">
        <v>1500000</v>
      </c>
      <c r="J203" s="87">
        <v>1500000</v>
      </c>
      <c r="K203" s="86">
        <v>1</v>
      </c>
      <c r="L203" s="86">
        <v>100</v>
      </c>
      <c r="M203" s="88">
        <f t="shared" si="13"/>
        <v>100</v>
      </c>
      <c r="N203" s="83">
        <f t="shared" si="14"/>
        <v>150000000</v>
      </c>
      <c r="O203" s="82" t="s">
        <v>385</v>
      </c>
    </row>
    <row r="204" spans="1:15" s="83" customFormat="1" ht="17" thickTop="1" thickBot="1">
      <c r="A204" s="85">
        <f t="shared" si="15"/>
        <v>58</v>
      </c>
      <c r="B204" s="86">
        <v>7072545</v>
      </c>
      <c r="C204" s="86" t="s">
        <v>566</v>
      </c>
      <c r="D204" s="89" t="s">
        <v>567</v>
      </c>
      <c r="E204" s="86" t="s">
        <v>568</v>
      </c>
      <c r="F204" s="86" t="s">
        <v>390</v>
      </c>
      <c r="G204" s="90">
        <v>60</v>
      </c>
      <c r="H204" s="90">
        <v>1800000</v>
      </c>
      <c r="I204" s="87">
        <v>1800000</v>
      </c>
      <c r="J204" s="87">
        <v>1800000</v>
      </c>
      <c r="K204" s="85">
        <v>60</v>
      </c>
      <c r="L204" s="85">
        <v>100</v>
      </c>
      <c r="M204" s="88">
        <f t="shared" si="13"/>
        <v>100</v>
      </c>
      <c r="N204" s="83">
        <f t="shared" si="14"/>
        <v>180000000</v>
      </c>
      <c r="O204" s="82" t="s">
        <v>385</v>
      </c>
    </row>
    <row r="205" spans="1:15" s="83" customFormat="1" ht="17" thickTop="1" thickBot="1">
      <c r="A205" s="85">
        <f t="shared" si="15"/>
        <v>59</v>
      </c>
      <c r="B205" s="86">
        <v>7144451</v>
      </c>
      <c r="C205" s="86" t="s">
        <v>569</v>
      </c>
      <c r="D205" s="89" t="s">
        <v>570</v>
      </c>
      <c r="E205" s="86" t="s">
        <v>571</v>
      </c>
      <c r="F205" s="86"/>
      <c r="G205" s="90">
        <v>60</v>
      </c>
      <c r="H205" s="90">
        <v>1800000</v>
      </c>
      <c r="I205" s="87">
        <v>1800000</v>
      </c>
      <c r="J205" s="87">
        <v>1800000</v>
      </c>
      <c r="K205" s="86">
        <v>60</v>
      </c>
      <c r="L205" s="86">
        <v>100</v>
      </c>
      <c r="M205" s="88">
        <f t="shared" si="13"/>
        <v>100</v>
      </c>
      <c r="N205" s="83">
        <f t="shared" si="14"/>
        <v>180000000</v>
      </c>
      <c r="O205" s="82" t="s">
        <v>385</v>
      </c>
    </row>
    <row r="206" spans="1:15" s="83" customFormat="1" ht="17" thickTop="1" thickBot="1">
      <c r="A206" s="85">
        <f t="shared" si="15"/>
        <v>60</v>
      </c>
      <c r="B206" s="86">
        <v>7103159</v>
      </c>
      <c r="C206" s="86" t="s">
        <v>572</v>
      </c>
      <c r="D206" s="89" t="s">
        <v>573</v>
      </c>
      <c r="E206" s="86" t="s">
        <v>574</v>
      </c>
      <c r="F206" s="86" t="s">
        <v>575</v>
      </c>
      <c r="G206" s="90">
        <v>60</v>
      </c>
      <c r="H206" s="90">
        <v>1800000</v>
      </c>
      <c r="I206" s="87">
        <v>1800000</v>
      </c>
      <c r="J206" s="87">
        <v>1800000</v>
      </c>
      <c r="K206" s="86">
        <v>60</v>
      </c>
      <c r="L206" s="86">
        <v>100</v>
      </c>
      <c r="M206" s="88">
        <f t="shared" si="13"/>
        <v>100</v>
      </c>
      <c r="N206" s="83">
        <f t="shared" si="14"/>
        <v>180000000</v>
      </c>
      <c r="O206" s="82" t="s">
        <v>385</v>
      </c>
    </row>
    <row r="207" spans="1:15" s="83" customFormat="1" ht="17" thickTop="1" thickBot="1">
      <c r="A207" s="85">
        <f t="shared" si="15"/>
        <v>61</v>
      </c>
      <c r="B207" s="85">
        <v>6736514</v>
      </c>
      <c r="C207" s="85" t="s">
        <v>576</v>
      </c>
      <c r="D207" s="85" t="s">
        <v>577</v>
      </c>
      <c r="E207" s="86" t="s">
        <v>578</v>
      </c>
      <c r="F207" s="86" t="s">
        <v>390</v>
      </c>
      <c r="G207" s="85">
        <v>60</v>
      </c>
      <c r="H207" s="87">
        <v>1800000</v>
      </c>
      <c r="I207" s="87">
        <v>1800000</v>
      </c>
      <c r="J207" s="87">
        <v>1800000</v>
      </c>
      <c r="K207" s="85">
        <v>60</v>
      </c>
      <c r="L207" s="85">
        <v>100</v>
      </c>
      <c r="M207" s="88">
        <f t="shared" si="13"/>
        <v>100</v>
      </c>
      <c r="N207" s="83">
        <f t="shared" si="14"/>
        <v>180000000</v>
      </c>
      <c r="O207" s="82" t="s">
        <v>385</v>
      </c>
    </row>
    <row r="208" spans="1:15" s="83" customFormat="1" ht="17" thickTop="1" thickBot="1">
      <c r="A208" s="85">
        <f t="shared" si="15"/>
        <v>62</v>
      </c>
      <c r="B208" s="86">
        <v>7072543</v>
      </c>
      <c r="C208" s="86" t="s">
        <v>579</v>
      </c>
      <c r="D208" s="89" t="s">
        <v>580</v>
      </c>
      <c r="E208" s="86" t="s">
        <v>581</v>
      </c>
      <c r="F208" s="86"/>
      <c r="G208" s="90">
        <v>1</v>
      </c>
      <c r="H208" s="90">
        <v>1500000</v>
      </c>
      <c r="I208" s="87">
        <v>1500000</v>
      </c>
      <c r="J208" s="87">
        <v>1500000</v>
      </c>
      <c r="K208" s="85">
        <v>1</v>
      </c>
      <c r="L208" s="85">
        <v>100</v>
      </c>
      <c r="M208" s="88">
        <f t="shared" si="13"/>
        <v>100</v>
      </c>
      <c r="N208" s="83">
        <f t="shared" si="14"/>
        <v>150000000</v>
      </c>
      <c r="O208" s="82" t="s">
        <v>385</v>
      </c>
    </row>
    <row r="209" spans="1:15" s="83" customFormat="1" ht="17" thickTop="1" thickBot="1">
      <c r="A209" s="85">
        <f t="shared" si="15"/>
        <v>63</v>
      </c>
      <c r="B209" s="86">
        <v>6504310</v>
      </c>
      <c r="C209" s="86" t="s">
        <v>582</v>
      </c>
      <c r="D209" s="89" t="s">
        <v>583</v>
      </c>
      <c r="E209" s="86" t="s">
        <v>584</v>
      </c>
      <c r="F209" s="86" t="s">
        <v>390</v>
      </c>
      <c r="G209" s="90">
        <v>1</v>
      </c>
      <c r="H209" s="90">
        <v>2000000</v>
      </c>
      <c r="I209" s="87">
        <v>2000000</v>
      </c>
      <c r="J209" s="87">
        <v>2000000</v>
      </c>
      <c r="K209" s="85">
        <v>1</v>
      </c>
      <c r="L209" s="85">
        <v>100</v>
      </c>
      <c r="M209" s="88">
        <f t="shared" si="13"/>
        <v>100</v>
      </c>
      <c r="N209" s="83">
        <f t="shared" si="14"/>
        <v>200000000</v>
      </c>
      <c r="O209" s="82" t="s">
        <v>385</v>
      </c>
    </row>
    <row r="210" spans="1:15" s="83" customFormat="1" ht="17" thickTop="1" thickBot="1">
      <c r="A210" s="85">
        <f t="shared" si="15"/>
        <v>64</v>
      </c>
      <c r="B210" s="86">
        <v>7072539</v>
      </c>
      <c r="C210" s="86" t="s">
        <v>585</v>
      </c>
      <c r="D210" s="89" t="s">
        <v>586</v>
      </c>
      <c r="E210" s="86" t="s">
        <v>587</v>
      </c>
      <c r="F210" s="86" t="s">
        <v>390</v>
      </c>
      <c r="G210" s="90">
        <v>1</v>
      </c>
      <c r="H210" s="90">
        <v>2000000</v>
      </c>
      <c r="I210" s="87">
        <v>2000000</v>
      </c>
      <c r="J210" s="87">
        <v>2000000</v>
      </c>
      <c r="K210" s="85">
        <v>1</v>
      </c>
      <c r="L210" s="85">
        <v>100</v>
      </c>
      <c r="M210" s="88">
        <f t="shared" si="13"/>
        <v>100</v>
      </c>
      <c r="N210" s="83">
        <f t="shared" si="14"/>
        <v>200000000</v>
      </c>
      <c r="O210" s="82" t="s">
        <v>385</v>
      </c>
    </row>
    <row r="211" spans="1:15" s="83" customFormat="1" ht="17" thickTop="1" thickBot="1">
      <c r="A211" s="85">
        <f t="shared" si="15"/>
        <v>65</v>
      </c>
      <c r="B211" s="86">
        <v>6898670</v>
      </c>
      <c r="C211" s="86" t="s">
        <v>588</v>
      </c>
      <c r="D211" s="89" t="s">
        <v>589</v>
      </c>
      <c r="E211" s="86" t="s">
        <v>590</v>
      </c>
      <c r="F211" s="86" t="s">
        <v>390</v>
      </c>
      <c r="G211" s="90">
        <v>1</v>
      </c>
      <c r="H211" s="90">
        <v>1500000</v>
      </c>
      <c r="I211" s="87">
        <v>1500000</v>
      </c>
      <c r="J211" s="87">
        <v>1500000</v>
      </c>
      <c r="K211" s="85">
        <v>1</v>
      </c>
      <c r="L211" s="85">
        <v>100</v>
      </c>
      <c r="M211" s="88">
        <f t="shared" si="13"/>
        <v>100</v>
      </c>
      <c r="N211" s="83">
        <f t="shared" si="14"/>
        <v>150000000</v>
      </c>
      <c r="O211" s="82" t="s">
        <v>385</v>
      </c>
    </row>
    <row r="212" spans="1:15" s="83" customFormat="1" ht="17" thickTop="1" thickBot="1">
      <c r="A212" s="85">
        <f t="shared" si="15"/>
        <v>66</v>
      </c>
      <c r="B212" s="86">
        <v>5662294</v>
      </c>
      <c r="C212" s="86" t="s">
        <v>591</v>
      </c>
      <c r="D212" s="89" t="s">
        <v>592</v>
      </c>
      <c r="E212" s="86" t="s">
        <v>593</v>
      </c>
      <c r="F212" s="86" t="s">
        <v>390</v>
      </c>
      <c r="G212" s="90">
        <v>1</v>
      </c>
      <c r="H212" s="90">
        <v>2000000</v>
      </c>
      <c r="I212" s="87">
        <v>2000000</v>
      </c>
      <c r="J212" s="87">
        <v>2000000</v>
      </c>
      <c r="K212" s="85">
        <v>1</v>
      </c>
      <c r="L212" s="85">
        <v>100</v>
      </c>
      <c r="M212" s="88">
        <f t="shared" si="13"/>
        <v>100</v>
      </c>
      <c r="N212" s="83">
        <f t="shared" si="14"/>
        <v>200000000</v>
      </c>
      <c r="O212" s="82" t="s">
        <v>385</v>
      </c>
    </row>
    <row r="213" spans="1:15" s="83" customFormat="1" ht="17" thickTop="1" thickBot="1">
      <c r="A213" s="85">
        <f t="shared" si="15"/>
        <v>67</v>
      </c>
      <c r="B213" s="86">
        <v>7072541</v>
      </c>
      <c r="C213" s="86" t="s">
        <v>594</v>
      </c>
      <c r="D213" s="89" t="s">
        <v>595</v>
      </c>
      <c r="E213" s="86" t="s">
        <v>596</v>
      </c>
      <c r="F213" s="86" t="s">
        <v>597</v>
      </c>
      <c r="G213" s="90">
        <v>1</v>
      </c>
      <c r="H213" s="90">
        <v>2000000</v>
      </c>
      <c r="I213" s="87">
        <v>2000000</v>
      </c>
      <c r="J213" s="87">
        <v>2000000</v>
      </c>
      <c r="K213" s="85">
        <v>1</v>
      </c>
      <c r="L213" s="85">
        <v>100</v>
      </c>
      <c r="M213" s="88">
        <f t="shared" si="13"/>
        <v>100</v>
      </c>
      <c r="N213" s="83">
        <f t="shared" si="14"/>
        <v>200000000</v>
      </c>
      <c r="O213" s="82" t="s">
        <v>385</v>
      </c>
    </row>
    <row r="214" spans="1:15" s="83" customFormat="1" ht="17" thickTop="1" thickBot="1">
      <c r="A214" s="85">
        <f t="shared" si="15"/>
        <v>68</v>
      </c>
      <c r="B214" s="86">
        <v>6504312</v>
      </c>
      <c r="C214" s="86" t="s">
        <v>598</v>
      </c>
      <c r="D214" s="89" t="s">
        <v>599</v>
      </c>
      <c r="E214" s="86" t="s">
        <v>600</v>
      </c>
      <c r="F214" s="86" t="s">
        <v>390</v>
      </c>
      <c r="G214" s="90">
        <v>1</v>
      </c>
      <c r="H214" s="90">
        <v>1500000</v>
      </c>
      <c r="I214" s="87">
        <v>1500000</v>
      </c>
      <c r="J214" s="87">
        <v>1500000</v>
      </c>
      <c r="K214" s="85">
        <v>1</v>
      </c>
      <c r="L214" s="85">
        <v>100</v>
      </c>
      <c r="M214" s="88">
        <f t="shared" si="13"/>
        <v>100</v>
      </c>
      <c r="N214" s="83">
        <f t="shared" si="14"/>
        <v>150000000</v>
      </c>
      <c r="O214" s="82" t="s">
        <v>385</v>
      </c>
    </row>
    <row r="215" spans="1:15" s="83" customFormat="1" ht="17" thickTop="1" thickBot="1">
      <c r="A215" s="85">
        <f t="shared" si="15"/>
        <v>69</v>
      </c>
      <c r="B215" s="85">
        <v>6478448</v>
      </c>
      <c r="C215" s="85" t="s">
        <v>601</v>
      </c>
      <c r="D215" s="85" t="s">
        <v>602</v>
      </c>
      <c r="E215" s="86" t="s">
        <v>603</v>
      </c>
      <c r="F215" s="86"/>
      <c r="G215" s="85">
        <v>1</v>
      </c>
      <c r="H215" s="87">
        <v>18000000</v>
      </c>
      <c r="I215" s="87">
        <v>18000000</v>
      </c>
      <c r="J215" s="87">
        <v>18000000</v>
      </c>
      <c r="K215" s="85">
        <v>1</v>
      </c>
      <c r="L215" s="85">
        <v>100</v>
      </c>
      <c r="M215" s="88">
        <f t="shared" si="13"/>
        <v>100</v>
      </c>
      <c r="N215" s="83">
        <f t="shared" si="14"/>
        <v>1800000000</v>
      </c>
      <c r="O215" s="82" t="s">
        <v>385</v>
      </c>
    </row>
    <row r="216" spans="1:15" s="83" customFormat="1" ht="17" thickTop="1" thickBot="1">
      <c r="A216" s="85">
        <f t="shared" si="15"/>
        <v>70</v>
      </c>
      <c r="B216" s="85">
        <v>6735569</v>
      </c>
      <c r="C216" s="85" t="s">
        <v>604</v>
      </c>
      <c r="D216" s="85" t="s">
        <v>605</v>
      </c>
      <c r="E216" s="86" t="s">
        <v>606</v>
      </c>
      <c r="F216" s="86" t="s">
        <v>390</v>
      </c>
      <c r="G216" s="85">
        <v>1</v>
      </c>
      <c r="H216" s="87">
        <v>1800000</v>
      </c>
      <c r="I216" s="87">
        <v>1800000</v>
      </c>
      <c r="J216" s="87">
        <v>1800000</v>
      </c>
      <c r="K216" s="86">
        <v>1</v>
      </c>
      <c r="L216" s="86">
        <v>100</v>
      </c>
      <c r="M216" s="88">
        <f t="shared" si="13"/>
        <v>100</v>
      </c>
      <c r="N216" s="83">
        <f t="shared" si="14"/>
        <v>180000000</v>
      </c>
      <c r="O216" s="82" t="s">
        <v>385</v>
      </c>
    </row>
    <row r="217" spans="1:15" s="83" customFormat="1" ht="17" thickTop="1" thickBot="1">
      <c r="A217" s="85">
        <f t="shared" si="15"/>
        <v>71</v>
      </c>
      <c r="B217" s="85">
        <v>7138451</v>
      </c>
      <c r="C217" s="86" t="s">
        <v>607</v>
      </c>
      <c r="D217" s="91" t="s">
        <v>608</v>
      </c>
      <c r="E217" s="86" t="s">
        <v>609</v>
      </c>
      <c r="F217" s="86" t="s">
        <v>390</v>
      </c>
      <c r="G217" s="91">
        <v>60</v>
      </c>
      <c r="H217" s="90">
        <v>1800000</v>
      </c>
      <c r="I217" s="87">
        <v>1800000</v>
      </c>
      <c r="J217" s="87">
        <v>1800000</v>
      </c>
      <c r="K217" s="86">
        <v>60</v>
      </c>
      <c r="L217" s="86">
        <v>100</v>
      </c>
      <c r="M217" s="88">
        <f t="shared" si="13"/>
        <v>100</v>
      </c>
      <c r="N217" s="83">
        <f t="shared" si="14"/>
        <v>180000000</v>
      </c>
      <c r="O217" s="82" t="s">
        <v>385</v>
      </c>
    </row>
    <row r="218" spans="1:15" s="83" customFormat="1" ht="17" thickTop="1" thickBot="1">
      <c r="A218" s="85">
        <f t="shared" si="15"/>
        <v>72</v>
      </c>
      <c r="B218" s="85">
        <v>7103161</v>
      </c>
      <c r="C218" s="85" t="s">
        <v>610</v>
      </c>
      <c r="D218" s="85" t="s">
        <v>611</v>
      </c>
      <c r="E218" s="86" t="s">
        <v>612</v>
      </c>
      <c r="F218" s="86" t="s">
        <v>575</v>
      </c>
      <c r="G218" s="85">
        <v>1</v>
      </c>
      <c r="H218" s="87">
        <v>350000</v>
      </c>
      <c r="I218" s="87">
        <v>350000</v>
      </c>
      <c r="J218" s="87">
        <v>350000</v>
      </c>
      <c r="K218" s="85">
        <v>1</v>
      </c>
      <c r="L218" s="85">
        <v>100</v>
      </c>
      <c r="M218" s="88">
        <f t="shared" si="13"/>
        <v>100</v>
      </c>
      <c r="N218" s="83">
        <f t="shared" si="14"/>
        <v>35000000</v>
      </c>
      <c r="O218" s="82" t="s">
        <v>385</v>
      </c>
    </row>
    <row r="219" spans="1:15" s="83" customFormat="1" ht="17" thickTop="1" thickBot="1">
      <c r="A219" s="85">
        <f t="shared" si="15"/>
        <v>73</v>
      </c>
      <c r="B219" s="85">
        <v>7138451</v>
      </c>
      <c r="C219" s="86" t="s">
        <v>613</v>
      </c>
      <c r="D219" s="86" t="s">
        <v>614</v>
      </c>
      <c r="E219" s="86" t="s">
        <v>615</v>
      </c>
      <c r="F219" s="86" t="s">
        <v>390</v>
      </c>
      <c r="G219" s="86">
        <v>1</v>
      </c>
      <c r="H219" s="90">
        <v>1800000</v>
      </c>
      <c r="I219" s="87">
        <v>1800000</v>
      </c>
      <c r="J219" s="87">
        <v>1800000</v>
      </c>
      <c r="K219" s="85">
        <v>1</v>
      </c>
      <c r="L219" s="85">
        <v>100</v>
      </c>
      <c r="M219" s="88">
        <f t="shared" si="13"/>
        <v>100</v>
      </c>
      <c r="N219" s="83">
        <f t="shared" si="14"/>
        <v>180000000</v>
      </c>
      <c r="O219" s="82" t="s">
        <v>385</v>
      </c>
    </row>
    <row r="220" spans="1:15" s="83" customFormat="1" ht="17" thickTop="1" thickBot="1">
      <c r="A220" s="85">
        <f t="shared" si="15"/>
        <v>74</v>
      </c>
      <c r="B220" s="85">
        <v>6575894</v>
      </c>
      <c r="C220" s="86" t="s">
        <v>616</v>
      </c>
      <c r="D220" s="91" t="s">
        <v>617</v>
      </c>
      <c r="E220" s="86" t="s">
        <v>618</v>
      </c>
      <c r="F220" s="86" t="s">
        <v>390</v>
      </c>
      <c r="G220" s="96">
        <v>1</v>
      </c>
      <c r="H220" s="90">
        <v>2500000</v>
      </c>
      <c r="I220" s="87">
        <v>2500000</v>
      </c>
      <c r="J220" s="87">
        <v>2500000</v>
      </c>
      <c r="K220" s="85">
        <v>1</v>
      </c>
      <c r="L220" s="85">
        <v>100</v>
      </c>
      <c r="M220" s="88">
        <f t="shared" si="13"/>
        <v>100</v>
      </c>
      <c r="N220" s="83">
        <f t="shared" si="14"/>
        <v>250000000</v>
      </c>
      <c r="O220" s="82" t="s">
        <v>385</v>
      </c>
    </row>
    <row r="221" spans="1:15" s="83" customFormat="1" ht="17" thickTop="1" thickBot="1">
      <c r="A221" s="85">
        <f t="shared" si="15"/>
        <v>75</v>
      </c>
      <c r="B221" s="85">
        <v>7086351</v>
      </c>
      <c r="C221" s="85" t="s">
        <v>619</v>
      </c>
      <c r="D221" s="85" t="s">
        <v>620</v>
      </c>
      <c r="E221" s="86" t="s">
        <v>621</v>
      </c>
      <c r="F221" s="86" t="s">
        <v>390</v>
      </c>
      <c r="G221" s="85">
        <v>1</v>
      </c>
      <c r="H221" s="87">
        <v>2000000</v>
      </c>
      <c r="I221" s="87">
        <v>2000000</v>
      </c>
      <c r="J221" s="87">
        <v>2000000</v>
      </c>
      <c r="K221" s="85">
        <v>1</v>
      </c>
      <c r="L221" s="85">
        <v>100</v>
      </c>
      <c r="M221" s="88">
        <f t="shared" si="13"/>
        <v>100</v>
      </c>
      <c r="N221" s="83">
        <f t="shared" si="14"/>
        <v>200000000</v>
      </c>
      <c r="O221" s="82" t="s">
        <v>385</v>
      </c>
    </row>
    <row r="222" spans="1:15" s="83" customFormat="1" ht="17" thickTop="1" thickBot="1">
      <c r="A222" s="85">
        <f t="shared" si="15"/>
        <v>76</v>
      </c>
      <c r="B222" s="85">
        <v>7013497</v>
      </c>
      <c r="C222" s="85" t="s">
        <v>622</v>
      </c>
      <c r="D222" s="85" t="s">
        <v>623</v>
      </c>
      <c r="E222" s="86" t="s">
        <v>624</v>
      </c>
      <c r="F222" s="86" t="s">
        <v>390</v>
      </c>
      <c r="G222" s="85">
        <v>1</v>
      </c>
      <c r="H222" s="87">
        <v>3000000</v>
      </c>
      <c r="I222" s="87">
        <v>3000000</v>
      </c>
      <c r="J222" s="87">
        <v>3000000</v>
      </c>
      <c r="K222" s="85">
        <v>1</v>
      </c>
      <c r="L222" s="85">
        <v>100</v>
      </c>
      <c r="M222" s="88">
        <f t="shared" si="13"/>
        <v>100</v>
      </c>
      <c r="N222" s="83">
        <f t="shared" si="14"/>
        <v>300000000</v>
      </c>
      <c r="O222" s="82" t="s">
        <v>385</v>
      </c>
    </row>
    <row r="223" spans="1:15" s="83" customFormat="1" ht="17" thickTop="1" thickBot="1">
      <c r="A223" s="85">
        <f t="shared" si="15"/>
        <v>77</v>
      </c>
      <c r="B223" s="85">
        <v>7013495</v>
      </c>
      <c r="C223" s="85" t="s">
        <v>625</v>
      </c>
      <c r="D223" s="85" t="s">
        <v>626</v>
      </c>
      <c r="E223" s="86" t="s">
        <v>627</v>
      </c>
      <c r="F223" s="86" t="s">
        <v>628</v>
      </c>
      <c r="G223" s="85">
        <v>1</v>
      </c>
      <c r="H223" s="87">
        <v>2000000</v>
      </c>
      <c r="I223" s="87">
        <v>2000000</v>
      </c>
      <c r="J223" s="87">
        <v>2000000</v>
      </c>
      <c r="K223" s="86">
        <v>1</v>
      </c>
      <c r="L223" s="85">
        <v>100</v>
      </c>
      <c r="M223" s="88">
        <f t="shared" si="13"/>
        <v>100</v>
      </c>
      <c r="N223" s="83">
        <f t="shared" si="14"/>
        <v>200000000</v>
      </c>
      <c r="O223" s="82" t="s">
        <v>385</v>
      </c>
    </row>
    <row r="224" spans="1:15" s="83" customFormat="1" ht="17" thickTop="1" thickBot="1">
      <c r="A224" s="85">
        <f t="shared" si="15"/>
        <v>78</v>
      </c>
      <c r="B224" s="85">
        <v>7086251</v>
      </c>
      <c r="C224" s="85" t="s">
        <v>629</v>
      </c>
      <c r="D224" s="85" t="s">
        <v>630</v>
      </c>
      <c r="E224" s="86" t="s">
        <v>631</v>
      </c>
      <c r="F224" s="86" t="s">
        <v>632</v>
      </c>
      <c r="G224" s="85">
        <v>1</v>
      </c>
      <c r="H224" s="87">
        <v>4400000</v>
      </c>
      <c r="I224" s="87">
        <v>4400000</v>
      </c>
      <c r="J224" s="87">
        <v>4400000</v>
      </c>
      <c r="K224" s="85">
        <v>1</v>
      </c>
      <c r="L224" s="85">
        <v>100</v>
      </c>
      <c r="M224" s="88">
        <f t="shared" si="13"/>
        <v>100</v>
      </c>
      <c r="N224" s="83">
        <f t="shared" si="14"/>
        <v>440000000</v>
      </c>
      <c r="O224" s="82" t="s">
        <v>385</v>
      </c>
    </row>
    <row r="225" spans="1:15" s="83" customFormat="1" ht="17" thickTop="1" thickBot="1">
      <c r="A225" s="85">
        <f t="shared" si="15"/>
        <v>79</v>
      </c>
      <c r="B225" s="85">
        <v>5833501</v>
      </c>
      <c r="C225" s="85" t="s">
        <v>633</v>
      </c>
      <c r="D225" s="85" t="s">
        <v>634</v>
      </c>
      <c r="E225" s="86" t="s">
        <v>635</v>
      </c>
      <c r="F225" s="86"/>
      <c r="G225" s="85">
        <v>2</v>
      </c>
      <c r="H225" s="87">
        <v>18000000</v>
      </c>
      <c r="I225" s="87">
        <v>18000000</v>
      </c>
      <c r="J225" s="87">
        <v>18000000</v>
      </c>
      <c r="K225" s="86">
        <v>2</v>
      </c>
      <c r="L225" s="86">
        <v>100</v>
      </c>
      <c r="M225" s="88">
        <f t="shared" si="13"/>
        <v>100</v>
      </c>
      <c r="N225" s="83">
        <f t="shared" si="14"/>
        <v>1800000000</v>
      </c>
      <c r="O225" s="82" t="s">
        <v>385</v>
      </c>
    </row>
    <row r="226" spans="1:15" s="83" customFormat="1" ht="17" thickTop="1" thickBot="1">
      <c r="A226" s="85">
        <f t="shared" si="15"/>
        <v>80</v>
      </c>
      <c r="B226" s="85">
        <v>5864403</v>
      </c>
      <c r="C226" s="85" t="s">
        <v>636</v>
      </c>
      <c r="D226" s="85" t="s">
        <v>637</v>
      </c>
      <c r="E226" s="86" t="s">
        <v>638</v>
      </c>
      <c r="F226" s="86"/>
      <c r="G226" s="85">
        <v>2</v>
      </c>
      <c r="H226" s="87">
        <v>18000000</v>
      </c>
      <c r="I226" s="87">
        <v>18000000</v>
      </c>
      <c r="J226" s="87">
        <v>18000000</v>
      </c>
      <c r="K226" s="85">
        <v>2</v>
      </c>
      <c r="L226" s="85">
        <v>100</v>
      </c>
      <c r="M226" s="88">
        <f t="shared" si="13"/>
        <v>100</v>
      </c>
      <c r="N226" s="83">
        <f t="shared" si="14"/>
        <v>1800000000</v>
      </c>
      <c r="O226" s="82" t="s">
        <v>385</v>
      </c>
    </row>
    <row r="227" spans="1:15" s="83" customFormat="1" ht="17" thickTop="1" thickBot="1">
      <c r="A227" s="85">
        <f t="shared" si="15"/>
        <v>81</v>
      </c>
      <c r="B227" s="85">
        <v>5853201</v>
      </c>
      <c r="C227" s="85" t="s">
        <v>639</v>
      </c>
      <c r="D227" s="85" t="s">
        <v>640</v>
      </c>
      <c r="E227" s="86" t="s">
        <v>641</v>
      </c>
      <c r="F227" s="86"/>
      <c r="G227" s="85">
        <v>2</v>
      </c>
      <c r="H227" s="87">
        <v>18000000</v>
      </c>
      <c r="I227" s="87">
        <v>18000000</v>
      </c>
      <c r="J227" s="87">
        <v>18000000</v>
      </c>
      <c r="K227" s="86">
        <v>2</v>
      </c>
      <c r="L227" s="86">
        <v>100</v>
      </c>
      <c r="M227" s="88">
        <f t="shared" si="13"/>
        <v>100</v>
      </c>
      <c r="N227" s="83">
        <f t="shared" si="14"/>
        <v>1800000000</v>
      </c>
      <c r="O227" s="82" t="s">
        <v>385</v>
      </c>
    </row>
    <row r="228" spans="1:15" s="83" customFormat="1" ht="17" thickTop="1" thickBot="1">
      <c r="A228" s="85">
        <f t="shared" si="15"/>
        <v>82</v>
      </c>
      <c r="B228" s="85">
        <v>5969228</v>
      </c>
      <c r="C228" s="86" t="s">
        <v>642</v>
      </c>
      <c r="D228" s="86" t="s">
        <v>643</v>
      </c>
      <c r="E228" s="86" t="s">
        <v>644</v>
      </c>
      <c r="F228" s="86"/>
      <c r="G228" s="90">
        <v>2</v>
      </c>
      <c r="H228" s="90">
        <v>18000000</v>
      </c>
      <c r="I228" s="87">
        <v>18000000</v>
      </c>
      <c r="J228" s="87">
        <v>18000000</v>
      </c>
      <c r="K228" s="86">
        <v>2</v>
      </c>
      <c r="L228" s="86">
        <v>100</v>
      </c>
      <c r="M228" s="88">
        <f t="shared" si="13"/>
        <v>100</v>
      </c>
      <c r="N228" s="83">
        <f t="shared" si="14"/>
        <v>1800000000</v>
      </c>
      <c r="O228" s="82" t="s">
        <v>385</v>
      </c>
    </row>
    <row r="229" spans="1:15" s="83" customFormat="1" ht="17" thickTop="1" thickBot="1">
      <c r="A229" s="85">
        <f t="shared" si="15"/>
        <v>83</v>
      </c>
      <c r="B229" s="85">
        <v>7470708</v>
      </c>
      <c r="C229" s="86" t="s">
        <v>645</v>
      </c>
      <c r="D229" s="91" t="s">
        <v>646</v>
      </c>
      <c r="E229" s="86" t="s">
        <v>647</v>
      </c>
      <c r="F229" s="86"/>
      <c r="G229" s="96">
        <v>2</v>
      </c>
      <c r="H229" s="90">
        <v>18000000</v>
      </c>
      <c r="I229" s="87">
        <v>18000000</v>
      </c>
      <c r="J229" s="87">
        <v>7349730</v>
      </c>
      <c r="K229" s="84"/>
      <c r="L229" s="85">
        <v>38</v>
      </c>
      <c r="M229" s="88">
        <f t="shared" si="13"/>
        <v>40.831833333333336</v>
      </c>
      <c r="N229" s="83">
        <f t="shared" si="14"/>
        <v>684000000</v>
      </c>
      <c r="O229" s="82" t="s">
        <v>385</v>
      </c>
    </row>
    <row r="230" spans="1:15" s="83" customFormat="1" ht="17" thickTop="1" thickBot="1">
      <c r="A230" s="85">
        <f t="shared" si="15"/>
        <v>84</v>
      </c>
      <c r="B230" s="85">
        <v>5713953</v>
      </c>
      <c r="C230" s="85" t="s">
        <v>648</v>
      </c>
      <c r="D230" s="85" t="s">
        <v>649</v>
      </c>
      <c r="E230" s="86" t="s">
        <v>650</v>
      </c>
      <c r="F230" s="86"/>
      <c r="G230" s="85">
        <v>2</v>
      </c>
      <c r="H230" s="87">
        <v>18000000</v>
      </c>
      <c r="I230" s="87">
        <v>18000000</v>
      </c>
      <c r="J230" s="87">
        <v>18000000</v>
      </c>
      <c r="K230" s="86">
        <v>2</v>
      </c>
      <c r="L230" s="86">
        <v>100</v>
      </c>
      <c r="M230" s="88">
        <f t="shared" si="13"/>
        <v>100</v>
      </c>
      <c r="N230" s="83">
        <f t="shared" si="14"/>
        <v>1800000000</v>
      </c>
      <c r="O230" s="82" t="s">
        <v>385</v>
      </c>
    </row>
    <row r="231" spans="1:15" s="83" customFormat="1" ht="17" thickTop="1" thickBot="1">
      <c r="A231" s="85">
        <f t="shared" si="15"/>
        <v>85</v>
      </c>
      <c r="B231" s="85">
        <v>5833501</v>
      </c>
      <c r="C231" s="85" t="s">
        <v>651</v>
      </c>
      <c r="D231" s="85" t="s">
        <v>652</v>
      </c>
      <c r="E231" s="86" t="s">
        <v>653</v>
      </c>
      <c r="F231" s="86" t="s">
        <v>654</v>
      </c>
      <c r="G231" s="85">
        <v>60</v>
      </c>
      <c r="H231" s="87">
        <v>2000000</v>
      </c>
      <c r="I231" s="87">
        <v>2000000</v>
      </c>
      <c r="J231" s="87">
        <v>2000000</v>
      </c>
      <c r="K231" s="86">
        <v>60</v>
      </c>
      <c r="L231" s="86">
        <v>100</v>
      </c>
      <c r="M231" s="88">
        <f t="shared" si="13"/>
        <v>100</v>
      </c>
      <c r="N231" s="83">
        <f t="shared" si="14"/>
        <v>200000000</v>
      </c>
      <c r="O231" s="82" t="s">
        <v>385</v>
      </c>
    </row>
    <row r="232" spans="1:15" s="83" customFormat="1" ht="17" thickTop="1" thickBot="1">
      <c r="A232" s="85">
        <f t="shared" si="15"/>
        <v>86</v>
      </c>
      <c r="B232" s="85">
        <v>5864401</v>
      </c>
      <c r="C232" s="85" t="s">
        <v>655</v>
      </c>
      <c r="D232" s="85" t="s">
        <v>656</v>
      </c>
      <c r="E232" s="86" t="s">
        <v>657</v>
      </c>
      <c r="F232" s="86"/>
      <c r="G232" s="85">
        <v>60</v>
      </c>
      <c r="H232" s="87">
        <v>2000000</v>
      </c>
      <c r="I232" s="87">
        <v>2000000</v>
      </c>
      <c r="J232" s="87">
        <v>2000000</v>
      </c>
      <c r="K232" s="86">
        <v>60</v>
      </c>
      <c r="L232" s="86">
        <v>100</v>
      </c>
      <c r="M232" s="88">
        <f t="shared" si="13"/>
        <v>100</v>
      </c>
      <c r="N232" s="83">
        <f t="shared" si="14"/>
        <v>200000000</v>
      </c>
      <c r="O232" s="82" t="s">
        <v>385</v>
      </c>
    </row>
    <row r="233" spans="1:15" s="83" customFormat="1" ht="17" thickTop="1" thickBot="1">
      <c r="A233" s="85">
        <f t="shared" si="15"/>
        <v>87</v>
      </c>
      <c r="B233" s="85">
        <v>7881604</v>
      </c>
      <c r="C233" s="85" t="s">
        <v>658</v>
      </c>
      <c r="D233" s="85" t="s">
        <v>659</v>
      </c>
      <c r="E233" s="86" t="s">
        <v>660</v>
      </c>
      <c r="F233" s="86"/>
      <c r="G233" s="85">
        <v>1</v>
      </c>
      <c r="H233" s="87">
        <v>7500000</v>
      </c>
      <c r="I233" s="87">
        <v>7500000</v>
      </c>
      <c r="J233" s="87">
        <v>7500000</v>
      </c>
      <c r="K233" s="86">
        <v>100</v>
      </c>
      <c r="L233" s="86">
        <v>100</v>
      </c>
      <c r="M233" s="88">
        <f t="shared" si="13"/>
        <v>100</v>
      </c>
      <c r="N233" s="83">
        <f t="shared" si="14"/>
        <v>750000000</v>
      </c>
      <c r="O233" s="82" t="s">
        <v>385</v>
      </c>
    </row>
    <row r="234" spans="1:15" s="83" customFormat="1" ht="17" thickTop="1" thickBot="1">
      <c r="A234" s="85">
        <f t="shared" si="15"/>
        <v>88</v>
      </c>
      <c r="B234" s="86">
        <v>5969226</v>
      </c>
      <c r="C234" s="86" t="s">
        <v>661</v>
      </c>
      <c r="D234" s="86" t="s">
        <v>662</v>
      </c>
      <c r="E234" s="86" t="s">
        <v>663</v>
      </c>
      <c r="F234" s="86" t="s">
        <v>390</v>
      </c>
      <c r="G234" s="90">
        <v>60</v>
      </c>
      <c r="H234" s="90">
        <v>2000000</v>
      </c>
      <c r="I234" s="87">
        <v>2000000</v>
      </c>
      <c r="J234" s="87">
        <v>2000000</v>
      </c>
      <c r="K234" s="86">
        <v>60</v>
      </c>
      <c r="L234" s="86">
        <v>100</v>
      </c>
      <c r="M234" s="88">
        <f t="shared" si="13"/>
        <v>100</v>
      </c>
      <c r="N234" s="83">
        <f t="shared" si="14"/>
        <v>200000000</v>
      </c>
      <c r="O234" s="82" t="s">
        <v>385</v>
      </c>
    </row>
    <row r="235" spans="1:15" s="83" customFormat="1" ht="17" thickTop="1" thickBot="1">
      <c r="A235" s="85">
        <f t="shared" si="15"/>
        <v>89</v>
      </c>
      <c r="B235" s="86">
        <v>5819101</v>
      </c>
      <c r="C235" s="86" t="s">
        <v>664</v>
      </c>
      <c r="D235" s="91" t="s">
        <v>665</v>
      </c>
      <c r="E235" s="86" t="s">
        <v>666</v>
      </c>
      <c r="F235" s="86" t="s">
        <v>667</v>
      </c>
      <c r="G235" s="91">
        <v>60</v>
      </c>
      <c r="H235" s="90">
        <v>2000000</v>
      </c>
      <c r="I235" s="87">
        <v>2000000</v>
      </c>
      <c r="J235" s="87">
        <v>2000000</v>
      </c>
      <c r="K235" s="86">
        <v>60</v>
      </c>
      <c r="L235" s="86">
        <v>100</v>
      </c>
      <c r="M235" s="88">
        <f t="shared" si="13"/>
        <v>100</v>
      </c>
      <c r="N235" s="83">
        <f t="shared" si="14"/>
        <v>200000000</v>
      </c>
      <c r="O235" s="82" t="s">
        <v>385</v>
      </c>
    </row>
    <row r="236" spans="1:15" s="83" customFormat="1" ht="17" thickTop="1" thickBot="1">
      <c r="A236" s="85">
        <f t="shared" si="15"/>
        <v>90</v>
      </c>
      <c r="B236" s="85">
        <v>5713951</v>
      </c>
      <c r="C236" s="85" t="s">
        <v>668</v>
      </c>
      <c r="D236" s="85" t="s">
        <v>669</v>
      </c>
      <c r="E236" s="86" t="s">
        <v>670</v>
      </c>
      <c r="F236" s="85" t="s">
        <v>390</v>
      </c>
      <c r="G236" s="85">
        <v>60</v>
      </c>
      <c r="H236" s="87">
        <v>2000000</v>
      </c>
      <c r="I236" s="87">
        <v>2000000</v>
      </c>
      <c r="J236" s="87">
        <v>2000000</v>
      </c>
      <c r="K236" s="86">
        <v>60</v>
      </c>
      <c r="L236" s="86">
        <v>100</v>
      </c>
      <c r="M236" s="88">
        <f t="shared" si="13"/>
        <v>100</v>
      </c>
      <c r="N236" s="83">
        <f t="shared" si="14"/>
        <v>200000000</v>
      </c>
      <c r="O236" s="82" t="s">
        <v>385</v>
      </c>
    </row>
    <row r="237" spans="1:15" s="83" customFormat="1" ht="17" thickTop="1" thickBot="1">
      <c r="A237" s="117"/>
      <c r="B237" s="117"/>
      <c r="C237" s="117" t="s">
        <v>671</v>
      </c>
      <c r="D237" s="117"/>
      <c r="E237" s="117"/>
      <c r="F237" s="117"/>
      <c r="G237" s="118">
        <f>SUM(G194:G236)</f>
        <v>641</v>
      </c>
      <c r="H237" s="118">
        <f>SUM(H194:H236)</f>
        <v>276200000</v>
      </c>
      <c r="I237" s="118">
        <f>SUM(I194:I236)</f>
        <v>276200000</v>
      </c>
      <c r="J237" s="118">
        <f>SUM(J194:J236)</f>
        <v>265549730</v>
      </c>
      <c r="K237" s="118">
        <f>SUM(K194:K236)</f>
        <v>738</v>
      </c>
      <c r="L237" s="99">
        <f>+N237/H237</f>
        <v>95.95944967414917</v>
      </c>
      <c r="M237" s="100">
        <f t="shared" si="13"/>
        <v>96.144000724112971</v>
      </c>
      <c r="N237" s="119">
        <f>SUM(N194:N236)</f>
        <v>26504000000</v>
      </c>
      <c r="O237" s="82" t="s">
        <v>385</v>
      </c>
    </row>
    <row r="238" spans="1:15" s="83" customFormat="1" ht="17" thickTop="1" thickBot="1">
      <c r="A238" s="102" t="s">
        <v>672</v>
      </c>
      <c r="B238" s="102"/>
      <c r="C238" s="102" t="s">
        <v>673</v>
      </c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19"/>
      <c r="O238" s="82" t="s">
        <v>385</v>
      </c>
    </row>
    <row r="239" spans="1:15" s="83" customFormat="1" ht="17" thickTop="1" thickBot="1">
      <c r="A239" s="103">
        <v>92</v>
      </c>
      <c r="B239" s="103">
        <v>6226149</v>
      </c>
      <c r="C239" s="103" t="s">
        <v>674</v>
      </c>
      <c r="D239" s="105">
        <v>264516252271</v>
      </c>
      <c r="E239" s="104" t="s">
        <v>675</v>
      </c>
      <c r="F239" s="103" t="s">
        <v>390</v>
      </c>
      <c r="G239" s="103">
        <v>1</v>
      </c>
      <c r="H239" s="105">
        <v>4020000</v>
      </c>
      <c r="I239" s="105">
        <v>4020000</v>
      </c>
      <c r="J239" s="105">
        <v>4020000</v>
      </c>
      <c r="K239" s="104">
        <v>1</v>
      </c>
      <c r="L239" s="104">
        <v>100</v>
      </c>
      <c r="M239" s="106">
        <f>+J239/H239*100</f>
        <v>100</v>
      </c>
      <c r="N239" s="119">
        <f>+L239*H239</f>
        <v>402000000</v>
      </c>
      <c r="O239" s="82" t="s">
        <v>385</v>
      </c>
    </row>
    <row r="240" spans="1:15" s="83" customFormat="1" ht="17" thickTop="1" thickBot="1">
      <c r="A240" s="103"/>
      <c r="B240" s="103"/>
      <c r="C240" s="102" t="s">
        <v>676</v>
      </c>
      <c r="D240" s="102"/>
      <c r="E240" s="102"/>
      <c r="F240" s="102"/>
      <c r="G240" s="103">
        <f>SUM(G239:G239)</f>
        <v>1</v>
      </c>
      <c r="H240" s="107">
        <f>SUM(H239:H239)</f>
        <v>4020000</v>
      </c>
      <c r="I240" s="107">
        <f>SUM(I239:I239)</f>
        <v>4020000</v>
      </c>
      <c r="J240" s="107">
        <f>SUM(J239:J239)</f>
        <v>4020000</v>
      </c>
      <c r="K240" s="107">
        <f>SUM(K239:K239)</f>
        <v>1</v>
      </c>
      <c r="L240" s="114">
        <f>+N240/H240</f>
        <v>100</v>
      </c>
      <c r="M240" s="108">
        <f>+J240/H240*100</f>
        <v>100</v>
      </c>
      <c r="N240" s="120">
        <f>SUM(N239:N239)</f>
        <v>402000000</v>
      </c>
      <c r="O240" s="82" t="s">
        <v>385</v>
      </c>
    </row>
    <row r="241" spans="1:15" s="83" customFormat="1" ht="17" thickTop="1" thickBot="1">
      <c r="A241" s="102" t="s">
        <v>677</v>
      </c>
      <c r="B241" s="102"/>
      <c r="C241" s="102" t="s">
        <v>678</v>
      </c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19"/>
      <c r="O241" s="82" t="s">
        <v>385</v>
      </c>
    </row>
    <row r="242" spans="1:15" s="83" customFormat="1" ht="17" thickTop="1" thickBot="1">
      <c r="A242" s="103">
        <v>93</v>
      </c>
      <c r="B242" s="103">
        <v>6880029</v>
      </c>
      <c r="C242" s="103" t="s">
        <v>679</v>
      </c>
      <c r="D242" s="105">
        <v>304516252842</v>
      </c>
      <c r="E242" s="103" t="s">
        <v>680</v>
      </c>
      <c r="F242" s="103"/>
      <c r="G242" s="103">
        <v>1</v>
      </c>
      <c r="H242" s="105">
        <v>1000000</v>
      </c>
      <c r="I242" s="105">
        <v>1000000</v>
      </c>
      <c r="J242" s="105">
        <v>1000000</v>
      </c>
      <c r="K242" s="103">
        <v>1</v>
      </c>
      <c r="L242" s="103">
        <v>100</v>
      </c>
      <c r="M242" s="106">
        <f>+J242/H242*100</f>
        <v>100</v>
      </c>
      <c r="N242" s="119">
        <f>+L242*H242</f>
        <v>100000000</v>
      </c>
      <c r="O242" s="82" t="s">
        <v>385</v>
      </c>
    </row>
    <row r="243" spans="1:15" s="83" customFormat="1" ht="17" thickTop="1" thickBot="1">
      <c r="A243" s="103">
        <v>94</v>
      </c>
      <c r="B243" s="103">
        <v>7144350</v>
      </c>
      <c r="C243" s="103" t="s">
        <v>681</v>
      </c>
      <c r="D243" s="103" t="s">
        <v>682</v>
      </c>
      <c r="E243" s="103" t="s">
        <v>683</v>
      </c>
      <c r="F243" s="103"/>
      <c r="G243" s="103">
        <v>1</v>
      </c>
      <c r="H243" s="105">
        <v>1000000</v>
      </c>
      <c r="I243" s="105">
        <v>1000000</v>
      </c>
      <c r="J243" s="105">
        <v>1000000</v>
      </c>
      <c r="K243" s="104">
        <v>1</v>
      </c>
      <c r="L243" s="104">
        <v>100</v>
      </c>
      <c r="M243" s="106">
        <f t="shared" ref="M243:M252" si="16">+J243/H243*100</f>
        <v>100</v>
      </c>
      <c r="N243" s="119">
        <f t="shared" ref="N243:N251" si="17">+L243*H243</f>
        <v>100000000</v>
      </c>
      <c r="O243" s="82" t="s">
        <v>385</v>
      </c>
    </row>
    <row r="244" spans="1:15" s="83" customFormat="1" ht="17" thickTop="1" thickBot="1">
      <c r="A244" s="103">
        <v>95</v>
      </c>
      <c r="B244" s="103">
        <v>6880026</v>
      </c>
      <c r="C244" s="103" t="s">
        <v>684</v>
      </c>
      <c r="D244" s="103" t="s">
        <v>685</v>
      </c>
      <c r="E244" s="103" t="s">
        <v>686</v>
      </c>
      <c r="F244" s="103"/>
      <c r="G244" s="103">
        <v>1</v>
      </c>
      <c r="H244" s="105">
        <v>1000000</v>
      </c>
      <c r="I244" s="105">
        <v>1000000</v>
      </c>
      <c r="J244" s="105">
        <v>1000000</v>
      </c>
      <c r="K244" s="104">
        <v>1</v>
      </c>
      <c r="L244" s="104">
        <v>100</v>
      </c>
      <c r="M244" s="106">
        <f t="shared" si="16"/>
        <v>100</v>
      </c>
      <c r="N244" s="119">
        <f t="shared" si="17"/>
        <v>100000000</v>
      </c>
      <c r="O244" s="82" t="s">
        <v>385</v>
      </c>
    </row>
    <row r="245" spans="1:15" s="83" customFormat="1" ht="17" thickTop="1" thickBot="1">
      <c r="A245" s="103">
        <v>96</v>
      </c>
      <c r="B245" s="103">
        <v>6880027</v>
      </c>
      <c r="C245" s="103" t="s">
        <v>687</v>
      </c>
      <c r="D245" s="103" t="s">
        <v>688</v>
      </c>
      <c r="E245" s="103" t="s">
        <v>689</v>
      </c>
      <c r="F245" s="103"/>
      <c r="G245" s="103">
        <v>1</v>
      </c>
      <c r="H245" s="105">
        <v>1000000</v>
      </c>
      <c r="I245" s="105">
        <v>1000000</v>
      </c>
      <c r="J245" s="105">
        <v>1000000</v>
      </c>
      <c r="K245" s="103">
        <v>1</v>
      </c>
      <c r="L245" s="103">
        <v>100</v>
      </c>
      <c r="M245" s="106">
        <f t="shared" si="16"/>
        <v>100</v>
      </c>
      <c r="N245" s="119">
        <f t="shared" si="17"/>
        <v>100000000</v>
      </c>
      <c r="O245" s="82" t="s">
        <v>385</v>
      </c>
    </row>
    <row r="246" spans="1:15" s="83" customFormat="1" ht="17" thickTop="1" thickBot="1">
      <c r="A246" s="103">
        <v>97</v>
      </c>
      <c r="B246" s="103">
        <v>6880042</v>
      </c>
      <c r="C246" s="103" t="s">
        <v>690</v>
      </c>
      <c r="D246" s="103" t="s">
        <v>691</v>
      </c>
      <c r="E246" s="103" t="s">
        <v>692</v>
      </c>
      <c r="F246" s="103"/>
      <c r="G246" s="103">
        <v>1</v>
      </c>
      <c r="H246" s="105">
        <v>1000000</v>
      </c>
      <c r="I246" s="105">
        <v>1000000</v>
      </c>
      <c r="J246" s="105">
        <v>1000000</v>
      </c>
      <c r="K246" s="104">
        <v>1</v>
      </c>
      <c r="L246" s="104">
        <v>100</v>
      </c>
      <c r="M246" s="106">
        <f t="shared" si="16"/>
        <v>100</v>
      </c>
      <c r="N246" s="119">
        <f t="shared" si="17"/>
        <v>100000000</v>
      </c>
      <c r="O246" s="82" t="s">
        <v>385</v>
      </c>
    </row>
    <row r="247" spans="1:15" s="83" customFormat="1" ht="17" thickTop="1" thickBot="1">
      <c r="A247" s="103">
        <f>+A246+1</f>
        <v>98</v>
      </c>
      <c r="B247" s="103">
        <v>7144349</v>
      </c>
      <c r="C247" s="103" t="s">
        <v>693</v>
      </c>
      <c r="D247" s="103" t="s">
        <v>691</v>
      </c>
      <c r="E247" s="103" t="s">
        <v>694</v>
      </c>
      <c r="F247" s="103"/>
      <c r="G247" s="103">
        <v>1</v>
      </c>
      <c r="H247" s="105">
        <v>1000000</v>
      </c>
      <c r="I247" s="105">
        <v>1000000</v>
      </c>
      <c r="J247" s="105">
        <v>1000000</v>
      </c>
      <c r="K247" s="104">
        <v>1</v>
      </c>
      <c r="L247" s="104">
        <v>100</v>
      </c>
      <c r="M247" s="106">
        <f t="shared" si="16"/>
        <v>100</v>
      </c>
      <c r="N247" s="119">
        <f t="shared" si="17"/>
        <v>100000000</v>
      </c>
      <c r="O247" s="82" t="s">
        <v>385</v>
      </c>
    </row>
    <row r="248" spans="1:15" s="83" customFormat="1" ht="17" thickTop="1" thickBot="1">
      <c r="A248" s="103">
        <f>+A247+1</f>
        <v>99</v>
      </c>
      <c r="B248" s="103">
        <v>6880030</v>
      </c>
      <c r="C248" s="103" t="s">
        <v>695</v>
      </c>
      <c r="D248" s="103" t="s">
        <v>696</v>
      </c>
      <c r="E248" s="103" t="s">
        <v>697</v>
      </c>
      <c r="F248" s="103"/>
      <c r="G248" s="103">
        <v>1</v>
      </c>
      <c r="H248" s="105">
        <v>1000000</v>
      </c>
      <c r="I248" s="105">
        <v>1000000</v>
      </c>
      <c r="J248" s="105">
        <v>1000000</v>
      </c>
      <c r="K248" s="103">
        <v>1</v>
      </c>
      <c r="L248" s="103">
        <v>100</v>
      </c>
      <c r="M248" s="106">
        <f t="shared" si="16"/>
        <v>100</v>
      </c>
      <c r="N248" s="119">
        <f t="shared" si="17"/>
        <v>100000000</v>
      </c>
      <c r="O248" s="82" t="s">
        <v>385</v>
      </c>
    </row>
    <row r="249" spans="1:15" s="83" customFormat="1" ht="17" thickTop="1" thickBot="1">
      <c r="A249" s="103">
        <f>+A248+1</f>
        <v>100</v>
      </c>
      <c r="B249" s="103">
        <v>6880031</v>
      </c>
      <c r="C249" s="103" t="s">
        <v>698</v>
      </c>
      <c r="D249" s="103" t="s">
        <v>699</v>
      </c>
      <c r="E249" s="103" t="s">
        <v>700</v>
      </c>
      <c r="F249" s="103"/>
      <c r="G249" s="103">
        <v>1</v>
      </c>
      <c r="H249" s="105">
        <v>1000000</v>
      </c>
      <c r="I249" s="105">
        <v>1000000</v>
      </c>
      <c r="J249" s="105">
        <v>1000000</v>
      </c>
      <c r="K249" s="103">
        <v>1</v>
      </c>
      <c r="L249" s="103">
        <v>100</v>
      </c>
      <c r="M249" s="106">
        <f t="shared" si="16"/>
        <v>100</v>
      </c>
      <c r="N249" s="119">
        <f t="shared" si="17"/>
        <v>100000000</v>
      </c>
      <c r="O249" s="82" t="s">
        <v>385</v>
      </c>
    </row>
    <row r="250" spans="1:15" s="83" customFormat="1" ht="17" thickTop="1" thickBot="1">
      <c r="A250" s="103">
        <f>+A249+1</f>
        <v>101</v>
      </c>
      <c r="B250" s="103">
        <v>6880028</v>
      </c>
      <c r="C250" s="103" t="s">
        <v>701</v>
      </c>
      <c r="D250" s="103" t="s">
        <v>702</v>
      </c>
      <c r="E250" s="103" t="s">
        <v>703</v>
      </c>
      <c r="F250" s="103"/>
      <c r="G250" s="103">
        <v>1</v>
      </c>
      <c r="H250" s="105">
        <v>1000000</v>
      </c>
      <c r="I250" s="105">
        <v>1000000</v>
      </c>
      <c r="J250" s="105">
        <v>1000000</v>
      </c>
      <c r="K250" s="103">
        <v>1</v>
      </c>
      <c r="L250" s="103">
        <v>100</v>
      </c>
      <c r="M250" s="106">
        <f t="shared" si="16"/>
        <v>100</v>
      </c>
      <c r="N250" s="119">
        <f t="shared" si="17"/>
        <v>100000000</v>
      </c>
      <c r="O250" s="82" t="s">
        <v>385</v>
      </c>
    </row>
    <row r="251" spans="1:15" s="83" customFormat="1" ht="17" thickTop="1" thickBot="1">
      <c r="A251" s="103">
        <f>+A250+1</f>
        <v>102</v>
      </c>
      <c r="B251" s="104">
        <v>6810687</v>
      </c>
      <c r="C251" s="103" t="s">
        <v>704</v>
      </c>
      <c r="D251" s="103" t="s">
        <v>705</v>
      </c>
      <c r="E251" s="104" t="s">
        <v>706</v>
      </c>
      <c r="F251" s="103"/>
      <c r="G251" s="103">
        <v>1</v>
      </c>
      <c r="H251" s="105">
        <v>10000000</v>
      </c>
      <c r="I251" s="105">
        <v>10000000</v>
      </c>
      <c r="J251" s="105">
        <v>10000000</v>
      </c>
      <c r="K251" s="103">
        <v>1</v>
      </c>
      <c r="L251" s="103">
        <v>100</v>
      </c>
      <c r="M251" s="106">
        <f t="shared" si="16"/>
        <v>100</v>
      </c>
      <c r="N251" s="119">
        <f t="shared" si="17"/>
        <v>1000000000</v>
      </c>
      <c r="O251" s="82" t="s">
        <v>385</v>
      </c>
    </row>
    <row r="252" spans="1:15" s="83" customFormat="1" ht="17" thickTop="1" thickBot="1">
      <c r="A252" s="114"/>
      <c r="B252" s="114"/>
      <c r="C252" s="102" t="s">
        <v>707</v>
      </c>
      <c r="D252" s="102"/>
      <c r="E252" s="102"/>
      <c r="F252" s="102"/>
      <c r="G252" s="102">
        <f>SUM(G242:G251)</f>
        <v>10</v>
      </c>
      <c r="H252" s="107">
        <f>SUM(H242:H251)</f>
        <v>19000000</v>
      </c>
      <c r="I252" s="107">
        <f>SUM(I242:I251)</f>
        <v>19000000</v>
      </c>
      <c r="J252" s="107">
        <f>SUM(J242:J251)</f>
        <v>19000000</v>
      </c>
      <c r="K252" s="107">
        <f>SUM(K242:K251)</f>
        <v>10</v>
      </c>
      <c r="L252" s="102">
        <f>+N252/H252</f>
        <v>100</v>
      </c>
      <c r="M252" s="108">
        <f t="shared" si="16"/>
        <v>100</v>
      </c>
      <c r="N252" s="120">
        <f>SUM(N242:N251)</f>
        <v>1900000000</v>
      </c>
      <c r="O252" s="82" t="s">
        <v>385</v>
      </c>
    </row>
    <row r="253" spans="1:15" s="83" customFormat="1" ht="17" thickTop="1" thickBot="1">
      <c r="A253" s="102" t="s">
        <v>708</v>
      </c>
      <c r="B253" s="102"/>
      <c r="C253" s="102" t="s">
        <v>709</v>
      </c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19"/>
      <c r="O253" s="82" t="s">
        <v>385</v>
      </c>
    </row>
    <row r="254" spans="1:15" s="83" customFormat="1" ht="17" thickTop="1" thickBot="1">
      <c r="A254" s="103">
        <v>103</v>
      </c>
      <c r="B254" s="103">
        <v>7154071</v>
      </c>
      <c r="C254" s="103" t="s">
        <v>710</v>
      </c>
      <c r="D254" s="105" t="s">
        <v>711</v>
      </c>
      <c r="E254" s="103" t="s">
        <v>712</v>
      </c>
      <c r="F254" s="103" t="s">
        <v>713</v>
      </c>
      <c r="G254" s="103">
        <v>1</v>
      </c>
      <c r="H254" s="105">
        <v>30000000</v>
      </c>
      <c r="I254" s="103">
        <v>30000000</v>
      </c>
      <c r="J254" s="103">
        <v>30000000</v>
      </c>
      <c r="K254" s="103">
        <v>1</v>
      </c>
      <c r="L254" s="103">
        <v>100</v>
      </c>
      <c r="M254" s="106">
        <f>+J254/H254*100</f>
        <v>100</v>
      </c>
      <c r="N254" s="119">
        <f>+L254*H254</f>
        <v>3000000000</v>
      </c>
      <c r="O254" s="82" t="s">
        <v>385</v>
      </c>
    </row>
    <row r="255" spans="1:15" s="83" customFormat="1" ht="17" thickTop="1" thickBot="1">
      <c r="A255" s="102"/>
      <c r="B255" s="102"/>
      <c r="C255" s="102" t="s">
        <v>714</v>
      </c>
      <c r="D255" s="102"/>
      <c r="E255" s="102"/>
      <c r="F255" s="102"/>
      <c r="G255" s="102">
        <f>SUM(G254)</f>
        <v>1</v>
      </c>
      <c r="H255" s="107">
        <f>SUM(H254)</f>
        <v>30000000</v>
      </c>
      <c r="I255" s="107">
        <f>SUM(I254)</f>
        <v>30000000</v>
      </c>
      <c r="J255" s="107">
        <f>SUM(J254)</f>
        <v>30000000</v>
      </c>
      <c r="K255" s="107">
        <f>SUM(K254)</f>
        <v>1</v>
      </c>
      <c r="L255" s="102">
        <f>+N255/H255</f>
        <v>100</v>
      </c>
      <c r="M255" s="108">
        <f>+J255/H255*100</f>
        <v>100</v>
      </c>
      <c r="N255" s="120">
        <f>SUM(N254)</f>
        <v>3000000000</v>
      </c>
      <c r="O255" s="82" t="s">
        <v>385</v>
      </c>
    </row>
    <row r="256" spans="1:15" s="83" customFormat="1" ht="17" thickTop="1" thickBot="1">
      <c r="A256" s="102" t="s">
        <v>715</v>
      </c>
      <c r="B256" s="102"/>
      <c r="C256" s="102" t="s">
        <v>716</v>
      </c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19"/>
      <c r="O256" s="82" t="s">
        <v>385</v>
      </c>
    </row>
    <row r="257" spans="1:15" s="83" customFormat="1" ht="17" thickTop="1" thickBot="1">
      <c r="A257" s="103">
        <v>104</v>
      </c>
      <c r="B257" s="104">
        <v>7077188</v>
      </c>
      <c r="C257" s="103" t="s">
        <v>717</v>
      </c>
      <c r="D257" s="112" t="s">
        <v>718</v>
      </c>
      <c r="E257" s="104" t="s">
        <v>719</v>
      </c>
      <c r="F257" s="104" t="s">
        <v>720</v>
      </c>
      <c r="G257" s="113">
        <v>1</v>
      </c>
      <c r="H257" s="111">
        <v>20000000</v>
      </c>
      <c r="I257" s="111">
        <v>20000000</v>
      </c>
      <c r="J257" s="111">
        <v>20000000</v>
      </c>
      <c r="K257" s="103">
        <v>1</v>
      </c>
      <c r="L257" s="103">
        <v>100</v>
      </c>
      <c r="M257" s="106">
        <f>+J257/H257*100</f>
        <v>100</v>
      </c>
      <c r="N257" s="119">
        <f>+L257*H257</f>
        <v>2000000000</v>
      </c>
      <c r="O257" s="82" t="s">
        <v>385</v>
      </c>
    </row>
    <row r="258" spans="1:15" s="83" customFormat="1" ht="17" thickTop="1" thickBot="1">
      <c r="A258" s="104">
        <v>105</v>
      </c>
      <c r="B258" s="104">
        <v>7077195</v>
      </c>
      <c r="C258" s="104" t="s">
        <v>721</v>
      </c>
      <c r="D258" s="104" t="s">
        <v>722</v>
      </c>
      <c r="E258" s="104" t="s">
        <v>723</v>
      </c>
      <c r="F258" s="104" t="s">
        <v>724</v>
      </c>
      <c r="G258" s="104">
        <v>1</v>
      </c>
      <c r="H258" s="121">
        <v>30000000</v>
      </c>
      <c r="I258" s="111">
        <v>30000000</v>
      </c>
      <c r="J258" s="111">
        <v>30000000</v>
      </c>
      <c r="K258" s="103">
        <v>1</v>
      </c>
      <c r="L258" s="103">
        <v>100</v>
      </c>
      <c r="M258" s="106">
        <f>+J258/H258*100</f>
        <v>100</v>
      </c>
      <c r="N258" s="119">
        <f>+L258*H258</f>
        <v>3000000000</v>
      </c>
      <c r="O258" s="82" t="s">
        <v>385</v>
      </c>
    </row>
    <row r="259" spans="1:15" s="83" customFormat="1" ht="17" thickTop="1" thickBot="1">
      <c r="A259" s="104">
        <v>106</v>
      </c>
      <c r="B259" s="104">
        <v>7077179</v>
      </c>
      <c r="C259" s="104" t="s">
        <v>725</v>
      </c>
      <c r="D259" s="104" t="s">
        <v>726</v>
      </c>
      <c r="E259" s="104" t="s">
        <v>727</v>
      </c>
      <c r="F259" s="104" t="s">
        <v>728</v>
      </c>
      <c r="G259" s="104">
        <v>1</v>
      </c>
      <c r="H259" s="110">
        <v>2500000</v>
      </c>
      <c r="I259" s="111">
        <v>2500000</v>
      </c>
      <c r="J259" s="111">
        <v>2500000</v>
      </c>
      <c r="K259" s="103">
        <v>1</v>
      </c>
      <c r="L259" s="103">
        <v>100</v>
      </c>
      <c r="M259" s="106">
        <f>+J259/H259*100</f>
        <v>100</v>
      </c>
      <c r="N259" s="119">
        <f>+L259*H259</f>
        <v>250000000</v>
      </c>
      <c r="O259" s="82" t="s">
        <v>385</v>
      </c>
    </row>
    <row r="260" spans="1:15" s="83" customFormat="1" ht="17" thickTop="1" thickBot="1">
      <c r="A260" s="114"/>
      <c r="B260" s="114"/>
      <c r="C260" s="114" t="s">
        <v>729</v>
      </c>
      <c r="D260" s="114"/>
      <c r="E260" s="114"/>
      <c r="F260" s="114"/>
      <c r="G260" s="115">
        <f>SUM(G257:G259)</f>
        <v>3</v>
      </c>
      <c r="H260" s="122">
        <f>SUM(H257:H259)</f>
        <v>52500000</v>
      </c>
      <c r="I260" s="122">
        <f>SUM(I257:I259)</f>
        <v>52500000</v>
      </c>
      <c r="J260" s="122">
        <f>SUM(J257:J259)</f>
        <v>52500000</v>
      </c>
      <c r="K260" s="122">
        <f>SUM(K257:K259)</f>
        <v>3</v>
      </c>
      <c r="L260" s="116">
        <f>+N260/H260</f>
        <v>100</v>
      </c>
      <c r="M260" s="108">
        <f>+J260/H260*100</f>
        <v>100</v>
      </c>
      <c r="N260" s="123">
        <f>SUM(N257:N259)</f>
        <v>5250000000</v>
      </c>
      <c r="O260" s="82" t="s">
        <v>385</v>
      </c>
    </row>
    <row r="261" spans="1:15" s="83" customFormat="1" ht="17" thickTop="1" thickBot="1">
      <c r="A261" s="84" t="s">
        <v>730</v>
      </c>
      <c r="B261" s="84"/>
      <c r="C261" s="84" t="s">
        <v>731</v>
      </c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O261" s="82" t="s">
        <v>385</v>
      </c>
    </row>
    <row r="262" spans="1:15" s="83" customFormat="1" ht="17" thickTop="1" thickBot="1">
      <c r="A262" s="85">
        <v>107</v>
      </c>
      <c r="B262" s="85">
        <v>7058520</v>
      </c>
      <c r="C262" s="85" t="s">
        <v>732</v>
      </c>
      <c r="D262" s="85" t="s">
        <v>733</v>
      </c>
      <c r="E262" s="86" t="s">
        <v>734</v>
      </c>
      <c r="F262" s="86" t="s">
        <v>735</v>
      </c>
      <c r="G262" s="85">
        <v>1</v>
      </c>
      <c r="H262" s="87">
        <v>8500000</v>
      </c>
      <c r="I262" s="87">
        <v>8500000</v>
      </c>
      <c r="J262" s="87">
        <v>8500000</v>
      </c>
      <c r="K262" s="85">
        <v>1</v>
      </c>
      <c r="L262" s="85">
        <v>100</v>
      </c>
      <c r="M262" s="88">
        <f>+J262/H262*100</f>
        <v>100</v>
      </c>
      <c r="N262" s="119">
        <f t="shared" ref="N262:N267" si="18">+L262*H262</f>
        <v>850000000</v>
      </c>
      <c r="O262" s="82" t="s">
        <v>385</v>
      </c>
    </row>
    <row r="263" spans="1:15" s="83" customFormat="1" ht="17" thickTop="1" thickBot="1">
      <c r="A263" s="86">
        <v>108</v>
      </c>
      <c r="B263" s="86">
        <v>7175826</v>
      </c>
      <c r="C263" s="85" t="s">
        <v>736</v>
      </c>
      <c r="D263" s="85" t="s">
        <v>737</v>
      </c>
      <c r="E263" s="86" t="s">
        <v>738</v>
      </c>
      <c r="F263" s="86" t="s">
        <v>739</v>
      </c>
      <c r="G263" s="85">
        <v>1</v>
      </c>
      <c r="H263" s="87">
        <v>50000000</v>
      </c>
      <c r="I263" s="87">
        <v>50000000</v>
      </c>
      <c r="J263" s="87">
        <v>50000000</v>
      </c>
      <c r="K263" s="85">
        <v>1</v>
      </c>
      <c r="L263" s="85">
        <v>100</v>
      </c>
      <c r="M263" s="88">
        <f t="shared" ref="M263:M268" si="19">+J263/H263*100</f>
        <v>100</v>
      </c>
      <c r="N263" s="119">
        <f t="shared" si="18"/>
        <v>5000000000</v>
      </c>
      <c r="O263" s="82" t="s">
        <v>385</v>
      </c>
    </row>
    <row r="264" spans="1:15" s="83" customFormat="1" ht="17" thickTop="1" thickBot="1">
      <c r="A264" s="86">
        <v>109</v>
      </c>
      <c r="B264" s="85">
        <v>7045045</v>
      </c>
      <c r="C264" s="85" t="s">
        <v>740</v>
      </c>
      <c r="D264" s="85" t="s">
        <v>741</v>
      </c>
      <c r="E264" s="86" t="s">
        <v>742</v>
      </c>
      <c r="F264" s="86" t="s">
        <v>743</v>
      </c>
      <c r="G264" s="85">
        <v>1</v>
      </c>
      <c r="H264" s="87">
        <v>20000000</v>
      </c>
      <c r="I264" s="87">
        <v>20000000</v>
      </c>
      <c r="J264" s="87">
        <v>20000000</v>
      </c>
      <c r="K264" s="85">
        <v>1</v>
      </c>
      <c r="L264" s="85">
        <v>100</v>
      </c>
      <c r="M264" s="88">
        <f t="shared" si="19"/>
        <v>100</v>
      </c>
      <c r="N264" s="119">
        <f t="shared" si="18"/>
        <v>2000000000</v>
      </c>
      <c r="O264" s="82" t="s">
        <v>385</v>
      </c>
    </row>
    <row r="265" spans="1:15" s="83" customFormat="1" ht="17" thickTop="1" thickBot="1">
      <c r="A265" s="86">
        <v>110</v>
      </c>
      <c r="B265" s="85">
        <v>7175830</v>
      </c>
      <c r="C265" s="85" t="s">
        <v>744</v>
      </c>
      <c r="D265" s="85" t="s">
        <v>745</v>
      </c>
      <c r="E265" s="86" t="s">
        <v>746</v>
      </c>
      <c r="F265" s="86" t="s">
        <v>747</v>
      </c>
      <c r="G265" s="85">
        <v>1</v>
      </c>
      <c r="H265" s="87">
        <v>8500000</v>
      </c>
      <c r="I265" s="87">
        <v>8500000</v>
      </c>
      <c r="J265" s="87">
        <v>8500000</v>
      </c>
      <c r="K265" s="86">
        <v>1</v>
      </c>
      <c r="L265" s="86">
        <v>100</v>
      </c>
      <c r="M265" s="88">
        <f t="shared" si="19"/>
        <v>100</v>
      </c>
      <c r="N265" s="119">
        <f t="shared" si="18"/>
        <v>850000000</v>
      </c>
      <c r="O265" s="82" t="s">
        <v>385</v>
      </c>
    </row>
    <row r="266" spans="1:15" s="83" customFormat="1" ht="17" thickTop="1" thickBot="1">
      <c r="A266" s="86">
        <f>+A265+1</f>
        <v>111</v>
      </c>
      <c r="B266" s="85">
        <v>7045040</v>
      </c>
      <c r="C266" s="85" t="s">
        <v>748</v>
      </c>
      <c r="D266" s="85" t="s">
        <v>749</v>
      </c>
      <c r="E266" s="86" t="s">
        <v>750</v>
      </c>
      <c r="F266" s="86" t="s">
        <v>739</v>
      </c>
      <c r="G266" s="85">
        <v>1</v>
      </c>
      <c r="H266" s="87">
        <v>10000000</v>
      </c>
      <c r="I266" s="87">
        <v>10000000</v>
      </c>
      <c r="J266" s="87">
        <v>10000000</v>
      </c>
      <c r="K266" s="86">
        <v>1</v>
      </c>
      <c r="L266" s="86">
        <v>100</v>
      </c>
      <c r="M266" s="88">
        <f t="shared" si="19"/>
        <v>100</v>
      </c>
      <c r="N266" s="119">
        <f t="shared" si="18"/>
        <v>1000000000</v>
      </c>
      <c r="O266" s="82" t="s">
        <v>385</v>
      </c>
    </row>
    <row r="267" spans="1:15" s="83" customFormat="1" ht="17" thickTop="1" thickBot="1">
      <c r="A267" s="86">
        <f>+A266+1</f>
        <v>112</v>
      </c>
      <c r="B267" s="85">
        <v>5864376</v>
      </c>
      <c r="C267" s="86" t="s">
        <v>751</v>
      </c>
      <c r="D267" s="86" t="s">
        <v>752</v>
      </c>
      <c r="E267" s="86" t="s">
        <v>753</v>
      </c>
      <c r="F267" s="86" t="s">
        <v>754</v>
      </c>
      <c r="G267" s="86">
        <v>1</v>
      </c>
      <c r="H267" s="90">
        <v>50000000</v>
      </c>
      <c r="I267" s="87">
        <v>50000000</v>
      </c>
      <c r="J267" s="87">
        <v>50000000</v>
      </c>
      <c r="K267" s="85">
        <v>1</v>
      </c>
      <c r="L267" s="85">
        <v>100</v>
      </c>
      <c r="M267" s="88">
        <f t="shared" si="19"/>
        <v>100</v>
      </c>
      <c r="N267" s="119">
        <f t="shared" si="18"/>
        <v>5000000000</v>
      </c>
      <c r="O267" s="82" t="s">
        <v>385</v>
      </c>
    </row>
    <row r="268" spans="1:15" s="83" customFormat="1" ht="17" thickTop="1" thickBot="1">
      <c r="A268" s="84"/>
      <c r="B268" s="84"/>
      <c r="C268" s="84" t="s">
        <v>755</v>
      </c>
      <c r="D268" s="84"/>
      <c r="E268" s="84"/>
      <c r="F268" s="84"/>
      <c r="G268" s="84">
        <f>SUM(G262:G267)</f>
        <v>6</v>
      </c>
      <c r="H268" s="98">
        <f>SUM(H262:H267)</f>
        <v>147000000</v>
      </c>
      <c r="I268" s="98">
        <f>SUM(I262:I267)</f>
        <v>147000000</v>
      </c>
      <c r="J268" s="98">
        <f>SUM(J262:J267)</f>
        <v>147000000</v>
      </c>
      <c r="K268" s="98">
        <f>SUM(K262:K267)</f>
        <v>6</v>
      </c>
      <c r="L268" s="100">
        <f>+N268/H268</f>
        <v>100</v>
      </c>
      <c r="M268" s="100">
        <f t="shared" si="19"/>
        <v>100</v>
      </c>
      <c r="N268" s="120">
        <f>SUM(N262:N267)</f>
        <v>14700000000</v>
      </c>
      <c r="O268" s="82" t="s">
        <v>385</v>
      </c>
    </row>
    <row r="269" spans="1:15" s="83" customFormat="1" ht="17" thickTop="1" thickBot="1">
      <c r="A269" s="102" t="s">
        <v>756</v>
      </c>
      <c r="B269" s="102"/>
      <c r="C269" s="102" t="s">
        <v>756</v>
      </c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19"/>
      <c r="O269" s="82" t="s">
        <v>385</v>
      </c>
    </row>
    <row r="270" spans="1:15" s="83" customFormat="1" ht="17" thickTop="1" thickBot="1">
      <c r="A270" s="104">
        <v>113</v>
      </c>
      <c r="B270" s="104">
        <v>6875818</v>
      </c>
      <c r="C270" s="104" t="s">
        <v>757</v>
      </c>
      <c r="D270" s="104" t="s">
        <v>758</v>
      </c>
      <c r="E270" s="104" t="s">
        <v>759</v>
      </c>
      <c r="F270" s="104" t="s">
        <v>760</v>
      </c>
      <c r="G270" s="104">
        <v>1</v>
      </c>
      <c r="H270" s="110">
        <v>10000000</v>
      </c>
      <c r="I270" s="110">
        <v>10000000</v>
      </c>
      <c r="J270" s="110">
        <v>10000000</v>
      </c>
      <c r="K270" s="104">
        <v>1</v>
      </c>
      <c r="L270" s="104">
        <v>100</v>
      </c>
      <c r="M270" s="106">
        <f>+J270/H270*100</f>
        <v>100</v>
      </c>
      <c r="N270" s="119">
        <f t="shared" ref="N270:N275" si="20">+L270*H270</f>
        <v>1000000000</v>
      </c>
      <c r="O270" s="82" t="s">
        <v>385</v>
      </c>
    </row>
    <row r="271" spans="1:15" s="83" customFormat="1" ht="17" thickTop="1" thickBot="1">
      <c r="A271" s="103">
        <v>114</v>
      </c>
      <c r="B271" s="103">
        <v>7154041</v>
      </c>
      <c r="C271" s="103" t="s">
        <v>761</v>
      </c>
      <c r="D271" s="103" t="s">
        <v>762</v>
      </c>
      <c r="E271" s="104" t="s">
        <v>763</v>
      </c>
      <c r="F271" s="104" t="s">
        <v>764</v>
      </c>
      <c r="G271" s="103">
        <v>1</v>
      </c>
      <c r="H271" s="105">
        <v>350000</v>
      </c>
      <c r="I271" s="110">
        <v>350000</v>
      </c>
      <c r="J271" s="110">
        <v>350000</v>
      </c>
      <c r="K271" s="104">
        <v>1</v>
      </c>
      <c r="L271" s="104">
        <v>100</v>
      </c>
      <c r="M271" s="106">
        <f t="shared" ref="M271:M276" si="21">+J271/H271*100</f>
        <v>100</v>
      </c>
      <c r="N271" s="119">
        <f t="shared" si="20"/>
        <v>35000000</v>
      </c>
      <c r="O271" s="82" t="s">
        <v>385</v>
      </c>
    </row>
    <row r="272" spans="1:15" s="83" customFormat="1" ht="17" thickTop="1" thickBot="1">
      <c r="A272" s="103">
        <v>115</v>
      </c>
      <c r="B272" s="103">
        <v>7154053</v>
      </c>
      <c r="C272" s="103" t="s">
        <v>765</v>
      </c>
      <c r="D272" s="103" t="s">
        <v>766</v>
      </c>
      <c r="E272" s="104" t="s">
        <v>767</v>
      </c>
      <c r="F272" s="104" t="s">
        <v>768</v>
      </c>
      <c r="G272" s="103">
        <v>1</v>
      </c>
      <c r="H272" s="105">
        <v>2400000</v>
      </c>
      <c r="I272" s="110">
        <v>2400000</v>
      </c>
      <c r="J272" s="110">
        <v>2400000</v>
      </c>
      <c r="K272" s="104">
        <v>1</v>
      </c>
      <c r="L272" s="104">
        <v>100</v>
      </c>
      <c r="M272" s="106">
        <f t="shared" si="21"/>
        <v>100</v>
      </c>
      <c r="N272" s="119">
        <f t="shared" si="20"/>
        <v>240000000</v>
      </c>
      <c r="O272" s="82" t="s">
        <v>385</v>
      </c>
    </row>
    <row r="273" spans="1:15" s="83" customFormat="1" ht="17" thickTop="1" thickBot="1">
      <c r="A273" s="103">
        <v>116</v>
      </c>
      <c r="B273" s="104">
        <v>6870735</v>
      </c>
      <c r="C273" s="103" t="s">
        <v>769</v>
      </c>
      <c r="D273" s="103" t="s">
        <v>770</v>
      </c>
      <c r="E273" s="104" t="s">
        <v>771</v>
      </c>
      <c r="F273" s="104" t="s">
        <v>772</v>
      </c>
      <c r="G273" s="103">
        <v>1</v>
      </c>
      <c r="H273" s="105">
        <v>350000</v>
      </c>
      <c r="I273" s="110">
        <v>350000</v>
      </c>
      <c r="J273" s="110">
        <v>350000</v>
      </c>
      <c r="K273" s="104">
        <v>1</v>
      </c>
      <c r="L273" s="104">
        <v>100</v>
      </c>
      <c r="M273" s="106">
        <f t="shared" si="21"/>
        <v>100</v>
      </c>
      <c r="N273" s="119">
        <f t="shared" si="20"/>
        <v>35000000</v>
      </c>
      <c r="O273" s="82" t="s">
        <v>385</v>
      </c>
    </row>
    <row r="274" spans="1:15" s="83" customFormat="1" ht="17" thickTop="1" thickBot="1">
      <c r="A274" s="103">
        <v>117</v>
      </c>
      <c r="B274" s="103">
        <v>7179334</v>
      </c>
      <c r="C274" s="103" t="s">
        <v>773</v>
      </c>
      <c r="D274" s="103" t="s">
        <v>774</v>
      </c>
      <c r="E274" s="104" t="s">
        <v>775</v>
      </c>
      <c r="F274" s="104" t="s">
        <v>776</v>
      </c>
      <c r="G274" s="103">
        <v>1</v>
      </c>
      <c r="H274" s="105">
        <v>350000</v>
      </c>
      <c r="I274" s="110">
        <v>350000</v>
      </c>
      <c r="J274" s="110">
        <v>350000</v>
      </c>
      <c r="K274" s="104">
        <v>1</v>
      </c>
      <c r="L274" s="104">
        <v>100</v>
      </c>
      <c r="M274" s="106">
        <f t="shared" si="21"/>
        <v>100</v>
      </c>
      <c r="N274" s="119">
        <f t="shared" si="20"/>
        <v>35000000</v>
      </c>
      <c r="O274" s="82" t="s">
        <v>385</v>
      </c>
    </row>
    <row r="275" spans="1:15" s="83" customFormat="1" ht="17" thickTop="1" thickBot="1">
      <c r="A275" s="104">
        <v>119</v>
      </c>
      <c r="B275" s="104">
        <v>6826134</v>
      </c>
      <c r="C275" s="103" t="s">
        <v>777</v>
      </c>
      <c r="D275" s="103" t="s">
        <v>778</v>
      </c>
      <c r="E275" s="104" t="s">
        <v>779</v>
      </c>
      <c r="F275" s="104" t="s">
        <v>780</v>
      </c>
      <c r="G275" s="103">
        <v>1</v>
      </c>
      <c r="H275" s="105">
        <v>9000000</v>
      </c>
      <c r="I275" s="110">
        <v>9000000</v>
      </c>
      <c r="J275" s="110">
        <v>9000000</v>
      </c>
      <c r="K275" s="104">
        <v>1</v>
      </c>
      <c r="L275" s="104">
        <v>100</v>
      </c>
      <c r="M275" s="106">
        <f t="shared" si="21"/>
        <v>100</v>
      </c>
      <c r="N275" s="119">
        <f t="shared" si="20"/>
        <v>900000000</v>
      </c>
      <c r="O275" s="82" t="s">
        <v>385</v>
      </c>
    </row>
    <row r="276" spans="1:15" s="83" customFormat="1" ht="17" thickTop="1" thickBot="1">
      <c r="A276" s="104"/>
      <c r="B276" s="104"/>
      <c r="C276" s="102" t="s">
        <v>781</v>
      </c>
      <c r="D276" s="102"/>
      <c r="E276" s="102"/>
      <c r="F276" s="102"/>
      <c r="G276" s="102">
        <f>SUM(G270:G275)</f>
        <v>6</v>
      </c>
      <c r="H276" s="107">
        <f>SUM(H270:H275)</f>
        <v>22450000</v>
      </c>
      <c r="I276" s="107">
        <f>SUM(I270:I275)</f>
        <v>22450000</v>
      </c>
      <c r="J276" s="107">
        <f>SUM(J270:J275)</f>
        <v>22450000</v>
      </c>
      <c r="K276" s="107">
        <f>SUM(K270:K275)</f>
        <v>6</v>
      </c>
      <c r="L276" s="114">
        <f>+N276/H276</f>
        <v>100</v>
      </c>
      <c r="M276" s="108">
        <f t="shared" si="21"/>
        <v>100</v>
      </c>
      <c r="N276" s="120">
        <f>SUM(N270:N275)</f>
        <v>2245000000</v>
      </c>
      <c r="O276" s="82" t="s">
        <v>385</v>
      </c>
    </row>
    <row r="277" spans="1:15" s="83" customFormat="1" ht="17" thickTop="1" thickBot="1">
      <c r="A277" s="102" t="s">
        <v>782</v>
      </c>
      <c r="B277" s="102"/>
      <c r="C277" s="102" t="s">
        <v>783</v>
      </c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19"/>
      <c r="O277" s="82" t="s">
        <v>385</v>
      </c>
    </row>
    <row r="278" spans="1:15" s="83" customFormat="1" ht="17" thickTop="1" thickBot="1">
      <c r="A278" s="104">
        <v>119</v>
      </c>
      <c r="B278" s="104">
        <v>6939278</v>
      </c>
      <c r="C278" s="104" t="s">
        <v>784</v>
      </c>
      <c r="D278" s="104" t="s">
        <v>785</v>
      </c>
      <c r="E278" s="104" t="s">
        <v>786</v>
      </c>
      <c r="F278" s="104" t="s">
        <v>787</v>
      </c>
      <c r="G278" s="104">
        <v>1</v>
      </c>
      <c r="H278" s="110">
        <v>3500000</v>
      </c>
      <c r="I278" s="110">
        <v>3500000</v>
      </c>
      <c r="J278" s="110">
        <v>3500000</v>
      </c>
      <c r="K278" s="104">
        <v>1</v>
      </c>
      <c r="L278" s="104">
        <v>100</v>
      </c>
      <c r="M278" s="106">
        <f>+J278/H278*100</f>
        <v>100</v>
      </c>
      <c r="N278" s="119">
        <f>+L278*H278</f>
        <v>350000000</v>
      </c>
      <c r="O278" s="82" t="s">
        <v>385</v>
      </c>
    </row>
    <row r="279" spans="1:15" s="83" customFormat="1" ht="17" thickTop="1" thickBot="1">
      <c r="A279" s="104">
        <v>120</v>
      </c>
      <c r="B279" s="104">
        <v>6939280</v>
      </c>
      <c r="C279" s="104" t="s">
        <v>788</v>
      </c>
      <c r="D279" s="104" t="s">
        <v>789</v>
      </c>
      <c r="E279" s="104" t="s">
        <v>790</v>
      </c>
      <c r="F279" s="104" t="s">
        <v>390</v>
      </c>
      <c r="G279" s="104">
        <v>1</v>
      </c>
      <c r="H279" s="110">
        <v>4500000</v>
      </c>
      <c r="I279" s="110">
        <v>4500000</v>
      </c>
      <c r="J279" s="110">
        <v>4500000</v>
      </c>
      <c r="K279" s="104">
        <v>1</v>
      </c>
      <c r="L279" s="104">
        <v>100</v>
      </c>
      <c r="M279" s="106">
        <f>+J279/H279*100</f>
        <v>100</v>
      </c>
      <c r="N279" s="119">
        <f>+L279*H279</f>
        <v>450000000</v>
      </c>
      <c r="O279" s="82" t="s">
        <v>385</v>
      </c>
    </row>
    <row r="280" spans="1:15" s="83" customFormat="1" ht="17" thickTop="1" thickBot="1">
      <c r="A280" s="114"/>
      <c r="B280" s="114"/>
      <c r="C280" s="114" t="s">
        <v>791</v>
      </c>
      <c r="D280" s="114"/>
      <c r="E280" s="114"/>
      <c r="F280" s="114"/>
      <c r="G280" s="114">
        <f>SUM(G278:G279)</f>
        <v>2</v>
      </c>
      <c r="H280" s="122">
        <f>SUM(H278:H279)</f>
        <v>8000000</v>
      </c>
      <c r="I280" s="122">
        <f>SUM(I278:I279)</f>
        <v>8000000</v>
      </c>
      <c r="J280" s="122">
        <f>SUM(J278:J279)</f>
        <v>8000000</v>
      </c>
      <c r="K280" s="122">
        <f>SUM(K278:K279)</f>
        <v>2</v>
      </c>
      <c r="L280" s="114">
        <f>+N280/H280</f>
        <v>100</v>
      </c>
      <c r="M280" s="108">
        <f>+J280/H280*100</f>
        <v>100</v>
      </c>
      <c r="N280" s="120">
        <f>SUM(N278:N279)</f>
        <v>800000000</v>
      </c>
      <c r="O280" s="82" t="s">
        <v>385</v>
      </c>
    </row>
    <row r="281" spans="1:15" s="83" customFormat="1" ht="17" thickTop="1" thickBot="1">
      <c r="A281" s="104"/>
      <c r="B281" s="104"/>
      <c r="C281" s="104"/>
      <c r="D281" s="104"/>
      <c r="E281" s="114" t="s">
        <v>792</v>
      </c>
      <c r="F281" s="104"/>
      <c r="G281" s="115">
        <f>+G184+G188+G192+G237+G240+G252+G260+G268+G276+G280</f>
        <v>1322</v>
      </c>
      <c r="H281" s="115">
        <f>+H184+H188+H192+H237+H240+H252+H255+H260+H268+H276+H280</f>
        <v>856970000</v>
      </c>
      <c r="I281" s="115">
        <f>+I184+I188+I192+I237+I240+I252+I255+I260+I268+I276+I280</f>
        <v>856970000</v>
      </c>
      <c r="J281" s="115">
        <f>+J184+J188+J192+J237+J240+J252+J255+J260+J268+J276+J280</f>
        <v>846319730</v>
      </c>
      <c r="K281" s="115">
        <f>+K184+K188+K192+K237+K240+K252+K255+K260+K268+K276+K280</f>
        <v>1419</v>
      </c>
      <c r="L281" s="108">
        <f>+N281/H281</f>
        <v>98.697737377037697</v>
      </c>
      <c r="M281" s="108">
        <f>+J281/H281*100</f>
        <v>98.757217872270914</v>
      </c>
      <c r="N281" s="120">
        <f>+N184+N188+N192+N237+N240+N252+N255+N260+N268+N276+N280</f>
        <v>84581000000</v>
      </c>
      <c r="O281" s="82" t="s">
        <v>385</v>
      </c>
    </row>
    <row r="282" spans="1:15" s="124" customFormat="1" ht="15" customHeight="1" thickTop="1" thickBot="1">
      <c r="A282" s="102" t="s">
        <v>794</v>
      </c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O282" s="82" t="s">
        <v>793</v>
      </c>
    </row>
    <row r="283" spans="1:15" s="124" customFormat="1" ht="15" customHeight="1" thickTop="1" thickBot="1">
      <c r="A283" s="104">
        <v>1</v>
      </c>
      <c r="B283" s="125">
        <v>6588648</v>
      </c>
      <c r="C283" s="104" t="s">
        <v>795</v>
      </c>
      <c r="D283" s="110" t="s">
        <v>796</v>
      </c>
      <c r="E283" s="104" t="s">
        <v>797</v>
      </c>
      <c r="F283" s="104"/>
      <c r="G283" s="104">
        <v>1</v>
      </c>
      <c r="H283" s="111">
        <v>3000000</v>
      </c>
      <c r="I283" s="111">
        <v>3000000</v>
      </c>
      <c r="J283" s="111">
        <v>3000000</v>
      </c>
      <c r="K283" s="112">
        <v>1</v>
      </c>
      <c r="L283" s="104">
        <v>100</v>
      </c>
      <c r="M283" s="104">
        <f>+J283/H283*100</f>
        <v>100</v>
      </c>
      <c r="N283" s="124">
        <f>+L283*H283</f>
        <v>300000000</v>
      </c>
      <c r="O283" s="82" t="s">
        <v>793</v>
      </c>
    </row>
    <row r="284" spans="1:15" s="124" customFormat="1" ht="15" customHeight="1" thickTop="1" thickBot="1">
      <c r="A284" s="125"/>
      <c r="B284" s="125"/>
      <c r="C284" s="125"/>
      <c r="D284" s="125"/>
      <c r="E284" s="114" t="s">
        <v>798</v>
      </c>
      <c r="F284" s="125"/>
      <c r="G284" s="125">
        <f>SUM(G283)</f>
        <v>1</v>
      </c>
      <c r="H284" s="115">
        <f>SUM(H283)</f>
        <v>3000000</v>
      </c>
      <c r="I284" s="115">
        <f>SUM(I283)</f>
        <v>3000000</v>
      </c>
      <c r="J284" s="115">
        <f>SUM(J283)</f>
        <v>3000000</v>
      </c>
      <c r="K284" s="125">
        <f>SUM(K283)</f>
        <v>1</v>
      </c>
      <c r="L284" s="125">
        <f>+N284/H284</f>
        <v>100</v>
      </c>
      <c r="M284" s="114">
        <f>+J284/H284*100</f>
        <v>100</v>
      </c>
      <c r="N284" s="126">
        <f>SUM(N283)</f>
        <v>300000000</v>
      </c>
      <c r="O284" s="82" t="s">
        <v>793</v>
      </c>
    </row>
    <row r="285" spans="1:15" s="124" customFormat="1" ht="15" customHeight="1" thickTop="1" thickBot="1">
      <c r="A285" s="102" t="s">
        <v>799</v>
      </c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O285" s="82" t="s">
        <v>793</v>
      </c>
    </row>
    <row r="286" spans="1:15" s="124" customFormat="1" ht="15" customHeight="1" thickTop="1" thickBot="1">
      <c r="A286" s="104">
        <v>2</v>
      </c>
      <c r="B286" s="104">
        <v>6817189</v>
      </c>
      <c r="C286" s="104" t="s">
        <v>800</v>
      </c>
      <c r="D286" s="110" t="s">
        <v>801</v>
      </c>
      <c r="E286" s="104" t="s">
        <v>802</v>
      </c>
      <c r="F286" s="104"/>
      <c r="G286" s="104">
        <v>1</v>
      </c>
      <c r="H286" s="111">
        <v>2000000</v>
      </c>
      <c r="I286" s="111">
        <v>2000000</v>
      </c>
      <c r="J286" s="111">
        <v>2000000</v>
      </c>
      <c r="K286" s="104">
        <v>1</v>
      </c>
      <c r="L286" s="104">
        <v>100</v>
      </c>
      <c r="M286" s="106">
        <f>+J286/H286*100</f>
        <v>100</v>
      </c>
      <c r="N286" s="124">
        <f>+L286*H286</f>
        <v>200000000</v>
      </c>
      <c r="O286" s="82" t="s">
        <v>793</v>
      </c>
    </row>
    <row r="287" spans="1:15" s="124" customFormat="1" ht="15" customHeight="1" thickTop="1" thickBot="1">
      <c r="A287" s="104"/>
      <c r="B287" s="104"/>
      <c r="C287" s="104"/>
      <c r="D287" s="104"/>
      <c r="E287" s="114" t="s">
        <v>803</v>
      </c>
      <c r="F287" s="104"/>
      <c r="G287" s="125">
        <f>SUM(G286)</f>
        <v>1</v>
      </c>
      <c r="H287" s="115">
        <f>SUM(H286)</f>
        <v>2000000</v>
      </c>
      <c r="I287" s="115">
        <f>SUM(I286)</f>
        <v>2000000</v>
      </c>
      <c r="J287" s="115">
        <f>SUM(J286)</f>
        <v>2000000</v>
      </c>
      <c r="K287" s="125">
        <f>SUM(K286)</f>
        <v>1</v>
      </c>
      <c r="L287" s="125">
        <f>+N287/H287</f>
        <v>100</v>
      </c>
      <c r="M287" s="106">
        <f>+J287/H287*100</f>
        <v>100</v>
      </c>
      <c r="N287" s="126">
        <f>SUM(N286)</f>
        <v>200000000</v>
      </c>
      <c r="O287" s="82" t="s">
        <v>793</v>
      </c>
    </row>
    <row r="288" spans="1:15" s="124" customFormat="1" ht="15" customHeight="1" thickTop="1" thickBot="1">
      <c r="A288" s="102" t="s">
        <v>804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O288" s="82" t="s">
        <v>793</v>
      </c>
    </row>
    <row r="289" spans="1:15" s="124" customFormat="1" ht="15" customHeight="1" thickTop="1" thickBot="1">
      <c r="A289" s="103">
        <v>3</v>
      </c>
      <c r="B289" s="104">
        <v>6869732</v>
      </c>
      <c r="C289" s="104" t="s">
        <v>805</v>
      </c>
      <c r="D289" s="104" t="s">
        <v>806</v>
      </c>
      <c r="E289" s="104" t="s">
        <v>807</v>
      </c>
      <c r="F289" s="104"/>
      <c r="G289" s="103">
        <v>1</v>
      </c>
      <c r="H289" s="111">
        <v>1000000</v>
      </c>
      <c r="I289" s="111">
        <v>1000000</v>
      </c>
      <c r="J289" s="111">
        <v>1000000</v>
      </c>
      <c r="K289" s="104">
        <v>1</v>
      </c>
      <c r="L289" s="104">
        <v>100</v>
      </c>
      <c r="M289" s="106">
        <f>+J289/H289*100</f>
        <v>100</v>
      </c>
      <c r="N289" s="124">
        <f>+L289*H289</f>
        <v>100000000</v>
      </c>
      <c r="O289" s="82" t="s">
        <v>793</v>
      </c>
    </row>
    <row r="290" spans="1:15" s="124" customFormat="1" ht="15" customHeight="1" thickTop="1" thickBot="1">
      <c r="A290" s="104">
        <v>4</v>
      </c>
      <c r="B290" s="103">
        <v>7150501</v>
      </c>
      <c r="C290" s="103" t="s">
        <v>808</v>
      </c>
      <c r="D290" s="105" t="s">
        <v>809</v>
      </c>
      <c r="E290" s="104" t="s">
        <v>810</v>
      </c>
      <c r="F290" s="104"/>
      <c r="G290" s="103">
        <v>1</v>
      </c>
      <c r="H290" s="111">
        <v>1200000</v>
      </c>
      <c r="I290" s="111">
        <v>1200000</v>
      </c>
      <c r="J290" s="111">
        <v>1200000</v>
      </c>
      <c r="K290" s="104">
        <v>1</v>
      </c>
      <c r="L290" s="104">
        <v>100</v>
      </c>
      <c r="M290" s="106">
        <f t="shared" ref="M290:M323" si="22">+J290/H290*100</f>
        <v>100</v>
      </c>
      <c r="N290" s="124">
        <f t="shared" ref="N290:N322" si="23">+L290*H290</f>
        <v>120000000</v>
      </c>
      <c r="O290" s="82" t="s">
        <v>793</v>
      </c>
    </row>
    <row r="291" spans="1:15" s="124" customFormat="1" ht="15" customHeight="1" thickTop="1" thickBot="1">
      <c r="A291" s="104">
        <v>5</v>
      </c>
      <c r="B291" s="104">
        <v>6953702</v>
      </c>
      <c r="C291" s="104" t="s">
        <v>811</v>
      </c>
      <c r="D291" s="110" t="s">
        <v>812</v>
      </c>
      <c r="E291" s="104" t="s">
        <v>813</v>
      </c>
      <c r="F291" s="104"/>
      <c r="G291" s="103">
        <v>1</v>
      </c>
      <c r="H291" s="111">
        <v>8000000</v>
      </c>
      <c r="I291" s="111">
        <v>7896833</v>
      </c>
      <c r="J291" s="111">
        <v>7896833</v>
      </c>
      <c r="K291" s="104">
        <v>1</v>
      </c>
      <c r="L291" s="104">
        <v>100</v>
      </c>
      <c r="M291" s="106">
        <f t="shared" si="22"/>
        <v>98.710412500000004</v>
      </c>
      <c r="N291" s="124">
        <f t="shared" si="23"/>
        <v>800000000</v>
      </c>
      <c r="O291" s="82" t="s">
        <v>793</v>
      </c>
    </row>
    <row r="292" spans="1:15" s="124" customFormat="1" ht="15" customHeight="1" thickTop="1" thickBot="1">
      <c r="A292" s="104">
        <v>6</v>
      </c>
      <c r="B292" s="104"/>
      <c r="C292" s="104" t="s">
        <v>814</v>
      </c>
      <c r="D292" s="110" t="s">
        <v>815</v>
      </c>
      <c r="E292" s="104" t="s">
        <v>816</v>
      </c>
      <c r="F292" s="104"/>
      <c r="G292" s="103">
        <v>1</v>
      </c>
      <c r="H292" s="111">
        <v>125000</v>
      </c>
      <c r="I292" s="111"/>
      <c r="J292" s="111"/>
      <c r="K292" s="104"/>
      <c r="L292" s="104"/>
      <c r="M292" s="106">
        <f t="shared" si="22"/>
        <v>0</v>
      </c>
      <c r="N292" s="124">
        <f t="shared" si="23"/>
        <v>0</v>
      </c>
      <c r="O292" s="82" t="s">
        <v>793</v>
      </c>
    </row>
    <row r="293" spans="1:15" s="124" customFormat="1" ht="15" customHeight="1" thickTop="1" thickBot="1">
      <c r="A293" s="104">
        <v>7</v>
      </c>
      <c r="B293" s="104">
        <v>6953705</v>
      </c>
      <c r="C293" s="104" t="s">
        <v>817</v>
      </c>
      <c r="D293" s="110" t="s">
        <v>818</v>
      </c>
      <c r="E293" s="104" t="s">
        <v>819</v>
      </c>
      <c r="F293" s="104"/>
      <c r="G293" s="103">
        <v>1</v>
      </c>
      <c r="H293" s="111">
        <v>16000000</v>
      </c>
      <c r="I293" s="111">
        <v>15835595</v>
      </c>
      <c r="J293" s="111">
        <v>15835595</v>
      </c>
      <c r="K293" s="104">
        <v>1</v>
      </c>
      <c r="L293" s="104">
        <v>100</v>
      </c>
      <c r="M293" s="106">
        <f t="shared" si="22"/>
        <v>98.972468750000004</v>
      </c>
      <c r="N293" s="124">
        <f t="shared" si="23"/>
        <v>1600000000</v>
      </c>
      <c r="O293" s="82" t="s">
        <v>793</v>
      </c>
    </row>
    <row r="294" spans="1:15" s="124" customFormat="1" ht="15" customHeight="1" thickTop="1" thickBot="1">
      <c r="A294" s="104">
        <v>8</v>
      </c>
      <c r="B294" s="104">
        <v>6988551</v>
      </c>
      <c r="C294" s="104" t="s">
        <v>820</v>
      </c>
      <c r="D294" s="110" t="s">
        <v>821</v>
      </c>
      <c r="E294" s="104" t="s">
        <v>822</v>
      </c>
      <c r="F294" s="104"/>
      <c r="G294" s="103">
        <v>1</v>
      </c>
      <c r="H294" s="111">
        <v>16000000</v>
      </c>
      <c r="I294" s="111">
        <v>16000000</v>
      </c>
      <c r="J294" s="111">
        <v>16000000</v>
      </c>
      <c r="K294" s="104">
        <v>1</v>
      </c>
      <c r="L294" s="104">
        <v>100</v>
      </c>
      <c r="M294" s="106">
        <f t="shared" si="22"/>
        <v>100</v>
      </c>
      <c r="N294" s="124">
        <f t="shared" si="23"/>
        <v>1600000000</v>
      </c>
      <c r="O294" s="82" t="s">
        <v>793</v>
      </c>
    </row>
    <row r="295" spans="1:15" s="124" customFormat="1" ht="15" customHeight="1" thickTop="1" thickBot="1">
      <c r="A295" s="104">
        <v>9</v>
      </c>
      <c r="B295" s="104">
        <v>7073451</v>
      </c>
      <c r="C295" s="104" t="s">
        <v>823</v>
      </c>
      <c r="D295" s="110" t="s">
        <v>824</v>
      </c>
      <c r="E295" s="104" t="s">
        <v>825</v>
      </c>
      <c r="F295" s="104"/>
      <c r="G295" s="103">
        <v>1</v>
      </c>
      <c r="H295" s="111">
        <v>32000000</v>
      </c>
      <c r="I295" s="111">
        <v>32000000</v>
      </c>
      <c r="J295" s="111">
        <v>32000000</v>
      </c>
      <c r="K295" s="104">
        <v>1</v>
      </c>
      <c r="L295" s="104">
        <v>100</v>
      </c>
      <c r="M295" s="106">
        <f t="shared" si="22"/>
        <v>100</v>
      </c>
      <c r="N295" s="124">
        <f t="shared" si="23"/>
        <v>3200000000</v>
      </c>
      <c r="O295" s="82" t="s">
        <v>793</v>
      </c>
    </row>
    <row r="296" spans="1:15" s="124" customFormat="1" ht="15" customHeight="1" thickTop="1" thickBot="1">
      <c r="A296" s="104">
        <v>10</v>
      </c>
      <c r="B296" s="104">
        <v>7073465</v>
      </c>
      <c r="C296" s="104" t="s">
        <v>826</v>
      </c>
      <c r="D296" s="110" t="s">
        <v>827</v>
      </c>
      <c r="E296" s="104" t="s">
        <v>828</v>
      </c>
      <c r="F296" s="104"/>
      <c r="G296" s="103">
        <v>1</v>
      </c>
      <c r="H296" s="111">
        <v>250000</v>
      </c>
      <c r="I296" s="111">
        <v>250000</v>
      </c>
      <c r="J296" s="111">
        <v>250000</v>
      </c>
      <c r="K296" s="104">
        <v>1</v>
      </c>
      <c r="L296" s="104">
        <v>100</v>
      </c>
      <c r="M296" s="106">
        <f t="shared" si="22"/>
        <v>100</v>
      </c>
      <c r="N296" s="124">
        <f t="shared" si="23"/>
        <v>25000000</v>
      </c>
      <c r="O296" s="82" t="s">
        <v>793</v>
      </c>
    </row>
    <row r="297" spans="1:15" s="124" customFormat="1" ht="15" customHeight="1" thickTop="1" thickBot="1">
      <c r="A297" s="104">
        <v>11</v>
      </c>
      <c r="B297" s="104">
        <v>7073471</v>
      </c>
      <c r="C297" s="104" t="s">
        <v>829</v>
      </c>
      <c r="D297" s="110" t="s">
        <v>830</v>
      </c>
      <c r="E297" s="104" t="s">
        <v>831</v>
      </c>
      <c r="F297" s="104"/>
      <c r="G297" s="103">
        <v>1</v>
      </c>
      <c r="H297" s="111">
        <v>500000</v>
      </c>
      <c r="I297" s="111">
        <v>500000</v>
      </c>
      <c r="J297" s="111">
        <v>500000</v>
      </c>
      <c r="K297" s="104">
        <v>1</v>
      </c>
      <c r="L297" s="104">
        <v>100</v>
      </c>
      <c r="M297" s="106">
        <f t="shared" si="22"/>
        <v>100</v>
      </c>
      <c r="N297" s="124">
        <f t="shared" si="23"/>
        <v>50000000</v>
      </c>
      <c r="O297" s="82" t="s">
        <v>793</v>
      </c>
    </row>
    <row r="298" spans="1:15" s="124" customFormat="1" ht="15" customHeight="1" thickTop="1" thickBot="1">
      <c r="A298" s="104">
        <v>12</v>
      </c>
      <c r="B298" s="104">
        <v>6988558</v>
      </c>
      <c r="C298" s="104" t="s">
        <v>832</v>
      </c>
      <c r="D298" s="110" t="s">
        <v>833</v>
      </c>
      <c r="E298" s="104" t="s">
        <v>834</v>
      </c>
      <c r="F298" s="104"/>
      <c r="G298" s="103">
        <v>1</v>
      </c>
      <c r="H298" s="111">
        <v>900000</v>
      </c>
      <c r="I298" s="111">
        <v>900000</v>
      </c>
      <c r="J298" s="111">
        <v>900000</v>
      </c>
      <c r="K298" s="104">
        <v>1</v>
      </c>
      <c r="L298" s="104">
        <v>100</v>
      </c>
      <c r="M298" s="106">
        <f t="shared" si="22"/>
        <v>100</v>
      </c>
      <c r="N298" s="124">
        <f t="shared" si="23"/>
        <v>90000000</v>
      </c>
      <c r="O298" s="82" t="s">
        <v>793</v>
      </c>
    </row>
    <row r="299" spans="1:15" s="124" customFormat="1" ht="15" customHeight="1" thickTop="1" thickBot="1">
      <c r="A299" s="104">
        <v>13</v>
      </c>
      <c r="B299" s="104">
        <v>7073459</v>
      </c>
      <c r="C299" s="104" t="s">
        <v>835</v>
      </c>
      <c r="D299" s="110" t="s">
        <v>836</v>
      </c>
      <c r="E299" s="104" t="s">
        <v>837</v>
      </c>
      <c r="F299" s="104"/>
      <c r="G299" s="103">
        <v>1</v>
      </c>
      <c r="H299" s="111">
        <v>1800000</v>
      </c>
      <c r="I299" s="111">
        <v>1800000</v>
      </c>
      <c r="J299" s="111">
        <v>1800000</v>
      </c>
      <c r="K299" s="104">
        <v>1</v>
      </c>
      <c r="L299" s="104">
        <v>100</v>
      </c>
      <c r="M299" s="106">
        <f t="shared" si="22"/>
        <v>100</v>
      </c>
      <c r="N299" s="124">
        <f t="shared" si="23"/>
        <v>180000000</v>
      </c>
      <c r="O299" s="82" t="s">
        <v>793</v>
      </c>
    </row>
    <row r="300" spans="1:15" s="124" customFormat="1" ht="15" customHeight="1" thickTop="1" thickBot="1">
      <c r="A300" s="104">
        <v>14</v>
      </c>
      <c r="B300" s="104">
        <v>6988556</v>
      </c>
      <c r="C300" s="104" t="s">
        <v>838</v>
      </c>
      <c r="D300" s="104" t="s">
        <v>839</v>
      </c>
      <c r="E300" s="104" t="s">
        <v>840</v>
      </c>
      <c r="F300" s="104"/>
      <c r="G300" s="103">
        <v>1</v>
      </c>
      <c r="H300" s="110">
        <v>3600000</v>
      </c>
      <c r="I300" s="111">
        <v>3600000</v>
      </c>
      <c r="J300" s="111">
        <v>3600000</v>
      </c>
      <c r="K300" s="104">
        <v>1</v>
      </c>
      <c r="L300" s="104">
        <v>100</v>
      </c>
      <c r="M300" s="106">
        <f t="shared" si="22"/>
        <v>100</v>
      </c>
      <c r="N300" s="124">
        <f t="shared" si="23"/>
        <v>360000000</v>
      </c>
      <c r="O300" s="82" t="s">
        <v>793</v>
      </c>
    </row>
    <row r="301" spans="1:15" s="124" customFormat="1" ht="15" customHeight="1" thickTop="1" thickBot="1">
      <c r="A301" s="104">
        <v>15</v>
      </c>
      <c r="B301" s="104">
        <v>7073457</v>
      </c>
      <c r="C301" s="104" t="s">
        <v>841</v>
      </c>
      <c r="D301" s="104" t="s">
        <v>842</v>
      </c>
      <c r="E301" s="104" t="s">
        <v>843</v>
      </c>
      <c r="F301" s="104"/>
      <c r="G301" s="103">
        <v>1</v>
      </c>
      <c r="H301" s="111">
        <v>1800000</v>
      </c>
      <c r="I301" s="111">
        <v>1800000</v>
      </c>
      <c r="J301" s="111">
        <v>1800000</v>
      </c>
      <c r="K301" s="104">
        <v>1</v>
      </c>
      <c r="L301" s="104">
        <v>100</v>
      </c>
      <c r="M301" s="106">
        <f t="shared" si="22"/>
        <v>100</v>
      </c>
      <c r="N301" s="124">
        <f t="shared" si="23"/>
        <v>180000000</v>
      </c>
      <c r="O301" s="82" t="s">
        <v>793</v>
      </c>
    </row>
    <row r="302" spans="1:15" s="124" customFormat="1" ht="15" customHeight="1" thickTop="1" thickBot="1">
      <c r="A302" s="104">
        <v>16</v>
      </c>
      <c r="B302" s="104">
        <v>6988560</v>
      </c>
      <c r="C302" s="104" t="s">
        <v>844</v>
      </c>
      <c r="D302" s="104" t="s">
        <v>845</v>
      </c>
      <c r="E302" s="104" t="s">
        <v>846</v>
      </c>
      <c r="F302" s="104"/>
      <c r="G302" s="103">
        <v>1</v>
      </c>
      <c r="H302" s="111">
        <v>900000</v>
      </c>
      <c r="I302" s="111">
        <v>900000</v>
      </c>
      <c r="J302" s="111">
        <v>900000</v>
      </c>
      <c r="K302" s="104">
        <v>1</v>
      </c>
      <c r="L302" s="104">
        <v>100</v>
      </c>
      <c r="M302" s="106">
        <f t="shared" si="22"/>
        <v>100</v>
      </c>
      <c r="N302" s="124">
        <f t="shared" si="23"/>
        <v>90000000</v>
      </c>
      <c r="O302" s="82" t="s">
        <v>793</v>
      </c>
    </row>
    <row r="303" spans="1:15" s="124" customFormat="1" ht="15" customHeight="1" thickTop="1" thickBot="1">
      <c r="A303" s="104">
        <v>17</v>
      </c>
      <c r="B303" s="104">
        <v>7038839</v>
      </c>
      <c r="C303" s="104" t="s">
        <v>847</v>
      </c>
      <c r="D303" s="104" t="s">
        <v>848</v>
      </c>
      <c r="E303" s="104" t="s">
        <v>849</v>
      </c>
      <c r="F303" s="104"/>
      <c r="G303" s="103">
        <v>1</v>
      </c>
      <c r="H303" s="111">
        <v>16000000</v>
      </c>
      <c r="I303" s="111">
        <v>16000000</v>
      </c>
      <c r="J303" s="111">
        <v>16000000</v>
      </c>
      <c r="K303" s="104">
        <v>1</v>
      </c>
      <c r="L303" s="104">
        <v>100</v>
      </c>
      <c r="M303" s="106">
        <f t="shared" si="22"/>
        <v>100</v>
      </c>
      <c r="N303" s="124">
        <f t="shared" si="23"/>
        <v>1600000000</v>
      </c>
      <c r="O303" s="82" t="s">
        <v>793</v>
      </c>
    </row>
    <row r="304" spans="1:15" s="124" customFormat="1" ht="15" customHeight="1" thickTop="1" thickBot="1">
      <c r="A304" s="104">
        <v>18</v>
      </c>
      <c r="B304" s="104">
        <v>7013515</v>
      </c>
      <c r="C304" s="103" t="s">
        <v>850</v>
      </c>
      <c r="D304" s="103" t="s">
        <v>851</v>
      </c>
      <c r="E304" s="104" t="s">
        <v>852</v>
      </c>
      <c r="F304" s="104"/>
      <c r="G304" s="103">
        <v>1</v>
      </c>
      <c r="H304" s="105">
        <v>16000000</v>
      </c>
      <c r="I304" s="111">
        <v>16000000</v>
      </c>
      <c r="J304" s="111">
        <v>16000000</v>
      </c>
      <c r="K304" s="104">
        <v>1</v>
      </c>
      <c r="L304" s="104">
        <v>100</v>
      </c>
      <c r="M304" s="106">
        <f t="shared" si="22"/>
        <v>100</v>
      </c>
      <c r="N304" s="124">
        <f t="shared" si="23"/>
        <v>1600000000</v>
      </c>
      <c r="O304" s="82" t="s">
        <v>793</v>
      </c>
    </row>
    <row r="305" spans="1:15" s="124" customFormat="1" ht="15" customHeight="1" thickTop="1" thickBot="1">
      <c r="A305" s="104">
        <v>19</v>
      </c>
      <c r="B305" s="104">
        <v>7013513</v>
      </c>
      <c r="C305" s="104" t="s">
        <v>853</v>
      </c>
      <c r="D305" s="110" t="s">
        <v>854</v>
      </c>
      <c r="E305" s="104" t="s">
        <v>855</v>
      </c>
      <c r="F305" s="104"/>
      <c r="G305" s="103">
        <v>1</v>
      </c>
      <c r="H305" s="111">
        <v>16000000</v>
      </c>
      <c r="I305" s="111">
        <v>16000000</v>
      </c>
      <c r="J305" s="111">
        <v>16000000</v>
      </c>
      <c r="K305" s="104">
        <v>1</v>
      </c>
      <c r="L305" s="104">
        <v>100</v>
      </c>
      <c r="M305" s="106">
        <f t="shared" si="22"/>
        <v>100</v>
      </c>
      <c r="N305" s="124">
        <f t="shared" si="23"/>
        <v>1600000000</v>
      </c>
      <c r="O305" s="82" t="s">
        <v>793</v>
      </c>
    </row>
    <row r="306" spans="1:15" s="124" customFormat="1" ht="15" customHeight="1" thickTop="1" thickBot="1">
      <c r="A306" s="104">
        <v>20</v>
      </c>
      <c r="B306" s="104">
        <v>7013506</v>
      </c>
      <c r="C306" s="104" t="s">
        <v>856</v>
      </c>
      <c r="D306" s="104" t="s">
        <v>857</v>
      </c>
      <c r="E306" s="104" t="s">
        <v>858</v>
      </c>
      <c r="F306" s="104"/>
      <c r="G306" s="103">
        <v>1</v>
      </c>
      <c r="H306" s="111">
        <v>3500000</v>
      </c>
      <c r="I306" s="111">
        <v>3500000</v>
      </c>
      <c r="J306" s="111">
        <v>3500000</v>
      </c>
      <c r="K306" s="104">
        <v>1</v>
      </c>
      <c r="L306" s="104">
        <v>100</v>
      </c>
      <c r="M306" s="106">
        <f t="shared" si="22"/>
        <v>100</v>
      </c>
      <c r="N306" s="124">
        <f t="shared" si="23"/>
        <v>350000000</v>
      </c>
      <c r="O306" s="82" t="s">
        <v>793</v>
      </c>
    </row>
    <row r="307" spans="1:15" s="124" customFormat="1" ht="15" customHeight="1" thickTop="1" thickBot="1">
      <c r="A307" s="104">
        <v>21</v>
      </c>
      <c r="B307" s="104">
        <v>7013508</v>
      </c>
      <c r="C307" s="104" t="s">
        <v>859</v>
      </c>
      <c r="D307" s="104" t="s">
        <v>860</v>
      </c>
      <c r="E307" s="104" t="s">
        <v>861</v>
      </c>
      <c r="F307" s="104"/>
      <c r="G307" s="103">
        <v>1</v>
      </c>
      <c r="H307" s="111">
        <v>3500000</v>
      </c>
      <c r="I307" s="111">
        <v>3500000</v>
      </c>
      <c r="J307" s="111">
        <v>3500000</v>
      </c>
      <c r="K307" s="104">
        <v>1</v>
      </c>
      <c r="L307" s="104">
        <v>100</v>
      </c>
      <c r="M307" s="106">
        <f t="shared" si="22"/>
        <v>100</v>
      </c>
      <c r="N307" s="124">
        <f t="shared" si="23"/>
        <v>350000000</v>
      </c>
      <c r="O307" s="82" t="s">
        <v>793</v>
      </c>
    </row>
    <row r="308" spans="1:15" s="124" customFormat="1" ht="15" customHeight="1" thickTop="1" thickBot="1">
      <c r="A308" s="104">
        <v>22</v>
      </c>
      <c r="B308" s="104">
        <v>7138832</v>
      </c>
      <c r="C308" s="104" t="s">
        <v>862</v>
      </c>
      <c r="D308" s="104" t="s">
        <v>863</v>
      </c>
      <c r="E308" s="104" t="s">
        <v>864</v>
      </c>
      <c r="F308" s="104"/>
      <c r="G308" s="103">
        <v>1</v>
      </c>
      <c r="H308" s="111">
        <v>3500000</v>
      </c>
      <c r="I308" s="111">
        <v>3500000</v>
      </c>
      <c r="J308" s="111">
        <v>3500000</v>
      </c>
      <c r="K308" s="104">
        <v>1</v>
      </c>
      <c r="L308" s="104">
        <v>100</v>
      </c>
      <c r="M308" s="106">
        <f t="shared" si="22"/>
        <v>100</v>
      </c>
      <c r="N308" s="124">
        <f t="shared" si="23"/>
        <v>350000000</v>
      </c>
      <c r="O308" s="82" t="s">
        <v>793</v>
      </c>
    </row>
    <row r="309" spans="1:15" s="124" customFormat="1" ht="15" customHeight="1" thickTop="1" thickBot="1">
      <c r="A309" s="104">
        <v>23</v>
      </c>
      <c r="B309" s="104">
        <v>7013524</v>
      </c>
      <c r="C309" s="104" t="s">
        <v>865</v>
      </c>
      <c r="D309" s="104" t="s">
        <v>866</v>
      </c>
      <c r="E309" s="104" t="s">
        <v>867</v>
      </c>
      <c r="F309" s="104"/>
      <c r="G309" s="103">
        <v>1</v>
      </c>
      <c r="H309" s="111">
        <v>250000</v>
      </c>
      <c r="I309" s="111">
        <v>250000</v>
      </c>
      <c r="J309" s="111">
        <v>250000</v>
      </c>
      <c r="K309" s="104">
        <v>1</v>
      </c>
      <c r="L309" s="104">
        <v>100</v>
      </c>
      <c r="M309" s="106">
        <f t="shared" si="22"/>
        <v>100</v>
      </c>
      <c r="N309" s="124">
        <f t="shared" si="23"/>
        <v>25000000</v>
      </c>
      <c r="O309" s="82" t="s">
        <v>793</v>
      </c>
    </row>
    <row r="310" spans="1:15" s="124" customFormat="1" ht="15" customHeight="1" thickTop="1" thickBot="1">
      <c r="A310" s="104">
        <v>24</v>
      </c>
      <c r="B310" s="104">
        <v>7138826</v>
      </c>
      <c r="C310" s="104" t="s">
        <v>868</v>
      </c>
      <c r="D310" s="104" t="s">
        <v>869</v>
      </c>
      <c r="E310" s="104" t="s">
        <v>870</v>
      </c>
      <c r="F310" s="104"/>
      <c r="G310" s="103">
        <v>1</v>
      </c>
      <c r="H310" s="111">
        <v>250000</v>
      </c>
      <c r="I310" s="111">
        <v>250000</v>
      </c>
      <c r="J310" s="111">
        <v>250000</v>
      </c>
      <c r="K310" s="104">
        <v>1</v>
      </c>
      <c r="L310" s="104">
        <v>100</v>
      </c>
      <c r="M310" s="106">
        <f t="shared" si="22"/>
        <v>100</v>
      </c>
      <c r="N310" s="124">
        <f t="shared" si="23"/>
        <v>25000000</v>
      </c>
      <c r="O310" s="82" t="s">
        <v>793</v>
      </c>
    </row>
    <row r="311" spans="1:15" s="124" customFormat="1" ht="15" customHeight="1" thickTop="1" thickBot="1">
      <c r="A311" s="104">
        <v>25</v>
      </c>
      <c r="B311" s="104">
        <v>7138829</v>
      </c>
      <c r="C311" s="104" t="s">
        <v>871</v>
      </c>
      <c r="D311" s="104" t="s">
        <v>872</v>
      </c>
      <c r="E311" s="104" t="s">
        <v>873</v>
      </c>
      <c r="F311" s="104"/>
      <c r="G311" s="103">
        <v>1</v>
      </c>
      <c r="H311" s="111">
        <v>250000</v>
      </c>
      <c r="I311" s="111">
        <v>250000</v>
      </c>
      <c r="J311" s="111">
        <v>250000</v>
      </c>
      <c r="K311" s="104">
        <v>1</v>
      </c>
      <c r="L311" s="104">
        <v>100</v>
      </c>
      <c r="M311" s="106">
        <f t="shared" si="22"/>
        <v>100</v>
      </c>
      <c r="N311" s="124">
        <f t="shared" si="23"/>
        <v>25000000</v>
      </c>
      <c r="O311" s="82" t="s">
        <v>793</v>
      </c>
    </row>
    <row r="312" spans="1:15" s="124" customFormat="1" ht="15" customHeight="1" thickTop="1" thickBot="1">
      <c r="A312" s="104">
        <v>26</v>
      </c>
      <c r="B312" s="104">
        <v>7138830</v>
      </c>
      <c r="C312" s="103" t="s">
        <v>874</v>
      </c>
      <c r="D312" s="103" t="s">
        <v>875</v>
      </c>
      <c r="E312" s="104" t="s">
        <v>876</v>
      </c>
      <c r="F312" s="104"/>
      <c r="G312" s="103">
        <v>1</v>
      </c>
      <c r="H312" s="105">
        <v>900000</v>
      </c>
      <c r="I312" s="111">
        <v>900000</v>
      </c>
      <c r="J312" s="111">
        <v>900000</v>
      </c>
      <c r="K312" s="104">
        <v>1</v>
      </c>
      <c r="L312" s="104">
        <v>100</v>
      </c>
      <c r="M312" s="106">
        <f t="shared" si="22"/>
        <v>100</v>
      </c>
      <c r="N312" s="124">
        <f t="shared" si="23"/>
        <v>90000000</v>
      </c>
      <c r="O312" s="82" t="s">
        <v>793</v>
      </c>
    </row>
    <row r="313" spans="1:15" s="124" customFormat="1" ht="15" customHeight="1" thickTop="1" thickBot="1">
      <c r="A313" s="104">
        <v>27</v>
      </c>
      <c r="B313" s="104">
        <v>7013519</v>
      </c>
      <c r="C313" s="104" t="s">
        <v>877</v>
      </c>
      <c r="D313" s="104" t="s">
        <v>878</v>
      </c>
      <c r="E313" s="104" t="s">
        <v>879</v>
      </c>
      <c r="F313" s="104"/>
      <c r="G313" s="103">
        <v>1</v>
      </c>
      <c r="H313" s="111">
        <v>1800000</v>
      </c>
      <c r="I313" s="111">
        <v>1800000</v>
      </c>
      <c r="J313" s="111">
        <v>1800000</v>
      </c>
      <c r="K313" s="104">
        <v>1</v>
      </c>
      <c r="L313" s="104">
        <v>100</v>
      </c>
      <c r="M313" s="106">
        <f t="shared" si="22"/>
        <v>100</v>
      </c>
      <c r="N313" s="124">
        <f t="shared" si="23"/>
        <v>180000000</v>
      </c>
      <c r="O313" s="82" t="s">
        <v>793</v>
      </c>
    </row>
    <row r="314" spans="1:15" s="124" customFormat="1" ht="15" customHeight="1" thickTop="1" thickBot="1">
      <c r="A314" s="104">
        <v>28</v>
      </c>
      <c r="B314" s="104">
        <v>7013504</v>
      </c>
      <c r="C314" s="104" t="s">
        <v>880</v>
      </c>
      <c r="D314" s="104" t="s">
        <v>881</v>
      </c>
      <c r="E314" s="104" t="s">
        <v>882</v>
      </c>
      <c r="F314" s="104"/>
      <c r="G314" s="103">
        <v>1</v>
      </c>
      <c r="H314" s="111">
        <v>1800000</v>
      </c>
      <c r="I314" s="111">
        <v>1800000</v>
      </c>
      <c r="J314" s="111">
        <v>1800000</v>
      </c>
      <c r="K314" s="104">
        <v>1</v>
      </c>
      <c r="L314" s="104">
        <v>100</v>
      </c>
      <c r="M314" s="106">
        <f t="shared" si="22"/>
        <v>100</v>
      </c>
      <c r="N314" s="124">
        <f t="shared" si="23"/>
        <v>180000000</v>
      </c>
      <c r="O314" s="82" t="s">
        <v>793</v>
      </c>
    </row>
    <row r="315" spans="1:15" s="124" customFormat="1" ht="15" customHeight="1" thickTop="1" thickBot="1">
      <c r="A315" s="104">
        <v>29</v>
      </c>
      <c r="B315" s="104">
        <v>7013502</v>
      </c>
      <c r="C315" s="103" t="s">
        <v>883</v>
      </c>
      <c r="D315" s="103" t="s">
        <v>884</v>
      </c>
      <c r="E315" s="104" t="s">
        <v>885</v>
      </c>
      <c r="F315" s="104"/>
      <c r="G315" s="103">
        <v>1</v>
      </c>
      <c r="H315" s="111">
        <v>1800000</v>
      </c>
      <c r="I315" s="111">
        <v>1800000</v>
      </c>
      <c r="J315" s="111">
        <v>1800000</v>
      </c>
      <c r="K315" s="104">
        <v>1</v>
      </c>
      <c r="L315" s="104">
        <v>100</v>
      </c>
      <c r="M315" s="106">
        <f t="shared" si="22"/>
        <v>100</v>
      </c>
      <c r="N315" s="124">
        <f t="shared" si="23"/>
        <v>180000000</v>
      </c>
      <c r="O315" s="82" t="s">
        <v>793</v>
      </c>
    </row>
    <row r="316" spans="1:15" s="124" customFormat="1" ht="15" customHeight="1" thickTop="1" thickBot="1">
      <c r="A316" s="104">
        <v>30</v>
      </c>
      <c r="B316" s="104">
        <v>7095095</v>
      </c>
      <c r="C316" s="104" t="s">
        <v>886</v>
      </c>
      <c r="D316" s="104" t="s">
        <v>887</v>
      </c>
      <c r="E316" s="104" t="s">
        <v>888</v>
      </c>
      <c r="F316" s="104"/>
      <c r="G316" s="103">
        <v>1</v>
      </c>
      <c r="H316" s="111">
        <v>16000000</v>
      </c>
      <c r="I316" s="111">
        <v>16000000</v>
      </c>
      <c r="J316" s="111">
        <v>16000000</v>
      </c>
      <c r="K316" s="104">
        <v>1</v>
      </c>
      <c r="L316" s="104">
        <v>100</v>
      </c>
      <c r="M316" s="106">
        <f t="shared" si="22"/>
        <v>100</v>
      </c>
      <c r="N316" s="124">
        <f t="shared" si="23"/>
        <v>1600000000</v>
      </c>
      <c r="O316" s="82" t="s">
        <v>793</v>
      </c>
    </row>
    <row r="317" spans="1:15" s="124" customFormat="1" ht="15" customHeight="1" thickTop="1" thickBot="1">
      <c r="A317" s="104">
        <v>31</v>
      </c>
      <c r="B317" s="104">
        <v>6953680</v>
      </c>
      <c r="C317" s="104" t="s">
        <v>889</v>
      </c>
      <c r="D317" s="104" t="s">
        <v>890</v>
      </c>
      <c r="E317" s="104" t="s">
        <v>891</v>
      </c>
      <c r="F317" s="104"/>
      <c r="G317" s="103">
        <v>1</v>
      </c>
      <c r="H317" s="111">
        <v>16000000</v>
      </c>
      <c r="I317" s="111">
        <v>16000000</v>
      </c>
      <c r="J317" s="111">
        <v>16000000</v>
      </c>
      <c r="K317" s="104">
        <v>1</v>
      </c>
      <c r="L317" s="104">
        <v>100</v>
      </c>
      <c r="M317" s="106">
        <f t="shared" si="22"/>
        <v>100</v>
      </c>
      <c r="N317" s="124">
        <f t="shared" si="23"/>
        <v>1600000000</v>
      </c>
      <c r="O317" s="82" t="s">
        <v>793</v>
      </c>
    </row>
    <row r="318" spans="1:15" s="124" customFormat="1" ht="15" customHeight="1" thickTop="1" thickBot="1">
      <c r="A318" s="104">
        <v>32</v>
      </c>
      <c r="B318" s="104">
        <v>7095079</v>
      </c>
      <c r="C318" s="103" t="s">
        <v>892</v>
      </c>
      <c r="D318" s="103" t="s">
        <v>893</v>
      </c>
      <c r="E318" s="104" t="s">
        <v>894</v>
      </c>
      <c r="F318" s="104"/>
      <c r="G318" s="103">
        <v>1</v>
      </c>
      <c r="H318" s="111">
        <v>250000</v>
      </c>
      <c r="I318" s="111">
        <v>250000</v>
      </c>
      <c r="J318" s="111">
        <v>250000</v>
      </c>
      <c r="K318" s="104">
        <v>1</v>
      </c>
      <c r="L318" s="104">
        <v>100</v>
      </c>
      <c r="M318" s="106">
        <f t="shared" si="22"/>
        <v>100</v>
      </c>
      <c r="N318" s="124">
        <f t="shared" si="23"/>
        <v>25000000</v>
      </c>
      <c r="O318" s="82" t="s">
        <v>793</v>
      </c>
    </row>
    <row r="319" spans="1:15" s="124" customFormat="1" ht="15" customHeight="1" thickTop="1" thickBot="1">
      <c r="A319" s="104">
        <v>33</v>
      </c>
      <c r="B319" s="104">
        <v>7095080</v>
      </c>
      <c r="C319" s="104" t="s">
        <v>895</v>
      </c>
      <c r="D319" s="104" t="s">
        <v>896</v>
      </c>
      <c r="E319" s="104" t="s">
        <v>897</v>
      </c>
      <c r="F319" s="104"/>
      <c r="G319" s="103">
        <v>1</v>
      </c>
      <c r="H319" s="111">
        <v>250000</v>
      </c>
      <c r="I319" s="111">
        <v>250000</v>
      </c>
      <c r="J319" s="111">
        <v>250000</v>
      </c>
      <c r="K319" s="104">
        <v>1</v>
      </c>
      <c r="L319" s="104">
        <v>100</v>
      </c>
      <c r="M319" s="106">
        <f t="shared" si="22"/>
        <v>100</v>
      </c>
      <c r="N319" s="124">
        <f t="shared" si="23"/>
        <v>25000000</v>
      </c>
      <c r="O319" s="82" t="s">
        <v>793</v>
      </c>
    </row>
    <row r="320" spans="1:15" s="124" customFormat="1" ht="15" customHeight="1" thickTop="1" thickBot="1">
      <c r="A320" s="104">
        <v>34</v>
      </c>
      <c r="B320" s="104">
        <v>7095077</v>
      </c>
      <c r="C320" s="104" t="s">
        <v>898</v>
      </c>
      <c r="D320" s="104" t="s">
        <v>899</v>
      </c>
      <c r="E320" s="104" t="s">
        <v>900</v>
      </c>
      <c r="F320" s="104"/>
      <c r="G320" s="103">
        <v>1</v>
      </c>
      <c r="H320" s="111">
        <v>900000</v>
      </c>
      <c r="I320" s="111">
        <v>900000</v>
      </c>
      <c r="J320" s="111">
        <v>900000</v>
      </c>
      <c r="K320" s="104">
        <v>1</v>
      </c>
      <c r="L320" s="104">
        <v>100</v>
      </c>
      <c r="M320" s="106">
        <f t="shared" si="22"/>
        <v>100</v>
      </c>
      <c r="N320" s="124">
        <f t="shared" si="23"/>
        <v>90000000</v>
      </c>
      <c r="O320" s="82" t="s">
        <v>793</v>
      </c>
    </row>
    <row r="321" spans="1:15" s="124" customFormat="1" ht="15" customHeight="1" thickTop="1" thickBot="1">
      <c r="A321" s="104">
        <v>35</v>
      </c>
      <c r="B321" s="104">
        <v>7095078</v>
      </c>
      <c r="C321" s="103" t="s">
        <v>901</v>
      </c>
      <c r="D321" s="103" t="s">
        <v>902</v>
      </c>
      <c r="E321" s="104" t="s">
        <v>903</v>
      </c>
      <c r="F321" s="104"/>
      <c r="G321" s="103">
        <v>1</v>
      </c>
      <c r="H321" s="111">
        <v>1800000</v>
      </c>
      <c r="I321" s="111">
        <v>1800000</v>
      </c>
      <c r="J321" s="111">
        <v>1800000</v>
      </c>
      <c r="K321" s="104">
        <v>1</v>
      </c>
      <c r="L321" s="104">
        <v>100</v>
      </c>
      <c r="M321" s="106">
        <f t="shared" si="22"/>
        <v>100</v>
      </c>
      <c r="N321" s="124">
        <f t="shared" si="23"/>
        <v>180000000</v>
      </c>
      <c r="O321" s="82" t="s">
        <v>793</v>
      </c>
    </row>
    <row r="322" spans="1:15" s="124" customFormat="1" ht="15" customHeight="1" thickTop="1" thickBot="1">
      <c r="A322" s="104">
        <v>36</v>
      </c>
      <c r="B322" s="104">
        <v>7095076</v>
      </c>
      <c r="C322" s="104" t="s">
        <v>904</v>
      </c>
      <c r="D322" s="104" t="s">
        <v>905</v>
      </c>
      <c r="E322" s="104" t="s">
        <v>906</v>
      </c>
      <c r="F322" s="104"/>
      <c r="G322" s="103">
        <v>1</v>
      </c>
      <c r="H322" s="111">
        <v>1800000</v>
      </c>
      <c r="I322" s="111">
        <v>1800000</v>
      </c>
      <c r="J322" s="111">
        <v>1800000</v>
      </c>
      <c r="K322" s="104">
        <v>1</v>
      </c>
      <c r="L322" s="104">
        <v>100</v>
      </c>
      <c r="M322" s="106">
        <f t="shared" si="22"/>
        <v>100</v>
      </c>
      <c r="N322" s="124">
        <f t="shared" si="23"/>
        <v>180000000</v>
      </c>
      <c r="O322" s="82" t="s">
        <v>793</v>
      </c>
    </row>
    <row r="323" spans="1:15" s="124" customFormat="1" ht="15" customHeight="1" thickTop="1" thickBot="1">
      <c r="A323" s="104"/>
      <c r="B323" s="104"/>
      <c r="C323" s="104"/>
      <c r="D323" s="104"/>
      <c r="E323" s="114" t="s">
        <v>907</v>
      </c>
      <c r="F323" s="104"/>
      <c r="G323" s="114">
        <f>SUM(G289:G322)</f>
        <v>34</v>
      </c>
      <c r="H323" s="115">
        <f>SUM(H289:H322)</f>
        <v>186625000</v>
      </c>
      <c r="I323" s="115">
        <f>SUM(I289:I322)</f>
        <v>186232428</v>
      </c>
      <c r="J323" s="115">
        <f>SUM(J289:J322)</f>
        <v>186232428</v>
      </c>
      <c r="K323" s="114">
        <f>SUM(K289:K322)</f>
        <v>33</v>
      </c>
      <c r="L323" s="127">
        <f>+N323/H323</f>
        <v>99.933020763563292</v>
      </c>
      <c r="M323" s="108">
        <f t="shared" si="22"/>
        <v>99.789646617548556</v>
      </c>
      <c r="N323" s="126">
        <f>SUM(N289:N322)</f>
        <v>18650000000</v>
      </c>
      <c r="O323" s="82" t="s">
        <v>793</v>
      </c>
    </row>
    <row r="324" spans="1:15" s="124" customFormat="1" ht="15" customHeight="1" thickTop="1" thickBot="1">
      <c r="A324" s="102" t="s">
        <v>908</v>
      </c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O324" s="82" t="s">
        <v>793</v>
      </c>
    </row>
    <row r="325" spans="1:15" s="124" customFormat="1" ht="15" customHeight="1" thickTop="1" thickBot="1">
      <c r="A325" s="104">
        <v>37</v>
      </c>
      <c r="B325" s="104">
        <v>6284489</v>
      </c>
      <c r="C325" s="104" t="s">
        <v>909</v>
      </c>
      <c r="D325" s="110" t="s">
        <v>910</v>
      </c>
      <c r="E325" s="104" t="s">
        <v>911</v>
      </c>
      <c r="F325" s="104"/>
      <c r="G325" s="104">
        <v>1</v>
      </c>
      <c r="H325" s="111">
        <v>4500000</v>
      </c>
      <c r="I325" s="111">
        <v>4500000</v>
      </c>
      <c r="J325" s="111">
        <v>4500000</v>
      </c>
      <c r="K325" s="104">
        <v>1</v>
      </c>
      <c r="L325" s="104">
        <v>100</v>
      </c>
      <c r="M325" s="106">
        <f>+J325/H325*100</f>
        <v>100</v>
      </c>
      <c r="N325" s="124">
        <f>+L325*H325</f>
        <v>450000000</v>
      </c>
      <c r="O325" s="82" t="s">
        <v>793</v>
      </c>
    </row>
    <row r="326" spans="1:15" s="124" customFormat="1" ht="15" customHeight="1" thickTop="1" thickBot="1">
      <c r="A326" s="104"/>
      <c r="B326" s="104"/>
      <c r="C326" s="104"/>
      <c r="D326" s="104"/>
      <c r="E326" s="114" t="s">
        <v>912</v>
      </c>
      <c r="F326" s="104"/>
      <c r="G326" s="125">
        <f>SUM(G325)</f>
        <v>1</v>
      </c>
      <c r="H326" s="115">
        <f>SUM(H325)</f>
        <v>4500000</v>
      </c>
      <c r="I326" s="115">
        <f>SUM(I325)</f>
        <v>4500000</v>
      </c>
      <c r="J326" s="115">
        <f>SUM(J325)</f>
        <v>4500000</v>
      </c>
      <c r="K326" s="125">
        <f>SUM(K325)</f>
        <v>1</v>
      </c>
      <c r="L326" s="125">
        <f>+N326/H326</f>
        <v>100</v>
      </c>
      <c r="M326" s="108">
        <f>+J326/H326*100</f>
        <v>100</v>
      </c>
      <c r="N326" s="126">
        <f>SUM(N325)</f>
        <v>450000000</v>
      </c>
      <c r="O326" s="82" t="s">
        <v>793</v>
      </c>
    </row>
    <row r="327" spans="1:15" s="124" customFormat="1" ht="15" customHeight="1" thickTop="1" thickBot="1">
      <c r="A327" s="102" t="s">
        <v>518</v>
      </c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O327" s="82" t="s">
        <v>793</v>
      </c>
    </row>
    <row r="328" spans="1:15" s="124" customFormat="1" ht="15" customHeight="1" thickTop="1" thickBot="1">
      <c r="A328" s="104">
        <v>38</v>
      </c>
      <c r="B328" s="104">
        <v>6704042</v>
      </c>
      <c r="C328" s="104" t="s">
        <v>913</v>
      </c>
      <c r="D328" s="110" t="s">
        <v>914</v>
      </c>
      <c r="E328" s="104" t="s">
        <v>915</v>
      </c>
      <c r="F328" s="104"/>
      <c r="G328" s="104">
        <v>1</v>
      </c>
      <c r="H328" s="111">
        <v>9000000</v>
      </c>
      <c r="I328" s="111">
        <v>9000000</v>
      </c>
      <c r="J328" s="111">
        <v>9000000</v>
      </c>
      <c r="K328" s="104">
        <v>1</v>
      </c>
      <c r="L328" s="104">
        <v>100</v>
      </c>
      <c r="M328" s="106">
        <f t="shared" ref="M328:M368" si="24">+J328/H328*100</f>
        <v>100</v>
      </c>
      <c r="N328" s="124">
        <f>+L328*H328</f>
        <v>900000000</v>
      </c>
      <c r="O328" s="82" t="s">
        <v>793</v>
      </c>
    </row>
    <row r="329" spans="1:15" s="124" customFormat="1" ht="15" customHeight="1" thickTop="1" thickBot="1">
      <c r="A329" s="104"/>
      <c r="B329" s="104"/>
      <c r="C329" s="104"/>
      <c r="D329" s="110"/>
      <c r="E329" s="114" t="s">
        <v>916</v>
      </c>
      <c r="F329" s="110"/>
      <c r="G329" s="114">
        <f>SUM(G328)</f>
        <v>1</v>
      </c>
      <c r="H329" s="115">
        <f>SUM(H328)</f>
        <v>9000000</v>
      </c>
      <c r="I329" s="115">
        <f>SUM(I328)</f>
        <v>9000000</v>
      </c>
      <c r="J329" s="115">
        <f>SUM(J328)</f>
        <v>9000000</v>
      </c>
      <c r="K329" s="114">
        <f>SUM(K328)</f>
        <v>1</v>
      </c>
      <c r="L329" s="114">
        <f>+N329/H329</f>
        <v>100</v>
      </c>
      <c r="M329" s="108">
        <f t="shared" si="24"/>
        <v>100</v>
      </c>
      <c r="N329" s="126">
        <f>SUM(N328)</f>
        <v>900000000</v>
      </c>
      <c r="O329" s="82" t="s">
        <v>793</v>
      </c>
    </row>
    <row r="330" spans="1:15" s="124" customFormat="1" ht="15" customHeight="1" thickTop="1" thickBot="1">
      <c r="A330" s="102" t="s">
        <v>163</v>
      </c>
      <c r="B330" s="102" t="s">
        <v>163</v>
      </c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 t="e">
        <f t="shared" si="24"/>
        <v>#DIV/0!</v>
      </c>
      <c r="N330" s="128"/>
      <c r="O330" s="82" t="s">
        <v>793</v>
      </c>
    </row>
    <row r="331" spans="1:15" s="124" customFormat="1" ht="15" customHeight="1" thickTop="1" thickBot="1">
      <c r="A331" s="104">
        <v>39</v>
      </c>
      <c r="B331" s="104">
        <v>6911654</v>
      </c>
      <c r="C331" s="104" t="s">
        <v>917</v>
      </c>
      <c r="D331" s="110" t="s">
        <v>918</v>
      </c>
      <c r="E331" s="104" t="s">
        <v>919</v>
      </c>
      <c r="F331" s="104"/>
      <c r="G331" s="104">
        <v>1</v>
      </c>
      <c r="H331" s="111">
        <v>6000000</v>
      </c>
      <c r="I331" s="111">
        <v>6000000</v>
      </c>
      <c r="J331" s="111">
        <v>6000000</v>
      </c>
      <c r="K331" s="104">
        <v>1</v>
      </c>
      <c r="L331" s="104">
        <v>100</v>
      </c>
      <c r="M331" s="106">
        <f t="shared" si="24"/>
        <v>100</v>
      </c>
      <c r="N331" s="124">
        <f>+L331*H331</f>
        <v>600000000</v>
      </c>
      <c r="O331" s="82" t="s">
        <v>793</v>
      </c>
    </row>
    <row r="332" spans="1:15" s="124" customFormat="1" ht="15" customHeight="1" thickTop="1" thickBot="1">
      <c r="A332" s="104"/>
      <c r="B332" s="104"/>
      <c r="C332" s="104"/>
      <c r="D332" s="110"/>
      <c r="E332" s="114" t="s">
        <v>920</v>
      </c>
      <c r="F332" s="110"/>
      <c r="G332" s="114">
        <f>SUM(G331)</f>
        <v>1</v>
      </c>
      <c r="H332" s="115">
        <f>SUM(H331)</f>
        <v>6000000</v>
      </c>
      <c r="I332" s="115">
        <f>SUM(I331)</f>
        <v>6000000</v>
      </c>
      <c r="J332" s="115">
        <f>SUM(J331)</f>
        <v>6000000</v>
      </c>
      <c r="K332" s="114">
        <f>SUM(K331)</f>
        <v>1</v>
      </c>
      <c r="L332" s="104">
        <f>+N332/H332</f>
        <v>100</v>
      </c>
      <c r="M332" s="108">
        <f t="shared" si="24"/>
        <v>100</v>
      </c>
      <c r="N332" s="126">
        <f>SUM(N331)</f>
        <v>600000000</v>
      </c>
      <c r="O332" s="82" t="s">
        <v>793</v>
      </c>
    </row>
    <row r="333" spans="1:15" s="124" customFormat="1" ht="15" customHeight="1" thickTop="1" thickBot="1">
      <c r="A333" s="102" t="s">
        <v>921</v>
      </c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 t="e">
        <f t="shared" si="24"/>
        <v>#DIV/0!</v>
      </c>
      <c r="O333" s="82" t="s">
        <v>793</v>
      </c>
    </row>
    <row r="334" spans="1:15" s="124" customFormat="1" ht="15" customHeight="1" thickTop="1" thickBot="1">
      <c r="A334" s="104">
        <v>40</v>
      </c>
      <c r="B334" s="104">
        <v>7095051</v>
      </c>
      <c r="C334" s="104" t="s">
        <v>922</v>
      </c>
      <c r="D334" s="110" t="s">
        <v>923</v>
      </c>
      <c r="E334" s="104" t="s">
        <v>924</v>
      </c>
      <c r="F334" s="104"/>
      <c r="G334" s="104">
        <v>1</v>
      </c>
      <c r="H334" s="111">
        <v>1800000</v>
      </c>
      <c r="I334" s="111">
        <v>1800000</v>
      </c>
      <c r="J334" s="111">
        <v>1800000</v>
      </c>
      <c r="K334" s="104">
        <v>1</v>
      </c>
      <c r="L334" s="104">
        <v>100</v>
      </c>
      <c r="M334" s="106">
        <f t="shared" si="24"/>
        <v>100</v>
      </c>
      <c r="N334" s="124">
        <f t="shared" ref="N334:N367" si="25">(L334*H334)</f>
        <v>180000000</v>
      </c>
      <c r="O334" s="82" t="s">
        <v>793</v>
      </c>
    </row>
    <row r="335" spans="1:15" s="124" customFormat="1" ht="15" customHeight="1" thickTop="1" thickBot="1">
      <c r="A335" s="104">
        <v>41</v>
      </c>
      <c r="B335" s="104">
        <v>6580884</v>
      </c>
      <c r="C335" s="104" t="s">
        <v>925</v>
      </c>
      <c r="D335" s="110" t="s">
        <v>926</v>
      </c>
      <c r="E335" s="104" t="s">
        <v>927</v>
      </c>
      <c r="F335" s="104"/>
      <c r="G335" s="104">
        <v>1</v>
      </c>
      <c r="H335" s="111">
        <v>15000000</v>
      </c>
      <c r="I335" s="111">
        <v>15000000</v>
      </c>
      <c r="J335" s="111">
        <v>15000000</v>
      </c>
      <c r="K335" s="104">
        <v>1</v>
      </c>
      <c r="L335" s="104">
        <v>100</v>
      </c>
      <c r="M335" s="106">
        <f t="shared" si="24"/>
        <v>100</v>
      </c>
      <c r="N335" s="124">
        <f t="shared" si="25"/>
        <v>1500000000</v>
      </c>
      <c r="O335" s="82" t="s">
        <v>793</v>
      </c>
    </row>
    <row r="336" spans="1:15" s="124" customFormat="1" ht="15" customHeight="1" thickTop="1" thickBot="1">
      <c r="A336" s="104">
        <v>42</v>
      </c>
      <c r="B336" s="104">
        <v>4035507</v>
      </c>
      <c r="C336" s="104" t="s">
        <v>928</v>
      </c>
      <c r="D336" s="110" t="s">
        <v>929</v>
      </c>
      <c r="E336" s="104" t="s">
        <v>930</v>
      </c>
      <c r="F336" s="104"/>
      <c r="G336" s="104">
        <v>1</v>
      </c>
      <c r="H336" s="111">
        <v>25000000</v>
      </c>
      <c r="I336" s="111">
        <v>25000000</v>
      </c>
      <c r="J336" s="111">
        <v>25000000</v>
      </c>
      <c r="K336" s="104">
        <v>1</v>
      </c>
      <c r="L336" s="104">
        <v>100</v>
      </c>
      <c r="M336" s="106">
        <f t="shared" si="24"/>
        <v>100</v>
      </c>
      <c r="N336" s="124">
        <f t="shared" si="25"/>
        <v>2500000000</v>
      </c>
      <c r="O336" s="82" t="s">
        <v>793</v>
      </c>
    </row>
    <row r="337" spans="1:15" s="124" customFormat="1" ht="15" customHeight="1" thickTop="1" thickBot="1">
      <c r="A337" s="104">
        <v>43</v>
      </c>
      <c r="B337" s="104">
        <v>6873333</v>
      </c>
      <c r="C337" s="104" t="s">
        <v>931</v>
      </c>
      <c r="D337" s="110" t="s">
        <v>932</v>
      </c>
      <c r="E337" s="104" t="s">
        <v>933</v>
      </c>
      <c r="F337" s="104"/>
      <c r="G337" s="104">
        <v>2</v>
      </c>
      <c r="H337" s="111">
        <v>18000000</v>
      </c>
      <c r="I337" s="111">
        <v>18000000</v>
      </c>
      <c r="J337" s="111">
        <v>18000000</v>
      </c>
      <c r="K337" s="104">
        <v>1</v>
      </c>
      <c r="L337" s="104">
        <v>100</v>
      </c>
      <c r="M337" s="106">
        <f t="shared" si="24"/>
        <v>100</v>
      </c>
      <c r="N337" s="124">
        <f t="shared" si="25"/>
        <v>1800000000</v>
      </c>
      <c r="O337" s="82" t="s">
        <v>793</v>
      </c>
    </row>
    <row r="338" spans="1:15" s="124" customFormat="1" ht="15" customHeight="1" thickTop="1" thickBot="1">
      <c r="A338" s="104">
        <v>44</v>
      </c>
      <c r="B338" s="104">
        <v>5807701</v>
      </c>
      <c r="C338" s="104" t="s">
        <v>934</v>
      </c>
      <c r="D338" s="110" t="s">
        <v>935</v>
      </c>
      <c r="E338" s="104" t="s">
        <v>936</v>
      </c>
      <c r="F338" s="104"/>
      <c r="G338" s="104">
        <v>2</v>
      </c>
      <c r="H338" s="111">
        <v>18000000</v>
      </c>
      <c r="I338" s="111">
        <v>17649739</v>
      </c>
      <c r="J338" s="111">
        <v>17649739</v>
      </c>
      <c r="K338" s="104">
        <v>1</v>
      </c>
      <c r="L338" s="104">
        <v>100</v>
      </c>
      <c r="M338" s="106">
        <f t="shared" si="24"/>
        <v>98.054105555555566</v>
      </c>
      <c r="N338" s="124">
        <f t="shared" si="25"/>
        <v>1800000000</v>
      </c>
      <c r="O338" s="82" t="s">
        <v>793</v>
      </c>
    </row>
    <row r="339" spans="1:15" s="124" customFormat="1" ht="15" customHeight="1" thickTop="1" thickBot="1">
      <c r="A339" s="104">
        <v>45</v>
      </c>
      <c r="B339" s="104">
        <v>5807707</v>
      </c>
      <c r="C339" s="104" t="s">
        <v>937</v>
      </c>
      <c r="D339" s="129" t="s">
        <v>938</v>
      </c>
      <c r="E339" s="104" t="s">
        <v>939</v>
      </c>
      <c r="F339" s="104"/>
      <c r="G339" s="104">
        <v>1</v>
      </c>
      <c r="H339" s="111">
        <v>24000000</v>
      </c>
      <c r="I339" s="111">
        <v>24000000</v>
      </c>
      <c r="J339" s="111">
        <v>24000000</v>
      </c>
      <c r="K339" s="104">
        <v>1</v>
      </c>
      <c r="L339" s="104">
        <v>100</v>
      </c>
      <c r="M339" s="106">
        <f t="shared" si="24"/>
        <v>100</v>
      </c>
      <c r="N339" s="124">
        <f t="shared" si="25"/>
        <v>2400000000</v>
      </c>
      <c r="O339" s="82" t="s">
        <v>793</v>
      </c>
    </row>
    <row r="340" spans="1:15" s="124" customFormat="1" ht="15" customHeight="1" thickTop="1" thickBot="1">
      <c r="A340" s="104">
        <v>46</v>
      </c>
      <c r="B340" s="104">
        <v>7111017</v>
      </c>
      <c r="C340" s="104" t="s">
        <v>940</v>
      </c>
      <c r="D340" s="110" t="s">
        <v>941</v>
      </c>
      <c r="E340" s="104" t="s">
        <v>942</v>
      </c>
      <c r="F340" s="104"/>
      <c r="G340" s="104">
        <v>1</v>
      </c>
      <c r="H340" s="111">
        <v>350000</v>
      </c>
      <c r="I340" s="111">
        <v>350000</v>
      </c>
      <c r="J340" s="111">
        <v>350000</v>
      </c>
      <c r="K340" s="104">
        <v>1</v>
      </c>
      <c r="L340" s="104">
        <v>100</v>
      </c>
      <c r="M340" s="106">
        <f t="shared" si="24"/>
        <v>100</v>
      </c>
      <c r="N340" s="124">
        <f t="shared" si="25"/>
        <v>35000000</v>
      </c>
      <c r="O340" s="82" t="s">
        <v>793</v>
      </c>
    </row>
    <row r="341" spans="1:15" s="124" customFormat="1" ht="15" customHeight="1" thickTop="1" thickBot="1">
      <c r="A341" s="104">
        <v>47</v>
      </c>
      <c r="B341" s="104">
        <v>7085678</v>
      </c>
      <c r="C341" s="104" t="s">
        <v>943</v>
      </c>
      <c r="D341" s="110" t="s">
        <v>944</v>
      </c>
      <c r="E341" s="104" t="s">
        <v>945</v>
      </c>
      <c r="F341" s="104"/>
      <c r="G341" s="104">
        <v>1</v>
      </c>
      <c r="H341" s="111">
        <v>7500000</v>
      </c>
      <c r="I341" s="111">
        <v>7349998</v>
      </c>
      <c r="J341" s="111">
        <v>7349998</v>
      </c>
      <c r="K341" s="104">
        <v>1</v>
      </c>
      <c r="L341" s="104">
        <v>100</v>
      </c>
      <c r="M341" s="106">
        <f t="shared" si="24"/>
        <v>97.99997333333333</v>
      </c>
      <c r="N341" s="124">
        <f t="shared" si="25"/>
        <v>750000000</v>
      </c>
      <c r="O341" s="82" t="s">
        <v>793</v>
      </c>
    </row>
    <row r="342" spans="1:15" s="124" customFormat="1" ht="15" customHeight="1" thickTop="1" thickBot="1">
      <c r="A342" s="104">
        <v>48</v>
      </c>
      <c r="B342" s="104">
        <v>5807899</v>
      </c>
      <c r="C342" s="104" t="s">
        <v>946</v>
      </c>
      <c r="D342" s="110" t="s">
        <v>947</v>
      </c>
      <c r="E342" s="104" t="s">
        <v>948</v>
      </c>
      <c r="F342" s="104"/>
      <c r="G342" s="104">
        <v>1</v>
      </c>
      <c r="H342" s="111">
        <v>4000000</v>
      </c>
      <c r="I342" s="111">
        <v>4000000</v>
      </c>
      <c r="J342" s="111">
        <v>4000000</v>
      </c>
      <c r="K342" s="104">
        <v>1</v>
      </c>
      <c r="L342" s="104">
        <v>100</v>
      </c>
      <c r="M342" s="106">
        <f t="shared" si="24"/>
        <v>100</v>
      </c>
      <c r="N342" s="124">
        <f t="shared" si="25"/>
        <v>400000000</v>
      </c>
      <c r="O342" s="82" t="s">
        <v>793</v>
      </c>
    </row>
    <row r="343" spans="1:15" s="124" customFormat="1" ht="15" customHeight="1" thickTop="1" thickBot="1">
      <c r="A343" s="104">
        <v>49</v>
      </c>
      <c r="B343" s="104">
        <v>7111005</v>
      </c>
      <c r="C343" s="104" t="s">
        <v>949</v>
      </c>
      <c r="D343" s="110" t="s">
        <v>950</v>
      </c>
      <c r="E343" s="104" t="s">
        <v>951</v>
      </c>
      <c r="F343" s="104"/>
      <c r="G343" s="104">
        <v>1</v>
      </c>
      <c r="H343" s="111">
        <v>2000000</v>
      </c>
      <c r="I343" s="111">
        <v>2000000</v>
      </c>
      <c r="J343" s="111">
        <v>2000000</v>
      </c>
      <c r="K343" s="104">
        <v>1</v>
      </c>
      <c r="L343" s="104">
        <v>100</v>
      </c>
      <c r="M343" s="106">
        <f t="shared" si="24"/>
        <v>100</v>
      </c>
      <c r="N343" s="124">
        <f t="shared" si="25"/>
        <v>200000000</v>
      </c>
      <c r="O343" s="82" t="s">
        <v>793</v>
      </c>
    </row>
    <row r="344" spans="1:15" s="124" customFormat="1" ht="15" customHeight="1" thickTop="1" thickBot="1">
      <c r="A344" s="104">
        <v>50</v>
      </c>
      <c r="B344" s="104">
        <v>6580944</v>
      </c>
      <c r="C344" s="104" t="s">
        <v>952</v>
      </c>
      <c r="D344" s="104" t="s">
        <v>953</v>
      </c>
      <c r="E344" s="104" t="s">
        <v>954</v>
      </c>
      <c r="F344" s="104"/>
      <c r="G344" s="112">
        <v>1</v>
      </c>
      <c r="H344" s="111">
        <v>1800000</v>
      </c>
      <c r="I344" s="111">
        <v>1800000</v>
      </c>
      <c r="J344" s="111">
        <v>1800000</v>
      </c>
      <c r="K344" s="104">
        <v>1</v>
      </c>
      <c r="L344" s="104">
        <v>100</v>
      </c>
      <c r="M344" s="106">
        <f t="shared" si="24"/>
        <v>100</v>
      </c>
      <c r="N344" s="124">
        <f t="shared" si="25"/>
        <v>180000000</v>
      </c>
      <c r="O344" s="82" t="s">
        <v>793</v>
      </c>
    </row>
    <row r="345" spans="1:15" s="124" customFormat="1" ht="15" customHeight="1" thickTop="1" thickBot="1">
      <c r="A345" s="104">
        <v>51</v>
      </c>
      <c r="B345" s="104">
        <v>7111021</v>
      </c>
      <c r="C345" s="104" t="s">
        <v>955</v>
      </c>
      <c r="D345" s="110" t="s">
        <v>956</v>
      </c>
      <c r="E345" s="104" t="s">
        <v>942</v>
      </c>
      <c r="F345" s="104"/>
      <c r="G345" s="104">
        <v>1</v>
      </c>
      <c r="H345" s="111">
        <v>1800000</v>
      </c>
      <c r="I345" s="111">
        <v>1800000</v>
      </c>
      <c r="J345" s="111">
        <v>1800000</v>
      </c>
      <c r="K345" s="104">
        <v>1</v>
      </c>
      <c r="L345" s="104">
        <v>100</v>
      </c>
      <c r="M345" s="106">
        <f t="shared" si="24"/>
        <v>100</v>
      </c>
      <c r="N345" s="124">
        <f t="shared" si="25"/>
        <v>180000000</v>
      </c>
      <c r="O345" s="82" t="s">
        <v>793</v>
      </c>
    </row>
    <row r="346" spans="1:15" s="124" customFormat="1" ht="15" customHeight="1" thickTop="1" thickBot="1">
      <c r="A346" s="104">
        <v>52</v>
      </c>
      <c r="B346" s="104">
        <v>6878301</v>
      </c>
      <c r="C346" s="104" t="s">
        <v>957</v>
      </c>
      <c r="D346" s="110" t="s">
        <v>958</v>
      </c>
      <c r="E346" s="104" t="s">
        <v>959</v>
      </c>
      <c r="F346" s="104"/>
      <c r="G346" s="104">
        <v>1</v>
      </c>
      <c r="H346" s="111">
        <v>1800000</v>
      </c>
      <c r="I346" s="111">
        <v>1800000</v>
      </c>
      <c r="J346" s="111">
        <v>1800000</v>
      </c>
      <c r="K346" s="104">
        <v>1</v>
      </c>
      <c r="L346" s="104">
        <v>100</v>
      </c>
      <c r="M346" s="106">
        <f t="shared" si="24"/>
        <v>100</v>
      </c>
      <c r="N346" s="124">
        <f t="shared" si="25"/>
        <v>180000000</v>
      </c>
      <c r="O346" s="82" t="s">
        <v>793</v>
      </c>
    </row>
    <row r="347" spans="1:15" s="124" customFormat="1" ht="15" customHeight="1" thickTop="1" thickBot="1">
      <c r="A347" s="104">
        <v>53</v>
      </c>
      <c r="B347" s="104">
        <v>7111001</v>
      </c>
      <c r="C347" s="104" t="s">
        <v>960</v>
      </c>
      <c r="D347" s="110" t="s">
        <v>961</v>
      </c>
      <c r="E347" s="104" t="s">
        <v>962</v>
      </c>
      <c r="F347" s="104"/>
      <c r="G347" s="104">
        <v>1</v>
      </c>
      <c r="H347" s="111">
        <v>2000000</v>
      </c>
      <c r="I347" s="111">
        <v>2000000</v>
      </c>
      <c r="J347" s="111">
        <v>2000000</v>
      </c>
      <c r="K347" s="104">
        <v>1</v>
      </c>
      <c r="L347" s="104">
        <v>100</v>
      </c>
      <c r="M347" s="106">
        <f t="shared" si="24"/>
        <v>100</v>
      </c>
      <c r="N347" s="124">
        <f t="shared" si="25"/>
        <v>200000000</v>
      </c>
      <c r="O347" s="82" t="s">
        <v>793</v>
      </c>
    </row>
    <row r="348" spans="1:15" s="124" customFormat="1" ht="15" customHeight="1" thickTop="1" thickBot="1">
      <c r="A348" s="104">
        <v>54</v>
      </c>
      <c r="B348" s="104">
        <v>6523830</v>
      </c>
      <c r="C348" s="104" t="s">
        <v>963</v>
      </c>
      <c r="D348" s="110" t="s">
        <v>964</v>
      </c>
      <c r="E348" s="104" t="s">
        <v>965</v>
      </c>
      <c r="F348" s="104"/>
      <c r="G348" s="104">
        <v>1</v>
      </c>
      <c r="H348" s="111">
        <v>2000000</v>
      </c>
      <c r="I348" s="111">
        <v>2000000</v>
      </c>
      <c r="J348" s="111">
        <v>2000000</v>
      </c>
      <c r="K348" s="104">
        <v>1</v>
      </c>
      <c r="L348" s="104">
        <v>100</v>
      </c>
      <c r="M348" s="106">
        <f t="shared" si="24"/>
        <v>100</v>
      </c>
      <c r="N348" s="124">
        <f t="shared" si="25"/>
        <v>200000000</v>
      </c>
      <c r="O348" s="82" t="s">
        <v>793</v>
      </c>
    </row>
    <row r="349" spans="1:15" s="124" customFormat="1" ht="15" customHeight="1" thickTop="1" thickBot="1">
      <c r="A349" s="104">
        <v>55</v>
      </c>
      <c r="B349" s="104">
        <v>6580942</v>
      </c>
      <c r="C349" s="103" t="s">
        <v>966</v>
      </c>
      <c r="D349" s="103" t="s">
        <v>967</v>
      </c>
      <c r="E349" s="104" t="s">
        <v>968</v>
      </c>
      <c r="F349" s="104"/>
      <c r="G349" s="103">
        <v>1</v>
      </c>
      <c r="H349" s="105">
        <v>2500000</v>
      </c>
      <c r="I349" s="111">
        <v>2500000</v>
      </c>
      <c r="J349" s="111">
        <v>2500000</v>
      </c>
      <c r="K349" s="104">
        <v>1</v>
      </c>
      <c r="L349" s="104">
        <v>100</v>
      </c>
      <c r="M349" s="106">
        <f t="shared" si="24"/>
        <v>100</v>
      </c>
      <c r="N349" s="124">
        <f t="shared" si="25"/>
        <v>250000000</v>
      </c>
      <c r="O349" s="82" t="s">
        <v>793</v>
      </c>
    </row>
    <row r="350" spans="1:15" s="124" customFormat="1" ht="15" customHeight="1" thickTop="1" thickBot="1">
      <c r="A350" s="104">
        <v>56</v>
      </c>
      <c r="B350" s="104">
        <v>7111085</v>
      </c>
      <c r="C350" s="104" t="s">
        <v>969</v>
      </c>
      <c r="D350" s="110" t="s">
        <v>970</v>
      </c>
      <c r="E350" s="104" t="s">
        <v>971</v>
      </c>
      <c r="F350" s="104"/>
      <c r="G350" s="104">
        <v>1</v>
      </c>
      <c r="H350" s="111">
        <v>1800000</v>
      </c>
      <c r="I350" s="111">
        <v>1800000</v>
      </c>
      <c r="J350" s="111">
        <v>1800000</v>
      </c>
      <c r="K350" s="104">
        <v>1</v>
      </c>
      <c r="L350" s="104">
        <v>100</v>
      </c>
      <c r="M350" s="106">
        <f t="shared" si="24"/>
        <v>100</v>
      </c>
      <c r="N350" s="124">
        <f t="shared" si="25"/>
        <v>180000000</v>
      </c>
      <c r="O350" s="82" t="s">
        <v>793</v>
      </c>
    </row>
    <row r="351" spans="1:15" s="124" customFormat="1" ht="15" customHeight="1" thickTop="1" thickBot="1">
      <c r="A351" s="104">
        <v>57</v>
      </c>
      <c r="B351" s="104">
        <v>6873363</v>
      </c>
      <c r="C351" s="104" t="s">
        <v>972</v>
      </c>
      <c r="D351" s="110" t="s">
        <v>973</v>
      </c>
      <c r="E351" s="104" t="s">
        <v>974</v>
      </c>
      <c r="F351" s="104"/>
      <c r="G351" s="104">
        <v>1</v>
      </c>
      <c r="H351" s="111">
        <v>2000000</v>
      </c>
      <c r="I351" s="111">
        <v>2000000</v>
      </c>
      <c r="J351" s="111">
        <v>2000000</v>
      </c>
      <c r="K351" s="104">
        <v>1</v>
      </c>
      <c r="L351" s="104">
        <v>100</v>
      </c>
      <c r="M351" s="106">
        <f t="shared" si="24"/>
        <v>100</v>
      </c>
      <c r="N351" s="124">
        <f t="shared" si="25"/>
        <v>200000000</v>
      </c>
      <c r="O351" s="82" t="s">
        <v>793</v>
      </c>
    </row>
    <row r="352" spans="1:15" s="124" customFormat="1" ht="15" customHeight="1" thickTop="1" thickBot="1">
      <c r="A352" s="104">
        <v>58</v>
      </c>
      <c r="B352" s="104">
        <v>6519869</v>
      </c>
      <c r="C352" s="104" t="s">
        <v>975</v>
      </c>
      <c r="D352" s="110" t="s">
        <v>976</v>
      </c>
      <c r="E352" s="104" t="s">
        <v>977</v>
      </c>
      <c r="F352" s="104"/>
      <c r="G352" s="104">
        <v>1</v>
      </c>
      <c r="H352" s="111">
        <v>2000000</v>
      </c>
      <c r="I352" s="111">
        <v>2000000</v>
      </c>
      <c r="J352" s="111">
        <v>2000000</v>
      </c>
      <c r="K352" s="104">
        <v>1</v>
      </c>
      <c r="L352" s="104">
        <v>100</v>
      </c>
      <c r="M352" s="106">
        <f t="shared" si="24"/>
        <v>100</v>
      </c>
      <c r="N352" s="124">
        <f t="shared" si="25"/>
        <v>200000000</v>
      </c>
      <c r="O352" s="82" t="s">
        <v>793</v>
      </c>
    </row>
    <row r="353" spans="1:15" s="124" customFormat="1" ht="15" customHeight="1" thickTop="1" thickBot="1">
      <c r="A353" s="104">
        <v>59</v>
      </c>
      <c r="B353" s="104">
        <v>6316123</v>
      </c>
      <c r="C353" s="104" t="s">
        <v>978</v>
      </c>
      <c r="D353" s="110" t="s">
        <v>979</v>
      </c>
      <c r="E353" s="104" t="s">
        <v>980</v>
      </c>
      <c r="F353" s="104"/>
      <c r="G353" s="104">
        <v>1</v>
      </c>
      <c r="H353" s="111">
        <v>1800000</v>
      </c>
      <c r="I353" s="111">
        <v>1800000</v>
      </c>
      <c r="J353" s="111">
        <v>1800000</v>
      </c>
      <c r="K353" s="104">
        <v>1</v>
      </c>
      <c r="L353" s="104">
        <v>100</v>
      </c>
      <c r="M353" s="106">
        <f t="shared" si="24"/>
        <v>100</v>
      </c>
      <c r="N353" s="124">
        <f t="shared" si="25"/>
        <v>180000000</v>
      </c>
      <c r="O353" s="82" t="s">
        <v>793</v>
      </c>
    </row>
    <row r="354" spans="1:15" s="124" customFormat="1" ht="15" customHeight="1" thickTop="1" thickBot="1">
      <c r="A354" s="104">
        <v>60</v>
      </c>
      <c r="B354" s="103">
        <v>6691659</v>
      </c>
      <c r="C354" s="104" t="s">
        <v>981</v>
      </c>
      <c r="D354" s="110" t="s">
        <v>982</v>
      </c>
      <c r="E354" s="104" t="s">
        <v>983</v>
      </c>
      <c r="F354" s="104"/>
      <c r="G354" s="104">
        <v>1</v>
      </c>
      <c r="H354" s="111">
        <v>4500000</v>
      </c>
      <c r="I354" s="111">
        <v>4500000</v>
      </c>
      <c r="J354" s="111">
        <v>4500000</v>
      </c>
      <c r="K354" s="103">
        <v>1</v>
      </c>
      <c r="L354" s="103">
        <v>100</v>
      </c>
      <c r="M354" s="106">
        <f t="shared" si="24"/>
        <v>100</v>
      </c>
      <c r="N354" s="124">
        <f t="shared" si="25"/>
        <v>450000000</v>
      </c>
      <c r="O354" s="82" t="s">
        <v>793</v>
      </c>
    </row>
    <row r="355" spans="1:15" s="124" customFormat="1" ht="15" customHeight="1" thickTop="1" thickBot="1">
      <c r="A355" s="104">
        <v>61</v>
      </c>
      <c r="B355" s="104">
        <v>7111115</v>
      </c>
      <c r="C355" s="104" t="s">
        <v>984</v>
      </c>
      <c r="D355" s="110" t="s">
        <v>985</v>
      </c>
      <c r="E355" s="104" t="s">
        <v>986</v>
      </c>
      <c r="F355" s="104"/>
      <c r="G355" s="104">
        <v>1</v>
      </c>
      <c r="H355" s="111">
        <v>350000</v>
      </c>
      <c r="I355" s="111">
        <v>350000</v>
      </c>
      <c r="J355" s="111">
        <v>350000</v>
      </c>
      <c r="K355" s="104">
        <v>1</v>
      </c>
      <c r="L355" s="104">
        <v>100</v>
      </c>
      <c r="M355" s="106">
        <f t="shared" si="24"/>
        <v>100</v>
      </c>
      <c r="N355" s="124">
        <f t="shared" si="25"/>
        <v>35000000</v>
      </c>
      <c r="O355" s="82" t="s">
        <v>793</v>
      </c>
    </row>
    <row r="356" spans="1:15" s="124" customFormat="1" ht="15" customHeight="1" thickTop="1" thickBot="1">
      <c r="A356" s="104">
        <v>62</v>
      </c>
      <c r="B356" s="104">
        <v>7035514</v>
      </c>
      <c r="C356" s="104" t="s">
        <v>987</v>
      </c>
      <c r="D356" s="110" t="s">
        <v>988</v>
      </c>
      <c r="E356" s="104" t="s">
        <v>989</v>
      </c>
      <c r="F356" s="104"/>
      <c r="G356" s="104">
        <v>1</v>
      </c>
      <c r="H356" s="111">
        <v>12400000</v>
      </c>
      <c r="I356" s="111">
        <v>12244744</v>
      </c>
      <c r="J356" s="111">
        <v>12244744</v>
      </c>
      <c r="K356" s="104">
        <v>1</v>
      </c>
      <c r="L356" s="104">
        <v>100</v>
      </c>
      <c r="M356" s="106">
        <f t="shared" si="24"/>
        <v>98.747935483870961</v>
      </c>
      <c r="N356" s="124">
        <f t="shared" si="25"/>
        <v>1240000000</v>
      </c>
      <c r="O356" s="82" t="s">
        <v>793</v>
      </c>
    </row>
    <row r="357" spans="1:15" s="124" customFormat="1" ht="15" customHeight="1" thickTop="1" thickBot="1">
      <c r="A357" s="104">
        <v>63</v>
      </c>
      <c r="B357" s="104">
        <v>7111107</v>
      </c>
      <c r="C357" s="104" t="s">
        <v>990</v>
      </c>
      <c r="D357" s="110" t="s">
        <v>991</v>
      </c>
      <c r="E357" s="104" t="s">
        <v>992</v>
      </c>
      <c r="F357" s="104"/>
      <c r="G357" s="104">
        <v>1</v>
      </c>
      <c r="H357" s="111">
        <v>2000000</v>
      </c>
      <c r="I357" s="111">
        <v>2000000</v>
      </c>
      <c r="J357" s="111">
        <v>2000000</v>
      </c>
      <c r="K357" s="111">
        <v>1</v>
      </c>
      <c r="L357" s="130">
        <v>100</v>
      </c>
      <c r="M357" s="106">
        <f t="shared" si="24"/>
        <v>100</v>
      </c>
      <c r="N357" s="124">
        <f t="shared" si="25"/>
        <v>200000000</v>
      </c>
      <c r="O357" s="82" t="s">
        <v>793</v>
      </c>
    </row>
    <row r="358" spans="1:15" s="124" customFormat="1" ht="15" customHeight="1" thickTop="1" thickBot="1">
      <c r="A358" s="104">
        <v>64</v>
      </c>
      <c r="B358" s="103">
        <v>7111117</v>
      </c>
      <c r="C358" s="104" t="s">
        <v>993</v>
      </c>
      <c r="D358" s="110" t="s">
        <v>994</v>
      </c>
      <c r="E358" s="104" t="s">
        <v>995</v>
      </c>
      <c r="F358" s="104"/>
      <c r="G358" s="104">
        <v>1</v>
      </c>
      <c r="H358" s="111">
        <v>4300000</v>
      </c>
      <c r="I358" s="111">
        <v>4300000</v>
      </c>
      <c r="J358" s="111">
        <v>4300000</v>
      </c>
      <c r="K358" s="103">
        <v>1</v>
      </c>
      <c r="L358" s="103">
        <v>100</v>
      </c>
      <c r="M358" s="106">
        <f t="shared" si="24"/>
        <v>100</v>
      </c>
      <c r="N358" s="124">
        <f t="shared" si="25"/>
        <v>430000000</v>
      </c>
      <c r="O358" s="82" t="s">
        <v>793</v>
      </c>
    </row>
    <row r="359" spans="1:15" s="124" customFormat="1" ht="15" customHeight="1" thickTop="1" thickBot="1">
      <c r="A359" s="104">
        <v>65</v>
      </c>
      <c r="B359" s="103">
        <v>7111119</v>
      </c>
      <c r="C359" s="104" t="s">
        <v>996</v>
      </c>
      <c r="D359" s="110" t="s">
        <v>997</v>
      </c>
      <c r="E359" s="104" t="s">
        <v>998</v>
      </c>
      <c r="F359" s="104"/>
      <c r="G359" s="104">
        <v>1</v>
      </c>
      <c r="H359" s="111">
        <v>2000000</v>
      </c>
      <c r="I359" s="111">
        <v>2000000</v>
      </c>
      <c r="J359" s="111">
        <v>2000000</v>
      </c>
      <c r="K359" s="104">
        <v>1</v>
      </c>
      <c r="L359" s="104">
        <v>100</v>
      </c>
      <c r="M359" s="106">
        <f t="shared" si="24"/>
        <v>100</v>
      </c>
      <c r="N359" s="124">
        <f t="shared" si="25"/>
        <v>200000000</v>
      </c>
      <c r="O359" s="82" t="s">
        <v>793</v>
      </c>
    </row>
    <row r="360" spans="1:15" s="124" customFormat="1" ht="15" customHeight="1" thickTop="1" thickBot="1">
      <c r="A360" s="104">
        <v>66</v>
      </c>
      <c r="B360" s="104">
        <v>5684203</v>
      </c>
      <c r="C360" s="104" t="s">
        <v>999</v>
      </c>
      <c r="D360" s="110" t="s">
        <v>1000</v>
      </c>
      <c r="E360" s="104" t="s">
        <v>1001</v>
      </c>
      <c r="F360" s="104"/>
      <c r="G360" s="104">
        <v>2</v>
      </c>
      <c r="H360" s="111">
        <v>18000000</v>
      </c>
      <c r="I360" s="111">
        <v>18000000</v>
      </c>
      <c r="J360" s="111">
        <v>18000000</v>
      </c>
      <c r="K360" s="104">
        <v>2</v>
      </c>
      <c r="L360" s="104">
        <v>100</v>
      </c>
      <c r="M360" s="106">
        <f t="shared" si="24"/>
        <v>100</v>
      </c>
      <c r="N360" s="124">
        <f t="shared" si="25"/>
        <v>1800000000</v>
      </c>
      <c r="O360" s="82" t="s">
        <v>793</v>
      </c>
    </row>
    <row r="361" spans="1:15" s="124" customFormat="1" ht="15" customHeight="1" thickTop="1" thickBot="1">
      <c r="A361" s="104">
        <v>67</v>
      </c>
      <c r="B361" s="104">
        <v>5693951</v>
      </c>
      <c r="C361" s="104" t="s">
        <v>1002</v>
      </c>
      <c r="D361" s="110" t="s">
        <v>1003</v>
      </c>
      <c r="E361" s="104" t="s">
        <v>1004</v>
      </c>
      <c r="F361" s="104"/>
      <c r="G361" s="104">
        <v>2</v>
      </c>
      <c r="H361" s="111">
        <v>18000000</v>
      </c>
      <c r="I361" s="111">
        <v>17951492</v>
      </c>
      <c r="J361" s="111">
        <v>17951492</v>
      </c>
      <c r="K361" s="104">
        <v>2</v>
      </c>
      <c r="L361" s="104">
        <v>100</v>
      </c>
      <c r="M361" s="106">
        <f t="shared" si="24"/>
        <v>99.730511111111113</v>
      </c>
      <c r="N361" s="124">
        <f t="shared" si="25"/>
        <v>1800000000</v>
      </c>
      <c r="O361" s="82" t="s">
        <v>793</v>
      </c>
    </row>
    <row r="362" spans="1:15" s="124" customFormat="1" ht="15" customHeight="1" thickTop="1" thickBot="1">
      <c r="A362" s="104">
        <v>68</v>
      </c>
      <c r="B362" s="104">
        <v>6580945</v>
      </c>
      <c r="C362" s="104" t="s">
        <v>1005</v>
      </c>
      <c r="D362" s="110" t="s">
        <v>1006</v>
      </c>
      <c r="E362" s="104" t="s">
        <v>1007</v>
      </c>
      <c r="F362" s="104"/>
      <c r="G362" s="104">
        <v>2</v>
      </c>
      <c r="H362" s="111">
        <v>18000000</v>
      </c>
      <c r="I362" s="111">
        <v>17338268</v>
      </c>
      <c r="J362" s="111">
        <v>17338268</v>
      </c>
      <c r="K362" s="104">
        <v>2</v>
      </c>
      <c r="L362" s="104">
        <v>100</v>
      </c>
      <c r="M362" s="106">
        <f t="shared" si="24"/>
        <v>96.323711111111109</v>
      </c>
      <c r="N362" s="124">
        <f t="shared" si="25"/>
        <v>1800000000</v>
      </c>
      <c r="O362" s="82" t="s">
        <v>793</v>
      </c>
    </row>
    <row r="363" spans="1:15" s="124" customFormat="1" ht="15" customHeight="1" thickTop="1" thickBot="1">
      <c r="A363" s="104">
        <v>69</v>
      </c>
      <c r="B363" s="104">
        <v>5815226</v>
      </c>
      <c r="C363" s="104" t="s">
        <v>1008</v>
      </c>
      <c r="D363" s="110" t="s">
        <v>1009</v>
      </c>
      <c r="E363" s="104" t="s">
        <v>1010</v>
      </c>
      <c r="F363" s="104"/>
      <c r="G363" s="104">
        <v>2</v>
      </c>
      <c r="H363" s="111">
        <v>18000000</v>
      </c>
      <c r="I363" s="111">
        <v>17197970</v>
      </c>
      <c r="J363" s="111">
        <v>17197970</v>
      </c>
      <c r="K363" s="104">
        <v>2</v>
      </c>
      <c r="L363" s="104">
        <v>100</v>
      </c>
      <c r="M363" s="106">
        <f t="shared" si="24"/>
        <v>95.544277777777779</v>
      </c>
      <c r="N363" s="124">
        <f t="shared" si="25"/>
        <v>1800000000</v>
      </c>
      <c r="O363" s="82" t="s">
        <v>793</v>
      </c>
    </row>
    <row r="364" spans="1:15" s="124" customFormat="1" ht="15" customHeight="1" thickTop="1" thickBot="1">
      <c r="A364" s="104">
        <v>70</v>
      </c>
      <c r="B364" s="104">
        <v>5807705</v>
      </c>
      <c r="C364" s="104" t="s">
        <v>1011</v>
      </c>
      <c r="D364" s="110" t="s">
        <v>1012</v>
      </c>
      <c r="E364" s="104" t="s">
        <v>1013</v>
      </c>
      <c r="F364" s="104"/>
      <c r="G364" s="104">
        <v>60</v>
      </c>
      <c r="H364" s="111">
        <v>2000000</v>
      </c>
      <c r="I364" s="111">
        <v>2000000</v>
      </c>
      <c r="J364" s="111">
        <v>2000000</v>
      </c>
      <c r="K364" s="104">
        <v>60</v>
      </c>
      <c r="L364" s="104">
        <v>100</v>
      </c>
      <c r="M364" s="106">
        <f t="shared" si="24"/>
        <v>100</v>
      </c>
      <c r="N364" s="124">
        <f t="shared" si="25"/>
        <v>200000000</v>
      </c>
      <c r="O364" s="82" t="s">
        <v>793</v>
      </c>
    </row>
    <row r="365" spans="1:15" s="124" customFormat="1" ht="15" customHeight="1" thickTop="1" thickBot="1">
      <c r="A365" s="104">
        <v>71</v>
      </c>
      <c r="B365" s="104">
        <v>5693954</v>
      </c>
      <c r="C365" s="104" t="s">
        <v>1014</v>
      </c>
      <c r="D365" s="110" t="s">
        <v>1015</v>
      </c>
      <c r="E365" s="104" t="s">
        <v>1016</v>
      </c>
      <c r="F365" s="104"/>
      <c r="G365" s="104">
        <v>60</v>
      </c>
      <c r="H365" s="111">
        <v>2000000</v>
      </c>
      <c r="I365" s="111">
        <v>2000000</v>
      </c>
      <c r="J365" s="111">
        <v>2000000</v>
      </c>
      <c r="K365" s="113">
        <v>60</v>
      </c>
      <c r="L365" s="104">
        <v>100</v>
      </c>
      <c r="M365" s="106">
        <f t="shared" si="24"/>
        <v>100</v>
      </c>
      <c r="N365" s="124">
        <f t="shared" si="25"/>
        <v>200000000</v>
      </c>
      <c r="O365" s="82" t="s">
        <v>793</v>
      </c>
    </row>
    <row r="366" spans="1:15" s="124" customFormat="1" ht="15" customHeight="1" thickTop="1" thickBot="1">
      <c r="A366" s="104">
        <v>72</v>
      </c>
      <c r="B366" s="104">
        <v>7111019</v>
      </c>
      <c r="C366" s="104" t="s">
        <v>1017</v>
      </c>
      <c r="D366" s="110" t="s">
        <v>1018</v>
      </c>
      <c r="E366" s="104" t="s">
        <v>1019</v>
      </c>
      <c r="F366" s="104"/>
      <c r="G366" s="104">
        <v>60</v>
      </c>
      <c r="H366" s="111">
        <v>2000000</v>
      </c>
      <c r="I366" s="111">
        <v>2000000</v>
      </c>
      <c r="J366" s="111">
        <v>2000000</v>
      </c>
      <c r="K366" s="103">
        <v>60</v>
      </c>
      <c r="L366" s="103">
        <v>100</v>
      </c>
      <c r="M366" s="106">
        <f t="shared" si="24"/>
        <v>100</v>
      </c>
      <c r="N366" s="124">
        <f t="shared" si="25"/>
        <v>200000000</v>
      </c>
      <c r="O366" s="82" t="s">
        <v>793</v>
      </c>
    </row>
    <row r="367" spans="1:15" s="124" customFormat="1" ht="15" customHeight="1" thickTop="1" thickBot="1">
      <c r="A367" s="104">
        <v>73</v>
      </c>
      <c r="B367" s="104">
        <v>5684201</v>
      </c>
      <c r="C367" s="104" t="s">
        <v>1020</v>
      </c>
      <c r="D367" s="110" t="s">
        <v>1021</v>
      </c>
      <c r="E367" s="104" t="s">
        <v>1022</v>
      </c>
      <c r="F367" s="104"/>
      <c r="G367" s="104">
        <v>60</v>
      </c>
      <c r="H367" s="111">
        <v>2000000</v>
      </c>
      <c r="I367" s="111">
        <v>2000000</v>
      </c>
      <c r="J367" s="111">
        <v>2000000</v>
      </c>
      <c r="K367" s="104">
        <v>60</v>
      </c>
      <c r="L367" s="104">
        <v>100</v>
      </c>
      <c r="M367" s="106">
        <f t="shared" si="24"/>
        <v>100</v>
      </c>
      <c r="N367" s="124">
        <f t="shared" si="25"/>
        <v>200000000</v>
      </c>
      <c r="O367" s="82" t="s">
        <v>793</v>
      </c>
    </row>
    <row r="368" spans="1:15" s="124" customFormat="1" ht="15" customHeight="1" thickTop="1" thickBot="1">
      <c r="A368" s="104"/>
      <c r="B368" s="104"/>
      <c r="C368" s="104"/>
      <c r="D368" s="104"/>
      <c r="E368" s="114" t="s">
        <v>1023</v>
      </c>
      <c r="F368" s="104"/>
      <c r="G368" s="115">
        <f>SUM(G334:G367)</f>
        <v>276</v>
      </c>
      <c r="H368" s="115">
        <f>SUM(H334:H367)</f>
        <v>240700000</v>
      </c>
      <c r="I368" s="115">
        <f>SUM(I334:I367)</f>
        <v>238532211</v>
      </c>
      <c r="J368" s="115">
        <f>SUM(J334:J367)</f>
        <v>238532211</v>
      </c>
      <c r="K368" s="115">
        <f>SUM(K334:K367)</f>
        <v>274</v>
      </c>
      <c r="L368" s="106">
        <f>+N368/H368</f>
        <v>100</v>
      </c>
      <c r="M368" s="108">
        <f t="shared" si="24"/>
        <v>99.099381387619445</v>
      </c>
      <c r="N368" s="131">
        <f>SUM(N334:N367)</f>
        <v>24070000000</v>
      </c>
      <c r="O368" s="82" t="s">
        <v>793</v>
      </c>
    </row>
    <row r="369" spans="1:15" s="124" customFormat="1" ht="15" customHeight="1" thickTop="1" thickBot="1">
      <c r="A369" s="102" t="s">
        <v>1024</v>
      </c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O369" s="82" t="s">
        <v>793</v>
      </c>
    </row>
    <row r="370" spans="1:15" s="124" customFormat="1" ht="15" customHeight="1" thickTop="1" thickBot="1">
      <c r="A370" s="104">
        <v>74</v>
      </c>
      <c r="B370" s="104">
        <v>6532267</v>
      </c>
      <c r="C370" s="104" t="s">
        <v>1025</v>
      </c>
      <c r="D370" s="110" t="s">
        <v>1026</v>
      </c>
      <c r="E370" s="104" t="s">
        <v>1027</v>
      </c>
      <c r="F370" s="104"/>
      <c r="G370" s="104">
        <v>1</v>
      </c>
      <c r="H370" s="111">
        <v>3581000</v>
      </c>
      <c r="I370" s="111">
        <v>3581000</v>
      </c>
      <c r="J370" s="111">
        <v>3581000</v>
      </c>
      <c r="K370" s="104">
        <v>1</v>
      </c>
      <c r="L370" s="104">
        <v>100</v>
      </c>
      <c r="M370" s="106">
        <f>+J370/H370*100</f>
        <v>100</v>
      </c>
      <c r="N370" s="124">
        <f>+L370*H370</f>
        <v>358100000</v>
      </c>
      <c r="O370" s="82" t="s">
        <v>793</v>
      </c>
    </row>
    <row r="371" spans="1:15" s="124" customFormat="1" ht="15" customHeight="1" thickTop="1" thickBot="1">
      <c r="A371" s="104"/>
      <c r="B371" s="104"/>
      <c r="C371" s="104"/>
      <c r="D371" s="104"/>
      <c r="E371" s="114" t="s">
        <v>1028</v>
      </c>
      <c r="F371" s="114"/>
      <c r="G371" s="115">
        <f>SUM(G370)</f>
        <v>1</v>
      </c>
      <c r="H371" s="115">
        <f>SUM(H370)</f>
        <v>3581000</v>
      </c>
      <c r="I371" s="115">
        <f>SUM(I370)</f>
        <v>3581000</v>
      </c>
      <c r="J371" s="115">
        <f>SUM(J370)</f>
        <v>3581000</v>
      </c>
      <c r="K371" s="115">
        <f>SUM(K370)</f>
        <v>1</v>
      </c>
      <c r="L371" s="114">
        <f>+N371/H371</f>
        <v>100</v>
      </c>
      <c r="M371" s="108">
        <f>+J371/H371*100</f>
        <v>100</v>
      </c>
      <c r="N371" s="131">
        <f>SUM(N370)</f>
        <v>358100000</v>
      </c>
      <c r="O371" s="82" t="s">
        <v>793</v>
      </c>
    </row>
    <row r="372" spans="1:15" s="124" customFormat="1" ht="15" customHeight="1" thickTop="1" thickBot="1">
      <c r="A372" s="102" t="s">
        <v>1029</v>
      </c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O372" s="82" t="s">
        <v>793</v>
      </c>
    </row>
    <row r="373" spans="1:15" s="124" customFormat="1" ht="15" customHeight="1" thickTop="1" thickBot="1">
      <c r="A373" s="104">
        <v>75</v>
      </c>
      <c r="B373" s="104">
        <v>7000222</v>
      </c>
      <c r="C373" s="104" t="s">
        <v>1030</v>
      </c>
      <c r="D373" s="110" t="s">
        <v>1031</v>
      </c>
      <c r="E373" s="104" t="s">
        <v>1032</v>
      </c>
      <c r="F373" s="104"/>
      <c r="G373" s="104">
        <v>1</v>
      </c>
      <c r="H373" s="111">
        <v>1000000</v>
      </c>
      <c r="I373" s="111">
        <v>1000000</v>
      </c>
      <c r="J373" s="111">
        <v>1000000</v>
      </c>
      <c r="K373" s="104">
        <v>1</v>
      </c>
      <c r="L373" s="104">
        <v>100</v>
      </c>
      <c r="M373" s="106">
        <f>+J373/H373*100</f>
        <v>100</v>
      </c>
      <c r="N373" s="124">
        <f>+L373*H373</f>
        <v>100000000</v>
      </c>
      <c r="O373" s="82" t="s">
        <v>793</v>
      </c>
    </row>
    <row r="374" spans="1:15" s="124" customFormat="1" ht="15" customHeight="1" thickTop="1" thickBot="1">
      <c r="A374" s="104">
        <v>76</v>
      </c>
      <c r="B374" s="104">
        <v>7073476</v>
      </c>
      <c r="C374" s="104" t="s">
        <v>1033</v>
      </c>
      <c r="D374" s="110" t="s">
        <v>1034</v>
      </c>
      <c r="E374" s="104" t="s">
        <v>1035</v>
      </c>
      <c r="F374" s="104"/>
      <c r="G374" s="104">
        <v>1</v>
      </c>
      <c r="H374" s="111">
        <v>1000000</v>
      </c>
      <c r="I374" s="111">
        <v>1000000</v>
      </c>
      <c r="J374" s="111">
        <v>1000000</v>
      </c>
      <c r="K374" s="111">
        <v>1</v>
      </c>
      <c r="L374" s="104">
        <v>100</v>
      </c>
      <c r="M374" s="106">
        <f t="shared" ref="M374:M389" si="26">+J374/H374*100</f>
        <v>100</v>
      </c>
      <c r="N374" s="124">
        <f t="shared" ref="N374:N381" si="27">+L374*H374</f>
        <v>100000000</v>
      </c>
      <c r="O374" s="82" t="s">
        <v>793</v>
      </c>
    </row>
    <row r="375" spans="1:15" s="124" customFormat="1" ht="15" customHeight="1" thickTop="1" thickBot="1">
      <c r="A375" s="104">
        <v>77</v>
      </c>
      <c r="B375" s="104">
        <v>7000223</v>
      </c>
      <c r="C375" s="104" t="s">
        <v>1036</v>
      </c>
      <c r="D375" s="110" t="s">
        <v>1037</v>
      </c>
      <c r="E375" s="104" t="s">
        <v>1038</v>
      </c>
      <c r="F375" s="104"/>
      <c r="G375" s="104">
        <v>1</v>
      </c>
      <c r="H375" s="111">
        <v>1000000</v>
      </c>
      <c r="I375" s="111">
        <v>1000000</v>
      </c>
      <c r="J375" s="111">
        <v>1000000</v>
      </c>
      <c r="K375" s="103">
        <v>1</v>
      </c>
      <c r="L375" s="103">
        <v>100</v>
      </c>
      <c r="M375" s="106">
        <f t="shared" si="26"/>
        <v>100</v>
      </c>
      <c r="N375" s="124">
        <f t="shared" si="27"/>
        <v>100000000</v>
      </c>
      <c r="O375" s="82" t="s">
        <v>793</v>
      </c>
    </row>
    <row r="376" spans="1:15" s="124" customFormat="1" ht="15" customHeight="1" thickTop="1" thickBot="1">
      <c r="A376" s="104">
        <v>78</v>
      </c>
      <c r="B376" s="104">
        <v>7073477</v>
      </c>
      <c r="C376" s="104" t="s">
        <v>1039</v>
      </c>
      <c r="D376" s="110" t="s">
        <v>1040</v>
      </c>
      <c r="E376" s="104" t="s">
        <v>1041</v>
      </c>
      <c r="F376" s="104"/>
      <c r="G376" s="104">
        <v>1</v>
      </c>
      <c r="H376" s="111">
        <v>1000000</v>
      </c>
      <c r="I376" s="111">
        <v>1000000</v>
      </c>
      <c r="J376" s="111">
        <v>1000000</v>
      </c>
      <c r="K376" s="104">
        <v>1</v>
      </c>
      <c r="L376" s="104">
        <v>100</v>
      </c>
      <c r="M376" s="106">
        <f t="shared" si="26"/>
        <v>100</v>
      </c>
      <c r="N376" s="124">
        <f t="shared" si="27"/>
        <v>100000000</v>
      </c>
      <c r="O376" s="82" t="s">
        <v>793</v>
      </c>
    </row>
    <row r="377" spans="1:15" s="124" customFormat="1" ht="15" customHeight="1" thickTop="1" thickBot="1">
      <c r="A377" s="104">
        <v>79</v>
      </c>
      <c r="B377" s="104">
        <v>7073478</v>
      </c>
      <c r="C377" s="104" t="s">
        <v>1042</v>
      </c>
      <c r="D377" s="110" t="s">
        <v>1043</v>
      </c>
      <c r="E377" s="104" t="s">
        <v>1044</v>
      </c>
      <c r="F377" s="104"/>
      <c r="G377" s="104">
        <v>1</v>
      </c>
      <c r="H377" s="111">
        <v>1000000</v>
      </c>
      <c r="I377" s="111">
        <v>1000000</v>
      </c>
      <c r="J377" s="111">
        <v>1000000</v>
      </c>
      <c r="K377" s="104">
        <v>1</v>
      </c>
      <c r="L377" s="104">
        <v>100</v>
      </c>
      <c r="M377" s="106">
        <f t="shared" si="26"/>
        <v>100</v>
      </c>
      <c r="N377" s="124">
        <f t="shared" si="27"/>
        <v>100000000</v>
      </c>
      <c r="O377" s="82" t="s">
        <v>793</v>
      </c>
    </row>
    <row r="378" spans="1:15" s="124" customFormat="1" ht="15" customHeight="1" thickTop="1" thickBot="1">
      <c r="A378" s="104">
        <v>80</v>
      </c>
      <c r="B378" s="104">
        <v>7000224</v>
      </c>
      <c r="C378" s="104" t="s">
        <v>1045</v>
      </c>
      <c r="D378" s="110" t="s">
        <v>1046</v>
      </c>
      <c r="E378" s="104" t="s">
        <v>1047</v>
      </c>
      <c r="F378" s="104"/>
      <c r="G378" s="104">
        <v>1</v>
      </c>
      <c r="H378" s="111">
        <v>1000000</v>
      </c>
      <c r="I378" s="111">
        <v>1000000</v>
      </c>
      <c r="J378" s="111">
        <v>1000000</v>
      </c>
      <c r="K378" s="104">
        <v>1</v>
      </c>
      <c r="L378" s="104">
        <v>100</v>
      </c>
      <c r="M378" s="106">
        <f t="shared" si="26"/>
        <v>100</v>
      </c>
      <c r="N378" s="124">
        <f t="shared" si="27"/>
        <v>100000000</v>
      </c>
      <c r="O378" s="82" t="s">
        <v>793</v>
      </c>
    </row>
    <row r="379" spans="1:15" s="124" customFormat="1" ht="15" customHeight="1" thickTop="1" thickBot="1">
      <c r="A379" s="104">
        <v>81</v>
      </c>
      <c r="B379" s="104">
        <v>7000225</v>
      </c>
      <c r="C379" s="104" t="s">
        <v>1048</v>
      </c>
      <c r="D379" s="110" t="s">
        <v>1049</v>
      </c>
      <c r="E379" s="104" t="s">
        <v>1050</v>
      </c>
      <c r="F379" s="104"/>
      <c r="G379" s="104">
        <v>1</v>
      </c>
      <c r="H379" s="111">
        <v>1000000</v>
      </c>
      <c r="I379" s="111">
        <v>1000000</v>
      </c>
      <c r="J379" s="111">
        <v>1000000</v>
      </c>
      <c r="K379" s="104">
        <v>1</v>
      </c>
      <c r="L379" s="104">
        <v>100</v>
      </c>
      <c r="M379" s="106">
        <f t="shared" si="26"/>
        <v>100</v>
      </c>
      <c r="N379" s="124">
        <f t="shared" si="27"/>
        <v>100000000</v>
      </c>
      <c r="O379" s="82" t="s">
        <v>793</v>
      </c>
    </row>
    <row r="380" spans="1:15" s="124" customFormat="1" ht="15" customHeight="1" thickTop="1" thickBot="1">
      <c r="A380" s="104">
        <v>82</v>
      </c>
      <c r="B380" s="104">
        <v>7000221</v>
      </c>
      <c r="C380" s="104" t="s">
        <v>1051</v>
      </c>
      <c r="D380" s="110" t="s">
        <v>1052</v>
      </c>
      <c r="E380" s="104" t="s">
        <v>1053</v>
      </c>
      <c r="F380" s="104"/>
      <c r="G380" s="104">
        <v>1</v>
      </c>
      <c r="H380" s="111">
        <v>1000000</v>
      </c>
      <c r="I380" s="111">
        <v>1000000</v>
      </c>
      <c r="J380" s="111">
        <v>1000000</v>
      </c>
      <c r="K380" s="104">
        <v>1</v>
      </c>
      <c r="L380" s="104">
        <v>100</v>
      </c>
      <c r="M380" s="106">
        <f t="shared" si="26"/>
        <v>100</v>
      </c>
      <c r="N380" s="124">
        <f t="shared" si="27"/>
        <v>100000000</v>
      </c>
      <c r="O380" s="82" t="s">
        <v>793</v>
      </c>
    </row>
    <row r="381" spans="1:15" s="124" customFormat="1" ht="15" customHeight="1" thickTop="1" thickBot="1">
      <c r="A381" s="104">
        <v>83</v>
      </c>
      <c r="B381" s="104">
        <v>6988562</v>
      </c>
      <c r="C381" s="103" t="s">
        <v>1054</v>
      </c>
      <c r="D381" s="103" t="s">
        <v>1055</v>
      </c>
      <c r="E381" s="104" t="s">
        <v>1056</v>
      </c>
      <c r="F381" s="104"/>
      <c r="G381" s="103">
        <v>1</v>
      </c>
      <c r="H381" s="105">
        <v>10000000</v>
      </c>
      <c r="I381" s="111">
        <v>10000000</v>
      </c>
      <c r="J381" s="111">
        <v>10000000</v>
      </c>
      <c r="K381" s="104">
        <v>1</v>
      </c>
      <c r="L381" s="104">
        <v>100</v>
      </c>
      <c r="M381" s="106">
        <f t="shared" si="26"/>
        <v>100</v>
      </c>
      <c r="N381" s="124">
        <f t="shared" si="27"/>
        <v>1000000000</v>
      </c>
      <c r="O381" s="82" t="s">
        <v>793</v>
      </c>
    </row>
    <row r="382" spans="1:15" s="124" customFormat="1" ht="15" customHeight="1" thickTop="1" thickBot="1">
      <c r="A382" s="104"/>
      <c r="B382" s="104"/>
      <c r="C382" s="104"/>
      <c r="D382" s="104"/>
      <c r="E382" s="114" t="s">
        <v>1057</v>
      </c>
      <c r="F382" s="104"/>
      <c r="G382" s="115">
        <f>SUM(G373:G381)</f>
        <v>9</v>
      </c>
      <c r="H382" s="115">
        <f>SUM(H373:H381)</f>
        <v>18000000</v>
      </c>
      <c r="I382" s="115">
        <f>SUM(I373:I381)</f>
        <v>18000000</v>
      </c>
      <c r="J382" s="115">
        <f>SUM(J373:J381)</f>
        <v>18000000</v>
      </c>
      <c r="K382" s="115">
        <f>SUM(K373:K381)</f>
        <v>9</v>
      </c>
      <c r="L382" s="114">
        <f>+N382/H382</f>
        <v>100</v>
      </c>
      <c r="M382" s="108">
        <f t="shared" si="26"/>
        <v>100</v>
      </c>
      <c r="N382" s="126">
        <f>SUM(N373:N381)</f>
        <v>1800000000</v>
      </c>
      <c r="O382" s="82" t="s">
        <v>793</v>
      </c>
    </row>
    <row r="383" spans="1:15" s="124" customFormat="1" ht="15" customHeight="1" thickTop="1" thickBot="1">
      <c r="A383" s="102" t="s">
        <v>1058</v>
      </c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 t="e">
        <f t="shared" si="26"/>
        <v>#DIV/0!</v>
      </c>
      <c r="O383" s="82" t="s">
        <v>793</v>
      </c>
    </row>
    <row r="384" spans="1:15" s="124" customFormat="1" ht="15" customHeight="1" thickTop="1" thickBot="1">
      <c r="A384" s="104">
        <v>84</v>
      </c>
      <c r="B384" s="104">
        <v>6573466</v>
      </c>
      <c r="C384" s="104" t="s">
        <v>1059</v>
      </c>
      <c r="D384" s="110" t="s">
        <v>1060</v>
      </c>
      <c r="E384" s="104" t="s">
        <v>1061</v>
      </c>
      <c r="F384" s="102"/>
      <c r="G384" s="103">
        <v>1</v>
      </c>
      <c r="H384" s="111">
        <v>20000000</v>
      </c>
      <c r="I384" s="103">
        <v>19494692</v>
      </c>
      <c r="J384" s="103">
        <v>19494692</v>
      </c>
      <c r="K384" s="103">
        <v>1</v>
      </c>
      <c r="L384" s="103">
        <v>100</v>
      </c>
      <c r="M384" s="106">
        <f t="shared" si="26"/>
        <v>97.473460000000003</v>
      </c>
      <c r="N384" s="124">
        <f>+L384*H384</f>
        <v>2000000000</v>
      </c>
      <c r="O384" s="82" t="s">
        <v>793</v>
      </c>
    </row>
    <row r="385" spans="1:15" s="124" customFormat="1" ht="15" customHeight="1" thickTop="1" thickBot="1">
      <c r="A385" s="104">
        <v>85</v>
      </c>
      <c r="B385" s="104">
        <v>7085707</v>
      </c>
      <c r="C385" s="104" t="s">
        <v>1062</v>
      </c>
      <c r="D385" s="110" t="s">
        <v>1063</v>
      </c>
      <c r="E385" s="104" t="s">
        <v>1064</v>
      </c>
      <c r="F385" s="104"/>
      <c r="G385" s="104">
        <v>1</v>
      </c>
      <c r="H385" s="111">
        <v>47000000</v>
      </c>
      <c r="I385" s="111">
        <v>45517546</v>
      </c>
      <c r="J385" s="111">
        <v>45517546</v>
      </c>
      <c r="K385" s="104">
        <v>1</v>
      </c>
      <c r="L385" s="104">
        <v>100</v>
      </c>
      <c r="M385" s="106">
        <f t="shared" si="26"/>
        <v>96.845842553191488</v>
      </c>
      <c r="N385" s="124">
        <f>+L385*H385</f>
        <v>4700000000</v>
      </c>
      <c r="O385" s="82" t="s">
        <v>793</v>
      </c>
    </row>
    <row r="386" spans="1:15" s="124" customFormat="1" ht="15" customHeight="1" thickTop="1" thickBot="1">
      <c r="A386" s="104"/>
      <c r="B386" s="104"/>
      <c r="C386" s="104"/>
      <c r="D386" s="104"/>
      <c r="E386" s="114" t="s">
        <v>1065</v>
      </c>
      <c r="F386" s="104"/>
      <c r="G386" s="115">
        <f>SUM(G384:G385)</f>
        <v>2</v>
      </c>
      <c r="H386" s="115">
        <f>SUM(H384:H385)</f>
        <v>67000000</v>
      </c>
      <c r="I386" s="115">
        <f>SUM(I384:I385)</f>
        <v>65012238</v>
      </c>
      <c r="J386" s="115">
        <f>SUM(J384:J385)</f>
        <v>65012238</v>
      </c>
      <c r="K386" s="115">
        <f>SUM(K385)</f>
        <v>1</v>
      </c>
      <c r="L386" s="114">
        <f>+N386/H386</f>
        <v>100</v>
      </c>
      <c r="M386" s="108">
        <f t="shared" si="26"/>
        <v>97.033191044776117</v>
      </c>
      <c r="N386" s="126">
        <f>SUM(N384:N385)</f>
        <v>6700000000</v>
      </c>
      <c r="O386" s="82" t="s">
        <v>793</v>
      </c>
    </row>
    <row r="387" spans="1:15" s="124" customFormat="1" ht="15" customHeight="1" thickTop="1" thickBot="1">
      <c r="A387" s="102" t="s">
        <v>1066</v>
      </c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 t="e">
        <f t="shared" si="26"/>
        <v>#DIV/0!</v>
      </c>
      <c r="O387" s="82" t="s">
        <v>793</v>
      </c>
    </row>
    <row r="388" spans="1:15" s="124" customFormat="1" ht="15" customHeight="1" thickTop="1" thickBot="1">
      <c r="A388" s="104">
        <v>86</v>
      </c>
      <c r="B388" s="104">
        <v>7111163</v>
      </c>
      <c r="C388" s="104" t="s">
        <v>1067</v>
      </c>
      <c r="D388" s="110" t="s">
        <v>1068</v>
      </c>
      <c r="E388" s="104" t="s">
        <v>1069</v>
      </c>
      <c r="F388" s="104"/>
      <c r="G388" s="104">
        <v>1</v>
      </c>
      <c r="H388" s="111">
        <v>3000000</v>
      </c>
      <c r="I388" s="111">
        <v>3000000</v>
      </c>
      <c r="J388" s="111">
        <v>3000000</v>
      </c>
      <c r="K388" s="104">
        <v>1</v>
      </c>
      <c r="L388" s="104">
        <v>100</v>
      </c>
      <c r="M388" s="106">
        <f t="shared" si="26"/>
        <v>100</v>
      </c>
      <c r="N388" s="124">
        <f>+L388*H389</f>
        <v>300000000</v>
      </c>
      <c r="O388" s="82" t="s">
        <v>793</v>
      </c>
    </row>
    <row r="389" spans="1:15" s="124" customFormat="1" ht="15" customHeight="1" thickTop="1" thickBot="1">
      <c r="A389" s="104"/>
      <c r="B389" s="104"/>
      <c r="C389" s="104"/>
      <c r="D389" s="110"/>
      <c r="E389" s="114" t="s">
        <v>1070</v>
      </c>
      <c r="F389" s="104"/>
      <c r="G389" s="114">
        <f>SUM(G388)</f>
        <v>1</v>
      </c>
      <c r="H389" s="115">
        <f>SUM(H388)</f>
        <v>3000000</v>
      </c>
      <c r="I389" s="115">
        <f>SUM(I388)</f>
        <v>3000000</v>
      </c>
      <c r="J389" s="115">
        <f>SUM(J388)</f>
        <v>3000000</v>
      </c>
      <c r="K389" s="114">
        <f>SUM(K388)</f>
        <v>1</v>
      </c>
      <c r="L389" s="114">
        <f>+N389/H389</f>
        <v>100</v>
      </c>
      <c r="M389" s="108">
        <f t="shared" si="26"/>
        <v>100</v>
      </c>
      <c r="N389" s="126">
        <f>SUM(N388)</f>
        <v>300000000</v>
      </c>
      <c r="O389" s="82" t="s">
        <v>793</v>
      </c>
    </row>
    <row r="390" spans="1:15" s="124" customFormat="1" ht="15" customHeight="1" thickTop="1" thickBot="1">
      <c r="A390" s="102" t="s">
        <v>301</v>
      </c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O390" s="82" t="s">
        <v>793</v>
      </c>
    </row>
    <row r="391" spans="1:15" s="124" customFormat="1" ht="15" customHeight="1" thickTop="1" thickBot="1">
      <c r="A391" s="103">
        <v>87</v>
      </c>
      <c r="B391" s="104">
        <v>7073473</v>
      </c>
      <c r="C391" s="104" t="s">
        <v>1071</v>
      </c>
      <c r="D391" s="104" t="s">
        <v>1072</v>
      </c>
      <c r="E391" s="104" t="s">
        <v>1073</v>
      </c>
      <c r="F391" s="104"/>
      <c r="G391" s="104">
        <v>1</v>
      </c>
      <c r="H391" s="111">
        <v>827000</v>
      </c>
      <c r="I391" s="111">
        <v>827000</v>
      </c>
      <c r="J391" s="111">
        <v>827000</v>
      </c>
      <c r="K391" s="104">
        <v>1</v>
      </c>
      <c r="L391" s="104">
        <v>100</v>
      </c>
      <c r="M391" s="106">
        <f>+J391/H391*100</f>
        <v>100</v>
      </c>
      <c r="N391" s="124">
        <f>+L391*H391</f>
        <v>82700000</v>
      </c>
      <c r="O391" s="82" t="s">
        <v>793</v>
      </c>
    </row>
    <row r="392" spans="1:15" s="124" customFormat="1" ht="15" customHeight="1" thickTop="1" thickBot="1">
      <c r="A392" s="104"/>
      <c r="B392" s="104"/>
      <c r="C392" s="104"/>
      <c r="D392" s="110"/>
      <c r="E392" s="114" t="s">
        <v>1074</v>
      </c>
      <c r="F392" s="104"/>
      <c r="G392" s="114">
        <f>SUM(G391)</f>
        <v>1</v>
      </c>
      <c r="H392" s="115">
        <f>SUM(H391)</f>
        <v>827000</v>
      </c>
      <c r="I392" s="114">
        <f>SUM(I391)</f>
        <v>827000</v>
      </c>
      <c r="J392" s="114">
        <f>SUM(J391)</f>
        <v>827000</v>
      </c>
      <c r="K392" s="114">
        <f>SUM(K391)</f>
        <v>1</v>
      </c>
      <c r="L392" s="114">
        <f>+N392/H392</f>
        <v>100</v>
      </c>
      <c r="M392" s="108">
        <f>+J392/H392*100</f>
        <v>100</v>
      </c>
      <c r="N392" s="126">
        <f>SUM(N391)</f>
        <v>82700000</v>
      </c>
      <c r="O392" s="82" t="s">
        <v>793</v>
      </c>
    </row>
    <row r="393" spans="1:15" s="124" customFormat="1" ht="15" customHeight="1" thickTop="1" thickBot="1">
      <c r="A393" s="102" t="s">
        <v>312</v>
      </c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O393" s="82" t="s">
        <v>793</v>
      </c>
    </row>
    <row r="394" spans="1:15" s="124" customFormat="1" ht="15" customHeight="1" thickTop="1" thickBot="1">
      <c r="A394" s="104">
        <v>88</v>
      </c>
      <c r="B394" s="104">
        <v>7085707</v>
      </c>
      <c r="C394" s="104" t="s">
        <v>1075</v>
      </c>
      <c r="D394" s="110" t="s">
        <v>1076</v>
      </c>
      <c r="E394" s="104" t="s">
        <v>1077</v>
      </c>
      <c r="F394" s="104"/>
      <c r="G394" s="104">
        <v>1</v>
      </c>
      <c r="H394" s="111">
        <v>25000000</v>
      </c>
      <c r="I394" s="111">
        <v>24880132</v>
      </c>
      <c r="J394" s="111">
        <v>24880132</v>
      </c>
      <c r="K394" s="104">
        <v>1</v>
      </c>
      <c r="L394" s="104">
        <v>100</v>
      </c>
      <c r="M394" s="106">
        <f>+J394/H394*100</f>
        <v>99.520527999999999</v>
      </c>
      <c r="N394" s="124">
        <f>+L394*H394</f>
        <v>2500000000</v>
      </c>
      <c r="O394" s="82" t="s">
        <v>793</v>
      </c>
    </row>
    <row r="395" spans="1:15" s="124" customFormat="1" ht="15" customHeight="1" thickTop="1" thickBot="1">
      <c r="A395" s="104"/>
      <c r="B395" s="104"/>
      <c r="C395" s="104"/>
      <c r="D395" s="110"/>
      <c r="E395" s="114" t="s">
        <v>1078</v>
      </c>
      <c r="F395" s="104"/>
      <c r="G395" s="114">
        <f>SUM(G394)</f>
        <v>1</v>
      </c>
      <c r="H395" s="115">
        <f>SUM(H394)</f>
        <v>25000000</v>
      </c>
      <c r="I395" s="115">
        <f>SUM(I394)</f>
        <v>24880132</v>
      </c>
      <c r="J395" s="115">
        <f>SUM(J394)</f>
        <v>24880132</v>
      </c>
      <c r="K395" s="114">
        <f>SUM(K394)</f>
        <v>1</v>
      </c>
      <c r="L395" s="114">
        <f>+N395/H395</f>
        <v>100</v>
      </c>
      <c r="M395" s="108">
        <f>+J395/H395*100</f>
        <v>99.520527999999999</v>
      </c>
      <c r="N395" s="126">
        <f>SUM(N394)</f>
        <v>2500000000</v>
      </c>
      <c r="O395" s="82" t="s">
        <v>793</v>
      </c>
    </row>
    <row r="396" spans="1:15" s="124" customFormat="1" ht="15" customHeight="1" thickTop="1" thickBot="1">
      <c r="A396" s="102" t="s">
        <v>345</v>
      </c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O396" s="82" t="s">
        <v>793</v>
      </c>
    </row>
    <row r="397" spans="1:15" s="124" customFormat="1" ht="15" customHeight="1" thickTop="1" thickBot="1">
      <c r="A397" s="104">
        <v>89</v>
      </c>
      <c r="B397" s="104">
        <v>6988566</v>
      </c>
      <c r="C397" s="104" t="s">
        <v>1079</v>
      </c>
      <c r="D397" s="104" t="s">
        <v>1080</v>
      </c>
      <c r="E397" s="104" t="s">
        <v>1081</v>
      </c>
      <c r="F397" s="104"/>
      <c r="G397" s="104">
        <v>1</v>
      </c>
      <c r="H397" s="111">
        <v>600000</v>
      </c>
      <c r="I397" s="111">
        <v>600000</v>
      </c>
      <c r="J397" s="111">
        <v>600000</v>
      </c>
      <c r="K397" s="103">
        <v>1</v>
      </c>
      <c r="L397" s="103">
        <v>100</v>
      </c>
      <c r="M397" s="106">
        <f>+J397/H397*100</f>
        <v>100</v>
      </c>
      <c r="N397" s="124">
        <f>+L397*H397</f>
        <v>60000000</v>
      </c>
      <c r="O397" s="82" t="s">
        <v>793</v>
      </c>
    </row>
    <row r="398" spans="1:15" s="124" customFormat="1" ht="15" customHeight="1" thickTop="1" thickBot="1">
      <c r="A398" s="104">
        <v>90</v>
      </c>
      <c r="B398" s="104">
        <v>7169161</v>
      </c>
      <c r="C398" s="104" t="s">
        <v>1082</v>
      </c>
      <c r="D398" s="110" t="s">
        <v>1083</v>
      </c>
      <c r="E398" s="104" t="s">
        <v>1084</v>
      </c>
      <c r="F398" s="104"/>
      <c r="G398" s="104">
        <v>1</v>
      </c>
      <c r="H398" s="111">
        <v>25000000</v>
      </c>
      <c r="I398" s="111">
        <v>25000000</v>
      </c>
      <c r="J398" s="111">
        <v>25000000</v>
      </c>
      <c r="K398" s="104">
        <v>1</v>
      </c>
      <c r="L398" s="104">
        <v>100</v>
      </c>
      <c r="M398" s="106">
        <f>+J398/H398*100</f>
        <v>100</v>
      </c>
      <c r="N398" s="124">
        <f>+L398*H398</f>
        <v>2500000000</v>
      </c>
      <c r="O398" s="82" t="s">
        <v>793</v>
      </c>
    </row>
    <row r="399" spans="1:15" s="124" customFormat="1" ht="15" customHeight="1" thickTop="1" thickBot="1">
      <c r="A399" s="104">
        <v>91</v>
      </c>
      <c r="B399" s="104">
        <v>6588685</v>
      </c>
      <c r="C399" s="104" t="s">
        <v>1085</v>
      </c>
      <c r="D399" s="104" t="s">
        <v>1086</v>
      </c>
      <c r="E399" s="104" t="s">
        <v>1087</v>
      </c>
      <c r="F399" s="104"/>
      <c r="G399" s="104">
        <v>1</v>
      </c>
      <c r="H399" s="111">
        <v>4000000</v>
      </c>
      <c r="I399" s="111">
        <v>4000000</v>
      </c>
      <c r="J399" s="111">
        <v>4000000</v>
      </c>
      <c r="K399" s="111">
        <v>1</v>
      </c>
      <c r="L399" s="130">
        <v>100</v>
      </c>
      <c r="M399" s="106">
        <f>+J399/H399*100</f>
        <v>100</v>
      </c>
      <c r="N399" s="124">
        <f>+L399*H399</f>
        <v>400000000</v>
      </c>
      <c r="O399" s="82" t="s">
        <v>793</v>
      </c>
    </row>
    <row r="400" spans="1:15" s="124" customFormat="1" ht="15" customHeight="1" thickTop="1" thickBot="1">
      <c r="A400" s="104"/>
      <c r="B400" s="104"/>
      <c r="C400" s="104"/>
      <c r="D400" s="104"/>
      <c r="E400" s="114" t="s">
        <v>1088</v>
      </c>
      <c r="F400" s="104"/>
      <c r="G400" s="114">
        <f>SUM(G397:G399)</f>
        <v>3</v>
      </c>
      <c r="H400" s="115">
        <f>SUM(H397:H399)</f>
        <v>29600000</v>
      </c>
      <c r="I400" s="115">
        <f>SUM(I397:I399)</f>
        <v>29600000</v>
      </c>
      <c r="J400" s="115">
        <f>SUM(J397:J399)</f>
        <v>29600000</v>
      </c>
      <c r="K400" s="114">
        <f>SUM(K397:K399)</f>
        <v>3</v>
      </c>
      <c r="L400" s="132">
        <f>+N400/H400</f>
        <v>100</v>
      </c>
      <c r="M400" s="108">
        <f>+J400/H400*100</f>
        <v>100</v>
      </c>
      <c r="N400" s="131">
        <f>SUM(N397:N399)</f>
        <v>2960000000</v>
      </c>
      <c r="O400" s="82" t="s">
        <v>793</v>
      </c>
    </row>
    <row r="401" spans="1:15" s="124" customFormat="1" ht="15" customHeight="1" thickTop="1" thickBot="1">
      <c r="A401" s="102" t="s">
        <v>1089</v>
      </c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31"/>
      <c r="O401" s="82" t="s">
        <v>793</v>
      </c>
    </row>
    <row r="402" spans="1:15" s="124" customFormat="1" ht="15" customHeight="1" thickTop="1" thickBot="1">
      <c r="A402" s="104">
        <v>92</v>
      </c>
      <c r="B402" s="104">
        <v>6560364</v>
      </c>
      <c r="C402" s="103" t="s">
        <v>1090</v>
      </c>
      <c r="D402" s="103" t="s">
        <v>1091</v>
      </c>
      <c r="E402" s="104" t="s">
        <v>1092</v>
      </c>
      <c r="F402" s="104"/>
      <c r="G402" s="103">
        <v>1</v>
      </c>
      <c r="H402" s="105">
        <v>90000000</v>
      </c>
      <c r="I402" s="111">
        <v>87811169</v>
      </c>
      <c r="J402" s="111">
        <v>87811169</v>
      </c>
      <c r="K402" s="111">
        <v>1</v>
      </c>
      <c r="L402" s="130">
        <v>100</v>
      </c>
      <c r="M402" s="106">
        <f>+J402/H402*100</f>
        <v>97.56796555555556</v>
      </c>
      <c r="N402" s="124">
        <f>+L402*H402</f>
        <v>9000000000</v>
      </c>
      <c r="O402" s="82" t="s">
        <v>793</v>
      </c>
    </row>
    <row r="403" spans="1:15" s="124" customFormat="1" ht="15" customHeight="1" thickTop="1" thickBot="1">
      <c r="A403" s="114"/>
      <c r="B403" s="114"/>
      <c r="C403" s="103"/>
      <c r="D403" s="103"/>
      <c r="E403" s="114" t="s">
        <v>1093</v>
      </c>
      <c r="F403" s="104"/>
      <c r="G403" s="102">
        <f>SUM(G402)</f>
        <v>1</v>
      </c>
      <c r="H403" s="115">
        <f>SUM(H402)</f>
        <v>90000000</v>
      </c>
      <c r="I403" s="115">
        <f>SUM(I402)</f>
        <v>87811169</v>
      </c>
      <c r="J403" s="115">
        <f>SUM(J402)</f>
        <v>87811169</v>
      </c>
      <c r="K403" s="102">
        <f>SUM(K402)</f>
        <v>1</v>
      </c>
      <c r="L403" s="133">
        <f>+N403/H403</f>
        <v>100</v>
      </c>
      <c r="M403" s="108">
        <f>+J403/H403*100</f>
        <v>97.56796555555556</v>
      </c>
      <c r="N403" s="131">
        <f>SUM(N402)</f>
        <v>9000000000</v>
      </c>
      <c r="O403" s="82" t="s">
        <v>793</v>
      </c>
    </row>
    <row r="404" spans="1:15" s="124" customFormat="1" ht="15" customHeight="1" thickTop="1" thickBot="1">
      <c r="A404" s="102" t="s">
        <v>364</v>
      </c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31"/>
      <c r="O404" s="82" t="s">
        <v>793</v>
      </c>
    </row>
    <row r="405" spans="1:15" s="124" customFormat="1" ht="15" customHeight="1" thickTop="1" thickBot="1">
      <c r="A405" s="104">
        <v>93</v>
      </c>
      <c r="B405" s="104">
        <v>7111033</v>
      </c>
      <c r="C405" s="104" t="s">
        <v>1094</v>
      </c>
      <c r="D405" s="110" t="s">
        <v>1095</v>
      </c>
      <c r="E405" s="104" t="s">
        <v>1096</v>
      </c>
      <c r="F405" s="104"/>
      <c r="G405" s="104">
        <v>1</v>
      </c>
      <c r="H405" s="111">
        <v>70000000</v>
      </c>
      <c r="I405" s="111">
        <v>68724842</v>
      </c>
      <c r="J405" s="111">
        <v>68724842</v>
      </c>
      <c r="K405" s="104">
        <v>1</v>
      </c>
      <c r="L405" s="104">
        <v>100</v>
      </c>
      <c r="M405" s="106">
        <f>+J405/H405*100</f>
        <v>98.178345714285726</v>
      </c>
      <c r="N405" s="124">
        <f>+L405*H405</f>
        <v>7000000000</v>
      </c>
      <c r="O405" s="82" t="s">
        <v>793</v>
      </c>
    </row>
    <row r="406" spans="1:15" s="124" customFormat="1" ht="15" customHeight="1" thickTop="1" thickBot="1">
      <c r="A406" s="104"/>
      <c r="B406" s="104"/>
      <c r="C406" s="104"/>
      <c r="D406" s="104"/>
      <c r="E406" s="114" t="s">
        <v>1097</v>
      </c>
      <c r="F406" s="104"/>
      <c r="G406" s="114">
        <f>SUM(G405)</f>
        <v>1</v>
      </c>
      <c r="H406" s="115">
        <f>SUM(H405)</f>
        <v>70000000</v>
      </c>
      <c r="I406" s="115">
        <f>SUM(I405)</f>
        <v>68724842</v>
      </c>
      <c r="J406" s="115">
        <f>SUM(J405)</f>
        <v>68724842</v>
      </c>
      <c r="K406" s="114">
        <f>SUM(K405)</f>
        <v>1</v>
      </c>
      <c r="L406" s="114">
        <f>+N406/H406</f>
        <v>100</v>
      </c>
      <c r="M406" s="108">
        <f>+J406/H406*100</f>
        <v>98.178345714285726</v>
      </c>
      <c r="N406" s="126">
        <f>SUM(N405)</f>
        <v>7000000000</v>
      </c>
      <c r="O406" s="82" t="s">
        <v>793</v>
      </c>
    </row>
    <row r="407" spans="1:15" s="124" customFormat="1" ht="15" customHeight="1" thickTop="1" thickBot="1">
      <c r="A407" s="104"/>
      <c r="B407" s="104"/>
      <c r="C407" s="104"/>
      <c r="D407" s="104"/>
      <c r="E407" s="114" t="s">
        <v>1098</v>
      </c>
      <c r="F407" s="104"/>
      <c r="G407" s="115">
        <f>+G284+G287+G323+G326+G329+G332+G368+G371+G382+G386+G389+G392+G395+G400+G403+G406</f>
        <v>335</v>
      </c>
      <c r="H407" s="115">
        <f>+H284+H287+H323+H326+H329+H332+H368+H371+H382+H386+H389+H392+H395+H400+H403+H406</f>
        <v>758833000</v>
      </c>
      <c r="I407" s="115">
        <f>+I284+I287+I323+I326+I329+I332+I368+I371+I382+I386+I389+I392+I395+I400+I403+I406</f>
        <v>750701020</v>
      </c>
      <c r="J407" s="115">
        <f>+J284+J287+J323+J326+J329+J332+J368+J371+J382+J386+J389+J392+J395+J400+J403+J406</f>
        <v>750701020</v>
      </c>
      <c r="K407" s="115">
        <f>+K284+K287+K323+K326+K329+K332+K368+K371+K382+K386+K389+K392+K395+K400+K403+K406</f>
        <v>331</v>
      </c>
      <c r="L407" s="106">
        <f>+N407/H407</f>
        <v>99.983527337371996</v>
      </c>
      <c r="M407" s="106">
        <f>+J407/H407*100</f>
        <v>98.92835709569826</v>
      </c>
      <c r="N407" s="126">
        <f>+N284+N287+N323+N326+N329+N332+N368+N371+N382+N386+N389+N392+N395+N400+N403+N406</f>
        <v>75870800000</v>
      </c>
      <c r="O407" s="82" t="s">
        <v>793</v>
      </c>
    </row>
    <row r="408" spans="1:15" s="124" customFormat="1" ht="17" thickTop="1" thickBot="1">
      <c r="A408" s="102" t="s">
        <v>1100</v>
      </c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O408" s="82" t="s">
        <v>1099</v>
      </c>
    </row>
    <row r="409" spans="1:15" s="124" customFormat="1" ht="17" thickTop="1" thickBot="1">
      <c r="A409" s="104">
        <v>1</v>
      </c>
      <c r="B409" s="104">
        <v>6739122</v>
      </c>
      <c r="C409" s="104" t="s">
        <v>1101</v>
      </c>
      <c r="D409" s="130">
        <v>44074316052230</v>
      </c>
      <c r="E409" s="104" t="s">
        <v>1102</v>
      </c>
      <c r="F409" s="104">
        <v>1</v>
      </c>
      <c r="G409" s="104"/>
      <c r="H409" s="110">
        <v>153879000</v>
      </c>
      <c r="I409" s="110">
        <v>149036534</v>
      </c>
      <c r="J409" s="110">
        <v>149036534</v>
      </c>
      <c r="K409" s="104">
        <v>1</v>
      </c>
      <c r="L409" s="104">
        <v>100</v>
      </c>
      <c r="M409" s="106">
        <f>+J409/H409*100</f>
        <v>96.853068969774952</v>
      </c>
      <c r="N409" s="124">
        <f>+L409*H409</f>
        <v>15387900000</v>
      </c>
      <c r="O409" s="82" t="s">
        <v>1099</v>
      </c>
    </row>
    <row r="410" spans="1:15" s="124" customFormat="1" ht="17" thickTop="1" thickBot="1">
      <c r="A410" s="104">
        <v>2</v>
      </c>
      <c r="B410" s="104">
        <v>6739116</v>
      </c>
      <c r="C410" s="104" t="s">
        <v>1103</v>
      </c>
      <c r="D410" s="130">
        <v>44074316052245</v>
      </c>
      <c r="E410" s="104" t="s">
        <v>1104</v>
      </c>
      <c r="F410" s="104">
        <v>1</v>
      </c>
      <c r="G410" s="104"/>
      <c r="H410" s="110">
        <v>3900000</v>
      </c>
      <c r="I410" s="110">
        <v>3900000</v>
      </c>
      <c r="J410" s="110">
        <v>3900000</v>
      </c>
      <c r="K410" s="104">
        <v>1</v>
      </c>
      <c r="L410" s="104">
        <v>100</v>
      </c>
      <c r="M410" s="106">
        <f>+J410/H410*100</f>
        <v>100</v>
      </c>
      <c r="N410" s="124">
        <f>+L410*H410</f>
        <v>390000000</v>
      </c>
      <c r="O410" s="82" t="s">
        <v>1099</v>
      </c>
    </row>
    <row r="411" spans="1:15" s="124" customFormat="1" ht="17" thickTop="1" thickBot="1">
      <c r="A411" s="104">
        <v>3</v>
      </c>
      <c r="B411" s="104">
        <v>6646121</v>
      </c>
      <c r="C411" s="104" t="s">
        <v>1105</v>
      </c>
      <c r="D411" s="130">
        <v>44074716162220</v>
      </c>
      <c r="E411" s="104" t="s">
        <v>1106</v>
      </c>
      <c r="F411" s="104">
        <v>1</v>
      </c>
      <c r="G411" s="104"/>
      <c r="H411" s="110">
        <v>3889000</v>
      </c>
      <c r="I411" s="110">
        <v>3889000</v>
      </c>
      <c r="J411" s="110">
        <v>3889000</v>
      </c>
      <c r="K411" s="104">
        <v>1</v>
      </c>
      <c r="L411" s="104">
        <v>100</v>
      </c>
      <c r="M411" s="106">
        <f>+J411/H411*100</f>
        <v>100</v>
      </c>
      <c r="N411" s="124">
        <f>+L411*H411</f>
        <v>388900000</v>
      </c>
      <c r="O411" s="82" t="s">
        <v>1099</v>
      </c>
    </row>
    <row r="412" spans="1:15" s="124" customFormat="1" ht="17" thickTop="1" thickBot="1">
      <c r="A412" s="104">
        <v>4</v>
      </c>
      <c r="B412" s="104">
        <v>6353181</v>
      </c>
      <c r="C412" s="104" t="s">
        <v>1107</v>
      </c>
      <c r="D412" s="130">
        <v>44074716442240</v>
      </c>
      <c r="E412" s="104" t="s">
        <v>1108</v>
      </c>
      <c r="F412" s="104">
        <v>1</v>
      </c>
      <c r="G412" s="104"/>
      <c r="H412" s="110">
        <v>4500000</v>
      </c>
      <c r="I412" s="110">
        <v>4500000</v>
      </c>
      <c r="J412" s="110">
        <v>4500000</v>
      </c>
      <c r="K412" s="104">
        <v>1</v>
      </c>
      <c r="L412" s="104">
        <v>100</v>
      </c>
      <c r="M412" s="106">
        <f>+J412/H412*100</f>
        <v>100</v>
      </c>
      <c r="N412" s="124">
        <f>+L412*H412</f>
        <v>450000000</v>
      </c>
      <c r="O412" s="82" t="s">
        <v>1099</v>
      </c>
    </row>
    <row r="413" spans="1:15" s="124" customFormat="1" ht="17" thickTop="1" thickBot="1">
      <c r="A413" s="114"/>
      <c r="B413" s="114"/>
      <c r="C413" s="114"/>
      <c r="D413" s="133"/>
      <c r="E413" s="114" t="s">
        <v>798</v>
      </c>
      <c r="F413" s="114">
        <f>SUM(F409:F412)</f>
        <v>4</v>
      </c>
      <c r="G413" s="114"/>
      <c r="H413" s="122">
        <f>SUM(H409:H412)</f>
        <v>166168000</v>
      </c>
      <c r="I413" s="122">
        <f>SUM(I409:I412)</f>
        <v>161325534</v>
      </c>
      <c r="J413" s="122">
        <f>SUM(J409:J412)</f>
        <v>161325534</v>
      </c>
      <c r="K413" s="122">
        <f>SUM(K409:K412)</f>
        <v>4</v>
      </c>
      <c r="L413" s="108">
        <f>+N413/H413</f>
        <v>100</v>
      </c>
      <c r="M413" s="108">
        <f>+J413/H413*100</f>
        <v>97.085801116941894</v>
      </c>
      <c r="N413" s="126">
        <f>SUM(N409:N412)</f>
        <v>16616800000</v>
      </c>
      <c r="O413" s="82" t="s">
        <v>1099</v>
      </c>
    </row>
    <row r="414" spans="1:15" s="124" customFormat="1" ht="17" thickTop="1" thickBot="1">
      <c r="A414" s="102" t="s">
        <v>1109</v>
      </c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O414" s="82" t="s">
        <v>1099</v>
      </c>
    </row>
    <row r="415" spans="1:15" s="124" customFormat="1" ht="17" thickTop="1" thickBot="1">
      <c r="A415" s="104">
        <v>5</v>
      </c>
      <c r="B415" s="104">
        <v>6735609</v>
      </c>
      <c r="C415" s="104" t="s">
        <v>1110</v>
      </c>
      <c r="D415" s="130">
        <v>44086816202202</v>
      </c>
      <c r="E415" s="104" t="s">
        <v>1111</v>
      </c>
      <c r="F415" s="104">
        <v>1</v>
      </c>
      <c r="G415" s="104"/>
      <c r="H415" s="110">
        <v>27481000</v>
      </c>
      <c r="I415" s="110">
        <v>26362413</v>
      </c>
      <c r="J415" s="110">
        <v>26362413</v>
      </c>
      <c r="K415" s="104">
        <v>1</v>
      </c>
      <c r="L415" s="104">
        <v>100</v>
      </c>
      <c r="M415" s="106">
        <f>+J415/H415*100</f>
        <v>95.929598631781957</v>
      </c>
      <c r="N415" s="124">
        <f t="shared" ref="N415:N420" si="28">+L415*H415</f>
        <v>2748100000</v>
      </c>
      <c r="O415" s="82" t="s">
        <v>1099</v>
      </c>
    </row>
    <row r="416" spans="1:15" s="124" customFormat="1" ht="17" thickTop="1" thickBot="1">
      <c r="A416" s="104">
        <v>6</v>
      </c>
      <c r="B416" s="104">
        <v>6735619</v>
      </c>
      <c r="C416" s="104" t="s">
        <v>1112</v>
      </c>
      <c r="D416" s="130">
        <v>44086816202225</v>
      </c>
      <c r="E416" s="104" t="s">
        <v>1113</v>
      </c>
      <c r="F416" s="104">
        <v>1</v>
      </c>
      <c r="G416" s="104"/>
      <c r="H416" s="110">
        <v>7500000</v>
      </c>
      <c r="I416" s="110">
        <v>7500000</v>
      </c>
      <c r="J416" s="110">
        <v>7500000</v>
      </c>
      <c r="K416" s="104">
        <v>1</v>
      </c>
      <c r="L416" s="104">
        <v>100</v>
      </c>
      <c r="M416" s="106">
        <f t="shared" ref="M416:M421" si="29">+J416/H416*100</f>
        <v>100</v>
      </c>
      <c r="N416" s="124">
        <f t="shared" si="28"/>
        <v>750000000</v>
      </c>
      <c r="O416" s="82" t="s">
        <v>1099</v>
      </c>
    </row>
    <row r="417" spans="1:15" s="124" customFormat="1" ht="17" thickTop="1" thickBot="1">
      <c r="A417" s="104">
        <v>7</v>
      </c>
      <c r="B417" s="104">
        <v>6735607</v>
      </c>
      <c r="C417" s="104" t="s">
        <v>1114</v>
      </c>
      <c r="D417" s="130" t="s">
        <v>1115</v>
      </c>
      <c r="E417" s="104" t="s">
        <v>1116</v>
      </c>
      <c r="F417" s="104">
        <v>1</v>
      </c>
      <c r="G417" s="104"/>
      <c r="H417" s="110">
        <v>61261000</v>
      </c>
      <c r="I417" s="110">
        <v>59863860</v>
      </c>
      <c r="J417" s="110">
        <v>59863860</v>
      </c>
      <c r="K417" s="104">
        <v>1</v>
      </c>
      <c r="L417" s="104">
        <v>100</v>
      </c>
      <c r="M417" s="106">
        <f t="shared" si="29"/>
        <v>97.719364685525861</v>
      </c>
      <c r="N417" s="124">
        <f t="shared" si="28"/>
        <v>6126100000</v>
      </c>
      <c r="O417" s="82" t="s">
        <v>1099</v>
      </c>
    </row>
    <row r="418" spans="1:15" s="124" customFormat="1" ht="17" thickTop="1" thickBot="1">
      <c r="A418" s="104">
        <v>8</v>
      </c>
      <c r="B418" s="104">
        <v>6735617</v>
      </c>
      <c r="C418" s="104" t="s">
        <v>1117</v>
      </c>
      <c r="D418" s="130">
        <v>44086816202235</v>
      </c>
      <c r="E418" s="104" t="s">
        <v>1118</v>
      </c>
      <c r="F418" s="104">
        <v>1</v>
      </c>
      <c r="G418" s="104"/>
      <c r="H418" s="110">
        <v>2742000</v>
      </c>
      <c r="I418" s="110">
        <v>2742000</v>
      </c>
      <c r="J418" s="110">
        <v>2742000</v>
      </c>
      <c r="K418" s="104">
        <v>1</v>
      </c>
      <c r="L418" s="104">
        <v>100</v>
      </c>
      <c r="M418" s="106">
        <f t="shared" si="29"/>
        <v>100</v>
      </c>
      <c r="N418" s="124">
        <f t="shared" si="28"/>
        <v>274200000</v>
      </c>
      <c r="O418" s="82" t="s">
        <v>1099</v>
      </c>
    </row>
    <row r="419" spans="1:15" s="124" customFormat="1" ht="17" thickTop="1" thickBot="1">
      <c r="A419" s="104">
        <v>9</v>
      </c>
      <c r="B419" s="104">
        <v>6930120</v>
      </c>
      <c r="C419" s="104" t="s">
        <v>1119</v>
      </c>
      <c r="D419" s="130">
        <v>44086816202246</v>
      </c>
      <c r="E419" s="104" t="s">
        <v>1120</v>
      </c>
      <c r="F419" s="104">
        <v>1</v>
      </c>
      <c r="G419" s="104"/>
      <c r="H419" s="110">
        <v>9500000</v>
      </c>
      <c r="I419" s="110">
        <v>9229950</v>
      </c>
      <c r="J419" s="110">
        <v>9229950</v>
      </c>
      <c r="K419" s="104">
        <v>1</v>
      </c>
      <c r="L419" s="104">
        <v>100</v>
      </c>
      <c r="M419" s="106">
        <f t="shared" si="29"/>
        <v>97.157368421052638</v>
      </c>
      <c r="N419" s="124">
        <f t="shared" si="28"/>
        <v>950000000</v>
      </c>
      <c r="O419" s="82" t="s">
        <v>1099</v>
      </c>
    </row>
    <row r="420" spans="1:15" s="124" customFormat="1" ht="17" thickTop="1" thickBot="1">
      <c r="A420" s="104">
        <v>10</v>
      </c>
      <c r="B420" s="104">
        <v>6930103</v>
      </c>
      <c r="C420" s="104" t="s">
        <v>1121</v>
      </c>
      <c r="D420" s="130">
        <v>44086816202279</v>
      </c>
      <c r="E420" s="104" t="s">
        <v>1122</v>
      </c>
      <c r="F420" s="104">
        <v>1</v>
      </c>
      <c r="G420" s="104"/>
      <c r="H420" s="110">
        <v>38970000</v>
      </c>
      <c r="I420" s="110">
        <v>38538045</v>
      </c>
      <c r="J420" s="110">
        <v>38538045</v>
      </c>
      <c r="K420" s="104">
        <v>1</v>
      </c>
      <c r="L420" s="104">
        <v>100</v>
      </c>
      <c r="M420" s="106">
        <f t="shared" si="29"/>
        <v>98.891570438799079</v>
      </c>
      <c r="N420" s="124">
        <f t="shared" si="28"/>
        <v>3897000000</v>
      </c>
      <c r="O420" s="82" t="s">
        <v>1099</v>
      </c>
    </row>
    <row r="421" spans="1:15" s="124" customFormat="1" ht="17" thickTop="1" thickBot="1">
      <c r="A421" s="104"/>
      <c r="B421" s="104"/>
      <c r="C421" s="104"/>
      <c r="D421" s="130"/>
      <c r="E421" s="114" t="s">
        <v>803</v>
      </c>
      <c r="F421" s="114">
        <f>SUM(F415:F420)</f>
        <v>6</v>
      </c>
      <c r="G421" s="114"/>
      <c r="H421" s="122">
        <f>SUM(H415:H420)</f>
        <v>147454000</v>
      </c>
      <c r="I421" s="122">
        <f>SUM(I415:I420)</f>
        <v>144236268</v>
      </c>
      <c r="J421" s="122">
        <f>SUM(J415:J420)</f>
        <v>144236268</v>
      </c>
      <c r="K421" s="114">
        <f>SUM(K415:K420)</f>
        <v>6</v>
      </c>
      <c r="L421" s="108">
        <f>+N421/H421</f>
        <v>100</v>
      </c>
      <c r="M421" s="108">
        <f t="shared" si="29"/>
        <v>97.817806231095801</v>
      </c>
      <c r="N421" s="131">
        <f>SUM(N415:N420)</f>
        <v>14745400000</v>
      </c>
      <c r="O421" s="82" t="s">
        <v>1099</v>
      </c>
    </row>
    <row r="422" spans="1:15" s="124" customFormat="1" ht="17" thickTop="1" thickBot="1">
      <c r="A422" s="102" t="s">
        <v>1123</v>
      </c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O422" s="82" t="s">
        <v>1099</v>
      </c>
    </row>
    <row r="423" spans="1:15" s="124" customFormat="1" ht="17" thickTop="1" thickBot="1">
      <c r="A423" s="104">
        <v>11</v>
      </c>
      <c r="B423" s="104">
        <v>6930126</v>
      </c>
      <c r="C423" s="104" t="s">
        <v>1124</v>
      </c>
      <c r="D423" s="130">
        <v>44154516052260</v>
      </c>
      <c r="E423" s="104" t="s">
        <v>1125</v>
      </c>
      <c r="F423" s="104">
        <v>1</v>
      </c>
      <c r="G423" s="104"/>
      <c r="H423" s="110">
        <v>1000000</v>
      </c>
      <c r="I423" s="110">
        <v>1000000</v>
      </c>
      <c r="J423" s="110">
        <v>1000000</v>
      </c>
      <c r="K423" s="104">
        <v>1</v>
      </c>
      <c r="L423" s="104">
        <v>100</v>
      </c>
      <c r="M423" s="106">
        <f>+J423/H423*100</f>
        <v>100</v>
      </c>
      <c r="N423" s="124">
        <f>+L423*H423</f>
        <v>100000000</v>
      </c>
      <c r="O423" s="82" t="s">
        <v>1099</v>
      </c>
    </row>
    <row r="424" spans="1:15" s="124" customFormat="1" ht="17" thickTop="1" thickBot="1">
      <c r="A424" s="104">
        <v>12</v>
      </c>
      <c r="B424" s="104">
        <v>6930128</v>
      </c>
      <c r="C424" s="104" t="s">
        <v>1126</v>
      </c>
      <c r="D424" s="130">
        <v>44154516052261</v>
      </c>
      <c r="E424" s="104" t="s">
        <v>1127</v>
      </c>
      <c r="F424" s="104">
        <v>1</v>
      </c>
      <c r="G424" s="104"/>
      <c r="H424" s="110">
        <v>1000000</v>
      </c>
      <c r="I424" s="110">
        <v>1000000</v>
      </c>
      <c r="J424" s="110">
        <v>1000000</v>
      </c>
      <c r="K424" s="104">
        <v>1</v>
      </c>
      <c r="L424" s="104">
        <v>100</v>
      </c>
      <c r="M424" s="106">
        <f t="shared" ref="M424:M460" si="30">+J424/H424*100</f>
        <v>100</v>
      </c>
      <c r="N424" s="124">
        <f t="shared" ref="N424:N459" si="31">+L424*H424</f>
        <v>100000000</v>
      </c>
      <c r="O424" s="82" t="s">
        <v>1099</v>
      </c>
    </row>
    <row r="425" spans="1:15" s="124" customFormat="1" ht="17" thickTop="1" thickBot="1">
      <c r="A425" s="104">
        <v>13</v>
      </c>
      <c r="B425" s="104">
        <v>6863463</v>
      </c>
      <c r="C425" s="104" t="s">
        <v>1128</v>
      </c>
      <c r="D425" s="130">
        <v>44155816202270</v>
      </c>
      <c r="E425" s="104" t="s">
        <v>1129</v>
      </c>
      <c r="F425" s="104">
        <v>1</v>
      </c>
      <c r="G425" s="104"/>
      <c r="H425" s="110">
        <v>1200000</v>
      </c>
      <c r="I425" s="110">
        <v>1200000</v>
      </c>
      <c r="J425" s="110">
        <v>1200000</v>
      </c>
      <c r="K425" s="104">
        <v>1</v>
      </c>
      <c r="L425" s="104">
        <v>100</v>
      </c>
      <c r="M425" s="106">
        <f t="shared" si="30"/>
        <v>100</v>
      </c>
      <c r="N425" s="124">
        <f t="shared" si="31"/>
        <v>120000000</v>
      </c>
      <c r="O425" s="82" t="s">
        <v>1099</v>
      </c>
    </row>
    <row r="426" spans="1:15" s="124" customFormat="1" ht="17" thickTop="1" thickBot="1">
      <c r="A426" s="104">
        <v>14</v>
      </c>
      <c r="B426" s="104">
        <v>6791506</v>
      </c>
      <c r="C426" s="104" t="s">
        <v>1130</v>
      </c>
      <c r="D426" s="130">
        <v>44156616162222</v>
      </c>
      <c r="E426" s="104" t="s">
        <v>1131</v>
      </c>
      <c r="F426" s="104">
        <v>1</v>
      </c>
      <c r="G426" s="114"/>
      <c r="H426" s="110">
        <v>16000000</v>
      </c>
      <c r="I426" s="110">
        <v>10708569</v>
      </c>
      <c r="J426" s="110">
        <v>10708569</v>
      </c>
      <c r="K426" s="104">
        <v>1</v>
      </c>
      <c r="L426" s="104">
        <v>100</v>
      </c>
      <c r="M426" s="106">
        <f t="shared" si="30"/>
        <v>66.92855625</v>
      </c>
      <c r="N426" s="124">
        <f t="shared" si="31"/>
        <v>1600000000</v>
      </c>
      <c r="O426" s="82" t="s">
        <v>1099</v>
      </c>
    </row>
    <row r="427" spans="1:15" s="124" customFormat="1" ht="17" thickTop="1" thickBot="1">
      <c r="A427" s="104">
        <v>15</v>
      </c>
      <c r="B427" s="104">
        <v>5750429</v>
      </c>
      <c r="C427" s="104" t="s">
        <v>1132</v>
      </c>
      <c r="D427" s="130">
        <v>44156616162232</v>
      </c>
      <c r="E427" s="104" t="s">
        <v>1133</v>
      </c>
      <c r="F427" s="104">
        <v>1</v>
      </c>
      <c r="G427" s="104" t="s">
        <v>1134</v>
      </c>
      <c r="H427" s="110">
        <v>3500000</v>
      </c>
      <c r="I427" s="110">
        <v>3500000</v>
      </c>
      <c r="J427" s="110">
        <v>3500000</v>
      </c>
      <c r="K427" s="104">
        <v>1</v>
      </c>
      <c r="L427" s="104">
        <v>100</v>
      </c>
      <c r="M427" s="106">
        <f t="shared" si="30"/>
        <v>100</v>
      </c>
      <c r="N427" s="124">
        <f t="shared" si="31"/>
        <v>350000000</v>
      </c>
      <c r="O427" s="82" t="s">
        <v>1099</v>
      </c>
    </row>
    <row r="428" spans="1:15" s="124" customFormat="1" ht="17" thickTop="1" thickBot="1">
      <c r="A428" s="104">
        <v>16</v>
      </c>
      <c r="B428" s="104">
        <v>5750431</v>
      </c>
      <c r="C428" s="104" t="s">
        <v>1135</v>
      </c>
      <c r="D428" s="130">
        <v>44156616162243</v>
      </c>
      <c r="E428" s="104" t="s">
        <v>1136</v>
      </c>
      <c r="F428" s="104">
        <v>1</v>
      </c>
      <c r="G428" s="104" t="s">
        <v>1134</v>
      </c>
      <c r="H428" s="110">
        <v>3500000</v>
      </c>
      <c r="I428" s="110"/>
      <c r="J428" s="110"/>
      <c r="K428" s="104"/>
      <c r="L428" s="104">
        <v>100</v>
      </c>
      <c r="M428" s="106">
        <f t="shared" si="30"/>
        <v>0</v>
      </c>
      <c r="N428" s="124">
        <f t="shared" si="31"/>
        <v>350000000</v>
      </c>
      <c r="O428" s="82" t="s">
        <v>1099</v>
      </c>
    </row>
    <row r="429" spans="1:15" s="124" customFormat="1" ht="17" thickTop="1" thickBot="1">
      <c r="A429" s="104">
        <v>17</v>
      </c>
      <c r="B429" s="104">
        <v>7048207</v>
      </c>
      <c r="C429" s="104" t="s">
        <v>1137</v>
      </c>
      <c r="D429" s="130" t="s">
        <v>1138</v>
      </c>
      <c r="E429" s="104" t="s">
        <v>1139</v>
      </c>
      <c r="F429" s="104">
        <v>1</v>
      </c>
      <c r="G429" s="104" t="s">
        <v>1134</v>
      </c>
      <c r="H429" s="110">
        <v>3500000</v>
      </c>
      <c r="I429" s="110">
        <v>3500000</v>
      </c>
      <c r="J429" s="110">
        <v>3500000</v>
      </c>
      <c r="K429" s="104">
        <v>1</v>
      </c>
      <c r="L429" s="104">
        <v>100</v>
      </c>
      <c r="M429" s="106">
        <f t="shared" si="30"/>
        <v>100</v>
      </c>
      <c r="N429" s="124">
        <f t="shared" si="31"/>
        <v>350000000</v>
      </c>
      <c r="O429" s="82" t="s">
        <v>1099</v>
      </c>
    </row>
    <row r="430" spans="1:15" s="124" customFormat="1" ht="17" thickTop="1" thickBot="1">
      <c r="A430" s="104">
        <v>18</v>
      </c>
      <c r="B430" s="104">
        <v>7014418</v>
      </c>
      <c r="C430" s="104" t="s">
        <v>1140</v>
      </c>
      <c r="D430" s="130">
        <v>44156616162246</v>
      </c>
      <c r="E430" s="104" t="s">
        <v>1141</v>
      </c>
      <c r="F430" s="104">
        <v>1</v>
      </c>
      <c r="G430" s="104" t="s">
        <v>1134</v>
      </c>
      <c r="H430" s="110">
        <v>8500000</v>
      </c>
      <c r="I430" s="110">
        <v>7784063</v>
      </c>
      <c r="J430" s="110">
        <v>7784063</v>
      </c>
      <c r="K430" s="104">
        <v>1</v>
      </c>
      <c r="L430" s="104">
        <v>100</v>
      </c>
      <c r="M430" s="106">
        <f t="shared" si="30"/>
        <v>91.577211764705879</v>
      </c>
      <c r="N430" s="124">
        <f t="shared" si="31"/>
        <v>850000000</v>
      </c>
      <c r="O430" s="82" t="s">
        <v>1099</v>
      </c>
    </row>
    <row r="431" spans="1:15" s="124" customFormat="1" ht="17" thickTop="1" thickBot="1">
      <c r="A431" s="104">
        <v>19</v>
      </c>
      <c r="B431" s="104">
        <v>5750490</v>
      </c>
      <c r="C431" s="104" t="s">
        <v>1142</v>
      </c>
      <c r="D431" s="130">
        <v>44156616162254</v>
      </c>
      <c r="E431" s="104" t="s">
        <v>1143</v>
      </c>
      <c r="F431" s="104">
        <v>1</v>
      </c>
      <c r="G431" s="104" t="s">
        <v>1134</v>
      </c>
      <c r="H431" s="110">
        <v>1750000</v>
      </c>
      <c r="I431" s="110">
        <v>306708</v>
      </c>
      <c r="J431" s="110">
        <v>306708</v>
      </c>
      <c r="K431" s="104">
        <v>1</v>
      </c>
      <c r="L431" s="104">
        <v>100</v>
      </c>
      <c r="M431" s="106">
        <f t="shared" si="30"/>
        <v>17.526171428571431</v>
      </c>
      <c r="N431" s="124">
        <f t="shared" si="31"/>
        <v>175000000</v>
      </c>
      <c r="O431" s="82" t="s">
        <v>1099</v>
      </c>
    </row>
    <row r="432" spans="1:15" s="124" customFormat="1" ht="17" thickTop="1" thickBot="1">
      <c r="A432" s="104">
        <v>20</v>
      </c>
      <c r="B432" s="104">
        <v>5750427</v>
      </c>
      <c r="C432" s="104" t="s">
        <v>1144</v>
      </c>
      <c r="D432" s="130" t="s">
        <v>1145</v>
      </c>
      <c r="E432" s="104" t="s">
        <v>1146</v>
      </c>
      <c r="F432" s="104">
        <v>1</v>
      </c>
      <c r="G432" s="104" t="s">
        <v>1134</v>
      </c>
      <c r="H432" s="110">
        <v>1750000</v>
      </c>
      <c r="I432" s="110">
        <v>1750000</v>
      </c>
      <c r="J432" s="110">
        <v>1750000</v>
      </c>
      <c r="K432" s="104">
        <v>1</v>
      </c>
      <c r="L432" s="104">
        <v>100</v>
      </c>
      <c r="M432" s="106">
        <f t="shared" si="30"/>
        <v>100</v>
      </c>
      <c r="N432" s="124">
        <f t="shared" si="31"/>
        <v>175000000</v>
      </c>
      <c r="O432" s="82" t="s">
        <v>1099</v>
      </c>
    </row>
    <row r="433" spans="1:15" s="124" customFormat="1" ht="17" thickTop="1" thickBot="1">
      <c r="A433" s="104">
        <v>21</v>
      </c>
      <c r="B433" s="104">
        <v>5750448</v>
      </c>
      <c r="C433" s="104" t="s">
        <v>1147</v>
      </c>
      <c r="D433" s="130">
        <v>44156616162261</v>
      </c>
      <c r="E433" s="104" t="s">
        <v>1148</v>
      </c>
      <c r="F433" s="104">
        <v>1</v>
      </c>
      <c r="G433" s="104"/>
      <c r="H433" s="110">
        <v>250000</v>
      </c>
      <c r="I433" s="110">
        <v>250000</v>
      </c>
      <c r="J433" s="110">
        <v>250000</v>
      </c>
      <c r="K433" s="104">
        <v>1</v>
      </c>
      <c r="L433" s="104">
        <v>100</v>
      </c>
      <c r="M433" s="106">
        <f t="shared" si="30"/>
        <v>100</v>
      </c>
      <c r="N433" s="124">
        <f t="shared" si="31"/>
        <v>25000000</v>
      </c>
      <c r="O433" s="82" t="s">
        <v>1099</v>
      </c>
    </row>
    <row r="434" spans="1:15" s="124" customFormat="1" ht="17" thickTop="1" thickBot="1">
      <c r="A434" s="104">
        <v>22</v>
      </c>
      <c r="B434" s="104">
        <v>7048200</v>
      </c>
      <c r="C434" s="104" t="s">
        <v>1149</v>
      </c>
      <c r="D434" s="130">
        <v>44156616162270</v>
      </c>
      <c r="E434" s="104" t="s">
        <v>1150</v>
      </c>
      <c r="F434" s="104">
        <v>1</v>
      </c>
      <c r="G434" s="104"/>
      <c r="H434" s="110">
        <v>900000</v>
      </c>
      <c r="I434" s="110">
        <v>900000</v>
      </c>
      <c r="J434" s="110">
        <v>900000</v>
      </c>
      <c r="K434" s="104">
        <v>1</v>
      </c>
      <c r="L434" s="104">
        <v>100</v>
      </c>
      <c r="M434" s="106">
        <f t="shared" si="30"/>
        <v>100</v>
      </c>
      <c r="N434" s="124">
        <f t="shared" si="31"/>
        <v>90000000</v>
      </c>
      <c r="O434" s="82" t="s">
        <v>1099</v>
      </c>
    </row>
    <row r="435" spans="1:15" s="124" customFormat="1" ht="17" thickTop="1" thickBot="1">
      <c r="A435" s="104">
        <v>23</v>
      </c>
      <c r="B435" s="104">
        <v>5750435</v>
      </c>
      <c r="C435" s="104" t="s">
        <v>1151</v>
      </c>
      <c r="D435" s="130" t="s">
        <v>1152</v>
      </c>
      <c r="E435" s="104" t="s">
        <v>1153</v>
      </c>
      <c r="F435" s="104">
        <v>1</v>
      </c>
      <c r="G435" s="104"/>
      <c r="H435" s="110">
        <v>1800000</v>
      </c>
      <c r="I435" s="110">
        <v>1800000</v>
      </c>
      <c r="J435" s="110">
        <v>1800000</v>
      </c>
      <c r="K435" s="104">
        <v>1</v>
      </c>
      <c r="L435" s="104">
        <v>100</v>
      </c>
      <c r="M435" s="106">
        <f t="shared" si="30"/>
        <v>100</v>
      </c>
      <c r="N435" s="124">
        <f t="shared" si="31"/>
        <v>180000000</v>
      </c>
      <c r="O435" s="82" t="s">
        <v>1099</v>
      </c>
    </row>
    <row r="436" spans="1:15" s="124" customFormat="1" ht="17" thickTop="1" thickBot="1">
      <c r="A436" s="104">
        <v>24</v>
      </c>
      <c r="B436" s="104">
        <v>6353012</v>
      </c>
      <c r="C436" s="104" t="s">
        <v>1154</v>
      </c>
      <c r="D436" s="130">
        <v>44156616182222</v>
      </c>
      <c r="E436" s="104" t="s">
        <v>1155</v>
      </c>
      <c r="F436" s="104">
        <v>1</v>
      </c>
      <c r="G436" s="104"/>
      <c r="H436" s="110">
        <v>16000000</v>
      </c>
      <c r="I436" s="110">
        <v>15727388</v>
      </c>
      <c r="J436" s="110">
        <v>15727388</v>
      </c>
      <c r="K436" s="104">
        <v>1</v>
      </c>
      <c r="L436" s="104">
        <v>100</v>
      </c>
      <c r="M436" s="106">
        <f t="shared" si="30"/>
        <v>98.296174999999991</v>
      </c>
      <c r="N436" s="124">
        <f t="shared" si="31"/>
        <v>1600000000</v>
      </c>
      <c r="O436" s="82" t="s">
        <v>1099</v>
      </c>
    </row>
    <row r="437" spans="1:15" s="124" customFormat="1" ht="17" thickTop="1" thickBot="1">
      <c r="A437" s="104">
        <v>25</v>
      </c>
      <c r="B437" s="104">
        <v>6353001</v>
      </c>
      <c r="C437" s="104" t="s">
        <v>1156</v>
      </c>
      <c r="D437" s="130">
        <v>44156616182232</v>
      </c>
      <c r="E437" s="104" t="s">
        <v>1157</v>
      </c>
      <c r="F437" s="104">
        <v>1</v>
      </c>
      <c r="G437" s="104" t="s">
        <v>1134</v>
      </c>
      <c r="H437" s="110">
        <v>3500000</v>
      </c>
      <c r="I437" s="110">
        <v>3500000</v>
      </c>
      <c r="J437" s="110">
        <v>3500000</v>
      </c>
      <c r="K437" s="104">
        <v>1</v>
      </c>
      <c r="L437" s="104">
        <v>100</v>
      </c>
      <c r="M437" s="106">
        <f t="shared" si="30"/>
        <v>100</v>
      </c>
      <c r="N437" s="124">
        <f t="shared" si="31"/>
        <v>350000000</v>
      </c>
      <c r="O437" s="82" t="s">
        <v>1099</v>
      </c>
    </row>
    <row r="438" spans="1:15" s="124" customFormat="1" ht="17" thickTop="1" thickBot="1">
      <c r="A438" s="104">
        <v>26</v>
      </c>
      <c r="B438" s="104">
        <v>6353003</v>
      </c>
      <c r="C438" s="104" t="s">
        <v>1158</v>
      </c>
      <c r="D438" s="130" t="s">
        <v>1159</v>
      </c>
      <c r="E438" s="104" t="s">
        <v>1160</v>
      </c>
      <c r="F438" s="104">
        <v>1</v>
      </c>
      <c r="G438" s="104" t="s">
        <v>1134</v>
      </c>
      <c r="H438" s="110">
        <v>2000000</v>
      </c>
      <c r="I438" s="110">
        <v>2000000</v>
      </c>
      <c r="J438" s="110">
        <v>2000000</v>
      </c>
      <c r="K438" s="104">
        <v>1</v>
      </c>
      <c r="L438" s="104">
        <v>100</v>
      </c>
      <c r="M438" s="106">
        <f t="shared" si="30"/>
        <v>100</v>
      </c>
      <c r="N438" s="124">
        <f t="shared" si="31"/>
        <v>200000000</v>
      </c>
      <c r="O438" s="82" t="s">
        <v>1099</v>
      </c>
    </row>
    <row r="439" spans="1:15" s="124" customFormat="1" ht="17" thickTop="1" thickBot="1">
      <c r="A439" s="104">
        <v>27</v>
      </c>
      <c r="B439" s="104">
        <v>6353009</v>
      </c>
      <c r="C439" s="104" t="s">
        <v>1161</v>
      </c>
      <c r="D439" s="130">
        <v>44156616182243</v>
      </c>
      <c r="E439" s="104" t="s">
        <v>1162</v>
      </c>
      <c r="F439" s="104">
        <v>1</v>
      </c>
      <c r="G439" s="104" t="s">
        <v>1134</v>
      </c>
      <c r="H439" s="110">
        <v>3500000</v>
      </c>
      <c r="I439" s="110">
        <v>3500000</v>
      </c>
      <c r="J439" s="110">
        <v>3500000</v>
      </c>
      <c r="K439" s="104">
        <v>1</v>
      </c>
      <c r="L439" s="104">
        <v>100</v>
      </c>
      <c r="M439" s="106">
        <f t="shared" si="30"/>
        <v>100</v>
      </c>
      <c r="N439" s="124">
        <f t="shared" si="31"/>
        <v>350000000</v>
      </c>
      <c r="O439" s="82" t="s">
        <v>1099</v>
      </c>
    </row>
    <row r="440" spans="1:15" s="124" customFormat="1" ht="17" thickTop="1" thickBot="1">
      <c r="A440" s="104">
        <v>28</v>
      </c>
      <c r="B440" s="104">
        <v>6353007</v>
      </c>
      <c r="C440" s="104" t="s">
        <v>1163</v>
      </c>
      <c r="D440" s="130">
        <v>44156616182261</v>
      </c>
      <c r="E440" s="104" t="s">
        <v>1164</v>
      </c>
      <c r="F440" s="104">
        <v>1</v>
      </c>
      <c r="G440" s="104"/>
      <c r="H440" s="110">
        <v>250000</v>
      </c>
      <c r="I440" s="110">
        <v>250000</v>
      </c>
      <c r="J440" s="110">
        <v>250000</v>
      </c>
      <c r="K440" s="104">
        <v>1</v>
      </c>
      <c r="L440" s="104">
        <v>100</v>
      </c>
      <c r="M440" s="106">
        <f t="shared" si="30"/>
        <v>100</v>
      </c>
      <c r="N440" s="124">
        <f t="shared" si="31"/>
        <v>25000000</v>
      </c>
      <c r="O440" s="82" t="s">
        <v>1099</v>
      </c>
    </row>
    <row r="441" spans="1:15" s="124" customFormat="1" ht="17" thickTop="1" thickBot="1">
      <c r="A441" s="104">
        <v>29</v>
      </c>
      <c r="B441" s="104">
        <v>6353005</v>
      </c>
      <c r="C441" s="104" t="s">
        <v>1165</v>
      </c>
      <c r="D441" s="130">
        <v>44156616182270</v>
      </c>
      <c r="E441" s="104" t="s">
        <v>1166</v>
      </c>
      <c r="F441" s="104">
        <v>1</v>
      </c>
      <c r="G441" s="104"/>
      <c r="H441" s="110">
        <v>1800000</v>
      </c>
      <c r="I441" s="110">
        <v>1800000</v>
      </c>
      <c r="J441" s="110">
        <v>1800000</v>
      </c>
      <c r="K441" s="104">
        <v>1</v>
      </c>
      <c r="L441" s="104">
        <v>100</v>
      </c>
      <c r="M441" s="106">
        <f t="shared" si="30"/>
        <v>100</v>
      </c>
      <c r="N441" s="124">
        <f t="shared" si="31"/>
        <v>180000000</v>
      </c>
      <c r="O441" s="82" t="s">
        <v>1099</v>
      </c>
    </row>
    <row r="442" spans="1:15" s="124" customFormat="1" ht="17" thickTop="1" thickBot="1">
      <c r="A442" s="104">
        <v>30</v>
      </c>
      <c r="B442" s="104">
        <v>7097502</v>
      </c>
      <c r="C442" s="104" t="s">
        <v>1167</v>
      </c>
      <c r="D442" s="130">
        <v>44156616202222</v>
      </c>
      <c r="E442" s="104" t="s">
        <v>1168</v>
      </c>
      <c r="F442" s="104">
        <v>1</v>
      </c>
      <c r="G442" s="104"/>
      <c r="H442" s="110">
        <v>16000000</v>
      </c>
      <c r="I442" s="110">
        <v>15259781</v>
      </c>
      <c r="J442" s="110">
        <v>15259781</v>
      </c>
      <c r="K442" s="104">
        <v>1</v>
      </c>
      <c r="L442" s="104">
        <v>100</v>
      </c>
      <c r="M442" s="106">
        <f t="shared" si="30"/>
        <v>95.373631250000003</v>
      </c>
      <c r="N442" s="124">
        <f t="shared" si="31"/>
        <v>1600000000</v>
      </c>
      <c r="O442" s="82" t="s">
        <v>1099</v>
      </c>
    </row>
    <row r="443" spans="1:15" s="124" customFormat="1" ht="17" thickTop="1" thickBot="1">
      <c r="A443" s="104">
        <v>31</v>
      </c>
      <c r="B443" s="104">
        <v>3750402</v>
      </c>
      <c r="C443" s="104" t="s">
        <v>1169</v>
      </c>
      <c r="D443" s="130">
        <v>44156616202232</v>
      </c>
      <c r="E443" s="104" t="s">
        <v>1170</v>
      </c>
      <c r="F443" s="104">
        <v>1</v>
      </c>
      <c r="G443" s="104" t="s">
        <v>1134</v>
      </c>
      <c r="H443" s="110">
        <v>3500000</v>
      </c>
      <c r="I443" s="110">
        <v>3499982</v>
      </c>
      <c r="J443" s="110">
        <v>3499982</v>
      </c>
      <c r="K443" s="104">
        <v>1</v>
      </c>
      <c r="L443" s="104">
        <v>100</v>
      </c>
      <c r="M443" s="106">
        <f t="shared" si="30"/>
        <v>99.999485714285726</v>
      </c>
      <c r="N443" s="124">
        <f t="shared" si="31"/>
        <v>350000000</v>
      </c>
      <c r="O443" s="82" t="s">
        <v>1099</v>
      </c>
    </row>
    <row r="444" spans="1:15" s="124" customFormat="1" ht="17" thickTop="1" thickBot="1">
      <c r="A444" s="104">
        <v>32</v>
      </c>
      <c r="B444" s="104">
        <v>6750407</v>
      </c>
      <c r="C444" s="104" t="s">
        <v>1171</v>
      </c>
      <c r="D444" s="130">
        <v>44156616202243</v>
      </c>
      <c r="E444" s="104" t="s">
        <v>1172</v>
      </c>
      <c r="F444" s="104">
        <v>1</v>
      </c>
      <c r="G444" s="104" t="s">
        <v>1134</v>
      </c>
      <c r="H444" s="110">
        <v>3500000</v>
      </c>
      <c r="I444" s="110">
        <v>3499982</v>
      </c>
      <c r="J444" s="110">
        <v>3499982</v>
      </c>
      <c r="K444" s="104">
        <v>1</v>
      </c>
      <c r="L444" s="104">
        <v>100</v>
      </c>
      <c r="M444" s="106">
        <f t="shared" si="30"/>
        <v>99.999485714285726</v>
      </c>
      <c r="N444" s="124">
        <f t="shared" si="31"/>
        <v>350000000</v>
      </c>
      <c r="O444" s="82" t="s">
        <v>1099</v>
      </c>
    </row>
    <row r="445" spans="1:15" s="124" customFormat="1" ht="17" thickTop="1" thickBot="1">
      <c r="A445" s="104">
        <v>33</v>
      </c>
      <c r="B445" s="104">
        <v>6750403</v>
      </c>
      <c r="C445" s="104" t="s">
        <v>1173</v>
      </c>
      <c r="D445" s="130">
        <v>44156616202254</v>
      </c>
      <c r="E445" s="104" t="s">
        <v>1174</v>
      </c>
      <c r="F445" s="104">
        <v>1</v>
      </c>
      <c r="G445" s="104" t="s">
        <v>1134</v>
      </c>
      <c r="H445" s="110">
        <v>1750000</v>
      </c>
      <c r="I445" s="110">
        <v>1749992</v>
      </c>
      <c r="J445" s="110">
        <v>1749992</v>
      </c>
      <c r="K445" s="104">
        <v>1</v>
      </c>
      <c r="L445" s="104">
        <v>100</v>
      </c>
      <c r="M445" s="106">
        <f t="shared" si="30"/>
        <v>99.999542857142856</v>
      </c>
      <c r="N445" s="124">
        <f t="shared" si="31"/>
        <v>175000000</v>
      </c>
      <c r="O445" s="82" t="s">
        <v>1099</v>
      </c>
    </row>
    <row r="446" spans="1:15" s="124" customFormat="1" ht="17" thickTop="1" thickBot="1">
      <c r="A446" s="104">
        <v>34</v>
      </c>
      <c r="B446" s="104">
        <v>6750405</v>
      </c>
      <c r="C446" s="104" t="s">
        <v>1175</v>
      </c>
      <c r="D446" s="130" t="s">
        <v>1176</v>
      </c>
      <c r="E446" s="104" t="s">
        <v>1177</v>
      </c>
      <c r="F446" s="104">
        <v>1</v>
      </c>
      <c r="G446" s="104" t="s">
        <v>1134</v>
      </c>
      <c r="H446" s="110">
        <v>1000000</v>
      </c>
      <c r="I446" s="110">
        <v>999995</v>
      </c>
      <c r="J446" s="110">
        <v>999995</v>
      </c>
      <c r="K446" s="104">
        <v>1</v>
      </c>
      <c r="L446" s="104">
        <v>100</v>
      </c>
      <c r="M446" s="106">
        <f t="shared" si="30"/>
        <v>99.999499999999998</v>
      </c>
      <c r="N446" s="124">
        <f t="shared" si="31"/>
        <v>100000000</v>
      </c>
      <c r="O446" s="82" t="s">
        <v>1099</v>
      </c>
    </row>
    <row r="447" spans="1:15" s="124" customFormat="1" ht="17" thickTop="1" thickBot="1">
      <c r="A447" s="104">
        <v>35</v>
      </c>
      <c r="B447" s="104">
        <v>7097510</v>
      </c>
      <c r="C447" s="104" t="s">
        <v>1178</v>
      </c>
      <c r="D447" s="130">
        <v>44156616202261</v>
      </c>
      <c r="E447" s="104" t="s">
        <v>1179</v>
      </c>
      <c r="F447" s="104">
        <v>1</v>
      </c>
      <c r="G447" s="104"/>
      <c r="H447" s="110">
        <v>250000</v>
      </c>
      <c r="I447" s="110">
        <v>250000</v>
      </c>
      <c r="J447" s="110">
        <v>250000</v>
      </c>
      <c r="K447" s="104">
        <v>1</v>
      </c>
      <c r="L447" s="104">
        <v>100</v>
      </c>
      <c r="M447" s="106">
        <f t="shared" si="30"/>
        <v>100</v>
      </c>
      <c r="N447" s="124">
        <f t="shared" si="31"/>
        <v>25000000</v>
      </c>
      <c r="O447" s="82" t="s">
        <v>1099</v>
      </c>
    </row>
    <row r="448" spans="1:15" s="124" customFormat="1" ht="17" thickTop="1" thickBot="1">
      <c r="A448" s="104">
        <v>36</v>
      </c>
      <c r="B448" s="104">
        <v>7097511</v>
      </c>
      <c r="C448" s="104" t="s">
        <v>1180</v>
      </c>
      <c r="D448" s="130">
        <v>44156616202270</v>
      </c>
      <c r="E448" s="104" t="s">
        <v>1181</v>
      </c>
      <c r="F448" s="104">
        <v>1</v>
      </c>
      <c r="G448" s="104"/>
      <c r="H448" s="110">
        <v>900000</v>
      </c>
      <c r="I448" s="110">
        <v>899992</v>
      </c>
      <c r="J448" s="110">
        <v>899992</v>
      </c>
      <c r="K448" s="104">
        <v>1</v>
      </c>
      <c r="L448" s="104">
        <v>100</v>
      </c>
      <c r="M448" s="106">
        <f t="shared" si="30"/>
        <v>99.999111111111119</v>
      </c>
      <c r="N448" s="124">
        <f t="shared" si="31"/>
        <v>90000000</v>
      </c>
      <c r="O448" s="82" t="s">
        <v>1099</v>
      </c>
    </row>
    <row r="449" spans="1:15" s="124" customFormat="1" ht="17" thickTop="1" thickBot="1">
      <c r="A449" s="104">
        <v>37</v>
      </c>
      <c r="B449" s="104">
        <v>7097508</v>
      </c>
      <c r="C449" s="104" t="s">
        <v>1182</v>
      </c>
      <c r="D449" s="130" t="s">
        <v>1183</v>
      </c>
      <c r="E449" s="104" t="s">
        <v>1184</v>
      </c>
      <c r="F449" s="104">
        <v>1</v>
      </c>
      <c r="G449" s="104"/>
      <c r="H449" s="110">
        <v>1800000</v>
      </c>
      <c r="I449" s="110">
        <v>1799984</v>
      </c>
      <c r="J449" s="110">
        <v>1799984</v>
      </c>
      <c r="K449" s="104">
        <v>1</v>
      </c>
      <c r="L449" s="104">
        <v>100</v>
      </c>
      <c r="M449" s="106">
        <f t="shared" si="30"/>
        <v>99.999111111111119</v>
      </c>
      <c r="N449" s="124">
        <f t="shared" si="31"/>
        <v>180000000</v>
      </c>
      <c r="O449" s="82" t="s">
        <v>1099</v>
      </c>
    </row>
    <row r="450" spans="1:15" s="124" customFormat="1" ht="17" thickTop="1" thickBot="1">
      <c r="A450" s="104">
        <v>38</v>
      </c>
      <c r="B450" s="104">
        <v>6791526</v>
      </c>
      <c r="C450" s="104" t="s">
        <v>1185</v>
      </c>
      <c r="D450" s="130">
        <v>44156616442222</v>
      </c>
      <c r="E450" s="104" t="s">
        <v>1186</v>
      </c>
      <c r="F450" s="104">
        <v>1</v>
      </c>
      <c r="G450" s="104"/>
      <c r="H450" s="110">
        <v>16000000</v>
      </c>
      <c r="I450" s="110">
        <v>4588873</v>
      </c>
      <c r="J450" s="110">
        <v>4588873</v>
      </c>
      <c r="K450" s="104">
        <v>1</v>
      </c>
      <c r="L450" s="104">
        <v>100</v>
      </c>
      <c r="M450" s="106">
        <f t="shared" si="30"/>
        <v>28.680456250000002</v>
      </c>
      <c r="N450" s="124">
        <f t="shared" si="31"/>
        <v>1600000000</v>
      </c>
      <c r="O450" s="82" t="s">
        <v>1099</v>
      </c>
    </row>
    <row r="451" spans="1:15" s="124" customFormat="1" ht="17" thickTop="1" thickBot="1">
      <c r="A451" s="104">
        <v>39</v>
      </c>
      <c r="B451" s="104">
        <v>7122655</v>
      </c>
      <c r="C451" s="104" t="s">
        <v>1187</v>
      </c>
      <c r="D451" s="130" t="s">
        <v>1188</v>
      </c>
      <c r="E451" s="104" t="s">
        <v>1189</v>
      </c>
      <c r="F451" s="104">
        <v>1</v>
      </c>
      <c r="G451" s="104"/>
      <c r="H451" s="110">
        <v>16000000</v>
      </c>
      <c r="I451" s="110">
        <v>12488801</v>
      </c>
      <c r="J451" s="110">
        <v>12488801</v>
      </c>
      <c r="K451" s="104"/>
      <c r="L451" s="104">
        <v>30</v>
      </c>
      <c r="M451" s="106">
        <f t="shared" si="30"/>
        <v>78.055006250000005</v>
      </c>
      <c r="N451" s="124">
        <f t="shared" si="31"/>
        <v>480000000</v>
      </c>
      <c r="O451" s="82" t="s">
        <v>1099</v>
      </c>
    </row>
    <row r="452" spans="1:15" s="124" customFormat="1" ht="17" thickTop="1" thickBot="1">
      <c r="A452" s="104">
        <v>40</v>
      </c>
      <c r="B452" s="104">
        <v>6791529</v>
      </c>
      <c r="C452" s="104" t="s">
        <v>1190</v>
      </c>
      <c r="D452" s="130">
        <v>44156616442232</v>
      </c>
      <c r="E452" s="104" t="s">
        <v>1191</v>
      </c>
      <c r="F452" s="104">
        <v>1</v>
      </c>
      <c r="G452" s="104" t="s">
        <v>1134</v>
      </c>
      <c r="H452" s="110">
        <v>2000000</v>
      </c>
      <c r="I452" s="110">
        <v>2000000</v>
      </c>
      <c r="J452" s="110">
        <v>2000000</v>
      </c>
      <c r="K452" s="104">
        <v>1</v>
      </c>
      <c r="L452" s="104">
        <v>100</v>
      </c>
      <c r="M452" s="106">
        <f t="shared" si="30"/>
        <v>100</v>
      </c>
      <c r="N452" s="124">
        <f t="shared" si="31"/>
        <v>200000000</v>
      </c>
      <c r="O452" s="82" t="s">
        <v>1099</v>
      </c>
    </row>
    <row r="453" spans="1:15" s="124" customFormat="1" ht="17" thickTop="1" thickBot="1">
      <c r="A453" s="104">
        <v>41</v>
      </c>
      <c r="B453" s="104">
        <v>6791532</v>
      </c>
      <c r="C453" s="104" t="s">
        <v>1192</v>
      </c>
      <c r="D453" s="130" t="s">
        <v>1193</v>
      </c>
      <c r="E453" s="104" t="s">
        <v>1194</v>
      </c>
      <c r="F453" s="104">
        <v>1</v>
      </c>
      <c r="G453" s="104" t="s">
        <v>1134</v>
      </c>
      <c r="H453" s="110">
        <v>3500000</v>
      </c>
      <c r="I453" s="110">
        <v>3500000</v>
      </c>
      <c r="J453" s="110">
        <v>3500000</v>
      </c>
      <c r="K453" s="104">
        <v>1</v>
      </c>
      <c r="L453" s="104">
        <v>100</v>
      </c>
      <c r="M453" s="106">
        <f t="shared" si="30"/>
        <v>100</v>
      </c>
      <c r="N453" s="124">
        <f t="shared" si="31"/>
        <v>350000000</v>
      </c>
      <c r="O453" s="82" t="s">
        <v>1099</v>
      </c>
    </row>
    <row r="454" spans="1:15" s="124" customFormat="1" ht="17" thickTop="1" thickBot="1">
      <c r="A454" s="104">
        <v>42</v>
      </c>
      <c r="B454" s="104">
        <v>7122661</v>
      </c>
      <c r="C454" s="104" t="s">
        <v>1195</v>
      </c>
      <c r="D454" s="130">
        <v>44156616442243</v>
      </c>
      <c r="E454" s="104" t="s">
        <v>1196</v>
      </c>
      <c r="F454" s="104">
        <v>1</v>
      </c>
      <c r="G454" s="104" t="s">
        <v>1134</v>
      </c>
      <c r="H454" s="110">
        <v>3500000</v>
      </c>
      <c r="I454" s="110">
        <v>3499999</v>
      </c>
      <c r="J454" s="110">
        <v>3499999</v>
      </c>
      <c r="K454" s="104">
        <v>1</v>
      </c>
      <c r="L454" s="104">
        <v>100</v>
      </c>
      <c r="M454" s="106">
        <f t="shared" si="30"/>
        <v>99.999971428571428</v>
      </c>
      <c r="N454" s="124">
        <f t="shared" si="31"/>
        <v>350000000</v>
      </c>
      <c r="O454" s="82" t="s">
        <v>1099</v>
      </c>
    </row>
    <row r="455" spans="1:15" s="124" customFormat="1" ht="17" thickTop="1" thickBot="1">
      <c r="A455" s="104">
        <v>43</v>
      </c>
      <c r="B455" s="104">
        <v>6791548</v>
      </c>
      <c r="C455" s="104" t="s">
        <v>1197</v>
      </c>
      <c r="D455" s="130">
        <v>44156616442261</v>
      </c>
      <c r="E455" s="104" t="s">
        <v>1198</v>
      </c>
      <c r="F455" s="104">
        <v>1</v>
      </c>
      <c r="G455" s="104"/>
      <c r="H455" s="110">
        <v>250000</v>
      </c>
      <c r="I455" s="110">
        <v>250000</v>
      </c>
      <c r="J455" s="110">
        <v>250000</v>
      </c>
      <c r="K455" s="104">
        <v>1</v>
      </c>
      <c r="L455" s="104">
        <v>100</v>
      </c>
      <c r="M455" s="106">
        <f t="shared" si="30"/>
        <v>100</v>
      </c>
      <c r="N455" s="124">
        <f t="shared" si="31"/>
        <v>25000000</v>
      </c>
      <c r="O455" s="82" t="s">
        <v>1099</v>
      </c>
    </row>
    <row r="456" spans="1:15" s="124" customFormat="1" ht="17" thickTop="1" thickBot="1">
      <c r="A456" s="104">
        <v>44</v>
      </c>
      <c r="B456" s="104"/>
      <c r="C456" s="104" t="s">
        <v>1199</v>
      </c>
      <c r="D456" s="130" t="s">
        <v>1200</v>
      </c>
      <c r="E456" s="104" t="s">
        <v>1201</v>
      </c>
      <c r="F456" s="104">
        <v>1</v>
      </c>
      <c r="G456" s="104"/>
      <c r="H456" s="110">
        <v>250000</v>
      </c>
      <c r="I456" s="110"/>
      <c r="J456" s="110"/>
      <c r="K456" s="104"/>
      <c r="L456" s="104">
        <v>100</v>
      </c>
      <c r="M456" s="106">
        <f t="shared" si="30"/>
        <v>0</v>
      </c>
      <c r="N456" s="124">
        <f t="shared" si="31"/>
        <v>25000000</v>
      </c>
      <c r="O456" s="82" t="s">
        <v>1099</v>
      </c>
    </row>
    <row r="457" spans="1:15" s="124" customFormat="1" ht="17" thickTop="1" thickBot="1">
      <c r="A457" s="104">
        <v>45</v>
      </c>
      <c r="B457" s="104">
        <v>7122652</v>
      </c>
      <c r="C457" s="104" t="s">
        <v>1202</v>
      </c>
      <c r="D457" s="130" t="s">
        <v>1203</v>
      </c>
      <c r="E457" s="104" t="s">
        <v>1204</v>
      </c>
      <c r="F457" s="104">
        <v>1</v>
      </c>
      <c r="G457" s="104"/>
      <c r="H457" s="110">
        <v>1800000</v>
      </c>
      <c r="I457" s="110">
        <v>1799983</v>
      </c>
      <c r="J457" s="110">
        <v>1799983</v>
      </c>
      <c r="K457" s="104">
        <v>1</v>
      </c>
      <c r="L457" s="104">
        <v>100</v>
      </c>
      <c r="M457" s="106">
        <f t="shared" si="30"/>
        <v>99.999055555555557</v>
      </c>
      <c r="N457" s="124">
        <f t="shared" si="31"/>
        <v>180000000</v>
      </c>
      <c r="O457" s="82" t="s">
        <v>1099</v>
      </c>
    </row>
    <row r="458" spans="1:15" s="124" customFormat="1" ht="17" thickTop="1" thickBot="1">
      <c r="A458" s="104">
        <v>46</v>
      </c>
      <c r="B458" s="104">
        <v>6791550</v>
      </c>
      <c r="C458" s="104" t="s">
        <v>1205</v>
      </c>
      <c r="D458" s="130" t="s">
        <v>1206</v>
      </c>
      <c r="E458" s="104" t="s">
        <v>1207</v>
      </c>
      <c r="F458" s="104">
        <v>1</v>
      </c>
      <c r="G458" s="104"/>
      <c r="H458" s="110">
        <v>1800000</v>
      </c>
      <c r="I458" s="110">
        <v>1799983</v>
      </c>
      <c r="J458" s="110">
        <v>1799983</v>
      </c>
      <c r="K458" s="104">
        <v>1</v>
      </c>
      <c r="L458" s="104">
        <v>100</v>
      </c>
      <c r="M458" s="106">
        <f t="shared" si="30"/>
        <v>99.999055555555557</v>
      </c>
      <c r="N458" s="124">
        <f t="shared" si="31"/>
        <v>180000000</v>
      </c>
      <c r="O458" s="82" t="s">
        <v>1099</v>
      </c>
    </row>
    <row r="459" spans="1:15" s="124" customFormat="1" ht="17" thickTop="1" thickBot="1">
      <c r="A459" s="104">
        <v>47</v>
      </c>
      <c r="B459" s="104">
        <v>6791533</v>
      </c>
      <c r="C459" s="104" t="s">
        <v>1208</v>
      </c>
      <c r="D459" s="130" t="s">
        <v>1209</v>
      </c>
      <c r="E459" s="104" t="s">
        <v>1210</v>
      </c>
      <c r="F459" s="104">
        <v>1</v>
      </c>
      <c r="G459" s="104"/>
      <c r="H459" s="110">
        <v>900000</v>
      </c>
      <c r="I459" s="110">
        <v>900000</v>
      </c>
      <c r="J459" s="110">
        <v>900000</v>
      </c>
      <c r="K459" s="104">
        <v>1</v>
      </c>
      <c r="L459" s="104">
        <v>100</v>
      </c>
      <c r="M459" s="106">
        <f t="shared" si="30"/>
        <v>100</v>
      </c>
      <c r="N459" s="124">
        <f t="shared" si="31"/>
        <v>90000000</v>
      </c>
      <c r="O459" s="82" t="s">
        <v>1099</v>
      </c>
    </row>
    <row r="460" spans="1:15" s="124" customFormat="1" ht="17" thickTop="1" thickBot="1">
      <c r="A460" s="114"/>
      <c r="B460" s="114"/>
      <c r="C460" s="114"/>
      <c r="D460" s="133"/>
      <c r="E460" s="114" t="s">
        <v>907</v>
      </c>
      <c r="F460" s="114">
        <f>SUM(F423:F459)</f>
        <v>37</v>
      </c>
      <c r="G460" s="114"/>
      <c r="H460" s="122">
        <f>SUM(H423:H459)</f>
        <v>146400000</v>
      </c>
      <c r="I460" s="122">
        <f>SUM(I423:I459)</f>
        <v>119264075</v>
      </c>
      <c r="J460" s="122">
        <f>SUM(J423:J459)</f>
        <v>119264075</v>
      </c>
      <c r="K460" s="114">
        <f>SUM(K423:K459)</f>
        <v>34</v>
      </c>
      <c r="L460" s="108">
        <f>+N460/H460</f>
        <v>92.349726775956285</v>
      </c>
      <c r="M460" s="108">
        <f t="shared" si="30"/>
        <v>81.464532103825135</v>
      </c>
      <c r="N460" s="131">
        <f>SUM(N423:N459)</f>
        <v>13520000000</v>
      </c>
      <c r="O460" s="82" t="s">
        <v>1099</v>
      </c>
    </row>
    <row r="461" spans="1:15" s="124" customFormat="1" ht="17" thickTop="1" thickBot="1">
      <c r="A461" s="102" t="s">
        <v>1211</v>
      </c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O461" s="82" t="s">
        <v>1099</v>
      </c>
    </row>
    <row r="462" spans="1:15" s="124" customFormat="1" ht="17" thickTop="1" thickBot="1">
      <c r="A462" s="104">
        <v>48</v>
      </c>
      <c r="B462" s="104">
        <v>6739173</v>
      </c>
      <c r="C462" s="104" t="s">
        <v>1212</v>
      </c>
      <c r="D462" s="130">
        <v>44204516052025</v>
      </c>
      <c r="E462" s="104" t="s">
        <v>1213</v>
      </c>
      <c r="F462" s="104">
        <v>1</v>
      </c>
      <c r="G462" s="104"/>
      <c r="H462" s="110">
        <v>15000000</v>
      </c>
      <c r="I462" s="110">
        <v>13169550</v>
      </c>
      <c r="J462" s="110">
        <v>13169550</v>
      </c>
      <c r="K462" s="104">
        <v>1</v>
      </c>
      <c r="L462" s="104">
        <v>100</v>
      </c>
      <c r="M462" s="106">
        <f>+J462/H462*100</f>
        <v>87.796999999999997</v>
      </c>
      <c r="N462" s="124">
        <f>+L462*H462</f>
        <v>1500000000</v>
      </c>
      <c r="O462" s="82" t="s">
        <v>1099</v>
      </c>
    </row>
    <row r="463" spans="1:15" s="124" customFormat="1" ht="17" thickTop="1" thickBot="1">
      <c r="A463" s="104">
        <v>49</v>
      </c>
      <c r="B463" s="104">
        <v>6739166</v>
      </c>
      <c r="C463" s="104" t="s">
        <v>1214</v>
      </c>
      <c r="D463" s="130">
        <v>44204516052220</v>
      </c>
      <c r="E463" s="104" t="s">
        <v>1215</v>
      </c>
      <c r="F463" s="104">
        <v>1</v>
      </c>
      <c r="G463" s="104"/>
      <c r="H463" s="110">
        <v>135000000</v>
      </c>
      <c r="I463" s="110">
        <v>134995174</v>
      </c>
      <c r="J463" s="110">
        <v>134995174</v>
      </c>
      <c r="K463" s="104">
        <v>1</v>
      </c>
      <c r="L463" s="104">
        <v>100</v>
      </c>
      <c r="M463" s="106">
        <f>+J463/H463*100</f>
        <v>99.996425185185188</v>
      </c>
      <c r="N463" s="124">
        <f>+L463*H463</f>
        <v>13500000000</v>
      </c>
      <c r="O463" s="82" t="s">
        <v>1099</v>
      </c>
    </row>
    <row r="464" spans="1:15" s="124" customFormat="1" ht="17" thickTop="1" thickBot="1">
      <c r="A464" s="104">
        <v>50</v>
      </c>
      <c r="B464" s="104">
        <v>6930051</v>
      </c>
      <c r="C464" s="104" t="s">
        <v>1216</v>
      </c>
      <c r="D464" s="130">
        <v>44204516052240</v>
      </c>
      <c r="E464" s="104" t="s">
        <v>1217</v>
      </c>
      <c r="F464" s="104">
        <v>1</v>
      </c>
      <c r="G464" s="104"/>
      <c r="H464" s="110">
        <v>9000000</v>
      </c>
      <c r="I464" s="110">
        <v>9000000</v>
      </c>
      <c r="J464" s="110">
        <v>9000000</v>
      </c>
      <c r="K464" s="104">
        <v>1</v>
      </c>
      <c r="L464" s="104">
        <v>100</v>
      </c>
      <c r="M464" s="106">
        <f>+J464/H464*100</f>
        <v>100</v>
      </c>
      <c r="N464" s="124">
        <f>+L464*H464</f>
        <v>900000000</v>
      </c>
      <c r="O464" s="82" t="s">
        <v>1099</v>
      </c>
    </row>
    <row r="465" spans="1:15" s="124" customFormat="1" ht="17" thickTop="1" thickBot="1">
      <c r="A465" s="104">
        <v>51</v>
      </c>
      <c r="B465" s="104">
        <v>6096936</v>
      </c>
      <c r="C465" s="104" t="s">
        <v>1218</v>
      </c>
      <c r="D465" s="130">
        <v>44205716052220</v>
      </c>
      <c r="E465" s="104" t="s">
        <v>1219</v>
      </c>
      <c r="F465" s="104">
        <v>1</v>
      </c>
      <c r="G465" s="104"/>
      <c r="H465" s="110">
        <v>35000000</v>
      </c>
      <c r="I465" s="110">
        <v>32390662</v>
      </c>
      <c r="J465" s="110">
        <v>32390662</v>
      </c>
      <c r="K465" s="104">
        <v>1</v>
      </c>
      <c r="L465" s="104">
        <v>100</v>
      </c>
      <c r="M465" s="106">
        <f>+J465/H465*100</f>
        <v>92.54474857142857</v>
      </c>
      <c r="N465" s="124">
        <f>+L465*H465</f>
        <v>3500000000</v>
      </c>
      <c r="O465" s="82" t="s">
        <v>1099</v>
      </c>
    </row>
    <row r="466" spans="1:15" s="124" customFormat="1" ht="17" thickTop="1" thickBot="1">
      <c r="A466" s="114"/>
      <c r="B466" s="114"/>
      <c r="C466" s="114"/>
      <c r="D466" s="133"/>
      <c r="E466" s="114" t="s">
        <v>916</v>
      </c>
      <c r="F466" s="114">
        <f>SUM(F462:F465)</f>
        <v>4</v>
      </c>
      <c r="G466" s="114"/>
      <c r="H466" s="122">
        <f>SUM(H462:H465)</f>
        <v>194000000</v>
      </c>
      <c r="I466" s="122">
        <f>SUM(I462:I465)</f>
        <v>189555386</v>
      </c>
      <c r="J466" s="122">
        <f>SUM(J462:J465)</f>
        <v>189555386</v>
      </c>
      <c r="K466" s="122">
        <f>SUM(K462:K465)</f>
        <v>4</v>
      </c>
      <c r="L466" s="108">
        <f>+N466/H466</f>
        <v>100</v>
      </c>
      <c r="M466" s="108">
        <f>+J466/H466*100</f>
        <v>97.708961855670111</v>
      </c>
      <c r="N466" s="131">
        <f>SUM(N462:N465)</f>
        <v>19400000000</v>
      </c>
      <c r="O466" s="82" t="s">
        <v>1099</v>
      </c>
    </row>
    <row r="467" spans="1:15" s="124" customFormat="1" ht="17" thickTop="1" thickBot="1">
      <c r="A467" s="102" t="s">
        <v>1220</v>
      </c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O467" s="82" t="s">
        <v>1099</v>
      </c>
    </row>
    <row r="468" spans="1:15" s="124" customFormat="1" ht="17" thickTop="1" thickBot="1">
      <c r="A468" s="104">
        <v>52</v>
      </c>
      <c r="B468" s="104">
        <v>6656445</v>
      </c>
      <c r="C468" s="104" t="s">
        <v>1221</v>
      </c>
      <c r="D468" s="130">
        <v>44224516052021</v>
      </c>
      <c r="E468" s="104" t="s">
        <v>1222</v>
      </c>
      <c r="F468" s="104">
        <v>1</v>
      </c>
      <c r="G468" s="104"/>
      <c r="H468" s="110">
        <v>6000000</v>
      </c>
      <c r="I468" s="110">
        <v>6000000</v>
      </c>
      <c r="J468" s="110">
        <v>6000000</v>
      </c>
      <c r="K468" s="104">
        <v>1</v>
      </c>
      <c r="L468" s="104">
        <v>100</v>
      </c>
      <c r="M468" s="106">
        <f>+J468/H468*100</f>
        <v>100</v>
      </c>
      <c r="N468" s="124">
        <f>+L468*H468</f>
        <v>600000000</v>
      </c>
      <c r="O468" s="82" t="s">
        <v>1099</v>
      </c>
    </row>
    <row r="469" spans="1:15" s="124" customFormat="1" ht="17" thickTop="1" thickBot="1">
      <c r="A469" s="104">
        <v>53</v>
      </c>
      <c r="B469" s="104">
        <v>6353213</v>
      </c>
      <c r="C469" s="104" t="s">
        <v>1223</v>
      </c>
      <c r="D469" s="130">
        <v>44224516052202</v>
      </c>
      <c r="E469" s="104" t="s">
        <v>1224</v>
      </c>
      <c r="F469" s="104">
        <v>1</v>
      </c>
      <c r="G469" s="104"/>
      <c r="H469" s="110">
        <v>20000000</v>
      </c>
      <c r="I469" s="110">
        <v>19998225</v>
      </c>
      <c r="J469" s="110">
        <v>19998225</v>
      </c>
      <c r="K469" s="104">
        <v>1</v>
      </c>
      <c r="L469" s="104">
        <v>100</v>
      </c>
      <c r="M469" s="106">
        <f>+J469/H469*100</f>
        <v>99.991124999999997</v>
      </c>
      <c r="N469" s="124">
        <f>+L469*H469</f>
        <v>2000000000</v>
      </c>
      <c r="O469" s="82" t="s">
        <v>1099</v>
      </c>
    </row>
    <row r="470" spans="1:15" s="124" customFormat="1" ht="17" thickTop="1" thickBot="1">
      <c r="A470" s="104">
        <v>54</v>
      </c>
      <c r="B470" s="104">
        <v>6353210</v>
      </c>
      <c r="C470" s="104" t="s">
        <v>1225</v>
      </c>
      <c r="D470" s="130">
        <v>44224516052240</v>
      </c>
      <c r="E470" s="104" t="s">
        <v>1226</v>
      </c>
      <c r="F470" s="104">
        <v>1</v>
      </c>
      <c r="G470" s="104"/>
      <c r="H470" s="110">
        <v>15000000</v>
      </c>
      <c r="I470" s="110">
        <v>14447138</v>
      </c>
      <c r="J470" s="110">
        <v>14447138</v>
      </c>
      <c r="K470" s="104">
        <v>1</v>
      </c>
      <c r="L470" s="104">
        <v>100</v>
      </c>
      <c r="M470" s="106">
        <f>+J470/H470*100</f>
        <v>96.314253333333326</v>
      </c>
      <c r="N470" s="124">
        <f>+L470*H470</f>
        <v>1500000000</v>
      </c>
      <c r="O470" s="82" t="s">
        <v>1099</v>
      </c>
    </row>
    <row r="471" spans="1:15" s="124" customFormat="1" ht="17" thickTop="1" thickBot="1">
      <c r="A471" s="104">
        <v>55</v>
      </c>
      <c r="B471" s="104">
        <v>6739118</v>
      </c>
      <c r="C471" s="104" t="s">
        <v>1227</v>
      </c>
      <c r="D471" s="130">
        <v>44941100002250</v>
      </c>
      <c r="E471" s="104" t="s">
        <v>1228</v>
      </c>
      <c r="F471" s="104">
        <v>1</v>
      </c>
      <c r="G471" s="104"/>
      <c r="H471" s="110">
        <v>100000000</v>
      </c>
      <c r="I471" s="110">
        <v>99995895</v>
      </c>
      <c r="J471" s="110">
        <v>73003419</v>
      </c>
      <c r="K471" s="104">
        <v>1</v>
      </c>
      <c r="L471" s="104">
        <v>100</v>
      </c>
      <c r="M471" s="106">
        <f>+J471/H471*100</f>
        <v>73.003419000000008</v>
      </c>
      <c r="N471" s="124">
        <f>+L471*H471</f>
        <v>10000000000</v>
      </c>
      <c r="O471" s="82" t="s">
        <v>1099</v>
      </c>
    </row>
    <row r="472" spans="1:15" s="124" customFormat="1" ht="17" thickTop="1" thickBot="1">
      <c r="A472" s="114"/>
      <c r="B472" s="114"/>
      <c r="C472" s="114"/>
      <c r="D472" s="133"/>
      <c r="E472" s="114" t="s">
        <v>920</v>
      </c>
      <c r="F472" s="114">
        <f>SUM(F468:F471)</f>
        <v>4</v>
      </c>
      <c r="G472" s="114"/>
      <c r="H472" s="122">
        <f>SUM(H468:H471)</f>
        <v>141000000</v>
      </c>
      <c r="I472" s="122">
        <f>SUM(I468:I471)</f>
        <v>140441258</v>
      </c>
      <c r="J472" s="122">
        <f>SUM(J468:J471)</f>
        <v>113448782</v>
      </c>
      <c r="K472" s="114">
        <f>SUM(K468:K470)</f>
        <v>3</v>
      </c>
      <c r="L472" s="108">
        <f>+N472/H472</f>
        <v>100</v>
      </c>
      <c r="M472" s="108">
        <f>+J472/H472*100</f>
        <v>80.460129078014191</v>
      </c>
      <c r="N472" s="126">
        <f>SUM(N468:N471)</f>
        <v>14100000000</v>
      </c>
      <c r="O472" s="82" t="s">
        <v>1099</v>
      </c>
    </row>
    <row r="473" spans="1:15" s="124" customFormat="1" ht="17" thickTop="1" thickBot="1">
      <c r="A473" s="102" t="s">
        <v>1229</v>
      </c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O473" s="82" t="s">
        <v>1099</v>
      </c>
    </row>
    <row r="474" spans="1:15" s="124" customFormat="1" ht="17" thickTop="1" thickBot="1">
      <c r="A474" s="104">
        <v>56</v>
      </c>
      <c r="B474" s="104">
        <v>6648407</v>
      </c>
      <c r="C474" s="104" t="s">
        <v>1230</v>
      </c>
      <c r="D474" s="130">
        <v>44254516052222</v>
      </c>
      <c r="E474" s="104" t="s">
        <v>1231</v>
      </c>
      <c r="F474" s="104">
        <v>2</v>
      </c>
      <c r="G474" s="104"/>
      <c r="H474" s="110">
        <v>18000000</v>
      </c>
      <c r="I474" s="110">
        <v>17548067</v>
      </c>
      <c r="J474" s="110">
        <v>17548067</v>
      </c>
      <c r="K474" s="104">
        <v>2</v>
      </c>
      <c r="L474" s="104">
        <v>100</v>
      </c>
      <c r="M474" s="106">
        <f>+J474/H474*100</f>
        <v>97.489261111111119</v>
      </c>
      <c r="N474" s="124">
        <f>+L474*H474</f>
        <v>1800000000</v>
      </c>
      <c r="O474" s="82" t="s">
        <v>1099</v>
      </c>
    </row>
    <row r="475" spans="1:15" s="124" customFormat="1" ht="17" thickTop="1" thickBot="1">
      <c r="A475" s="104">
        <v>57</v>
      </c>
      <c r="B475" s="104">
        <v>5715031</v>
      </c>
      <c r="C475" s="104" t="s">
        <v>1232</v>
      </c>
      <c r="D475" s="130">
        <v>44254516052243</v>
      </c>
      <c r="E475" s="104" t="s">
        <v>1233</v>
      </c>
      <c r="F475" s="104">
        <v>1</v>
      </c>
      <c r="G475" s="104"/>
      <c r="H475" s="110">
        <v>7500000</v>
      </c>
      <c r="I475" s="110">
        <v>6868015</v>
      </c>
      <c r="J475" s="110">
        <v>6868015</v>
      </c>
      <c r="K475" s="104">
        <v>1</v>
      </c>
      <c r="L475" s="104">
        <v>15</v>
      </c>
      <c r="M475" s="106">
        <f t="shared" ref="M475:M500" si="32">+J475/H475*100</f>
        <v>91.57353333333333</v>
      </c>
      <c r="N475" s="124">
        <f t="shared" ref="N475:N500" si="33">+L475*H475</f>
        <v>112500000</v>
      </c>
      <c r="O475" s="82" t="s">
        <v>1099</v>
      </c>
    </row>
    <row r="476" spans="1:15" s="124" customFormat="1" ht="17" thickTop="1" thickBot="1">
      <c r="A476" s="104">
        <v>58</v>
      </c>
      <c r="B476" s="104">
        <v>6375888</v>
      </c>
      <c r="C476" s="104" t="s">
        <v>1234</v>
      </c>
      <c r="D476" s="130">
        <v>44254516052248</v>
      </c>
      <c r="E476" s="104" t="s">
        <v>1235</v>
      </c>
      <c r="F476" s="104">
        <v>1</v>
      </c>
      <c r="G476" s="104"/>
      <c r="H476" s="110">
        <v>3250000</v>
      </c>
      <c r="I476" s="110">
        <v>3250000</v>
      </c>
      <c r="J476" s="110">
        <v>3250000</v>
      </c>
      <c r="K476" s="104">
        <v>1</v>
      </c>
      <c r="L476" s="104">
        <v>100</v>
      </c>
      <c r="M476" s="106">
        <f t="shared" si="32"/>
        <v>100</v>
      </c>
      <c r="N476" s="124">
        <f t="shared" si="33"/>
        <v>325000000</v>
      </c>
      <c r="O476" s="82" t="s">
        <v>1099</v>
      </c>
    </row>
    <row r="477" spans="1:15" s="124" customFormat="1" ht="17" thickTop="1" thickBot="1">
      <c r="A477" s="104">
        <v>59</v>
      </c>
      <c r="B477" s="104">
        <v>7122601</v>
      </c>
      <c r="C477" s="104" t="s">
        <v>1236</v>
      </c>
      <c r="D477" s="130">
        <v>44254516052270</v>
      </c>
      <c r="E477" s="104" t="s">
        <v>1237</v>
      </c>
      <c r="F477" s="104">
        <v>1</v>
      </c>
      <c r="G477" s="104"/>
      <c r="H477" s="110">
        <v>2000000</v>
      </c>
      <c r="I477" s="110">
        <v>2000000</v>
      </c>
      <c r="J477" s="110">
        <v>2000000</v>
      </c>
      <c r="K477" s="104">
        <v>1</v>
      </c>
      <c r="L477" s="104">
        <v>100</v>
      </c>
      <c r="M477" s="106">
        <f t="shared" si="32"/>
        <v>100</v>
      </c>
      <c r="N477" s="124">
        <f t="shared" si="33"/>
        <v>200000000</v>
      </c>
      <c r="O477" s="82" t="s">
        <v>1099</v>
      </c>
    </row>
    <row r="478" spans="1:15" s="124" customFormat="1" ht="17" thickTop="1" thickBot="1">
      <c r="A478" s="104">
        <v>60</v>
      </c>
      <c r="B478" s="104">
        <v>6791586</v>
      </c>
      <c r="C478" s="104" t="s">
        <v>1238</v>
      </c>
      <c r="D478" s="130" t="s">
        <v>1239</v>
      </c>
      <c r="E478" s="104" t="s">
        <v>1240</v>
      </c>
      <c r="F478" s="104">
        <v>1</v>
      </c>
      <c r="G478" s="104"/>
      <c r="H478" s="110">
        <v>1800000</v>
      </c>
      <c r="I478" s="110">
        <v>1799983</v>
      </c>
      <c r="J478" s="110">
        <v>1799983</v>
      </c>
      <c r="K478" s="104">
        <v>60</v>
      </c>
      <c r="L478" s="104">
        <v>100</v>
      </c>
      <c r="M478" s="106">
        <f t="shared" si="32"/>
        <v>99.999055555555557</v>
      </c>
      <c r="N478" s="124">
        <f t="shared" si="33"/>
        <v>180000000</v>
      </c>
      <c r="O478" s="82" t="s">
        <v>1099</v>
      </c>
    </row>
    <row r="479" spans="1:15" s="124" customFormat="1" ht="17" thickTop="1" thickBot="1">
      <c r="A479" s="104">
        <v>61</v>
      </c>
      <c r="B479" s="104">
        <v>6791588</v>
      </c>
      <c r="C479" s="104" t="s">
        <v>1241</v>
      </c>
      <c r="D479" s="130" t="s">
        <v>1242</v>
      </c>
      <c r="E479" s="104" t="s">
        <v>1243</v>
      </c>
      <c r="F479" s="104">
        <v>1</v>
      </c>
      <c r="G479" s="104"/>
      <c r="H479" s="110">
        <v>4000000</v>
      </c>
      <c r="I479" s="110">
        <v>4000000</v>
      </c>
      <c r="J479" s="110">
        <v>4000000</v>
      </c>
      <c r="K479" s="104">
        <v>1</v>
      </c>
      <c r="L479" s="104">
        <v>100</v>
      </c>
      <c r="M479" s="106">
        <f t="shared" si="32"/>
        <v>100</v>
      </c>
      <c r="N479" s="124">
        <f t="shared" si="33"/>
        <v>400000000</v>
      </c>
      <c r="O479" s="82" t="s">
        <v>1099</v>
      </c>
    </row>
    <row r="480" spans="1:15" s="124" customFormat="1" ht="17" thickTop="1" thickBot="1">
      <c r="A480" s="104">
        <v>62</v>
      </c>
      <c r="B480" s="104">
        <v>6739210</v>
      </c>
      <c r="C480" s="104" t="s">
        <v>1244</v>
      </c>
      <c r="D480" s="130">
        <v>442554161622706</v>
      </c>
      <c r="E480" s="104" t="s">
        <v>1245</v>
      </c>
      <c r="F480" s="104">
        <v>1</v>
      </c>
      <c r="G480" s="104"/>
      <c r="H480" s="110">
        <v>1800000</v>
      </c>
      <c r="I480" s="110">
        <v>1800000</v>
      </c>
      <c r="J480" s="110">
        <v>1800000</v>
      </c>
      <c r="K480" s="104">
        <v>1</v>
      </c>
      <c r="L480" s="104">
        <v>100</v>
      </c>
      <c r="M480" s="106">
        <f t="shared" si="32"/>
        <v>100</v>
      </c>
      <c r="N480" s="124">
        <f t="shared" si="33"/>
        <v>180000000</v>
      </c>
      <c r="O480" s="82" t="s">
        <v>1099</v>
      </c>
    </row>
    <row r="481" spans="1:15" s="124" customFormat="1" ht="17" thickTop="1" thickBot="1">
      <c r="A481" s="104">
        <v>63</v>
      </c>
      <c r="B481" s="104">
        <v>6597917</v>
      </c>
      <c r="C481" s="104" t="s">
        <v>1246</v>
      </c>
      <c r="D481" s="130">
        <v>442554162022600</v>
      </c>
      <c r="E481" s="104" t="s">
        <v>1247</v>
      </c>
      <c r="F481" s="104">
        <v>1</v>
      </c>
      <c r="G481" s="104"/>
      <c r="H481" s="110">
        <v>1800000</v>
      </c>
      <c r="I481" s="110">
        <v>1800000</v>
      </c>
      <c r="J481" s="110">
        <v>1800000</v>
      </c>
      <c r="K481" s="104">
        <v>1</v>
      </c>
      <c r="L481" s="104">
        <v>100</v>
      </c>
      <c r="M481" s="106">
        <f t="shared" si="32"/>
        <v>100</v>
      </c>
      <c r="N481" s="124">
        <f t="shared" si="33"/>
        <v>180000000</v>
      </c>
      <c r="O481" s="82" t="s">
        <v>1099</v>
      </c>
    </row>
    <row r="482" spans="1:15" s="124" customFormat="1" ht="17" thickTop="1" thickBot="1">
      <c r="A482" s="104">
        <v>64</v>
      </c>
      <c r="B482" s="104">
        <v>6863254</v>
      </c>
      <c r="C482" s="104" t="s">
        <v>1248</v>
      </c>
      <c r="D482" s="130">
        <v>442554162022703</v>
      </c>
      <c r="E482" s="104" t="s">
        <v>1249</v>
      </c>
      <c r="F482" s="104">
        <v>1</v>
      </c>
      <c r="G482" s="104"/>
      <c r="H482" s="110">
        <v>1800000</v>
      </c>
      <c r="I482" s="110">
        <v>1800000</v>
      </c>
      <c r="J482" s="110">
        <v>1800000</v>
      </c>
      <c r="K482" s="104">
        <v>1</v>
      </c>
      <c r="L482" s="104">
        <v>100</v>
      </c>
      <c r="M482" s="106">
        <f t="shared" si="32"/>
        <v>100</v>
      </c>
      <c r="N482" s="124">
        <f t="shared" si="33"/>
        <v>180000000</v>
      </c>
      <c r="O482" s="82" t="s">
        <v>1099</v>
      </c>
    </row>
    <row r="483" spans="1:15" s="124" customFormat="1" ht="17" thickTop="1" thickBot="1">
      <c r="A483" s="104">
        <v>65</v>
      </c>
      <c r="B483" s="104">
        <v>7097526</v>
      </c>
      <c r="C483" s="104" t="s">
        <v>1250</v>
      </c>
      <c r="D483" s="130">
        <v>442554162022704</v>
      </c>
      <c r="E483" s="104" t="s">
        <v>1251</v>
      </c>
      <c r="F483" s="104">
        <v>1</v>
      </c>
      <c r="G483" s="104"/>
      <c r="H483" s="110">
        <v>1800000</v>
      </c>
      <c r="I483" s="110">
        <v>1800000</v>
      </c>
      <c r="J483" s="110">
        <v>1800000</v>
      </c>
      <c r="K483" s="104">
        <v>1</v>
      </c>
      <c r="L483" s="104">
        <v>100</v>
      </c>
      <c r="M483" s="106">
        <f t="shared" si="32"/>
        <v>100</v>
      </c>
      <c r="N483" s="124">
        <f t="shared" si="33"/>
        <v>180000000</v>
      </c>
      <c r="O483" s="82" t="s">
        <v>1099</v>
      </c>
    </row>
    <row r="484" spans="1:15" s="124" customFormat="1" ht="17" thickTop="1" thickBot="1">
      <c r="A484" s="104">
        <v>66</v>
      </c>
      <c r="B484" s="104">
        <v>6863251</v>
      </c>
      <c r="C484" s="104" t="s">
        <v>1252</v>
      </c>
      <c r="D484" s="130">
        <v>442554162022763</v>
      </c>
      <c r="E484" s="104" t="s">
        <v>1253</v>
      </c>
      <c r="F484" s="104">
        <v>1</v>
      </c>
      <c r="G484" s="104"/>
      <c r="H484" s="110">
        <v>2000000</v>
      </c>
      <c r="I484" s="110">
        <v>2000000</v>
      </c>
      <c r="J484" s="110">
        <v>2000000</v>
      </c>
      <c r="K484" s="104">
        <v>1</v>
      </c>
      <c r="L484" s="104">
        <v>100</v>
      </c>
      <c r="M484" s="106">
        <f t="shared" si="32"/>
        <v>100</v>
      </c>
      <c r="N484" s="124">
        <f t="shared" si="33"/>
        <v>200000000</v>
      </c>
      <c r="O484" s="82" t="s">
        <v>1099</v>
      </c>
    </row>
    <row r="485" spans="1:15" s="124" customFormat="1" ht="17" thickTop="1" thickBot="1">
      <c r="A485" s="104">
        <v>67</v>
      </c>
      <c r="B485" s="104">
        <v>6375886</v>
      </c>
      <c r="C485" s="104" t="s">
        <v>1254</v>
      </c>
      <c r="D485" s="130">
        <v>442555164422701</v>
      </c>
      <c r="E485" s="104" t="s">
        <v>1255</v>
      </c>
      <c r="F485" s="104">
        <v>1</v>
      </c>
      <c r="G485" s="104"/>
      <c r="H485" s="110">
        <v>1800000</v>
      </c>
      <c r="I485" s="110">
        <v>1799983</v>
      </c>
      <c r="J485" s="110">
        <v>1799983</v>
      </c>
      <c r="K485" s="104">
        <v>1</v>
      </c>
      <c r="L485" s="104">
        <v>100</v>
      </c>
      <c r="M485" s="106">
        <f t="shared" si="32"/>
        <v>99.999055555555557</v>
      </c>
      <c r="N485" s="124">
        <f t="shared" si="33"/>
        <v>180000000</v>
      </c>
      <c r="O485" s="82" t="s">
        <v>1099</v>
      </c>
    </row>
    <row r="486" spans="1:15" s="124" customFormat="1" ht="17" thickTop="1" thickBot="1">
      <c r="A486" s="104">
        <v>68</v>
      </c>
      <c r="B486" s="104">
        <v>6375892</v>
      </c>
      <c r="C486" s="104" t="s">
        <v>1256</v>
      </c>
      <c r="D486" s="130">
        <v>442555164422761</v>
      </c>
      <c r="E486" s="104" t="s">
        <v>1257</v>
      </c>
      <c r="F486" s="104">
        <v>1</v>
      </c>
      <c r="G486" s="104"/>
      <c r="H486" s="110">
        <v>2000000</v>
      </c>
      <c r="I486" s="110">
        <v>2000000</v>
      </c>
      <c r="J486" s="110">
        <v>2000000</v>
      </c>
      <c r="K486" s="104">
        <v>1</v>
      </c>
      <c r="L486" s="104">
        <v>100</v>
      </c>
      <c r="M486" s="106">
        <f t="shared" si="32"/>
        <v>100</v>
      </c>
      <c r="N486" s="124">
        <f t="shared" si="33"/>
        <v>200000000</v>
      </c>
      <c r="O486" s="82" t="s">
        <v>1099</v>
      </c>
    </row>
    <row r="487" spans="1:15" s="124" customFormat="1" ht="17" thickTop="1" thickBot="1">
      <c r="A487" s="104">
        <v>69</v>
      </c>
      <c r="B487" s="104">
        <v>6739137</v>
      </c>
      <c r="C487" s="104" t="s">
        <v>1258</v>
      </c>
      <c r="D487" s="130">
        <v>44255616162270</v>
      </c>
      <c r="E487" s="104" t="s">
        <v>1259</v>
      </c>
      <c r="F487" s="104">
        <v>1</v>
      </c>
      <c r="G487" s="104"/>
      <c r="H487" s="110">
        <v>1800000</v>
      </c>
      <c r="I487" s="110">
        <v>1800000</v>
      </c>
      <c r="J487" s="110">
        <v>1800000</v>
      </c>
      <c r="K487" s="104">
        <v>60</v>
      </c>
      <c r="L487" s="104">
        <v>100</v>
      </c>
      <c r="M487" s="106">
        <f t="shared" si="32"/>
        <v>100</v>
      </c>
      <c r="N487" s="124">
        <f t="shared" si="33"/>
        <v>180000000</v>
      </c>
      <c r="O487" s="82" t="s">
        <v>1099</v>
      </c>
    </row>
    <row r="488" spans="1:15" s="124" customFormat="1" ht="17" thickTop="1" thickBot="1">
      <c r="A488" s="104">
        <v>70</v>
      </c>
      <c r="B488" s="104">
        <v>6562839</v>
      </c>
      <c r="C488" s="104" t="s">
        <v>1260</v>
      </c>
      <c r="D488" s="130">
        <v>442556161622701</v>
      </c>
      <c r="E488" s="104" t="s">
        <v>1261</v>
      </c>
      <c r="F488" s="104">
        <v>1</v>
      </c>
      <c r="G488" s="104"/>
      <c r="H488" s="110">
        <v>1800000</v>
      </c>
      <c r="I488" s="110">
        <v>1800000</v>
      </c>
      <c r="J488" s="110">
        <v>1800000</v>
      </c>
      <c r="K488" s="104">
        <v>1</v>
      </c>
      <c r="L488" s="104">
        <v>100</v>
      </c>
      <c r="M488" s="106">
        <f t="shared" si="32"/>
        <v>100</v>
      </c>
      <c r="N488" s="124">
        <f t="shared" si="33"/>
        <v>180000000</v>
      </c>
      <c r="O488" s="82" t="s">
        <v>1099</v>
      </c>
    </row>
    <row r="489" spans="1:15" s="124" customFormat="1" ht="17" thickTop="1" thickBot="1">
      <c r="A489" s="104">
        <v>71</v>
      </c>
      <c r="B489" s="104">
        <v>6704196</v>
      </c>
      <c r="C489" s="104" t="s">
        <v>1262</v>
      </c>
      <c r="D489" s="130">
        <v>44255616202240</v>
      </c>
      <c r="E489" s="104" t="s">
        <v>1263</v>
      </c>
      <c r="F489" s="104">
        <v>1</v>
      </c>
      <c r="G489" s="104"/>
      <c r="H489" s="110">
        <v>4500000</v>
      </c>
      <c r="I489" s="110">
        <v>4500000</v>
      </c>
      <c r="J489" s="110">
        <v>4500000</v>
      </c>
      <c r="K489" s="104">
        <v>1</v>
      </c>
      <c r="L489" s="104">
        <v>100</v>
      </c>
      <c r="M489" s="106">
        <f t="shared" si="32"/>
        <v>100</v>
      </c>
      <c r="N489" s="124">
        <f t="shared" si="33"/>
        <v>450000000</v>
      </c>
      <c r="O489" s="82" t="s">
        <v>1099</v>
      </c>
    </row>
    <row r="490" spans="1:15" s="124" customFormat="1" ht="17" thickTop="1" thickBot="1">
      <c r="A490" s="104">
        <v>72</v>
      </c>
      <c r="B490" s="104">
        <v>6656469</v>
      </c>
      <c r="C490" s="104" t="s">
        <v>1264</v>
      </c>
      <c r="D490" s="130">
        <v>44255716202276</v>
      </c>
      <c r="E490" s="104" t="s">
        <v>1265</v>
      </c>
      <c r="F490" s="104">
        <v>1</v>
      </c>
      <c r="G490" s="104"/>
      <c r="H490" s="110">
        <v>2000000</v>
      </c>
      <c r="I490" s="110">
        <v>2000000</v>
      </c>
      <c r="J490" s="110">
        <v>2000000</v>
      </c>
      <c r="K490" s="104">
        <v>1</v>
      </c>
      <c r="L490" s="104">
        <v>100</v>
      </c>
      <c r="M490" s="106">
        <f t="shared" si="32"/>
        <v>100</v>
      </c>
      <c r="N490" s="124">
        <f t="shared" si="33"/>
        <v>200000000</v>
      </c>
      <c r="O490" s="82" t="s">
        <v>1099</v>
      </c>
    </row>
    <row r="491" spans="1:15" s="124" customFormat="1" ht="17" thickTop="1" thickBot="1">
      <c r="A491" s="104">
        <v>73</v>
      </c>
      <c r="B491" s="104">
        <v>6656471</v>
      </c>
      <c r="C491" s="104" t="s">
        <v>1266</v>
      </c>
      <c r="D491" s="130">
        <v>44255716202279</v>
      </c>
      <c r="E491" s="104" t="s">
        <v>1267</v>
      </c>
      <c r="F491" s="104">
        <v>1</v>
      </c>
      <c r="G491" s="104"/>
      <c r="H491" s="110">
        <v>4400000</v>
      </c>
      <c r="I491" s="110">
        <v>4400000</v>
      </c>
      <c r="J491" s="110">
        <v>4400000</v>
      </c>
      <c r="K491" s="104">
        <v>1</v>
      </c>
      <c r="L491" s="104">
        <v>100</v>
      </c>
      <c r="M491" s="106">
        <f t="shared" si="32"/>
        <v>100</v>
      </c>
      <c r="N491" s="124">
        <f t="shared" si="33"/>
        <v>440000000</v>
      </c>
      <c r="O491" s="82" t="s">
        <v>1099</v>
      </c>
    </row>
    <row r="492" spans="1:15" s="124" customFormat="1" ht="17" thickTop="1" thickBot="1">
      <c r="A492" s="104">
        <v>74</v>
      </c>
      <c r="B492" s="104">
        <v>5899553</v>
      </c>
      <c r="C492" s="104" t="s">
        <v>1268</v>
      </c>
      <c r="D492" s="130">
        <v>44256616052222</v>
      </c>
      <c r="E492" s="104" t="s">
        <v>1269</v>
      </c>
      <c r="F492" s="104">
        <v>2</v>
      </c>
      <c r="G492" s="104" t="s">
        <v>1134</v>
      </c>
      <c r="H492" s="110">
        <v>18000000</v>
      </c>
      <c r="I492" s="110">
        <v>17466162</v>
      </c>
      <c r="J492" s="110">
        <v>17466162</v>
      </c>
      <c r="K492" s="104">
        <v>2</v>
      </c>
      <c r="L492" s="104">
        <v>100</v>
      </c>
      <c r="M492" s="106">
        <f t="shared" si="32"/>
        <v>97.034233333333333</v>
      </c>
      <c r="N492" s="124">
        <f t="shared" si="33"/>
        <v>1800000000</v>
      </c>
      <c r="O492" s="82" t="s">
        <v>1099</v>
      </c>
    </row>
    <row r="493" spans="1:15" s="124" customFormat="1" ht="17" thickTop="1" thickBot="1">
      <c r="A493" s="104">
        <v>75</v>
      </c>
      <c r="B493" s="104">
        <v>7122559</v>
      </c>
      <c r="C493" s="104" t="s">
        <v>1270</v>
      </c>
      <c r="D493" s="130" t="s">
        <v>1271</v>
      </c>
      <c r="E493" s="104" t="s">
        <v>1272</v>
      </c>
      <c r="F493" s="104">
        <v>1</v>
      </c>
      <c r="G493" s="104" t="s">
        <v>1134</v>
      </c>
      <c r="H493" s="110">
        <v>131833000</v>
      </c>
      <c r="I493" s="110">
        <v>131799609</v>
      </c>
      <c r="J493" s="110">
        <v>131799609</v>
      </c>
      <c r="K493" s="104">
        <v>1</v>
      </c>
      <c r="L493" s="104">
        <v>100</v>
      </c>
      <c r="M493" s="106">
        <f t="shared" si="32"/>
        <v>99.974671743797074</v>
      </c>
      <c r="N493" s="124">
        <f t="shared" si="33"/>
        <v>13183300000</v>
      </c>
      <c r="O493" s="82" t="s">
        <v>1099</v>
      </c>
    </row>
    <row r="494" spans="1:15" s="124" customFormat="1" ht="17" thickTop="1" thickBot="1">
      <c r="A494" s="104">
        <v>76</v>
      </c>
      <c r="B494" s="104">
        <v>5696681</v>
      </c>
      <c r="C494" s="104" t="s">
        <v>1273</v>
      </c>
      <c r="D494" s="130" t="s">
        <v>1274</v>
      </c>
      <c r="E494" s="104" t="s">
        <v>1275</v>
      </c>
      <c r="F494" s="104">
        <v>2</v>
      </c>
      <c r="G494" s="104" t="s">
        <v>1134</v>
      </c>
      <c r="H494" s="110">
        <v>18000000</v>
      </c>
      <c r="I494" s="110">
        <v>17583660</v>
      </c>
      <c r="J494" s="110">
        <v>17583660</v>
      </c>
      <c r="K494" s="104">
        <v>2</v>
      </c>
      <c r="L494" s="104">
        <v>100</v>
      </c>
      <c r="M494" s="106">
        <f t="shared" si="32"/>
        <v>97.686999999999998</v>
      </c>
      <c r="N494" s="124">
        <f t="shared" si="33"/>
        <v>1800000000</v>
      </c>
      <c r="O494" s="82" t="s">
        <v>1099</v>
      </c>
    </row>
    <row r="495" spans="1:15" s="124" customFormat="1" ht="17" thickTop="1" thickBot="1">
      <c r="A495" s="104">
        <v>77</v>
      </c>
      <c r="B495" s="104">
        <v>6763001</v>
      </c>
      <c r="C495" s="104" t="s">
        <v>1276</v>
      </c>
      <c r="D495" s="130" t="s">
        <v>1277</v>
      </c>
      <c r="E495" s="104" t="s">
        <v>1278</v>
      </c>
      <c r="F495" s="104">
        <v>2</v>
      </c>
      <c r="G495" s="104" t="s">
        <v>1134</v>
      </c>
      <c r="H495" s="110">
        <v>18000000</v>
      </c>
      <c r="I495" s="110">
        <v>16911088</v>
      </c>
      <c r="J495" s="110">
        <v>16911088</v>
      </c>
      <c r="K495" s="104">
        <v>2</v>
      </c>
      <c r="L495" s="104">
        <v>100</v>
      </c>
      <c r="M495" s="106">
        <f t="shared" si="32"/>
        <v>93.950488888888884</v>
      </c>
      <c r="N495" s="124">
        <f t="shared" si="33"/>
        <v>1800000000</v>
      </c>
      <c r="O495" s="82" t="s">
        <v>1099</v>
      </c>
    </row>
    <row r="496" spans="1:15" s="124" customFormat="1" ht="17" thickTop="1" thickBot="1">
      <c r="A496" s="104">
        <v>78</v>
      </c>
      <c r="B496" s="104">
        <v>5715188</v>
      </c>
      <c r="C496" s="104" t="s">
        <v>1279</v>
      </c>
      <c r="D496" s="130" t="s">
        <v>1280</v>
      </c>
      <c r="E496" s="104" t="s">
        <v>1281</v>
      </c>
      <c r="F496" s="104">
        <v>2</v>
      </c>
      <c r="G496" s="104" t="s">
        <v>1134</v>
      </c>
      <c r="H496" s="110">
        <v>18000000</v>
      </c>
      <c r="I496" s="110">
        <v>16952205</v>
      </c>
      <c r="J496" s="110">
        <v>16952205</v>
      </c>
      <c r="K496" s="104">
        <v>2</v>
      </c>
      <c r="L496" s="104">
        <v>100</v>
      </c>
      <c r="M496" s="106">
        <f t="shared" si="32"/>
        <v>94.178916666666666</v>
      </c>
      <c r="N496" s="124">
        <f t="shared" si="33"/>
        <v>1800000000</v>
      </c>
      <c r="O496" s="82" t="s">
        <v>1099</v>
      </c>
    </row>
    <row r="497" spans="1:15" s="124" customFormat="1" ht="17" thickTop="1" thickBot="1">
      <c r="A497" s="104">
        <v>79</v>
      </c>
      <c r="B497" s="104">
        <v>6899551</v>
      </c>
      <c r="C497" s="104" t="s">
        <v>1282</v>
      </c>
      <c r="D497" s="130">
        <v>44256616052270</v>
      </c>
      <c r="E497" s="104" t="s">
        <v>1283</v>
      </c>
      <c r="F497" s="104">
        <v>60</v>
      </c>
      <c r="G497" s="104" t="s">
        <v>1134</v>
      </c>
      <c r="H497" s="110">
        <v>2000000</v>
      </c>
      <c r="I497" s="110">
        <v>2000000</v>
      </c>
      <c r="J497" s="110">
        <v>2000000</v>
      </c>
      <c r="K497" s="104">
        <v>60</v>
      </c>
      <c r="L497" s="104">
        <v>100</v>
      </c>
      <c r="M497" s="106">
        <f t="shared" si="32"/>
        <v>100</v>
      </c>
      <c r="N497" s="124">
        <f t="shared" si="33"/>
        <v>200000000</v>
      </c>
      <c r="O497" s="82" t="s">
        <v>1099</v>
      </c>
    </row>
    <row r="498" spans="1:15" s="124" customFormat="1" ht="17" thickTop="1" thickBot="1">
      <c r="A498" s="104">
        <v>80</v>
      </c>
      <c r="B498" s="104">
        <v>5696676</v>
      </c>
      <c r="C498" s="104" t="s">
        <v>1284</v>
      </c>
      <c r="D498" s="130" t="s">
        <v>1285</v>
      </c>
      <c r="E498" s="104" t="s">
        <v>1286</v>
      </c>
      <c r="F498" s="104">
        <v>60</v>
      </c>
      <c r="G498" s="104" t="s">
        <v>1134</v>
      </c>
      <c r="H498" s="110">
        <v>2000000</v>
      </c>
      <c r="I498" s="110">
        <v>2000000</v>
      </c>
      <c r="J498" s="110">
        <v>2000000</v>
      </c>
      <c r="K498" s="104">
        <v>60</v>
      </c>
      <c r="L498" s="104">
        <v>100</v>
      </c>
      <c r="M498" s="106">
        <f t="shared" si="32"/>
        <v>100</v>
      </c>
      <c r="N498" s="124">
        <f t="shared" si="33"/>
        <v>200000000</v>
      </c>
      <c r="O498" s="82" t="s">
        <v>1099</v>
      </c>
    </row>
    <row r="499" spans="1:15" s="124" customFormat="1" ht="17" thickTop="1" thickBot="1">
      <c r="A499" s="104">
        <v>81</v>
      </c>
      <c r="B499" s="104">
        <v>6375890</v>
      </c>
      <c r="C499" s="104" t="s">
        <v>1287</v>
      </c>
      <c r="D499" s="130" t="s">
        <v>1288</v>
      </c>
      <c r="E499" s="104" t="s">
        <v>1289</v>
      </c>
      <c r="F499" s="104">
        <v>61</v>
      </c>
      <c r="G499" s="104" t="s">
        <v>1134</v>
      </c>
      <c r="H499" s="110">
        <v>2000000</v>
      </c>
      <c r="I499" s="110">
        <v>1999966</v>
      </c>
      <c r="J499" s="110">
        <v>1999966</v>
      </c>
      <c r="K499" s="104">
        <v>60</v>
      </c>
      <c r="L499" s="104">
        <v>100</v>
      </c>
      <c r="M499" s="106">
        <f t="shared" si="32"/>
        <v>99.9983</v>
      </c>
      <c r="N499" s="124">
        <f t="shared" si="33"/>
        <v>200000000</v>
      </c>
      <c r="O499" s="82" t="s">
        <v>1099</v>
      </c>
    </row>
    <row r="500" spans="1:15" s="124" customFormat="1" ht="17" thickTop="1" thickBot="1">
      <c r="A500" s="104">
        <v>82</v>
      </c>
      <c r="B500" s="104">
        <v>5715186</v>
      </c>
      <c r="C500" s="104" t="s">
        <v>1290</v>
      </c>
      <c r="D500" s="130" t="s">
        <v>1291</v>
      </c>
      <c r="E500" s="104" t="s">
        <v>1292</v>
      </c>
      <c r="F500" s="104">
        <v>60</v>
      </c>
      <c r="G500" s="104" t="s">
        <v>1134</v>
      </c>
      <c r="H500" s="110">
        <v>2000000</v>
      </c>
      <c r="I500" s="110">
        <v>2000000</v>
      </c>
      <c r="J500" s="110">
        <v>2000000</v>
      </c>
      <c r="K500" s="104">
        <v>60</v>
      </c>
      <c r="L500" s="104">
        <v>100</v>
      </c>
      <c r="M500" s="106">
        <f t="shared" si="32"/>
        <v>100</v>
      </c>
      <c r="N500" s="124">
        <f t="shared" si="33"/>
        <v>200000000</v>
      </c>
      <c r="O500" s="82" t="s">
        <v>1099</v>
      </c>
    </row>
    <row r="501" spans="1:15" s="124" customFormat="1" ht="17" thickTop="1" thickBot="1">
      <c r="A501" s="114"/>
      <c r="B501" s="114"/>
      <c r="C501" s="114"/>
      <c r="D501" s="133"/>
      <c r="E501" s="114" t="s">
        <v>1023</v>
      </c>
      <c r="F501" s="114">
        <f>SUM(F474:F500)</f>
        <v>269</v>
      </c>
      <c r="G501" s="114"/>
      <c r="H501" s="122">
        <f>SUM(H474:H500)</f>
        <v>275883000</v>
      </c>
      <c r="I501" s="122">
        <f>SUM(I474:I500)</f>
        <v>271678738</v>
      </c>
      <c r="J501" s="122">
        <f>SUM(J474:J500)</f>
        <v>271678738</v>
      </c>
      <c r="K501" s="114">
        <f>SUM(K474:K500)</f>
        <v>386</v>
      </c>
      <c r="L501" s="108">
        <f>+N501/H501</f>
        <v>97.689237829079715</v>
      </c>
      <c r="M501" s="108">
        <f>+J501/H501*100</f>
        <v>98.476070653139189</v>
      </c>
      <c r="N501" s="126">
        <f>SUM(N474:N500)</f>
        <v>26950800000</v>
      </c>
      <c r="O501" s="82" t="s">
        <v>1099</v>
      </c>
    </row>
    <row r="502" spans="1:15" s="124" customFormat="1" ht="17" thickTop="1" thickBot="1">
      <c r="A502" s="102" t="s">
        <v>1293</v>
      </c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O502" s="82" t="s">
        <v>1099</v>
      </c>
    </row>
    <row r="503" spans="1:15" s="124" customFormat="1" ht="17" thickTop="1" thickBot="1">
      <c r="A503" s="104">
        <v>83</v>
      </c>
      <c r="B503" s="104">
        <v>6826249</v>
      </c>
      <c r="C503" s="104" t="s">
        <v>1294</v>
      </c>
      <c r="D503" s="130">
        <v>44304516052230</v>
      </c>
      <c r="E503" s="104" t="s">
        <v>1295</v>
      </c>
      <c r="F503" s="104">
        <v>1</v>
      </c>
      <c r="G503" s="104"/>
      <c r="H503" s="110">
        <v>4000000</v>
      </c>
      <c r="I503" s="110">
        <v>4000000</v>
      </c>
      <c r="J503" s="110">
        <v>4000000</v>
      </c>
      <c r="K503" s="104">
        <v>1</v>
      </c>
      <c r="L503" s="104">
        <v>100</v>
      </c>
      <c r="M503" s="106">
        <f>+J503/H503*100</f>
        <v>100</v>
      </c>
      <c r="N503" s="124">
        <f>+L503*H503</f>
        <v>400000000</v>
      </c>
      <c r="O503" s="82" t="s">
        <v>1099</v>
      </c>
    </row>
    <row r="504" spans="1:15" s="124" customFormat="1" ht="17" thickTop="1" thickBot="1">
      <c r="A504" s="104">
        <v>84</v>
      </c>
      <c r="B504" s="104">
        <v>6620149</v>
      </c>
      <c r="C504" s="104" t="s">
        <v>1296</v>
      </c>
      <c r="D504" s="130">
        <v>44304516052842</v>
      </c>
      <c r="E504" s="104" t="s">
        <v>1297</v>
      </c>
      <c r="F504" s="104">
        <v>1</v>
      </c>
      <c r="G504" s="104"/>
      <c r="H504" s="110">
        <v>1000000</v>
      </c>
      <c r="I504" s="110">
        <v>1000000</v>
      </c>
      <c r="J504" s="110">
        <v>1000000</v>
      </c>
      <c r="K504" s="104">
        <v>1</v>
      </c>
      <c r="L504" s="104">
        <v>100</v>
      </c>
      <c r="M504" s="106">
        <f t="shared" ref="M504:M511" si="34">+J504/H504*100</f>
        <v>100</v>
      </c>
      <c r="N504" s="124">
        <f t="shared" ref="N504:N510" si="35">+L504*H504</f>
        <v>100000000</v>
      </c>
      <c r="O504" s="82" t="s">
        <v>1099</v>
      </c>
    </row>
    <row r="505" spans="1:15" s="124" customFormat="1" ht="17" thickTop="1" thickBot="1">
      <c r="A505" s="104">
        <v>85</v>
      </c>
      <c r="B505" s="104">
        <v>6620141</v>
      </c>
      <c r="C505" s="104" t="s">
        <v>1298</v>
      </c>
      <c r="D505" s="130" t="s">
        <v>1299</v>
      </c>
      <c r="E505" s="104" t="s">
        <v>1300</v>
      </c>
      <c r="F505" s="104">
        <v>1</v>
      </c>
      <c r="G505" s="104"/>
      <c r="H505" s="110">
        <v>1000000</v>
      </c>
      <c r="I505" s="110">
        <v>1000000</v>
      </c>
      <c r="J505" s="110">
        <v>1000000</v>
      </c>
      <c r="K505" s="104">
        <v>1</v>
      </c>
      <c r="L505" s="104">
        <v>100</v>
      </c>
      <c r="M505" s="106">
        <f t="shared" si="34"/>
        <v>100</v>
      </c>
      <c r="N505" s="124">
        <f t="shared" si="35"/>
        <v>100000000</v>
      </c>
      <c r="O505" s="82" t="s">
        <v>1099</v>
      </c>
    </row>
    <row r="506" spans="1:15" s="124" customFormat="1" ht="17" thickTop="1" thickBot="1">
      <c r="A506" s="104">
        <v>86</v>
      </c>
      <c r="B506" s="104">
        <v>6620143</v>
      </c>
      <c r="C506" s="104" t="s">
        <v>1301</v>
      </c>
      <c r="D506" s="130" t="s">
        <v>1302</v>
      </c>
      <c r="E506" s="104" t="s">
        <v>1303</v>
      </c>
      <c r="F506" s="104">
        <v>1</v>
      </c>
      <c r="G506" s="104"/>
      <c r="H506" s="110">
        <v>1000000</v>
      </c>
      <c r="I506" s="110">
        <v>1000000</v>
      </c>
      <c r="J506" s="110">
        <v>1000000</v>
      </c>
      <c r="K506" s="104">
        <v>1</v>
      </c>
      <c r="L506" s="104">
        <v>100</v>
      </c>
      <c r="M506" s="106">
        <f t="shared" si="34"/>
        <v>100</v>
      </c>
      <c r="N506" s="124">
        <f t="shared" si="35"/>
        <v>100000000</v>
      </c>
      <c r="O506" s="82" t="s">
        <v>1099</v>
      </c>
    </row>
    <row r="507" spans="1:15" s="124" customFormat="1" ht="17" thickTop="1" thickBot="1">
      <c r="A507" s="104">
        <v>87</v>
      </c>
      <c r="B507" s="104">
        <v>6620144</v>
      </c>
      <c r="C507" s="104" t="s">
        <v>1304</v>
      </c>
      <c r="D507" s="130" t="s">
        <v>1305</v>
      </c>
      <c r="E507" s="104" t="s">
        <v>1306</v>
      </c>
      <c r="F507" s="104">
        <v>1</v>
      </c>
      <c r="G507" s="104"/>
      <c r="H507" s="110">
        <v>1000000</v>
      </c>
      <c r="I507" s="110">
        <v>1000000</v>
      </c>
      <c r="J507" s="110">
        <v>1000000</v>
      </c>
      <c r="K507" s="104">
        <v>1</v>
      </c>
      <c r="L507" s="104">
        <v>100</v>
      </c>
      <c r="M507" s="106">
        <f t="shared" si="34"/>
        <v>100</v>
      </c>
      <c r="N507" s="124">
        <f t="shared" si="35"/>
        <v>100000000</v>
      </c>
      <c r="O507" s="82" t="s">
        <v>1099</v>
      </c>
    </row>
    <row r="508" spans="1:15" s="124" customFormat="1" ht="17" thickTop="1" thickBot="1">
      <c r="A508" s="104">
        <v>88</v>
      </c>
      <c r="B508" s="104">
        <v>6620147</v>
      </c>
      <c r="C508" s="104" t="s">
        <v>1307</v>
      </c>
      <c r="D508" s="130" t="s">
        <v>1308</v>
      </c>
      <c r="E508" s="104" t="s">
        <v>1309</v>
      </c>
      <c r="F508" s="104">
        <v>1</v>
      </c>
      <c r="G508" s="104"/>
      <c r="H508" s="110">
        <v>1000000</v>
      </c>
      <c r="I508" s="110">
        <v>1000000</v>
      </c>
      <c r="J508" s="110">
        <v>1000000</v>
      </c>
      <c r="K508" s="104">
        <v>1</v>
      </c>
      <c r="L508" s="104">
        <v>100</v>
      </c>
      <c r="M508" s="106">
        <f t="shared" si="34"/>
        <v>100</v>
      </c>
      <c r="N508" s="124">
        <f t="shared" si="35"/>
        <v>100000000</v>
      </c>
      <c r="O508" s="82" t="s">
        <v>1099</v>
      </c>
    </row>
    <row r="509" spans="1:15" s="124" customFormat="1" ht="17" thickTop="1" thickBot="1">
      <c r="A509" s="104">
        <v>89</v>
      </c>
      <c r="B509" s="104">
        <v>6620146</v>
      </c>
      <c r="C509" s="104" t="s">
        <v>1310</v>
      </c>
      <c r="D509" s="130" t="s">
        <v>1311</v>
      </c>
      <c r="E509" s="104" t="s">
        <v>1312</v>
      </c>
      <c r="F509" s="104">
        <v>1</v>
      </c>
      <c r="G509" s="104"/>
      <c r="H509" s="110">
        <v>1000000</v>
      </c>
      <c r="I509" s="110">
        <v>1000000</v>
      </c>
      <c r="J509" s="110">
        <v>1000000</v>
      </c>
      <c r="K509" s="104">
        <v>1</v>
      </c>
      <c r="L509" s="104">
        <v>100</v>
      </c>
      <c r="M509" s="106">
        <f t="shared" si="34"/>
        <v>100</v>
      </c>
      <c r="N509" s="124">
        <f t="shared" si="35"/>
        <v>100000000</v>
      </c>
      <c r="O509" s="82" t="s">
        <v>1099</v>
      </c>
    </row>
    <row r="510" spans="1:15" s="124" customFormat="1" ht="17" thickTop="1" thickBot="1">
      <c r="A510" s="104">
        <v>90</v>
      </c>
      <c r="B510" s="104">
        <v>6620145</v>
      </c>
      <c r="C510" s="104" t="s">
        <v>1313</v>
      </c>
      <c r="D510" s="130" t="s">
        <v>1314</v>
      </c>
      <c r="E510" s="104" t="s">
        <v>1315</v>
      </c>
      <c r="F510" s="104">
        <v>1</v>
      </c>
      <c r="G510" s="104"/>
      <c r="H510" s="110">
        <v>1000000</v>
      </c>
      <c r="I510" s="110">
        <v>1000000</v>
      </c>
      <c r="J510" s="110">
        <v>1000000</v>
      </c>
      <c r="K510" s="104">
        <v>1</v>
      </c>
      <c r="L510" s="104">
        <v>100</v>
      </c>
      <c r="M510" s="106">
        <f t="shared" si="34"/>
        <v>100</v>
      </c>
      <c r="N510" s="124">
        <f t="shared" si="35"/>
        <v>100000000</v>
      </c>
      <c r="O510" s="82" t="s">
        <v>1099</v>
      </c>
    </row>
    <row r="511" spans="1:15" s="124" customFormat="1" ht="17" thickTop="1" thickBot="1">
      <c r="A511" s="114"/>
      <c r="B511" s="114"/>
      <c r="C511" s="114"/>
      <c r="D511" s="133"/>
      <c r="E511" s="114" t="s">
        <v>1057</v>
      </c>
      <c r="F511" s="114">
        <f>SUM(F503:F510)</f>
        <v>8</v>
      </c>
      <c r="G511" s="114"/>
      <c r="H511" s="122">
        <f>SUM(H503:H510)</f>
        <v>11000000</v>
      </c>
      <c r="I511" s="122">
        <f>SUM(I503:I510)</f>
        <v>11000000</v>
      </c>
      <c r="J511" s="122">
        <f>SUM(J503:J510)</f>
        <v>11000000</v>
      </c>
      <c r="K511" s="114">
        <f>SUM(K503:K510)</f>
        <v>8</v>
      </c>
      <c r="L511" s="108">
        <f>+N511/H511</f>
        <v>100</v>
      </c>
      <c r="M511" s="108">
        <f t="shared" si="34"/>
        <v>100</v>
      </c>
      <c r="N511" s="126">
        <f>SUM(N503:N510)</f>
        <v>1100000000</v>
      </c>
      <c r="O511" s="82" t="s">
        <v>1099</v>
      </c>
    </row>
    <row r="512" spans="1:15" s="124" customFormat="1" ht="17" thickTop="1" thickBot="1">
      <c r="A512" s="102" t="s">
        <v>1316</v>
      </c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O512" s="82" t="s">
        <v>1099</v>
      </c>
    </row>
    <row r="513" spans="1:15" s="124" customFormat="1" ht="17" thickTop="1" thickBot="1">
      <c r="A513" s="104">
        <v>91</v>
      </c>
      <c r="B513" s="104">
        <v>6739833</v>
      </c>
      <c r="C513" s="104" t="s">
        <v>1317</v>
      </c>
      <c r="D513" s="130">
        <v>44324516052220</v>
      </c>
      <c r="E513" s="104" t="s">
        <v>1318</v>
      </c>
      <c r="F513" s="104">
        <v>1</v>
      </c>
      <c r="G513" s="104"/>
      <c r="H513" s="110">
        <v>3000000</v>
      </c>
      <c r="I513" s="110">
        <v>3000000</v>
      </c>
      <c r="J513" s="110">
        <v>3000000</v>
      </c>
      <c r="K513" s="104">
        <v>1</v>
      </c>
      <c r="L513" s="104">
        <v>100</v>
      </c>
      <c r="M513" s="106">
        <f>+J513/H513*100</f>
        <v>100</v>
      </c>
      <c r="N513" s="124">
        <f>+L513*H513</f>
        <v>300000000</v>
      </c>
      <c r="O513" s="82" t="s">
        <v>1099</v>
      </c>
    </row>
    <row r="514" spans="1:15" s="124" customFormat="1" ht="17" thickTop="1" thickBot="1">
      <c r="A514" s="104">
        <v>92</v>
      </c>
      <c r="B514" s="104">
        <v>6739837</v>
      </c>
      <c r="C514" s="104" t="s">
        <v>1319</v>
      </c>
      <c r="D514" s="130">
        <v>44324516052261</v>
      </c>
      <c r="E514" s="104" t="s">
        <v>1320</v>
      </c>
      <c r="F514" s="104">
        <v>1</v>
      </c>
      <c r="G514" s="104"/>
      <c r="H514" s="110">
        <v>2500000</v>
      </c>
      <c r="I514" s="110">
        <v>2500000</v>
      </c>
      <c r="J514" s="110">
        <v>2500000</v>
      </c>
      <c r="K514" s="104">
        <v>1</v>
      </c>
      <c r="L514" s="104">
        <v>100</v>
      </c>
      <c r="M514" s="106">
        <f>+J514/H514*100</f>
        <v>100</v>
      </c>
      <c r="N514" s="124">
        <f>+L514*H514</f>
        <v>250000000</v>
      </c>
      <c r="O514" s="82" t="s">
        <v>1099</v>
      </c>
    </row>
    <row r="515" spans="1:15" s="124" customFormat="1" ht="17" thickTop="1" thickBot="1">
      <c r="A515" s="114"/>
      <c r="B515" s="114"/>
      <c r="C515" s="114"/>
      <c r="D515" s="133"/>
      <c r="E515" s="114" t="s">
        <v>1065</v>
      </c>
      <c r="F515" s="114">
        <f>SUM(F513:F514)</f>
        <v>2</v>
      </c>
      <c r="G515" s="114"/>
      <c r="H515" s="122">
        <f>SUM(H513:H514)</f>
        <v>5500000</v>
      </c>
      <c r="I515" s="122">
        <f>SUM(I513:I514)</f>
        <v>5500000</v>
      </c>
      <c r="J515" s="122">
        <f>SUM(J513:J514)</f>
        <v>5500000</v>
      </c>
      <c r="K515" s="114">
        <f>SUM(K513:K514)</f>
        <v>2</v>
      </c>
      <c r="L515" s="108">
        <f>+N515/H515</f>
        <v>100</v>
      </c>
      <c r="M515" s="108">
        <f>+J515/H515*100</f>
        <v>100</v>
      </c>
      <c r="N515" s="126">
        <f>SUM(N513:N514)</f>
        <v>550000000</v>
      </c>
      <c r="O515" s="82" t="s">
        <v>1099</v>
      </c>
    </row>
    <row r="516" spans="1:15" s="124" customFormat="1" ht="17" thickTop="1" thickBot="1">
      <c r="A516" s="102" t="s">
        <v>1321</v>
      </c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31"/>
      <c r="O516" s="82" t="s">
        <v>1099</v>
      </c>
    </row>
    <row r="517" spans="1:15" s="124" customFormat="1" ht="17" thickTop="1" thickBot="1">
      <c r="A517" s="104">
        <v>93</v>
      </c>
      <c r="B517" s="104">
        <v>7097518</v>
      </c>
      <c r="C517" s="104" t="s">
        <v>1322</v>
      </c>
      <c r="D517" s="130">
        <v>44366416442279</v>
      </c>
      <c r="E517" s="104" t="s">
        <v>1323</v>
      </c>
      <c r="F517" s="104">
        <v>1</v>
      </c>
      <c r="G517" s="114"/>
      <c r="H517" s="110">
        <v>919000</v>
      </c>
      <c r="I517" s="110">
        <v>918995</v>
      </c>
      <c r="J517" s="110">
        <v>918995</v>
      </c>
      <c r="K517" s="104">
        <v>1</v>
      </c>
      <c r="L517" s="104">
        <v>100</v>
      </c>
      <c r="M517" s="106">
        <f>+J517/H517*100</f>
        <v>99.999455930359076</v>
      </c>
      <c r="N517" s="124">
        <f>+L517*H517</f>
        <v>91900000</v>
      </c>
      <c r="O517" s="82" t="s">
        <v>1099</v>
      </c>
    </row>
    <row r="518" spans="1:15" s="124" customFormat="1" ht="17" thickTop="1" thickBot="1">
      <c r="A518" s="114"/>
      <c r="B518" s="104"/>
      <c r="C518" s="114"/>
      <c r="D518" s="133"/>
      <c r="E518" s="114" t="s">
        <v>1074</v>
      </c>
      <c r="F518" s="114">
        <v>1</v>
      </c>
      <c r="G518" s="114"/>
      <c r="H518" s="122">
        <f>H517</f>
        <v>919000</v>
      </c>
      <c r="I518" s="122">
        <f>I517</f>
        <v>918995</v>
      </c>
      <c r="J518" s="122">
        <f>J517</f>
        <v>918995</v>
      </c>
      <c r="K518" s="122">
        <f>K517</f>
        <v>1</v>
      </c>
      <c r="L518" s="114">
        <f>+N518/H518</f>
        <v>100</v>
      </c>
      <c r="M518" s="108">
        <f>+J518/H518*100</f>
        <v>99.999455930359076</v>
      </c>
      <c r="N518" s="126">
        <f>SUM(N517)</f>
        <v>91900000</v>
      </c>
      <c r="O518" s="82" t="s">
        <v>1099</v>
      </c>
    </row>
    <row r="519" spans="1:15" s="124" customFormat="1" ht="17" thickTop="1" thickBot="1">
      <c r="A519" s="102" t="s">
        <v>1324</v>
      </c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O519" s="82" t="s">
        <v>1099</v>
      </c>
    </row>
    <row r="520" spans="1:15" s="124" customFormat="1" ht="17" thickTop="1" thickBot="1">
      <c r="A520" s="104">
        <v>94</v>
      </c>
      <c r="B520" s="104">
        <v>6909226</v>
      </c>
      <c r="C520" s="104" t="s">
        <v>1325</v>
      </c>
      <c r="D520" s="130">
        <v>444054162022311</v>
      </c>
      <c r="E520" s="104" t="s">
        <v>1326</v>
      </c>
      <c r="F520" s="104">
        <v>1</v>
      </c>
      <c r="G520" s="104"/>
      <c r="H520" s="110">
        <v>60000000</v>
      </c>
      <c r="I520" s="110">
        <v>57608286</v>
      </c>
      <c r="J520" s="110">
        <v>57608286</v>
      </c>
      <c r="K520" s="104"/>
      <c r="L520" s="104">
        <v>100</v>
      </c>
      <c r="M520" s="106">
        <f>+J520/H520*100</f>
        <v>96.013810000000007</v>
      </c>
      <c r="N520" s="124">
        <f>+L520*H520</f>
        <v>6000000000</v>
      </c>
      <c r="O520" s="82" t="s">
        <v>1099</v>
      </c>
    </row>
    <row r="521" spans="1:15" s="124" customFormat="1" ht="17" thickTop="1" thickBot="1">
      <c r="A521" s="104">
        <v>95</v>
      </c>
      <c r="B521" s="104">
        <v>6930082</v>
      </c>
      <c r="C521" s="104" t="s">
        <v>1327</v>
      </c>
      <c r="D521" s="130">
        <v>444054162022721</v>
      </c>
      <c r="E521" s="104" t="s">
        <v>1328</v>
      </c>
      <c r="F521" s="104">
        <v>1</v>
      </c>
      <c r="G521" s="104"/>
      <c r="H521" s="110">
        <v>20000000</v>
      </c>
      <c r="I521" s="110">
        <v>20000000</v>
      </c>
      <c r="J521" s="110">
        <v>20000000</v>
      </c>
      <c r="K521" s="104">
        <v>1</v>
      </c>
      <c r="L521" s="104">
        <v>100</v>
      </c>
      <c r="M521" s="106">
        <f>+J521/H521*100</f>
        <v>100</v>
      </c>
      <c r="N521" s="124">
        <f>+L521*H521</f>
        <v>2000000000</v>
      </c>
      <c r="O521" s="82" t="s">
        <v>1099</v>
      </c>
    </row>
    <row r="522" spans="1:15" s="124" customFormat="1" ht="17" thickTop="1" thickBot="1">
      <c r="A522" s="104">
        <v>96</v>
      </c>
      <c r="B522" s="104">
        <v>7053628</v>
      </c>
      <c r="C522" s="104" t="s">
        <v>1329</v>
      </c>
      <c r="D522" s="130">
        <v>44405516482272</v>
      </c>
      <c r="E522" s="104" t="s">
        <v>1330</v>
      </c>
      <c r="F522" s="104">
        <v>1</v>
      </c>
      <c r="G522" s="104"/>
      <c r="H522" s="110">
        <v>15000000</v>
      </c>
      <c r="I522" s="110">
        <v>14479156</v>
      </c>
      <c r="J522" s="110">
        <v>14479156</v>
      </c>
      <c r="K522" s="104">
        <v>1</v>
      </c>
      <c r="L522" s="104">
        <v>100</v>
      </c>
      <c r="M522" s="106">
        <f>+J522/H522*100</f>
        <v>96.527706666666674</v>
      </c>
      <c r="N522" s="124">
        <f>+L522*H522</f>
        <v>1500000000</v>
      </c>
      <c r="O522" s="82" t="s">
        <v>1099</v>
      </c>
    </row>
    <row r="523" spans="1:15" s="124" customFormat="1" ht="17" thickTop="1" thickBot="1">
      <c r="A523" s="104">
        <v>97</v>
      </c>
      <c r="B523" s="104">
        <v>7048095</v>
      </c>
      <c r="C523" s="104" t="s">
        <v>1331</v>
      </c>
      <c r="D523" s="130">
        <v>444056162022312</v>
      </c>
      <c r="E523" s="104" t="s">
        <v>1332</v>
      </c>
      <c r="F523" s="104">
        <v>1</v>
      </c>
      <c r="G523" s="104"/>
      <c r="H523" s="110">
        <v>10000000</v>
      </c>
      <c r="I523" s="110">
        <v>9985000</v>
      </c>
      <c r="J523" s="110">
        <v>9985000</v>
      </c>
      <c r="K523" s="104">
        <v>1</v>
      </c>
      <c r="L523" s="104">
        <v>100</v>
      </c>
      <c r="M523" s="106">
        <f>+J523/H523*100</f>
        <v>99.850000000000009</v>
      </c>
      <c r="N523" s="124">
        <f>+L523*H523</f>
        <v>1000000000</v>
      </c>
      <c r="O523" s="82" t="s">
        <v>1099</v>
      </c>
    </row>
    <row r="524" spans="1:15" s="124" customFormat="1" ht="17" thickTop="1" thickBot="1">
      <c r="A524" s="114"/>
      <c r="B524" s="114"/>
      <c r="C524" s="114"/>
      <c r="D524" s="133"/>
      <c r="E524" s="114" t="s">
        <v>1078</v>
      </c>
      <c r="F524" s="114">
        <f>SUM(F520:F523)</f>
        <v>4</v>
      </c>
      <c r="G524" s="114"/>
      <c r="H524" s="122">
        <f>SUM(H520:H523)</f>
        <v>105000000</v>
      </c>
      <c r="I524" s="122">
        <f>SUM(I520:I523)</f>
        <v>102072442</v>
      </c>
      <c r="J524" s="122">
        <f>SUM(J520:J523)</f>
        <v>102072442</v>
      </c>
      <c r="K524" s="114">
        <f>SUM(K520:K523)</f>
        <v>3</v>
      </c>
      <c r="L524" s="108">
        <f>+N524/H524</f>
        <v>100</v>
      </c>
      <c r="M524" s="108">
        <f>+J524/H524*100</f>
        <v>97.211849523809519</v>
      </c>
      <c r="N524" s="131">
        <f>SUM(N520:N523)</f>
        <v>10500000000</v>
      </c>
      <c r="O524" s="82" t="s">
        <v>1099</v>
      </c>
    </row>
    <row r="525" spans="1:15" s="124" customFormat="1" ht="17" thickTop="1" thickBot="1">
      <c r="A525" s="102" t="s">
        <v>1333</v>
      </c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O525" s="82" t="s">
        <v>1099</v>
      </c>
    </row>
    <row r="526" spans="1:15" s="124" customFormat="1" ht="17" thickTop="1" thickBot="1">
      <c r="A526" s="104">
        <v>98</v>
      </c>
      <c r="B526" s="104">
        <v>6704207</v>
      </c>
      <c r="C526" s="104" t="s">
        <v>1334</v>
      </c>
      <c r="D526" s="130">
        <v>44425216202260</v>
      </c>
      <c r="E526" s="104" t="s">
        <v>1335</v>
      </c>
      <c r="F526" s="104">
        <v>1</v>
      </c>
      <c r="G526" s="104"/>
      <c r="H526" s="110">
        <v>4900000</v>
      </c>
      <c r="I526" s="110">
        <v>4900000</v>
      </c>
      <c r="J526" s="110">
        <v>4900000</v>
      </c>
      <c r="K526" s="104">
        <v>1</v>
      </c>
      <c r="L526" s="104">
        <v>100</v>
      </c>
      <c r="M526" s="106">
        <f>+J526/H526*100</f>
        <v>100</v>
      </c>
      <c r="N526" s="124">
        <f>+L526*H526</f>
        <v>490000000</v>
      </c>
      <c r="O526" s="82" t="s">
        <v>1099</v>
      </c>
    </row>
    <row r="527" spans="1:15" s="124" customFormat="1" ht="17" thickTop="1" thickBot="1">
      <c r="A527" s="124">
        <v>99</v>
      </c>
      <c r="B527" s="104">
        <v>6704211</v>
      </c>
      <c r="C527" s="104" t="s">
        <v>1336</v>
      </c>
      <c r="D527" s="130">
        <v>44425216202261</v>
      </c>
      <c r="E527" s="104" t="s">
        <v>1337</v>
      </c>
      <c r="F527" s="104">
        <v>1</v>
      </c>
      <c r="G527" s="104"/>
      <c r="H527" s="110">
        <v>4900000</v>
      </c>
      <c r="I527" s="110">
        <v>4900000</v>
      </c>
      <c r="J527" s="110">
        <v>4900000</v>
      </c>
      <c r="K527" s="104">
        <v>1</v>
      </c>
      <c r="L527" s="104">
        <v>100</v>
      </c>
      <c r="M527" s="106">
        <f>+J527/H527*100</f>
        <v>100</v>
      </c>
      <c r="N527" s="124">
        <f>+L527*H527</f>
        <v>490000000</v>
      </c>
      <c r="O527" s="82" t="s">
        <v>1099</v>
      </c>
    </row>
    <row r="528" spans="1:15" s="124" customFormat="1" ht="17" thickTop="1" thickBot="1">
      <c r="A528" s="104">
        <v>100</v>
      </c>
      <c r="B528" s="104">
        <v>7097501</v>
      </c>
      <c r="C528" s="104" t="s">
        <v>1338</v>
      </c>
      <c r="D528" s="130">
        <v>44426416202279</v>
      </c>
      <c r="E528" s="104" t="s">
        <v>1339</v>
      </c>
      <c r="F528" s="104">
        <v>1</v>
      </c>
      <c r="G528" s="104"/>
      <c r="H528" s="110">
        <v>600000</v>
      </c>
      <c r="I528" s="110">
        <v>596970</v>
      </c>
      <c r="J528" s="110">
        <v>596970</v>
      </c>
      <c r="K528" s="104">
        <v>1</v>
      </c>
      <c r="L528" s="104">
        <v>100</v>
      </c>
      <c r="M528" s="106">
        <f>+J528/H528*100</f>
        <v>99.495000000000005</v>
      </c>
      <c r="N528" s="124">
        <f>+L528*H528</f>
        <v>60000000</v>
      </c>
      <c r="O528" s="82" t="s">
        <v>1099</v>
      </c>
    </row>
    <row r="529" spans="1:15" s="124" customFormat="1" ht="17" thickTop="1" thickBot="1">
      <c r="A529" s="114"/>
      <c r="B529" s="114"/>
      <c r="C529" s="114"/>
      <c r="D529" s="133"/>
      <c r="E529" s="114" t="s">
        <v>1340</v>
      </c>
      <c r="F529" s="114">
        <f>SUM(F526:F528)</f>
        <v>3</v>
      </c>
      <c r="G529" s="114"/>
      <c r="H529" s="122">
        <f>SUM(H526:H528)</f>
        <v>10400000</v>
      </c>
      <c r="I529" s="122">
        <f>SUM(I526:I528)</f>
        <v>10396970</v>
      </c>
      <c r="J529" s="122">
        <f>SUM(J526:J528)</f>
        <v>10396970</v>
      </c>
      <c r="K529" s="114">
        <f>SUM(K526:K528)</f>
        <v>3</v>
      </c>
      <c r="L529" s="108">
        <f>+N529/H529</f>
        <v>100</v>
      </c>
      <c r="M529" s="108">
        <f>+J529/H529*100</f>
        <v>99.970865384615379</v>
      </c>
      <c r="N529" s="126">
        <f>SUM(N526:N528)</f>
        <v>1040000000</v>
      </c>
      <c r="O529" s="82" t="s">
        <v>1099</v>
      </c>
    </row>
    <row r="530" spans="1:15" s="124" customFormat="1" ht="17" thickTop="1" thickBot="1">
      <c r="A530" s="102" t="s">
        <v>1341</v>
      </c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26"/>
      <c r="O530" s="82" t="s">
        <v>1099</v>
      </c>
    </row>
    <row r="531" spans="1:15" s="124" customFormat="1" ht="17" thickTop="1" thickBot="1">
      <c r="A531" s="104">
        <v>101</v>
      </c>
      <c r="B531" s="124">
        <v>6882738</v>
      </c>
      <c r="C531" s="104" t="s">
        <v>1342</v>
      </c>
      <c r="D531" s="130">
        <v>44434516052223</v>
      </c>
      <c r="E531" s="104" t="s">
        <v>1343</v>
      </c>
      <c r="F531" s="114">
        <v>1</v>
      </c>
      <c r="G531" s="114"/>
      <c r="H531" s="110">
        <v>90000000</v>
      </c>
      <c r="I531" s="110">
        <v>87513859</v>
      </c>
      <c r="J531" s="110">
        <v>87513859</v>
      </c>
      <c r="K531" s="104">
        <v>1</v>
      </c>
      <c r="L531" s="106">
        <v>100</v>
      </c>
      <c r="M531" s="106">
        <f>+J531/H531*100</f>
        <v>97.23762111111111</v>
      </c>
      <c r="N531" s="124">
        <f>+L531*H531</f>
        <v>9000000000</v>
      </c>
      <c r="O531" s="82" t="s">
        <v>1099</v>
      </c>
    </row>
    <row r="532" spans="1:15" s="124" customFormat="1" ht="17" thickTop="1" thickBot="1">
      <c r="A532" s="114"/>
      <c r="B532" s="114"/>
      <c r="C532" s="114"/>
      <c r="D532" s="133"/>
      <c r="E532" s="114"/>
      <c r="F532" s="114"/>
      <c r="G532" s="114"/>
      <c r="H532" s="122">
        <f>SUM(H531)</f>
        <v>90000000</v>
      </c>
      <c r="I532" s="122">
        <f>SUM(I531)</f>
        <v>87513859</v>
      </c>
      <c r="J532" s="122">
        <f>SUM(J531)</f>
        <v>87513859</v>
      </c>
      <c r="K532" s="114">
        <f>SUM(K531)</f>
        <v>1</v>
      </c>
      <c r="L532" s="108">
        <f>+N532/H532</f>
        <v>100</v>
      </c>
      <c r="M532" s="108">
        <f>+J532/H532*100</f>
        <v>97.23762111111111</v>
      </c>
      <c r="N532" s="126">
        <f>SUM(N531)</f>
        <v>9000000000</v>
      </c>
      <c r="O532" s="82" t="s">
        <v>1099</v>
      </c>
    </row>
    <row r="533" spans="1:15" s="124" customFormat="1" ht="17" thickTop="1" thickBot="1">
      <c r="A533" s="114"/>
      <c r="B533" s="114"/>
      <c r="C533" s="114"/>
      <c r="D533" s="104"/>
      <c r="E533" s="114" t="s">
        <v>1344</v>
      </c>
      <c r="F533" s="114">
        <f>SUM(F529,F524,F518,F515,F511+F501+F472+F466+F460+F421+F413)</f>
        <v>342</v>
      </c>
      <c r="G533" s="114"/>
      <c r="H533" s="122">
        <f>+H413+H421+H460+H466+H472+H501+H511+H515+H518+H524+H529+H532</f>
        <v>1293724000</v>
      </c>
      <c r="I533" s="122">
        <f>+I413+I421+I460+I466+I472+I501+I511+I515+I518+I524+I529+I532</f>
        <v>1243903525</v>
      </c>
      <c r="J533" s="122">
        <f>+J413+J421+J460+J466+J472+J501+J511+J515+J518+J524+J529+J532</f>
        <v>1216911049</v>
      </c>
      <c r="K533" s="122">
        <f>+K413+K421+K460+K466+K472+K501+K511+K515+K518+K524+K529+K532</f>
        <v>455</v>
      </c>
      <c r="L533" s="108">
        <f>+N533/H533</f>
        <v>98.641518592837414</v>
      </c>
      <c r="M533" s="108">
        <f>+J533/H533*100</f>
        <v>94.062647751761588</v>
      </c>
      <c r="N533" s="126">
        <f>+N413+N421+N460+N466+N472+N501+N511+N515+N518+N524+N529+N532</f>
        <v>127614900000</v>
      </c>
      <c r="O533" s="82" t="s">
        <v>1099</v>
      </c>
    </row>
    <row r="534" spans="1:15" s="83" customFormat="1" ht="17" thickTop="1" thickBot="1">
      <c r="A534" s="102" t="s">
        <v>1346</v>
      </c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19"/>
      <c r="O534" s="82" t="s">
        <v>1345</v>
      </c>
    </row>
    <row r="535" spans="1:15" s="83" customFormat="1" ht="17" thickTop="1" thickBot="1">
      <c r="A535" s="104">
        <v>1</v>
      </c>
      <c r="B535" s="104">
        <v>6746219</v>
      </c>
      <c r="C535" s="104" t="s">
        <v>1347</v>
      </c>
      <c r="D535" s="104" t="s">
        <v>1348</v>
      </c>
      <c r="E535" s="104" t="s">
        <v>1349</v>
      </c>
      <c r="F535" s="134"/>
      <c r="G535" s="134">
        <v>1</v>
      </c>
      <c r="H535" s="135">
        <v>3336000</v>
      </c>
      <c r="I535" s="135">
        <v>3336000</v>
      </c>
      <c r="J535" s="135">
        <v>3336000</v>
      </c>
      <c r="K535" s="134">
        <v>1</v>
      </c>
      <c r="L535" s="134">
        <v>100</v>
      </c>
      <c r="M535" s="136">
        <f>+J535/H535*100</f>
        <v>100</v>
      </c>
      <c r="N535" s="119">
        <f>+L535*H535</f>
        <v>333600000</v>
      </c>
      <c r="O535" s="82" t="s">
        <v>1345</v>
      </c>
    </row>
    <row r="536" spans="1:15" s="83" customFormat="1" ht="17" thickTop="1" thickBot="1">
      <c r="A536" s="134"/>
      <c r="B536" s="134"/>
      <c r="C536" s="134"/>
      <c r="D536" s="137"/>
      <c r="E536" s="138" t="s">
        <v>798</v>
      </c>
      <c r="F536" s="134"/>
      <c r="G536" s="138">
        <f>SUM(G535)</f>
        <v>1</v>
      </c>
      <c r="H536" s="139">
        <f>SUM(H535)</f>
        <v>3336000</v>
      </c>
      <c r="I536" s="139">
        <f>SUM(I535)</f>
        <v>3336000</v>
      </c>
      <c r="J536" s="139">
        <f>SUM(J535)</f>
        <v>3336000</v>
      </c>
      <c r="K536" s="139">
        <f>SUM(K535)</f>
        <v>1</v>
      </c>
      <c r="L536" s="139">
        <f>+N536/H536</f>
        <v>100</v>
      </c>
      <c r="M536" s="140">
        <f>+J536/H536*100</f>
        <v>100</v>
      </c>
      <c r="N536" s="120">
        <f>SUM(N535)</f>
        <v>333600000</v>
      </c>
      <c r="O536" s="82" t="s">
        <v>1345</v>
      </c>
    </row>
    <row r="537" spans="1:15" s="83" customFormat="1" ht="17" thickTop="1" thickBot="1">
      <c r="A537" s="102" t="s">
        <v>1350</v>
      </c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19"/>
      <c r="O537" s="82" t="s">
        <v>1345</v>
      </c>
    </row>
    <row r="538" spans="1:15" s="83" customFormat="1" ht="17" thickTop="1" thickBot="1">
      <c r="A538" s="104">
        <v>2</v>
      </c>
      <c r="B538" s="104">
        <v>7074135</v>
      </c>
      <c r="C538" s="104" t="s">
        <v>1351</v>
      </c>
      <c r="D538" s="104" t="s">
        <v>1352</v>
      </c>
      <c r="E538" s="104" t="s">
        <v>1353</v>
      </c>
      <c r="F538" s="141"/>
      <c r="G538" s="142">
        <v>1</v>
      </c>
      <c r="H538" s="143">
        <v>80000000</v>
      </c>
      <c r="I538" s="143">
        <v>80000000</v>
      </c>
      <c r="J538" s="143">
        <v>64719504</v>
      </c>
      <c r="K538" s="142"/>
      <c r="L538" s="142">
        <v>90</v>
      </c>
      <c r="M538" s="144">
        <f>+J538/H538*100</f>
        <v>80.899379999999994</v>
      </c>
      <c r="N538" s="119">
        <f>+L538*H538</f>
        <v>7200000000</v>
      </c>
      <c r="O538" s="82" t="s">
        <v>1345</v>
      </c>
    </row>
    <row r="539" spans="1:15" s="83" customFormat="1" ht="17" thickTop="1" thickBot="1">
      <c r="A539" s="134"/>
      <c r="B539" s="134"/>
      <c r="C539" s="134"/>
      <c r="D539" s="134"/>
      <c r="E539" s="138" t="s">
        <v>803</v>
      </c>
      <c r="F539" s="134"/>
      <c r="G539" s="138">
        <f>SUM(G538)</f>
        <v>1</v>
      </c>
      <c r="H539" s="139">
        <f>SUM(H538)</f>
        <v>80000000</v>
      </c>
      <c r="I539" s="139">
        <f>SUM(I538)</f>
        <v>80000000</v>
      </c>
      <c r="J539" s="139">
        <f>SUM(J538)</f>
        <v>64719504</v>
      </c>
      <c r="K539" s="138">
        <f>SUM(K538)</f>
        <v>0</v>
      </c>
      <c r="L539" s="145">
        <f>+N539/H539</f>
        <v>90</v>
      </c>
      <c r="M539" s="146">
        <f>+J539/H539*100</f>
        <v>80.899379999999994</v>
      </c>
      <c r="N539" s="120">
        <f>SUM(N538)</f>
        <v>7200000000</v>
      </c>
      <c r="O539" s="82" t="s">
        <v>1345</v>
      </c>
    </row>
    <row r="540" spans="1:15" s="83" customFormat="1" ht="17" thickTop="1" thickBot="1">
      <c r="A540" s="102" t="s">
        <v>804</v>
      </c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19"/>
      <c r="O540" s="82" t="s">
        <v>1345</v>
      </c>
    </row>
    <row r="541" spans="1:15" s="83" customFormat="1" ht="17" thickTop="1" thickBot="1">
      <c r="A541" s="104">
        <v>3</v>
      </c>
      <c r="B541" s="104">
        <v>7108657</v>
      </c>
      <c r="C541" s="104" t="s">
        <v>1354</v>
      </c>
      <c r="D541" s="104" t="s">
        <v>1355</v>
      </c>
      <c r="E541" s="104" t="s">
        <v>1356</v>
      </c>
      <c r="F541" s="142"/>
      <c r="G541" s="134">
        <v>1</v>
      </c>
      <c r="H541" s="135">
        <v>1000000</v>
      </c>
      <c r="I541" s="135">
        <v>1000000</v>
      </c>
      <c r="J541" s="135">
        <v>1000000</v>
      </c>
      <c r="K541" s="134">
        <v>1</v>
      </c>
      <c r="L541" s="134">
        <v>100</v>
      </c>
      <c r="M541" s="136">
        <f>+J541/H541*100</f>
        <v>100</v>
      </c>
      <c r="N541" s="119">
        <f>+L541*H541</f>
        <v>100000000</v>
      </c>
      <c r="O541" s="82" t="s">
        <v>1345</v>
      </c>
    </row>
    <row r="542" spans="1:15" s="83" customFormat="1" ht="17" thickTop="1" thickBot="1">
      <c r="A542" s="104">
        <v>4</v>
      </c>
      <c r="B542" s="104">
        <v>7108653</v>
      </c>
      <c r="C542" s="104" t="s">
        <v>1357</v>
      </c>
      <c r="D542" s="104" t="s">
        <v>1358</v>
      </c>
      <c r="E542" s="104" t="s">
        <v>1359</v>
      </c>
      <c r="F542" s="142"/>
      <c r="G542" s="134">
        <v>1</v>
      </c>
      <c r="H542" s="135">
        <v>1000000</v>
      </c>
      <c r="I542" s="135">
        <v>1000000</v>
      </c>
      <c r="J542" s="135">
        <v>1000000</v>
      </c>
      <c r="K542" s="134">
        <v>1</v>
      </c>
      <c r="L542" s="134">
        <v>100</v>
      </c>
      <c r="M542" s="136">
        <f t="shared" ref="M542:M578" si="36">+J542/H542*100</f>
        <v>100</v>
      </c>
      <c r="N542" s="119">
        <f t="shared" ref="N542:N577" si="37">+L542*H542</f>
        <v>100000000</v>
      </c>
      <c r="O542" s="82" t="s">
        <v>1345</v>
      </c>
    </row>
    <row r="543" spans="1:15" s="83" customFormat="1" ht="17" thickTop="1" thickBot="1">
      <c r="A543" s="104">
        <v>5</v>
      </c>
      <c r="B543" s="104">
        <v>7819066</v>
      </c>
      <c r="C543" s="104" t="s">
        <v>1360</v>
      </c>
      <c r="D543" s="104" t="s">
        <v>1361</v>
      </c>
      <c r="E543" s="104" t="s">
        <v>1362</v>
      </c>
      <c r="F543" s="138"/>
      <c r="G543" s="134">
        <v>1</v>
      </c>
      <c r="H543" s="135">
        <v>25000000</v>
      </c>
      <c r="I543" s="135">
        <v>25000000</v>
      </c>
      <c r="J543" s="135">
        <v>25000000</v>
      </c>
      <c r="K543" s="134">
        <v>1</v>
      </c>
      <c r="L543" s="134">
        <v>100</v>
      </c>
      <c r="M543" s="136">
        <f t="shared" si="36"/>
        <v>100</v>
      </c>
      <c r="N543" s="119">
        <f t="shared" si="37"/>
        <v>2500000000</v>
      </c>
      <c r="O543" s="82" t="s">
        <v>1345</v>
      </c>
    </row>
    <row r="544" spans="1:15" s="83" customFormat="1" ht="17" thickTop="1" thickBot="1">
      <c r="A544" s="104">
        <v>6</v>
      </c>
      <c r="B544" s="104">
        <v>5807728</v>
      </c>
      <c r="C544" s="104" t="s">
        <v>1363</v>
      </c>
      <c r="D544" s="104" t="s">
        <v>1364</v>
      </c>
      <c r="E544" s="104" t="s">
        <v>1365</v>
      </c>
      <c r="F544" s="138"/>
      <c r="G544" s="134">
        <v>1</v>
      </c>
      <c r="H544" s="135">
        <v>16000000</v>
      </c>
      <c r="I544" s="135">
        <v>16000000</v>
      </c>
      <c r="J544" s="135">
        <v>16000000</v>
      </c>
      <c r="K544" s="134">
        <v>1</v>
      </c>
      <c r="L544" s="134">
        <v>100</v>
      </c>
      <c r="M544" s="136">
        <f t="shared" si="36"/>
        <v>100</v>
      </c>
      <c r="N544" s="119">
        <f t="shared" si="37"/>
        <v>1600000000</v>
      </c>
      <c r="O544" s="82" t="s">
        <v>1345</v>
      </c>
    </row>
    <row r="545" spans="1:15" s="83" customFormat="1" ht="17" thickTop="1" thickBot="1">
      <c r="A545" s="104">
        <v>7</v>
      </c>
      <c r="B545" s="104">
        <v>5807731</v>
      </c>
      <c r="C545" s="104" t="s">
        <v>1366</v>
      </c>
      <c r="D545" s="104" t="s">
        <v>1367</v>
      </c>
      <c r="E545" s="104" t="s">
        <v>1368</v>
      </c>
      <c r="F545" s="134"/>
      <c r="G545" s="134">
        <v>1</v>
      </c>
      <c r="H545" s="135">
        <v>8500000</v>
      </c>
      <c r="I545" s="135">
        <v>8500000</v>
      </c>
      <c r="J545" s="135">
        <v>8500000</v>
      </c>
      <c r="K545" s="134">
        <v>1</v>
      </c>
      <c r="L545" s="134">
        <v>100</v>
      </c>
      <c r="M545" s="136">
        <f t="shared" si="36"/>
        <v>100</v>
      </c>
      <c r="N545" s="119">
        <f t="shared" si="37"/>
        <v>850000000</v>
      </c>
      <c r="O545" s="82" t="s">
        <v>1345</v>
      </c>
    </row>
    <row r="546" spans="1:15" s="83" customFormat="1" ht="17" thickTop="1" thickBot="1">
      <c r="A546" s="104">
        <v>8</v>
      </c>
      <c r="B546" s="104">
        <v>7027455</v>
      </c>
      <c r="C546" s="104" t="s">
        <v>1369</v>
      </c>
      <c r="D546" s="104" t="s">
        <v>1370</v>
      </c>
      <c r="E546" s="104" t="s">
        <v>1371</v>
      </c>
      <c r="F546" s="134"/>
      <c r="G546" s="134">
        <v>1</v>
      </c>
      <c r="H546" s="135">
        <v>250000</v>
      </c>
      <c r="I546" s="135">
        <v>250000</v>
      </c>
      <c r="J546" s="135">
        <v>250000</v>
      </c>
      <c r="K546" s="134">
        <v>1</v>
      </c>
      <c r="L546" s="134">
        <v>100</v>
      </c>
      <c r="M546" s="136">
        <f t="shared" si="36"/>
        <v>100</v>
      </c>
      <c r="N546" s="119">
        <f t="shared" si="37"/>
        <v>25000000</v>
      </c>
      <c r="O546" s="82" t="s">
        <v>1345</v>
      </c>
    </row>
    <row r="547" spans="1:15" s="83" customFormat="1" ht="17" thickTop="1" thickBot="1">
      <c r="A547" s="104">
        <v>9</v>
      </c>
      <c r="B547" s="104">
        <v>7819059</v>
      </c>
      <c r="C547" s="104" t="s">
        <v>1372</v>
      </c>
      <c r="D547" s="104" t="s">
        <v>1373</v>
      </c>
      <c r="E547" s="104" t="s">
        <v>1374</v>
      </c>
      <c r="F547" s="134"/>
      <c r="G547" s="134">
        <v>166</v>
      </c>
      <c r="H547" s="135">
        <v>2500000</v>
      </c>
      <c r="I547" s="135">
        <v>2500000</v>
      </c>
      <c r="J547" s="135">
        <v>2500000</v>
      </c>
      <c r="K547" s="134">
        <v>166</v>
      </c>
      <c r="L547" s="134">
        <v>100</v>
      </c>
      <c r="M547" s="136">
        <f t="shared" si="36"/>
        <v>100</v>
      </c>
      <c r="N547" s="119">
        <f t="shared" si="37"/>
        <v>250000000</v>
      </c>
      <c r="O547" s="82" t="s">
        <v>1345</v>
      </c>
    </row>
    <row r="548" spans="1:15" s="83" customFormat="1" ht="17" thickTop="1" thickBot="1">
      <c r="A548" s="104">
        <v>10</v>
      </c>
      <c r="B548" s="104">
        <v>7027457</v>
      </c>
      <c r="C548" s="104" t="s">
        <v>1375</v>
      </c>
      <c r="D548" s="104" t="s">
        <v>1376</v>
      </c>
      <c r="E548" s="104" t="s">
        <v>1377</v>
      </c>
      <c r="F548" s="134"/>
      <c r="G548" s="134">
        <v>60</v>
      </c>
      <c r="H548" s="135">
        <v>1800000</v>
      </c>
      <c r="I548" s="135">
        <v>1800000</v>
      </c>
      <c r="J548" s="135">
        <v>1800000</v>
      </c>
      <c r="K548" s="134">
        <v>60</v>
      </c>
      <c r="L548" s="134">
        <v>100</v>
      </c>
      <c r="M548" s="136">
        <f t="shared" si="36"/>
        <v>100</v>
      </c>
      <c r="N548" s="119">
        <f t="shared" si="37"/>
        <v>180000000</v>
      </c>
      <c r="O548" s="82" t="s">
        <v>1345</v>
      </c>
    </row>
    <row r="549" spans="1:15" s="83" customFormat="1" ht="17" thickTop="1" thickBot="1">
      <c r="A549" s="104">
        <v>11</v>
      </c>
      <c r="B549" s="104">
        <v>7027456</v>
      </c>
      <c r="C549" s="104" t="s">
        <v>1378</v>
      </c>
      <c r="D549" s="104" t="s">
        <v>1379</v>
      </c>
      <c r="E549" s="104" t="s">
        <v>1380</v>
      </c>
      <c r="F549" s="134"/>
      <c r="G549" s="134">
        <v>30</v>
      </c>
      <c r="H549" s="135">
        <v>900000</v>
      </c>
      <c r="I549" s="135">
        <v>900000</v>
      </c>
      <c r="J549" s="135">
        <v>900000</v>
      </c>
      <c r="K549" s="134">
        <v>30</v>
      </c>
      <c r="L549" s="134">
        <v>100</v>
      </c>
      <c r="M549" s="136">
        <f t="shared" si="36"/>
        <v>100</v>
      </c>
      <c r="N549" s="119">
        <f t="shared" si="37"/>
        <v>90000000</v>
      </c>
      <c r="O549" s="82" t="s">
        <v>1345</v>
      </c>
    </row>
    <row r="550" spans="1:15" s="83" customFormat="1" ht="17" thickTop="1" thickBot="1">
      <c r="A550" s="104">
        <v>12</v>
      </c>
      <c r="B550" s="104">
        <v>7120646</v>
      </c>
      <c r="C550" s="104" t="s">
        <v>1381</v>
      </c>
      <c r="D550" s="104" t="s">
        <v>1382</v>
      </c>
      <c r="E550" s="104" t="s">
        <v>1383</v>
      </c>
      <c r="F550" s="134"/>
      <c r="G550" s="134">
        <v>2</v>
      </c>
      <c r="H550" s="135">
        <v>16000000</v>
      </c>
      <c r="I550" s="135">
        <v>16000000</v>
      </c>
      <c r="J550" s="135">
        <v>16000000</v>
      </c>
      <c r="K550" s="134">
        <v>2</v>
      </c>
      <c r="L550" s="134">
        <v>100</v>
      </c>
      <c r="M550" s="136">
        <f t="shared" si="36"/>
        <v>100</v>
      </c>
      <c r="N550" s="119">
        <f t="shared" si="37"/>
        <v>1600000000</v>
      </c>
      <c r="O550" s="82" t="s">
        <v>1345</v>
      </c>
    </row>
    <row r="551" spans="1:15" s="83" customFormat="1" ht="17" thickTop="1" thickBot="1">
      <c r="A551" s="104">
        <v>13</v>
      </c>
      <c r="B551" s="104">
        <v>7120631</v>
      </c>
      <c r="C551" s="104" t="s">
        <v>1384</v>
      </c>
      <c r="D551" s="104" t="s">
        <v>1385</v>
      </c>
      <c r="E551" s="104" t="s">
        <v>1386</v>
      </c>
      <c r="F551" s="134"/>
      <c r="G551" s="134">
        <v>30</v>
      </c>
      <c r="H551" s="135">
        <v>900000</v>
      </c>
      <c r="I551" s="135">
        <v>900000</v>
      </c>
      <c r="J551" s="135">
        <v>900000</v>
      </c>
      <c r="K551" s="134">
        <v>30</v>
      </c>
      <c r="L551" s="134">
        <v>100</v>
      </c>
      <c r="M551" s="136">
        <f t="shared" si="36"/>
        <v>100</v>
      </c>
      <c r="N551" s="119">
        <f t="shared" si="37"/>
        <v>90000000</v>
      </c>
      <c r="O551" s="82" t="s">
        <v>1345</v>
      </c>
    </row>
    <row r="552" spans="1:15" s="83" customFormat="1" ht="17" thickTop="1" thickBot="1">
      <c r="A552" s="104">
        <v>14</v>
      </c>
      <c r="B552" s="104">
        <v>7120627</v>
      </c>
      <c r="C552" s="104" t="s">
        <v>1387</v>
      </c>
      <c r="D552" s="104" t="s">
        <v>1388</v>
      </c>
      <c r="E552" s="104" t="s">
        <v>1389</v>
      </c>
      <c r="F552" s="134"/>
      <c r="G552" s="134">
        <v>1</v>
      </c>
      <c r="H552" s="135">
        <v>250000</v>
      </c>
      <c r="I552" s="135">
        <v>250000</v>
      </c>
      <c r="J552" s="135">
        <v>250000</v>
      </c>
      <c r="K552" s="134">
        <v>1</v>
      </c>
      <c r="L552" s="134">
        <v>100</v>
      </c>
      <c r="M552" s="136">
        <f t="shared" si="36"/>
        <v>100</v>
      </c>
      <c r="N552" s="119">
        <f t="shared" si="37"/>
        <v>25000000</v>
      </c>
      <c r="O552" s="82" t="s">
        <v>1345</v>
      </c>
    </row>
    <row r="553" spans="1:15" s="83" customFormat="1" ht="17" thickTop="1" thickBot="1">
      <c r="A553" s="104">
        <v>15</v>
      </c>
      <c r="B553" s="104">
        <v>7120629</v>
      </c>
      <c r="C553" s="104" t="s">
        <v>1390</v>
      </c>
      <c r="D553" s="104" t="s">
        <v>1391</v>
      </c>
      <c r="E553" s="104" t="s">
        <v>1392</v>
      </c>
      <c r="F553" s="134"/>
      <c r="G553" s="134">
        <v>60</v>
      </c>
      <c r="H553" s="135">
        <v>1800000</v>
      </c>
      <c r="I553" s="135">
        <v>1800000</v>
      </c>
      <c r="J553" s="135">
        <v>1800000</v>
      </c>
      <c r="K553" s="134">
        <v>60</v>
      </c>
      <c r="L553" s="134">
        <v>100</v>
      </c>
      <c r="M553" s="136">
        <f t="shared" si="36"/>
        <v>100</v>
      </c>
      <c r="N553" s="119">
        <f t="shared" si="37"/>
        <v>180000000</v>
      </c>
      <c r="O553" s="82" t="s">
        <v>1345</v>
      </c>
    </row>
    <row r="554" spans="1:15" s="83" customFormat="1" ht="17" thickTop="1" thickBot="1">
      <c r="A554" s="104">
        <v>16</v>
      </c>
      <c r="B554" s="104">
        <v>6969010</v>
      </c>
      <c r="C554" s="104" t="s">
        <v>1393</v>
      </c>
      <c r="D554" s="104" t="s">
        <v>1394</v>
      </c>
      <c r="E554" s="104" t="s">
        <v>1395</v>
      </c>
      <c r="F554" s="134"/>
      <c r="G554" s="134">
        <v>2</v>
      </c>
      <c r="H554" s="135">
        <v>16000000</v>
      </c>
      <c r="I554" s="135">
        <v>16000000</v>
      </c>
      <c r="J554" s="135">
        <v>16000000</v>
      </c>
      <c r="K554" s="134">
        <v>2</v>
      </c>
      <c r="L554" s="134">
        <v>100</v>
      </c>
      <c r="M554" s="136">
        <f t="shared" si="36"/>
        <v>100</v>
      </c>
      <c r="N554" s="119">
        <f t="shared" si="37"/>
        <v>1600000000</v>
      </c>
      <c r="O554" s="82" t="s">
        <v>1345</v>
      </c>
    </row>
    <row r="555" spans="1:15" s="83" customFormat="1" ht="17" thickTop="1" thickBot="1">
      <c r="A555" s="104">
        <v>17</v>
      </c>
      <c r="B555" s="104">
        <v>6969002</v>
      </c>
      <c r="C555" s="104" t="s">
        <v>1396</v>
      </c>
      <c r="D555" s="104" t="s">
        <v>1397</v>
      </c>
      <c r="E555" s="104" t="s">
        <v>1398</v>
      </c>
      <c r="F555" s="134"/>
      <c r="G555" s="134">
        <v>1</v>
      </c>
      <c r="H555" s="135">
        <v>5000000</v>
      </c>
      <c r="I555" s="135">
        <v>4942509</v>
      </c>
      <c r="J555" s="135">
        <v>4942509</v>
      </c>
      <c r="K555" s="134">
        <v>1</v>
      </c>
      <c r="L555" s="134">
        <v>100</v>
      </c>
      <c r="M555" s="136">
        <f t="shared" si="36"/>
        <v>98.850179999999995</v>
      </c>
      <c r="N555" s="119">
        <f t="shared" si="37"/>
        <v>500000000</v>
      </c>
      <c r="O555" s="82" t="s">
        <v>1345</v>
      </c>
    </row>
    <row r="556" spans="1:15" s="83" customFormat="1" ht="17" thickTop="1" thickBot="1">
      <c r="A556" s="104">
        <v>18</v>
      </c>
      <c r="B556" s="104">
        <v>6969004</v>
      </c>
      <c r="C556" s="104" t="s">
        <v>1399</v>
      </c>
      <c r="D556" s="104" t="s">
        <v>1400</v>
      </c>
      <c r="E556" s="104" t="s">
        <v>1401</v>
      </c>
      <c r="F556" s="134"/>
      <c r="G556" s="134">
        <v>1</v>
      </c>
      <c r="H556" s="135">
        <v>3500000</v>
      </c>
      <c r="I556" s="135">
        <v>3500000</v>
      </c>
      <c r="J556" s="135">
        <v>3500000</v>
      </c>
      <c r="K556" s="134">
        <v>1</v>
      </c>
      <c r="L556" s="134">
        <v>100</v>
      </c>
      <c r="M556" s="136">
        <f t="shared" si="36"/>
        <v>100</v>
      </c>
      <c r="N556" s="119">
        <f t="shared" si="37"/>
        <v>350000000</v>
      </c>
      <c r="O556" s="82" t="s">
        <v>1345</v>
      </c>
    </row>
    <row r="557" spans="1:15" s="83" customFormat="1" ht="17" thickTop="1" thickBot="1">
      <c r="A557" s="104">
        <v>19</v>
      </c>
      <c r="B557" s="104">
        <v>6969012</v>
      </c>
      <c r="C557" s="104" t="s">
        <v>1402</v>
      </c>
      <c r="D557" s="104" t="s">
        <v>1403</v>
      </c>
      <c r="E557" s="104" t="s">
        <v>1404</v>
      </c>
      <c r="F557" s="134"/>
      <c r="G557" s="134">
        <v>1</v>
      </c>
      <c r="H557" s="135">
        <v>250000</v>
      </c>
      <c r="I557" s="135">
        <v>250000</v>
      </c>
      <c r="J557" s="135">
        <v>250000</v>
      </c>
      <c r="K557" s="134">
        <v>1</v>
      </c>
      <c r="L557" s="134">
        <v>100</v>
      </c>
      <c r="M557" s="136">
        <f t="shared" si="36"/>
        <v>100</v>
      </c>
      <c r="N557" s="119">
        <f t="shared" si="37"/>
        <v>25000000</v>
      </c>
      <c r="O557" s="82" t="s">
        <v>1345</v>
      </c>
    </row>
    <row r="558" spans="1:15" s="83" customFormat="1" ht="17" thickTop="1" thickBot="1">
      <c r="A558" s="104">
        <v>20</v>
      </c>
      <c r="B558" s="104">
        <v>6969007</v>
      </c>
      <c r="C558" s="104" t="s">
        <v>1405</v>
      </c>
      <c r="D558" s="104" t="s">
        <v>1406</v>
      </c>
      <c r="E558" s="104" t="s">
        <v>1407</v>
      </c>
      <c r="F558" s="134"/>
      <c r="G558" s="134">
        <v>60</v>
      </c>
      <c r="H558" s="135">
        <v>1800000</v>
      </c>
      <c r="I558" s="135">
        <v>1800000</v>
      </c>
      <c r="J558" s="135">
        <v>1800000</v>
      </c>
      <c r="K558" s="134">
        <v>60</v>
      </c>
      <c r="L558" s="134">
        <v>100</v>
      </c>
      <c r="M558" s="136">
        <f t="shared" si="36"/>
        <v>100</v>
      </c>
      <c r="N558" s="119">
        <f t="shared" si="37"/>
        <v>180000000</v>
      </c>
      <c r="O558" s="82" t="s">
        <v>1345</v>
      </c>
    </row>
    <row r="559" spans="1:15" s="83" customFormat="1" ht="17" thickTop="1" thickBot="1">
      <c r="A559" s="104">
        <v>21</v>
      </c>
      <c r="B559" s="104">
        <v>710228</v>
      </c>
      <c r="C559" s="104" t="s">
        <v>1408</v>
      </c>
      <c r="D559" s="104" t="s">
        <v>1409</v>
      </c>
      <c r="E559" s="104" t="s">
        <v>1410</v>
      </c>
      <c r="F559" s="134"/>
      <c r="G559" s="134">
        <v>2</v>
      </c>
      <c r="H559" s="135">
        <v>16000000</v>
      </c>
      <c r="I559" s="135">
        <v>16000000</v>
      </c>
      <c r="J559" s="135">
        <v>10000000</v>
      </c>
      <c r="K559" s="134">
        <v>2</v>
      </c>
      <c r="L559" s="134">
        <v>100</v>
      </c>
      <c r="M559" s="136">
        <f t="shared" si="36"/>
        <v>62.5</v>
      </c>
      <c r="N559" s="119">
        <f t="shared" si="37"/>
        <v>1600000000</v>
      </c>
      <c r="O559" s="82" t="s">
        <v>1345</v>
      </c>
    </row>
    <row r="560" spans="1:15" s="83" customFormat="1" ht="17" thickTop="1" thickBot="1">
      <c r="A560" s="104">
        <v>22</v>
      </c>
      <c r="B560" s="104"/>
      <c r="C560" s="104" t="s">
        <v>1411</v>
      </c>
      <c r="D560" s="104" t="s">
        <v>1412</v>
      </c>
      <c r="E560" s="104" t="s">
        <v>1413</v>
      </c>
      <c r="F560" s="134"/>
      <c r="G560" s="134">
        <v>2</v>
      </c>
      <c r="H560" s="135">
        <v>16000000</v>
      </c>
      <c r="I560" s="135">
        <v>16000000</v>
      </c>
      <c r="J560" s="135">
        <v>16000000</v>
      </c>
      <c r="K560" s="134">
        <v>2</v>
      </c>
      <c r="L560" s="134">
        <v>100</v>
      </c>
      <c r="M560" s="136">
        <f t="shared" si="36"/>
        <v>100</v>
      </c>
      <c r="N560" s="119">
        <f t="shared" si="37"/>
        <v>1600000000</v>
      </c>
      <c r="O560" s="82" t="s">
        <v>1345</v>
      </c>
    </row>
    <row r="561" spans="1:15" s="83" customFormat="1" ht="17" thickTop="1" thickBot="1">
      <c r="A561" s="104">
        <v>23</v>
      </c>
      <c r="B561" s="104">
        <v>7033160</v>
      </c>
      <c r="C561" s="104" t="s">
        <v>1414</v>
      </c>
      <c r="D561" s="104" t="s">
        <v>1415</v>
      </c>
      <c r="E561" s="104" t="s">
        <v>1416</v>
      </c>
      <c r="F561" s="134"/>
      <c r="G561" s="134">
        <v>1</v>
      </c>
      <c r="H561" s="135">
        <v>250000</v>
      </c>
      <c r="I561" s="135">
        <v>250000</v>
      </c>
      <c r="J561" s="135">
        <v>250000</v>
      </c>
      <c r="K561" s="134">
        <v>1</v>
      </c>
      <c r="L561" s="134">
        <v>100</v>
      </c>
      <c r="M561" s="136">
        <f t="shared" si="36"/>
        <v>100</v>
      </c>
      <c r="N561" s="119">
        <f t="shared" si="37"/>
        <v>25000000</v>
      </c>
      <c r="O561" s="82" t="s">
        <v>1345</v>
      </c>
    </row>
    <row r="562" spans="1:15" s="83" customFormat="1" ht="17" thickTop="1" thickBot="1">
      <c r="A562" s="104">
        <v>24</v>
      </c>
      <c r="B562" s="104">
        <v>7033156</v>
      </c>
      <c r="C562" s="104" t="s">
        <v>1417</v>
      </c>
      <c r="D562" s="104" t="s">
        <v>1418</v>
      </c>
      <c r="E562" s="104" t="s">
        <v>1419</v>
      </c>
      <c r="F562" s="134"/>
      <c r="G562" s="134">
        <v>1</v>
      </c>
      <c r="H562" s="135">
        <v>250000</v>
      </c>
      <c r="I562" s="135">
        <v>250000</v>
      </c>
      <c r="J562" s="135">
        <v>250000</v>
      </c>
      <c r="K562" s="134">
        <v>1</v>
      </c>
      <c r="L562" s="134">
        <v>100</v>
      </c>
      <c r="M562" s="136">
        <f t="shared" si="36"/>
        <v>100</v>
      </c>
      <c r="N562" s="119">
        <f t="shared" si="37"/>
        <v>25000000</v>
      </c>
      <c r="O562" s="82" t="s">
        <v>1345</v>
      </c>
    </row>
    <row r="563" spans="1:15" s="83" customFormat="1" ht="17" thickTop="1" thickBot="1">
      <c r="A563" s="104">
        <v>25</v>
      </c>
      <c r="B563" s="104">
        <v>7033158</v>
      </c>
      <c r="C563" s="104" t="s">
        <v>1420</v>
      </c>
      <c r="D563" s="104" t="s">
        <v>1421</v>
      </c>
      <c r="E563" s="104" t="s">
        <v>1422</v>
      </c>
      <c r="F563" s="134"/>
      <c r="G563" s="134">
        <v>60</v>
      </c>
      <c r="H563" s="135">
        <v>1800000</v>
      </c>
      <c r="I563" s="135">
        <v>1800000</v>
      </c>
      <c r="J563" s="135">
        <v>1800000</v>
      </c>
      <c r="K563" s="134">
        <v>60</v>
      </c>
      <c r="L563" s="134">
        <v>100</v>
      </c>
      <c r="M563" s="136">
        <f t="shared" si="36"/>
        <v>100</v>
      </c>
      <c r="N563" s="119">
        <f t="shared" si="37"/>
        <v>180000000</v>
      </c>
      <c r="O563" s="82" t="s">
        <v>1345</v>
      </c>
    </row>
    <row r="564" spans="1:15" s="83" customFormat="1" ht="17" thickTop="1" thickBot="1">
      <c r="A564" s="104">
        <v>26</v>
      </c>
      <c r="B564" s="104">
        <v>7033154</v>
      </c>
      <c r="C564" s="104" t="s">
        <v>1423</v>
      </c>
      <c r="D564" s="104" t="s">
        <v>1424</v>
      </c>
      <c r="E564" s="104" t="s">
        <v>1425</v>
      </c>
      <c r="F564" s="134"/>
      <c r="G564" s="134">
        <v>60</v>
      </c>
      <c r="H564" s="135">
        <v>1800000</v>
      </c>
      <c r="I564" s="135">
        <v>1800000</v>
      </c>
      <c r="J564" s="135">
        <v>1800000</v>
      </c>
      <c r="K564" s="134">
        <v>60</v>
      </c>
      <c r="L564" s="134">
        <v>100</v>
      </c>
      <c r="M564" s="136">
        <f t="shared" si="36"/>
        <v>100</v>
      </c>
      <c r="N564" s="119">
        <f t="shared" si="37"/>
        <v>180000000</v>
      </c>
      <c r="O564" s="82" t="s">
        <v>1345</v>
      </c>
    </row>
    <row r="565" spans="1:15" s="83" customFormat="1" ht="17" thickTop="1" thickBot="1">
      <c r="A565" s="104">
        <v>27</v>
      </c>
      <c r="B565" s="104">
        <v>6860710</v>
      </c>
      <c r="C565" s="104" t="s">
        <v>1426</v>
      </c>
      <c r="D565" s="104" t="s">
        <v>1427</v>
      </c>
      <c r="E565" s="104" t="s">
        <v>1428</v>
      </c>
      <c r="F565" s="134"/>
      <c r="G565" s="134">
        <v>2</v>
      </c>
      <c r="H565" s="135">
        <v>16000000</v>
      </c>
      <c r="I565" s="135">
        <v>16000000</v>
      </c>
      <c r="J565" s="135">
        <v>16000000</v>
      </c>
      <c r="K565" s="134">
        <v>2</v>
      </c>
      <c r="L565" s="134">
        <v>100</v>
      </c>
      <c r="M565" s="136">
        <f t="shared" si="36"/>
        <v>100</v>
      </c>
      <c r="N565" s="119">
        <f t="shared" si="37"/>
        <v>1600000000</v>
      </c>
      <c r="O565" s="82" t="s">
        <v>1345</v>
      </c>
    </row>
    <row r="566" spans="1:15" s="83" customFormat="1" ht="17" thickTop="1" thickBot="1">
      <c r="A566" s="104">
        <v>28</v>
      </c>
      <c r="B566" s="104">
        <v>6860707</v>
      </c>
      <c r="C566" s="104" t="s">
        <v>1429</v>
      </c>
      <c r="D566" s="104" t="s">
        <v>1430</v>
      </c>
      <c r="E566" s="104" t="s">
        <v>1431</v>
      </c>
      <c r="F566" s="134"/>
      <c r="G566" s="134">
        <v>2</v>
      </c>
      <c r="H566" s="135">
        <v>16000000</v>
      </c>
      <c r="I566" s="135">
        <v>16000000</v>
      </c>
      <c r="J566" s="135">
        <v>16000000</v>
      </c>
      <c r="K566" s="134">
        <v>2</v>
      </c>
      <c r="L566" s="134">
        <v>100</v>
      </c>
      <c r="M566" s="136">
        <f t="shared" si="36"/>
        <v>100</v>
      </c>
      <c r="N566" s="119">
        <f t="shared" si="37"/>
        <v>1600000000</v>
      </c>
      <c r="O566" s="82" t="s">
        <v>1345</v>
      </c>
    </row>
    <row r="567" spans="1:15" s="83" customFormat="1" ht="17" thickTop="1" thickBot="1">
      <c r="A567" s="104">
        <v>29</v>
      </c>
      <c r="B567" s="104">
        <v>5899731</v>
      </c>
      <c r="C567" s="104" t="s">
        <v>1432</v>
      </c>
      <c r="D567" s="104" t="s">
        <v>1433</v>
      </c>
      <c r="E567" s="104" t="s">
        <v>1434</v>
      </c>
      <c r="F567" s="134"/>
      <c r="G567" s="134">
        <v>1</v>
      </c>
      <c r="H567" s="135">
        <v>3500000</v>
      </c>
      <c r="I567" s="135">
        <v>3500000</v>
      </c>
      <c r="J567" s="135">
        <v>3500000</v>
      </c>
      <c r="K567" s="134">
        <v>1</v>
      </c>
      <c r="L567" s="134">
        <v>100</v>
      </c>
      <c r="M567" s="136">
        <f t="shared" si="36"/>
        <v>100</v>
      </c>
      <c r="N567" s="119">
        <f t="shared" si="37"/>
        <v>350000000</v>
      </c>
      <c r="O567" s="82" t="s">
        <v>1345</v>
      </c>
    </row>
    <row r="568" spans="1:15" s="83" customFormat="1" ht="17" thickTop="1" thickBot="1">
      <c r="A568" s="104">
        <v>30</v>
      </c>
      <c r="B568" s="104">
        <v>5899729</v>
      </c>
      <c r="C568" s="104" t="s">
        <v>1435</v>
      </c>
      <c r="D568" s="104" t="s">
        <v>1436</v>
      </c>
      <c r="E568" s="104" t="s">
        <v>1437</v>
      </c>
      <c r="F568" s="134"/>
      <c r="G568" s="134">
        <v>1</v>
      </c>
      <c r="H568" s="135">
        <v>3500000</v>
      </c>
      <c r="I568" s="135">
        <v>3500000</v>
      </c>
      <c r="J568" s="135">
        <v>3500000</v>
      </c>
      <c r="K568" s="134">
        <v>1</v>
      </c>
      <c r="L568" s="134">
        <v>100</v>
      </c>
      <c r="M568" s="136">
        <f t="shared" si="36"/>
        <v>100</v>
      </c>
      <c r="N568" s="119">
        <f t="shared" si="37"/>
        <v>350000000</v>
      </c>
      <c r="O568" s="82" t="s">
        <v>1345</v>
      </c>
    </row>
    <row r="569" spans="1:15" s="83" customFormat="1" ht="17" thickTop="1" thickBot="1">
      <c r="A569" s="104">
        <v>31</v>
      </c>
      <c r="B569" s="104">
        <v>5899727</v>
      </c>
      <c r="C569" s="104" t="s">
        <v>1438</v>
      </c>
      <c r="D569" s="104" t="s">
        <v>1439</v>
      </c>
      <c r="E569" s="104" t="s">
        <v>1440</v>
      </c>
      <c r="F569" s="134"/>
      <c r="G569" s="134">
        <v>1</v>
      </c>
      <c r="H569" s="135">
        <v>3500000</v>
      </c>
      <c r="I569" s="135">
        <v>3500000</v>
      </c>
      <c r="J569" s="135">
        <v>3500000</v>
      </c>
      <c r="K569" s="134">
        <v>1</v>
      </c>
      <c r="L569" s="134">
        <v>100</v>
      </c>
      <c r="M569" s="136">
        <f t="shared" si="36"/>
        <v>100</v>
      </c>
      <c r="N569" s="119">
        <f t="shared" si="37"/>
        <v>350000000</v>
      </c>
      <c r="O569" s="82" t="s">
        <v>1345</v>
      </c>
    </row>
    <row r="570" spans="1:15" s="83" customFormat="1" ht="17" thickTop="1" thickBot="1">
      <c r="A570" s="104">
        <v>32</v>
      </c>
      <c r="B570" s="104">
        <v>6860714</v>
      </c>
      <c r="C570" s="104" t="s">
        <v>1441</v>
      </c>
      <c r="D570" s="104" t="s">
        <v>1442</v>
      </c>
      <c r="E570" s="104" t="s">
        <v>1443</v>
      </c>
      <c r="F570" s="134"/>
      <c r="G570" s="134">
        <v>1</v>
      </c>
      <c r="H570" s="135">
        <v>250000</v>
      </c>
      <c r="I570" s="135">
        <v>250000</v>
      </c>
      <c r="J570" s="135">
        <v>250000</v>
      </c>
      <c r="K570" s="134">
        <v>1</v>
      </c>
      <c r="L570" s="134">
        <v>100</v>
      </c>
      <c r="M570" s="136">
        <f t="shared" si="36"/>
        <v>100</v>
      </c>
      <c r="N570" s="119">
        <f t="shared" si="37"/>
        <v>25000000</v>
      </c>
      <c r="O570" s="82" t="s">
        <v>1345</v>
      </c>
    </row>
    <row r="571" spans="1:15" s="83" customFormat="1" ht="17" thickTop="1" thickBot="1">
      <c r="A571" s="104">
        <v>33</v>
      </c>
      <c r="B571" s="104">
        <v>7120551</v>
      </c>
      <c r="C571" s="104" t="s">
        <v>1444</v>
      </c>
      <c r="D571" s="104" t="s">
        <v>1445</v>
      </c>
      <c r="E571" s="104" t="s">
        <v>1446</v>
      </c>
      <c r="F571" s="134"/>
      <c r="G571" s="134">
        <v>2</v>
      </c>
      <c r="H571" s="135">
        <v>16000000</v>
      </c>
      <c r="I571" s="135">
        <v>16000000</v>
      </c>
      <c r="J571" s="135">
        <v>16000000</v>
      </c>
      <c r="K571" s="134">
        <v>2</v>
      </c>
      <c r="L571" s="134">
        <v>100</v>
      </c>
      <c r="M571" s="136">
        <f t="shared" si="36"/>
        <v>100</v>
      </c>
      <c r="N571" s="119">
        <f t="shared" si="37"/>
        <v>1600000000</v>
      </c>
      <c r="O571" s="82" t="s">
        <v>1345</v>
      </c>
    </row>
    <row r="572" spans="1:15" s="83" customFormat="1" ht="17" thickTop="1" thickBot="1">
      <c r="A572" s="104">
        <v>34</v>
      </c>
      <c r="B572" s="104">
        <v>7120560</v>
      </c>
      <c r="C572" s="104" t="s">
        <v>1447</v>
      </c>
      <c r="D572" s="104" t="s">
        <v>1448</v>
      </c>
      <c r="E572" s="104" t="s">
        <v>1449</v>
      </c>
      <c r="F572" s="134"/>
      <c r="G572" s="134">
        <v>1</v>
      </c>
      <c r="H572" s="135">
        <v>250000</v>
      </c>
      <c r="I572" s="135">
        <v>250000</v>
      </c>
      <c r="J572" s="135">
        <v>250000</v>
      </c>
      <c r="K572" s="134">
        <v>1</v>
      </c>
      <c r="L572" s="134">
        <v>100</v>
      </c>
      <c r="M572" s="136">
        <f t="shared" si="36"/>
        <v>100</v>
      </c>
      <c r="N572" s="119">
        <f t="shared" si="37"/>
        <v>25000000</v>
      </c>
      <c r="O572" s="82" t="s">
        <v>1345</v>
      </c>
    </row>
    <row r="573" spans="1:15" s="83" customFormat="1" ht="17" thickTop="1" thickBot="1">
      <c r="A573" s="104">
        <v>35</v>
      </c>
      <c r="B573" s="104">
        <v>7120558</v>
      </c>
      <c r="C573" s="104" t="s">
        <v>1450</v>
      </c>
      <c r="D573" s="104" t="s">
        <v>1451</v>
      </c>
      <c r="E573" s="104" t="s">
        <v>1452</v>
      </c>
      <c r="F573" s="134"/>
      <c r="G573" s="134">
        <v>30</v>
      </c>
      <c r="H573" s="135">
        <v>900000</v>
      </c>
      <c r="I573" s="135">
        <v>900000</v>
      </c>
      <c r="J573" s="135">
        <v>900000</v>
      </c>
      <c r="K573" s="134">
        <v>30</v>
      </c>
      <c r="L573" s="134">
        <v>100</v>
      </c>
      <c r="M573" s="136">
        <f t="shared" si="36"/>
        <v>100</v>
      </c>
      <c r="N573" s="119">
        <f t="shared" si="37"/>
        <v>90000000</v>
      </c>
      <c r="O573" s="82" t="s">
        <v>1345</v>
      </c>
    </row>
    <row r="574" spans="1:15" s="83" customFormat="1" ht="17" thickTop="1" thickBot="1">
      <c r="A574" s="104">
        <v>36</v>
      </c>
      <c r="B574" s="104">
        <v>7120556</v>
      </c>
      <c r="C574" s="104" t="s">
        <v>1453</v>
      </c>
      <c r="D574" s="104" t="s">
        <v>1454</v>
      </c>
      <c r="E574" s="104" t="s">
        <v>1455</v>
      </c>
      <c r="F574" s="104"/>
      <c r="G574" s="134">
        <v>60</v>
      </c>
      <c r="H574" s="135">
        <v>1800000</v>
      </c>
      <c r="I574" s="135">
        <v>1800000</v>
      </c>
      <c r="J574" s="135">
        <v>1800000</v>
      </c>
      <c r="K574" s="134">
        <v>60</v>
      </c>
      <c r="L574" s="134">
        <v>100</v>
      </c>
      <c r="M574" s="136">
        <f t="shared" si="36"/>
        <v>100</v>
      </c>
      <c r="N574" s="119">
        <f t="shared" si="37"/>
        <v>180000000</v>
      </c>
      <c r="O574" s="82" t="s">
        <v>1345</v>
      </c>
    </row>
    <row r="575" spans="1:15" s="83" customFormat="1" ht="17" thickTop="1" thickBot="1">
      <c r="A575" s="104">
        <v>37</v>
      </c>
      <c r="B575" s="104">
        <v>6860703</v>
      </c>
      <c r="C575" s="104" t="s">
        <v>1456</v>
      </c>
      <c r="D575" s="104" t="s">
        <v>1457</v>
      </c>
      <c r="E575" s="104" t="s">
        <v>1458</v>
      </c>
      <c r="F575" s="134"/>
      <c r="G575" s="134">
        <v>1</v>
      </c>
      <c r="H575" s="135">
        <v>250000</v>
      </c>
      <c r="I575" s="135">
        <v>2500020</v>
      </c>
      <c r="J575" s="135">
        <v>250000</v>
      </c>
      <c r="K575" s="134">
        <v>1</v>
      </c>
      <c r="L575" s="134">
        <v>100</v>
      </c>
      <c r="M575" s="136">
        <f t="shared" si="36"/>
        <v>100</v>
      </c>
      <c r="N575" s="119">
        <f t="shared" si="37"/>
        <v>25000000</v>
      </c>
      <c r="O575" s="82" t="s">
        <v>1345</v>
      </c>
    </row>
    <row r="576" spans="1:15" s="83" customFormat="1" ht="17" thickTop="1" thickBot="1">
      <c r="A576" s="104">
        <v>38</v>
      </c>
      <c r="B576" s="104">
        <v>6860716</v>
      </c>
      <c r="C576" s="104" t="s">
        <v>1459</v>
      </c>
      <c r="D576" s="104" t="s">
        <v>1460</v>
      </c>
      <c r="E576" s="104" t="s">
        <v>1461</v>
      </c>
      <c r="F576" s="134"/>
      <c r="G576" s="134">
        <v>60</v>
      </c>
      <c r="H576" s="135">
        <v>1800000</v>
      </c>
      <c r="I576" s="135">
        <v>1800000</v>
      </c>
      <c r="J576" s="135">
        <v>1800000</v>
      </c>
      <c r="K576" s="134">
        <v>60</v>
      </c>
      <c r="L576" s="134">
        <v>100</v>
      </c>
      <c r="M576" s="136">
        <f t="shared" si="36"/>
        <v>100</v>
      </c>
      <c r="N576" s="119">
        <f t="shared" si="37"/>
        <v>180000000</v>
      </c>
      <c r="O576" s="82" t="s">
        <v>1345</v>
      </c>
    </row>
    <row r="577" spans="1:15" s="83" customFormat="1" ht="17" thickTop="1" thickBot="1">
      <c r="A577" s="104">
        <v>39</v>
      </c>
      <c r="B577" s="104">
        <v>6860705</v>
      </c>
      <c r="C577" s="104" t="s">
        <v>1462</v>
      </c>
      <c r="D577" s="104" t="s">
        <v>1463</v>
      </c>
      <c r="E577" s="104" t="s">
        <v>1464</v>
      </c>
      <c r="F577" s="134"/>
      <c r="G577" s="134">
        <v>60</v>
      </c>
      <c r="H577" s="135">
        <v>1800000</v>
      </c>
      <c r="I577" s="135">
        <v>1800000</v>
      </c>
      <c r="J577" s="135">
        <v>1800000</v>
      </c>
      <c r="K577" s="134">
        <v>60</v>
      </c>
      <c r="L577" s="134">
        <v>100</v>
      </c>
      <c r="M577" s="136">
        <f t="shared" si="36"/>
        <v>100</v>
      </c>
      <c r="N577" s="119">
        <f t="shared" si="37"/>
        <v>180000000</v>
      </c>
      <c r="O577" s="82" t="s">
        <v>1345</v>
      </c>
    </row>
    <row r="578" spans="1:15" s="83" customFormat="1" ht="17" thickTop="1" thickBot="1">
      <c r="A578" s="138"/>
      <c r="B578" s="138"/>
      <c r="C578" s="134"/>
      <c r="D578" s="134"/>
      <c r="E578" s="138" t="s">
        <v>907</v>
      </c>
      <c r="F578" s="134"/>
      <c r="G578" s="138">
        <f>SUM(G541:G577)</f>
        <v>768</v>
      </c>
      <c r="H578" s="139">
        <f>SUM(H541:H577)</f>
        <v>204100000</v>
      </c>
      <c r="I578" s="139">
        <f>SUM(I541:I577)</f>
        <v>206292529</v>
      </c>
      <c r="J578" s="139">
        <f>SUM(J541:J577)</f>
        <v>198042509</v>
      </c>
      <c r="K578" s="138">
        <f>SUM(K541:K577)</f>
        <v>768</v>
      </c>
      <c r="L578" s="140">
        <f>+N578/H578</f>
        <v>100</v>
      </c>
      <c r="M578" s="147">
        <f t="shared" si="36"/>
        <v>97.032096521313079</v>
      </c>
      <c r="N578" s="120">
        <f>SUM(N541:N577)</f>
        <v>20410000000</v>
      </c>
      <c r="O578" s="82" t="s">
        <v>1345</v>
      </c>
    </row>
    <row r="579" spans="1:15" s="83" customFormat="1" ht="17" thickTop="1" thickBot="1">
      <c r="A579" s="102" t="s">
        <v>1465</v>
      </c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O579" s="82" t="s">
        <v>1345</v>
      </c>
    </row>
    <row r="580" spans="1:15" s="83" customFormat="1" ht="17" thickTop="1" thickBot="1">
      <c r="A580" s="104">
        <v>40</v>
      </c>
      <c r="B580" s="134">
        <v>7070157</v>
      </c>
      <c r="C580" s="104" t="s">
        <v>1466</v>
      </c>
      <c r="D580" s="104" t="s">
        <v>1467</v>
      </c>
      <c r="E580" s="104" t="s">
        <v>1468</v>
      </c>
      <c r="F580" s="142"/>
      <c r="G580" s="134">
        <v>1</v>
      </c>
      <c r="H580" s="135">
        <v>35000000</v>
      </c>
      <c r="I580" s="135">
        <v>25000000</v>
      </c>
      <c r="J580" s="135">
        <v>35000000</v>
      </c>
      <c r="K580" s="134">
        <v>1</v>
      </c>
      <c r="L580" s="134">
        <v>100</v>
      </c>
      <c r="M580" s="136">
        <f>+J580/H580*100</f>
        <v>100</v>
      </c>
      <c r="N580" s="119">
        <f>+L580*H580</f>
        <v>3500000000</v>
      </c>
      <c r="O580" s="82" t="s">
        <v>1345</v>
      </c>
    </row>
    <row r="581" spans="1:15" s="83" customFormat="1" ht="17" thickTop="1" thickBot="1">
      <c r="A581" s="138"/>
      <c r="B581" s="138"/>
      <c r="C581" s="134"/>
      <c r="D581" s="134"/>
      <c r="E581" s="138" t="s">
        <v>916</v>
      </c>
      <c r="F581" s="134"/>
      <c r="G581" s="138">
        <f>SUM(G580)</f>
        <v>1</v>
      </c>
      <c r="H581" s="139">
        <f>SUM(H580)</f>
        <v>35000000</v>
      </c>
      <c r="I581" s="139">
        <f>SUM(I580)</f>
        <v>25000000</v>
      </c>
      <c r="J581" s="139">
        <f>SUM(J580)</f>
        <v>35000000</v>
      </c>
      <c r="K581" s="139">
        <f>SUM(K580)</f>
        <v>1</v>
      </c>
      <c r="L581" s="140">
        <f>+N581/H581</f>
        <v>100</v>
      </c>
      <c r="M581" s="140">
        <f>+J581/H581*100</f>
        <v>100</v>
      </c>
      <c r="N581" s="120">
        <f>SUM(N580)</f>
        <v>3500000000</v>
      </c>
      <c r="O581" s="82" t="s">
        <v>1345</v>
      </c>
    </row>
    <row r="582" spans="1:15" s="83" customFormat="1" ht="17" thickTop="1" thickBot="1">
      <c r="A582" s="102" t="s">
        <v>163</v>
      </c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19"/>
      <c r="O582" s="82" t="s">
        <v>1345</v>
      </c>
    </row>
    <row r="583" spans="1:15" s="83" customFormat="1" ht="17" thickTop="1" thickBot="1">
      <c r="A583" s="104">
        <v>41</v>
      </c>
      <c r="B583" s="134">
        <v>6637671</v>
      </c>
      <c r="C583" s="104" t="s">
        <v>1469</v>
      </c>
      <c r="D583" s="104" t="s">
        <v>1470</v>
      </c>
      <c r="E583" s="104" t="s">
        <v>1471</v>
      </c>
      <c r="F583" s="142"/>
      <c r="G583" s="134">
        <v>1</v>
      </c>
      <c r="H583" s="135">
        <v>6000000</v>
      </c>
      <c r="I583" s="135">
        <v>6000000</v>
      </c>
      <c r="J583" s="135">
        <v>6000000</v>
      </c>
      <c r="K583" s="134"/>
      <c r="L583" s="134">
        <v>100</v>
      </c>
      <c r="M583" s="136">
        <f>+J583/H583*100</f>
        <v>100</v>
      </c>
      <c r="N583" s="119">
        <f>+L583*H583</f>
        <v>600000000</v>
      </c>
      <c r="O583" s="82" t="s">
        <v>1345</v>
      </c>
    </row>
    <row r="584" spans="1:15" s="83" customFormat="1" ht="17" thickTop="1" thickBot="1">
      <c r="A584" s="104">
        <v>42</v>
      </c>
      <c r="B584" s="134">
        <v>6880977</v>
      </c>
      <c r="C584" s="104" t="s">
        <v>1472</v>
      </c>
      <c r="D584" s="104" t="s">
        <v>1473</v>
      </c>
      <c r="E584" s="104" t="s">
        <v>1474</v>
      </c>
      <c r="F584" s="142"/>
      <c r="G584" s="134">
        <v>1</v>
      </c>
      <c r="H584" s="135">
        <v>55000000</v>
      </c>
      <c r="I584" s="135">
        <v>54137431</v>
      </c>
      <c r="J584" s="135">
        <v>54137431</v>
      </c>
      <c r="K584" s="134">
        <v>1</v>
      </c>
      <c r="L584" s="148">
        <v>100</v>
      </c>
      <c r="M584" s="136">
        <f>+J584/H584*100</f>
        <v>98.431692727272718</v>
      </c>
      <c r="N584" s="119">
        <f>+L584*H584</f>
        <v>5500000000</v>
      </c>
      <c r="O584" s="82" t="s">
        <v>1345</v>
      </c>
    </row>
    <row r="585" spans="1:15" s="83" customFormat="1" ht="17" thickTop="1" thickBot="1">
      <c r="A585" s="138"/>
      <c r="B585" s="138"/>
      <c r="C585" s="134"/>
      <c r="D585" s="134"/>
      <c r="E585" s="138" t="s">
        <v>920</v>
      </c>
      <c r="F585" s="134"/>
      <c r="G585" s="134">
        <f>SUM(G583:G584)</f>
        <v>2</v>
      </c>
      <c r="H585" s="139">
        <f>SUM(H583:H584)</f>
        <v>61000000</v>
      </c>
      <c r="I585" s="139">
        <f>SUM(I583:I584)</f>
        <v>60137431</v>
      </c>
      <c r="J585" s="139">
        <f>SUM(J583:J584)</f>
        <v>60137431</v>
      </c>
      <c r="K585" s="139">
        <f>SUM(K583:K584)</f>
        <v>1</v>
      </c>
      <c r="L585" s="140">
        <f>+N585/H585</f>
        <v>100</v>
      </c>
      <c r="M585" s="140">
        <f>+J585/H585*100</f>
        <v>98.585952459016397</v>
      </c>
      <c r="N585" s="120">
        <f>SUM(N583:N584)</f>
        <v>6100000000</v>
      </c>
      <c r="O585" s="82" t="s">
        <v>1345</v>
      </c>
    </row>
    <row r="586" spans="1:15" s="83" customFormat="1" ht="17" thickTop="1" thickBot="1">
      <c r="A586" s="102" t="s">
        <v>921</v>
      </c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19"/>
      <c r="O586" s="82" t="s">
        <v>1345</v>
      </c>
    </row>
    <row r="587" spans="1:15" s="83" customFormat="1" ht="17" thickTop="1" thickBot="1">
      <c r="A587" s="104">
        <v>43</v>
      </c>
      <c r="B587" s="134">
        <v>7074151</v>
      </c>
      <c r="C587" s="104" t="s">
        <v>1475</v>
      </c>
      <c r="D587" s="104" t="s">
        <v>1476</v>
      </c>
      <c r="E587" s="104" t="s">
        <v>1477</v>
      </c>
      <c r="F587" s="142"/>
      <c r="G587" s="134">
        <v>1</v>
      </c>
      <c r="H587" s="135">
        <v>50000000</v>
      </c>
      <c r="I587" s="135">
        <v>48898463</v>
      </c>
      <c r="J587" s="135">
        <v>48898463</v>
      </c>
      <c r="K587" s="149">
        <v>1</v>
      </c>
      <c r="L587" s="149">
        <v>100</v>
      </c>
      <c r="M587" s="136">
        <f>+J587/H587*100</f>
        <v>97.796925999999999</v>
      </c>
      <c r="N587" s="119">
        <f>+L587*H587</f>
        <v>5000000000</v>
      </c>
      <c r="O587" s="82" t="s">
        <v>1345</v>
      </c>
    </row>
    <row r="588" spans="1:15" s="83" customFormat="1" ht="17" thickTop="1" thickBot="1">
      <c r="A588" s="104">
        <v>44</v>
      </c>
      <c r="B588" s="134">
        <v>6587011</v>
      </c>
      <c r="C588" s="104" t="s">
        <v>1478</v>
      </c>
      <c r="D588" s="104" t="s">
        <v>1479</v>
      </c>
      <c r="E588" s="104" t="s">
        <v>1480</v>
      </c>
      <c r="F588" s="142"/>
      <c r="G588" s="134">
        <v>1</v>
      </c>
      <c r="H588" s="135">
        <v>350000</v>
      </c>
      <c r="I588" s="135">
        <v>350000</v>
      </c>
      <c r="J588" s="135">
        <v>350000</v>
      </c>
      <c r="K588" s="149">
        <v>1</v>
      </c>
      <c r="L588" s="149">
        <v>100</v>
      </c>
      <c r="M588" s="136">
        <f t="shared" ref="M588:M623" si="38">+J588/H588*100</f>
        <v>100</v>
      </c>
      <c r="N588" s="119">
        <f t="shared" ref="N588:N622" si="39">+L588*H588</f>
        <v>35000000</v>
      </c>
      <c r="O588" s="82" t="s">
        <v>1345</v>
      </c>
    </row>
    <row r="589" spans="1:15" s="83" customFormat="1" ht="17" thickTop="1" thickBot="1">
      <c r="A589" s="104">
        <v>45</v>
      </c>
      <c r="B589" s="134">
        <v>6587009</v>
      </c>
      <c r="C589" s="104" t="s">
        <v>1481</v>
      </c>
      <c r="D589" s="104" t="s">
        <v>1482</v>
      </c>
      <c r="E589" s="104" t="s">
        <v>1483</v>
      </c>
      <c r="F589" s="142"/>
      <c r="G589" s="134">
        <v>1</v>
      </c>
      <c r="H589" s="135">
        <v>2500000</v>
      </c>
      <c r="I589" s="135">
        <v>2500000</v>
      </c>
      <c r="J589" s="135">
        <v>2500000</v>
      </c>
      <c r="K589" s="149">
        <v>1</v>
      </c>
      <c r="L589" s="149">
        <v>100</v>
      </c>
      <c r="M589" s="136">
        <f t="shared" si="38"/>
        <v>100</v>
      </c>
      <c r="N589" s="119">
        <f t="shared" si="39"/>
        <v>250000000</v>
      </c>
      <c r="O589" s="82" t="s">
        <v>1345</v>
      </c>
    </row>
    <row r="590" spans="1:15" s="83" customFormat="1" ht="17" thickTop="1" thickBot="1">
      <c r="A590" s="104">
        <v>46</v>
      </c>
      <c r="B590" s="134">
        <v>6587005</v>
      </c>
      <c r="C590" s="104" t="s">
        <v>1484</v>
      </c>
      <c r="D590" s="104" t="s">
        <v>1485</v>
      </c>
      <c r="E590" s="104" t="s">
        <v>1486</v>
      </c>
      <c r="F590" s="142"/>
      <c r="G590" s="142">
        <v>1</v>
      </c>
      <c r="H590" s="135">
        <v>2500000</v>
      </c>
      <c r="I590" s="135">
        <v>2500000</v>
      </c>
      <c r="J590" s="135">
        <v>2500000</v>
      </c>
      <c r="K590" s="149">
        <v>1</v>
      </c>
      <c r="L590" s="149">
        <v>100</v>
      </c>
      <c r="M590" s="136">
        <f t="shared" si="38"/>
        <v>100</v>
      </c>
      <c r="N590" s="119">
        <f t="shared" si="39"/>
        <v>250000000</v>
      </c>
      <c r="O590" s="82" t="s">
        <v>1345</v>
      </c>
    </row>
    <row r="591" spans="1:15" s="83" customFormat="1" ht="17" thickTop="1" thickBot="1">
      <c r="A591" s="104">
        <v>47</v>
      </c>
      <c r="B591" s="134">
        <v>6746161</v>
      </c>
      <c r="C591" s="104" t="s">
        <v>1487</v>
      </c>
      <c r="D591" s="104" t="s">
        <v>1488</v>
      </c>
      <c r="E591" s="104" t="s">
        <v>1489</v>
      </c>
      <c r="F591" s="142"/>
      <c r="G591" s="134">
        <v>1</v>
      </c>
      <c r="H591" s="135">
        <v>7500000</v>
      </c>
      <c r="I591" s="135">
        <v>7300000</v>
      </c>
      <c r="J591" s="135">
        <v>7300000</v>
      </c>
      <c r="K591" s="149">
        <v>1</v>
      </c>
      <c r="L591" s="149">
        <v>100</v>
      </c>
      <c r="M591" s="136">
        <f t="shared" si="38"/>
        <v>97.333333333333343</v>
      </c>
      <c r="N591" s="119">
        <f t="shared" si="39"/>
        <v>750000000</v>
      </c>
      <c r="O591" s="82" t="s">
        <v>1345</v>
      </c>
    </row>
    <row r="592" spans="1:15" s="83" customFormat="1" ht="17" thickTop="1" thickBot="1">
      <c r="A592" s="104">
        <v>48</v>
      </c>
      <c r="B592" s="134">
        <v>6587019</v>
      </c>
      <c r="C592" s="104" t="s">
        <v>1490</v>
      </c>
      <c r="D592" s="104" t="s">
        <v>1491</v>
      </c>
      <c r="E592" s="104" t="s">
        <v>1492</v>
      </c>
      <c r="F592" s="142"/>
      <c r="G592" s="134">
        <v>1</v>
      </c>
      <c r="H592" s="135">
        <v>7500000</v>
      </c>
      <c r="I592" s="135">
        <v>7481153</v>
      </c>
      <c r="J592" s="135">
        <v>7481153</v>
      </c>
      <c r="K592" s="149">
        <v>1</v>
      </c>
      <c r="L592" s="149">
        <v>100</v>
      </c>
      <c r="M592" s="136">
        <f t="shared" si="38"/>
        <v>99.748706666666664</v>
      </c>
      <c r="N592" s="119">
        <f t="shared" si="39"/>
        <v>750000000</v>
      </c>
      <c r="O592" s="82" t="s">
        <v>1345</v>
      </c>
    </row>
    <row r="593" spans="1:15" s="83" customFormat="1" ht="17" thickTop="1" thickBot="1">
      <c r="A593" s="104">
        <v>49</v>
      </c>
      <c r="B593" s="134">
        <v>6587007</v>
      </c>
      <c r="C593" s="104" t="s">
        <v>1493</v>
      </c>
      <c r="D593" s="104" t="s">
        <v>1494</v>
      </c>
      <c r="E593" s="104" t="s">
        <v>1495</v>
      </c>
      <c r="F593" s="142"/>
      <c r="G593" s="134">
        <v>60</v>
      </c>
      <c r="H593" s="135">
        <v>1800000</v>
      </c>
      <c r="I593" s="135">
        <v>1800000</v>
      </c>
      <c r="J593" s="135">
        <v>1800000</v>
      </c>
      <c r="K593" s="149">
        <v>60</v>
      </c>
      <c r="L593" s="149">
        <v>100</v>
      </c>
      <c r="M593" s="136">
        <f t="shared" si="38"/>
        <v>100</v>
      </c>
      <c r="N593" s="119">
        <f t="shared" si="39"/>
        <v>180000000</v>
      </c>
      <c r="O593" s="82" t="s">
        <v>1345</v>
      </c>
    </row>
    <row r="594" spans="1:15" s="83" customFormat="1" ht="17" thickTop="1" thickBot="1">
      <c r="A594" s="104">
        <v>50</v>
      </c>
      <c r="B594" s="134">
        <v>7027376</v>
      </c>
      <c r="C594" s="104" t="s">
        <v>1496</v>
      </c>
      <c r="D594" s="104" t="s">
        <v>1497</v>
      </c>
      <c r="E594" s="104" t="s">
        <v>1498</v>
      </c>
      <c r="F594" s="142"/>
      <c r="G594" s="134">
        <v>60</v>
      </c>
      <c r="H594" s="135">
        <v>1800000</v>
      </c>
      <c r="I594" s="135">
        <v>1800000</v>
      </c>
      <c r="J594" s="135">
        <v>1800000</v>
      </c>
      <c r="K594" s="149">
        <v>60</v>
      </c>
      <c r="L594" s="149">
        <v>100</v>
      </c>
      <c r="M594" s="136">
        <f t="shared" si="38"/>
        <v>100</v>
      </c>
      <c r="N594" s="119">
        <f t="shared" si="39"/>
        <v>180000000</v>
      </c>
      <c r="O594" s="82" t="s">
        <v>1345</v>
      </c>
    </row>
    <row r="595" spans="1:15" s="83" customFormat="1" ht="17" thickTop="1" thickBot="1">
      <c r="A595" s="104">
        <v>51</v>
      </c>
      <c r="B595" s="134">
        <v>7014396</v>
      </c>
      <c r="C595" s="104" t="s">
        <v>1268</v>
      </c>
      <c r="D595" s="104" t="s">
        <v>1499</v>
      </c>
      <c r="E595" s="104" t="s">
        <v>1500</v>
      </c>
      <c r="F595" s="142"/>
      <c r="G595" s="134">
        <v>1</v>
      </c>
      <c r="H595" s="135">
        <v>350000</v>
      </c>
      <c r="I595" s="135">
        <v>350000</v>
      </c>
      <c r="J595" s="135">
        <v>350000</v>
      </c>
      <c r="K595" s="149">
        <v>1</v>
      </c>
      <c r="L595" s="149">
        <v>100</v>
      </c>
      <c r="M595" s="136">
        <f t="shared" si="38"/>
        <v>100</v>
      </c>
      <c r="N595" s="119">
        <f t="shared" si="39"/>
        <v>35000000</v>
      </c>
      <c r="O595" s="82" t="s">
        <v>1345</v>
      </c>
    </row>
    <row r="596" spans="1:15" s="83" customFormat="1" ht="17" thickTop="1" thickBot="1">
      <c r="A596" s="104">
        <v>52</v>
      </c>
      <c r="B596" s="134">
        <v>7014390</v>
      </c>
      <c r="C596" s="104" t="s">
        <v>1501</v>
      </c>
      <c r="D596" s="104" t="s">
        <v>1502</v>
      </c>
      <c r="E596" s="104" t="s">
        <v>1503</v>
      </c>
      <c r="F596" s="142"/>
      <c r="G596" s="134">
        <v>1</v>
      </c>
      <c r="H596" s="135">
        <v>2500000</v>
      </c>
      <c r="I596" s="135">
        <v>2500000</v>
      </c>
      <c r="J596" s="135">
        <v>2500000</v>
      </c>
      <c r="K596" s="149">
        <v>1</v>
      </c>
      <c r="L596" s="149">
        <v>100</v>
      </c>
      <c r="M596" s="136">
        <f t="shared" si="38"/>
        <v>100</v>
      </c>
      <c r="N596" s="119">
        <f t="shared" si="39"/>
        <v>250000000</v>
      </c>
      <c r="O596" s="82" t="s">
        <v>1345</v>
      </c>
    </row>
    <row r="597" spans="1:15" s="83" customFormat="1" ht="17" thickTop="1" thickBot="1">
      <c r="A597" s="104">
        <v>53</v>
      </c>
      <c r="B597" s="134">
        <v>7014392</v>
      </c>
      <c r="C597" s="104" t="s">
        <v>1504</v>
      </c>
      <c r="D597" s="104" t="s">
        <v>1505</v>
      </c>
      <c r="E597" s="104" t="s">
        <v>1506</v>
      </c>
      <c r="F597" s="142"/>
      <c r="G597" s="134">
        <v>60</v>
      </c>
      <c r="H597" s="135">
        <v>1800000</v>
      </c>
      <c r="I597" s="135">
        <v>1800000</v>
      </c>
      <c r="J597" s="135">
        <v>1800000</v>
      </c>
      <c r="K597" s="149">
        <v>1</v>
      </c>
      <c r="L597" s="149">
        <v>100</v>
      </c>
      <c r="M597" s="136">
        <f t="shared" si="38"/>
        <v>100</v>
      </c>
      <c r="N597" s="119">
        <f t="shared" si="39"/>
        <v>180000000</v>
      </c>
      <c r="O597" s="82" t="s">
        <v>1345</v>
      </c>
    </row>
    <row r="598" spans="1:15" s="83" customFormat="1" ht="17" thickTop="1" thickBot="1">
      <c r="A598" s="104">
        <v>54</v>
      </c>
      <c r="B598" s="134">
        <v>7014385</v>
      </c>
      <c r="C598" s="104" t="s">
        <v>1507</v>
      </c>
      <c r="D598" s="104" t="s">
        <v>1508</v>
      </c>
      <c r="E598" s="104" t="s">
        <v>1509</v>
      </c>
      <c r="F598" s="134"/>
      <c r="G598" s="134">
        <v>1</v>
      </c>
      <c r="H598" s="135">
        <v>2000000</v>
      </c>
      <c r="I598" s="135">
        <v>2000000</v>
      </c>
      <c r="J598" s="135">
        <v>2000000</v>
      </c>
      <c r="K598" s="149">
        <v>1</v>
      </c>
      <c r="L598" s="149">
        <v>100</v>
      </c>
      <c r="M598" s="136">
        <f t="shared" si="38"/>
        <v>100</v>
      </c>
      <c r="N598" s="119">
        <f t="shared" si="39"/>
        <v>200000000</v>
      </c>
      <c r="O598" s="82" t="s">
        <v>1345</v>
      </c>
    </row>
    <row r="599" spans="1:15" s="83" customFormat="1" ht="17" thickTop="1" thickBot="1">
      <c r="A599" s="104">
        <v>55</v>
      </c>
      <c r="B599" s="134">
        <v>7014394</v>
      </c>
      <c r="C599" s="104" t="s">
        <v>1510</v>
      </c>
      <c r="D599" s="104" t="s">
        <v>1511</v>
      </c>
      <c r="E599" s="104" t="s">
        <v>1512</v>
      </c>
      <c r="F599" s="134"/>
      <c r="G599" s="134">
        <v>1</v>
      </c>
      <c r="H599" s="135">
        <v>4900000</v>
      </c>
      <c r="I599" s="135">
        <v>4900000</v>
      </c>
      <c r="J599" s="135">
        <v>4900000</v>
      </c>
      <c r="K599" s="149">
        <v>1</v>
      </c>
      <c r="L599" s="149">
        <v>100</v>
      </c>
      <c r="M599" s="136">
        <f t="shared" si="38"/>
        <v>100</v>
      </c>
      <c r="N599" s="119">
        <f t="shared" si="39"/>
        <v>490000000</v>
      </c>
      <c r="O599" s="82" t="s">
        <v>1345</v>
      </c>
    </row>
    <row r="600" spans="1:15" s="83" customFormat="1" ht="17" thickTop="1" thickBot="1">
      <c r="A600" s="104">
        <v>57</v>
      </c>
      <c r="B600" s="134">
        <v>5883329</v>
      </c>
      <c r="C600" s="104" t="s">
        <v>1513</v>
      </c>
      <c r="D600" s="104" t="s">
        <v>1514</v>
      </c>
      <c r="E600" s="104" t="s">
        <v>1515</v>
      </c>
      <c r="F600" s="134"/>
      <c r="G600" s="134">
        <v>1</v>
      </c>
      <c r="H600" s="135">
        <v>200000000</v>
      </c>
      <c r="I600" s="135">
        <v>200000000</v>
      </c>
      <c r="J600" s="135">
        <v>130710068</v>
      </c>
      <c r="K600" s="149"/>
      <c r="L600" s="149">
        <v>95</v>
      </c>
      <c r="M600" s="136">
        <f t="shared" si="38"/>
        <v>65.355034000000003</v>
      </c>
      <c r="N600" s="119">
        <f t="shared" si="39"/>
        <v>19000000000</v>
      </c>
      <c r="O600" s="82" t="s">
        <v>1345</v>
      </c>
    </row>
    <row r="601" spans="1:15" s="83" customFormat="1" ht="17" thickTop="1" thickBot="1">
      <c r="A601" s="104">
        <v>58</v>
      </c>
      <c r="B601" s="134">
        <v>5697356</v>
      </c>
      <c r="C601" s="104" t="s">
        <v>1516</v>
      </c>
      <c r="D601" s="104" t="s">
        <v>1517</v>
      </c>
      <c r="E601" s="104" t="s">
        <v>1518</v>
      </c>
      <c r="F601" s="134"/>
      <c r="G601" s="134">
        <v>2</v>
      </c>
      <c r="H601" s="135">
        <v>18000000</v>
      </c>
      <c r="I601" s="135">
        <v>17833544</v>
      </c>
      <c r="J601" s="135">
        <v>17833544</v>
      </c>
      <c r="K601" s="149">
        <v>2</v>
      </c>
      <c r="L601" s="149">
        <v>100</v>
      </c>
      <c r="M601" s="136">
        <f t="shared" si="38"/>
        <v>99.075244444444451</v>
      </c>
      <c r="N601" s="119">
        <f t="shared" si="39"/>
        <v>1800000000</v>
      </c>
      <c r="O601" s="82" t="s">
        <v>1345</v>
      </c>
    </row>
    <row r="602" spans="1:15" s="83" customFormat="1" ht="17" thickTop="1" thickBot="1">
      <c r="A602" s="104">
        <v>59</v>
      </c>
      <c r="B602" s="134">
        <v>5899678</v>
      </c>
      <c r="C602" s="104" t="s">
        <v>1519</v>
      </c>
      <c r="D602" s="104" t="s">
        <v>1520</v>
      </c>
      <c r="E602" s="104" t="s">
        <v>1521</v>
      </c>
      <c r="F602" s="134"/>
      <c r="G602" s="134">
        <v>2</v>
      </c>
      <c r="H602" s="135">
        <v>18000000</v>
      </c>
      <c r="I602" s="135">
        <v>17700000</v>
      </c>
      <c r="J602" s="135">
        <v>17700000</v>
      </c>
      <c r="K602" s="149">
        <v>2</v>
      </c>
      <c r="L602" s="149">
        <v>100</v>
      </c>
      <c r="M602" s="136">
        <f t="shared" si="38"/>
        <v>98.333333333333329</v>
      </c>
      <c r="N602" s="119">
        <f t="shared" si="39"/>
        <v>1800000000</v>
      </c>
      <c r="O602" s="82" t="s">
        <v>1345</v>
      </c>
    </row>
    <row r="603" spans="1:15" s="83" customFormat="1" ht="17" thickTop="1" thickBot="1">
      <c r="A603" s="104">
        <v>60</v>
      </c>
      <c r="B603" s="134">
        <v>5815176</v>
      </c>
      <c r="C603" s="104" t="s">
        <v>1522</v>
      </c>
      <c r="D603" s="104" t="s">
        <v>1523</v>
      </c>
      <c r="E603" s="104" t="s">
        <v>1524</v>
      </c>
      <c r="F603" s="134"/>
      <c r="G603" s="134">
        <v>2</v>
      </c>
      <c r="H603" s="135">
        <v>18000000</v>
      </c>
      <c r="I603" s="135">
        <v>17800005</v>
      </c>
      <c r="J603" s="135">
        <v>17800005</v>
      </c>
      <c r="K603" s="149">
        <v>2</v>
      </c>
      <c r="L603" s="149">
        <v>100</v>
      </c>
      <c r="M603" s="136">
        <f t="shared" si="38"/>
        <v>98.888916666666674</v>
      </c>
      <c r="N603" s="119">
        <f t="shared" si="39"/>
        <v>1800000000</v>
      </c>
      <c r="O603" s="82" t="s">
        <v>1345</v>
      </c>
    </row>
    <row r="604" spans="1:15" s="83" customFormat="1" ht="17" thickTop="1" thickBot="1">
      <c r="A604" s="104">
        <v>61</v>
      </c>
      <c r="B604" s="142">
        <v>5697351</v>
      </c>
      <c r="C604" s="104" t="s">
        <v>1525</v>
      </c>
      <c r="D604" s="104" t="s">
        <v>1526</v>
      </c>
      <c r="E604" s="104" t="s">
        <v>1527</v>
      </c>
      <c r="F604" s="142"/>
      <c r="G604" s="142">
        <v>60</v>
      </c>
      <c r="H604" s="135">
        <v>2000000</v>
      </c>
      <c r="I604" s="135">
        <v>2000000</v>
      </c>
      <c r="J604" s="135">
        <v>2000000</v>
      </c>
      <c r="K604" s="150">
        <v>60</v>
      </c>
      <c r="L604" s="150">
        <v>100</v>
      </c>
      <c r="M604" s="136">
        <f t="shared" si="38"/>
        <v>100</v>
      </c>
      <c r="N604" s="119">
        <f t="shared" si="39"/>
        <v>200000000</v>
      </c>
      <c r="O604" s="82" t="s">
        <v>1345</v>
      </c>
    </row>
    <row r="605" spans="1:15" s="83" customFormat="1" ht="17" thickTop="1" thickBot="1">
      <c r="A605" s="104">
        <v>62</v>
      </c>
      <c r="B605" s="134">
        <v>5899676</v>
      </c>
      <c r="C605" s="104" t="s">
        <v>1528</v>
      </c>
      <c r="D605" s="104" t="s">
        <v>1529</v>
      </c>
      <c r="E605" s="104" t="s">
        <v>1530</v>
      </c>
      <c r="F605" s="142"/>
      <c r="G605" s="134">
        <v>60</v>
      </c>
      <c r="H605" s="135">
        <v>2000000</v>
      </c>
      <c r="I605" s="135">
        <v>2000000</v>
      </c>
      <c r="J605" s="135">
        <v>2000000</v>
      </c>
      <c r="K605" s="134">
        <v>64</v>
      </c>
      <c r="L605" s="134">
        <v>100</v>
      </c>
      <c r="M605" s="136">
        <f t="shared" si="38"/>
        <v>100</v>
      </c>
      <c r="N605" s="119">
        <f t="shared" si="39"/>
        <v>200000000</v>
      </c>
      <c r="O605" s="82" t="s">
        <v>1345</v>
      </c>
    </row>
    <row r="606" spans="1:15" s="83" customFormat="1" ht="17" thickTop="1" thickBot="1">
      <c r="A606" s="104">
        <v>63</v>
      </c>
      <c r="B606" s="134">
        <v>7108601</v>
      </c>
      <c r="C606" s="104" t="s">
        <v>1531</v>
      </c>
      <c r="D606" s="104" t="s">
        <v>1532</v>
      </c>
      <c r="E606" s="104" t="s">
        <v>1533</v>
      </c>
      <c r="F606" s="142"/>
      <c r="G606" s="142">
        <v>60</v>
      </c>
      <c r="H606" s="135">
        <v>2000000</v>
      </c>
      <c r="I606" s="135">
        <v>2000000</v>
      </c>
      <c r="J606" s="135">
        <v>2000000</v>
      </c>
      <c r="K606" s="150">
        <v>64</v>
      </c>
      <c r="L606" s="150">
        <v>100</v>
      </c>
      <c r="M606" s="136">
        <f t="shared" si="38"/>
        <v>100</v>
      </c>
      <c r="N606" s="119">
        <f t="shared" si="39"/>
        <v>200000000</v>
      </c>
      <c r="O606" s="82" t="s">
        <v>1345</v>
      </c>
    </row>
    <row r="607" spans="1:15" s="83" customFormat="1" ht="17" thickTop="1" thickBot="1">
      <c r="A607" s="104">
        <v>64</v>
      </c>
      <c r="B607" s="134">
        <v>6602182</v>
      </c>
      <c r="C607" s="104" t="s">
        <v>1534</v>
      </c>
      <c r="D607" s="104" t="s">
        <v>1535</v>
      </c>
      <c r="E607" s="104" t="s">
        <v>1536</v>
      </c>
      <c r="F607" s="134"/>
      <c r="G607" s="134">
        <v>1</v>
      </c>
      <c r="H607" s="135">
        <v>350000</v>
      </c>
      <c r="I607" s="135">
        <v>350000</v>
      </c>
      <c r="J607" s="135">
        <v>350000</v>
      </c>
      <c r="K607" s="150">
        <v>1</v>
      </c>
      <c r="L607" s="150">
        <v>100</v>
      </c>
      <c r="M607" s="136">
        <f t="shared" si="38"/>
        <v>100</v>
      </c>
      <c r="N607" s="119">
        <f t="shared" si="39"/>
        <v>35000000</v>
      </c>
      <c r="O607" s="82" t="s">
        <v>1345</v>
      </c>
    </row>
    <row r="608" spans="1:15" s="83" customFormat="1" ht="17" thickTop="1" thickBot="1">
      <c r="A608" s="104">
        <v>65</v>
      </c>
      <c r="B608" s="134">
        <v>6602184</v>
      </c>
      <c r="C608" s="104" t="s">
        <v>1537</v>
      </c>
      <c r="D608" s="104" t="s">
        <v>1538</v>
      </c>
      <c r="E608" s="104" t="s">
        <v>1539</v>
      </c>
      <c r="F608" s="134"/>
      <c r="G608" s="134">
        <v>60</v>
      </c>
      <c r="H608" s="135">
        <v>1800000</v>
      </c>
      <c r="I608" s="135">
        <v>1800000</v>
      </c>
      <c r="J608" s="135">
        <v>1800000</v>
      </c>
      <c r="K608" s="150">
        <v>60</v>
      </c>
      <c r="L608" s="150">
        <v>100</v>
      </c>
      <c r="M608" s="136">
        <f t="shared" si="38"/>
        <v>100</v>
      </c>
      <c r="N608" s="119">
        <f t="shared" si="39"/>
        <v>180000000</v>
      </c>
      <c r="O608" s="82" t="s">
        <v>1345</v>
      </c>
    </row>
    <row r="609" spans="1:15" s="83" customFormat="1" ht="17" thickTop="1" thickBot="1">
      <c r="A609" s="104">
        <v>66</v>
      </c>
      <c r="B609" s="134">
        <v>6602180</v>
      </c>
      <c r="C609" s="104" t="s">
        <v>1540</v>
      </c>
      <c r="D609" s="104" t="s">
        <v>1541</v>
      </c>
      <c r="E609" s="104" t="s">
        <v>1542</v>
      </c>
      <c r="F609" s="134"/>
      <c r="G609" s="134">
        <v>1</v>
      </c>
      <c r="H609" s="135">
        <v>2000000</v>
      </c>
      <c r="I609" s="135">
        <v>2000000</v>
      </c>
      <c r="J609" s="135">
        <v>2000000</v>
      </c>
      <c r="K609" s="150">
        <v>1</v>
      </c>
      <c r="L609" s="150">
        <v>100</v>
      </c>
      <c r="M609" s="136">
        <f t="shared" si="38"/>
        <v>100</v>
      </c>
      <c r="N609" s="119">
        <f t="shared" si="39"/>
        <v>200000000</v>
      </c>
      <c r="O609" s="82" t="s">
        <v>1345</v>
      </c>
    </row>
    <row r="610" spans="1:15" s="83" customFormat="1" ht="17" thickTop="1" thickBot="1">
      <c r="A610" s="104">
        <v>67</v>
      </c>
      <c r="B610" s="134">
        <v>6625966</v>
      </c>
      <c r="C610" s="104" t="s">
        <v>1543</v>
      </c>
      <c r="D610" s="104" t="s">
        <v>1544</v>
      </c>
      <c r="E610" s="104" t="s">
        <v>1545</v>
      </c>
      <c r="F610" s="134"/>
      <c r="G610" s="134">
        <v>1</v>
      </c>
      <c r="H610" s="135">
        <v>2000000</v>
      </c>
      <c r="I610" s="135">
        <v>2000000</v>
      </c>
      <c r="J610" s="135">
        <v>2000000</v>
      </c>
      <c r="K610" s="150">
        <v>1</v>
      </c>
      <c r="L610" s="150">
        <v>100</v>
      </c>
      <c r="M610" s="136">
        <f t="shared" si="38"/>
        <v>100</v>
      </c>
      <c r="N610" s="119">
        <f t="shared" si="39"/>
        <v>200000000</v>
      </c>
      <c r="O610" s="82" t="s">
        <v>1345</v>
      </c>
    </row>
    <row r="611" spans="1:15" s="83" customFormat="1" ht="17" thickTop="1" thickBot="1">
      <c r="A611" s="104">
        <v>68</v>
      </c>
      <c r="B611" s="134">
        <v>6748082</v>
      </c>
      <c r="C611" s="104" t="s">
        <v>1546</v>
      </c>
      <c r="D611" s="104" t="s">
        <v>1547</v>
      </c>
      <c r="E611" s="104" t="s">
        <v>1548</v>
      </c>
      <c r="F611" s="134"/>
      <c r="G611" s="134">
        <v>1</v>
      </c>
      <c r="H611" s="135">
        <v>350000</v>
      </c>
      <c r="I611" s="135">
        <v>350000</v>
      </c>
      <c r="J611" s="135">
        <v>350000</v>
      </c>
      <c r="K611" s="150">
        <v>1</v>
      </c>
      <c r="L611" s="150">
        <v>100</v>
      </c>
      <c r="M611" s="136">
        <f t="shared" si="38"/>
        <v>100</v>
      </c>
      <c r="N611" s="119">
        <f t="shared" si="39"/>
        <v>35000000</v>
      </c>
      <c r="O611" s="82" t="s">
        <v>1345</v>
      </c>
    </row>
    <row r="612" spans="1:15" s="83" customFormat="1" ht="17" thickTop="1" thickBot="1">
      <c r="A612" s="104">
        <v>69</v>
      </c>
      <c r="B612" s="134">
        <v>7014283</v>
      </c>
      <c r="C612" s="104" t="s">
        <v>1549</v>
      </c>
      <c r="D612" s="104" t="s">
        <v>1550</v>
      </c>
      <c r="E612" s="104" t="s">
        <v>1551</v>
      </c>
      <c r="F612" s="134"/>
      <c r="G612" s="134">
        <v>1</v>
      </c>
      <c r="H612" s="135">
        <v>2500000</v>
      </c>
      <c r="I612" s="135">
        <v>2500000</v>
      </c>
      <c r="J612" s="135">
        <v>2500000</v>
      </c>
      <c r="K612" s="150">
        <v>1</v>
      </c>
      <c r="L612" s="150">
        <v>100</v>
      </c>
      <c r="M612" s="136">
        <f t="shared" si="38"/>
        <v>100</v>
      </c>
      <c r="N612" s="119">
        <f t="shared" si="39"/>
        <v>250000000</v>
      </c>
      <c r="O612" s="82" t="s">
        <v>1345</v>
      </c>
    </row>
    <row r="613" spans="1:15" s="83" customFormat="1" ht="17" thickTop="1" thickBot="1">
      <c r="A613" s="104">
        <v>70</v>
      </c>
      <c r="B613" s="134">
        <v>6746064</v>
      </c>
      <c r="C613" s="104" t="s">
        <v>1552</v>
      </c>
      <c r="D613" s="104" t="s">
        <v>1553</v>
      </c>
      <c r="E613" s="104" t="s">
        <v>1554</v>
      </c>
      <c r="F613" s="134"/>
      <c r="G613" s="134">
        <v>60</v>
      </c>
      <c r="H613" s="135">
        <v>1800000</v>
      </c>
      <c r="I613" s="135">
        <v>1800000</v>
      </c>
      <c r="J613" s="135">
        <v>1800000</v>
      </c>
      <c r="K613" s="150">
        <v>60</v>
      </c>
      <c r="L613" s="150">
        <v>100</v>
      </c>
      <c r="M613" s="136">
        <f t="shared" si="38"/>
        <v>100</v>
      </c>
      <c r="N613" s="119">
        <f t="shared" si="39"/>
        <v>180000000</v>
      </c>
      <c r="O613" s="82" t="s">
        <v>1345</v>
      </c>
    </row>
    <row r="614" spans="1:15" s="83" customFormat="1" ht="17" thickTop="1" thickBot="1">
      <c r="A614" s="104">
        <v>71</v>
      </c>
      <c r="B614" s="134">
        <v>6587022</v>
      </c>
      <c r="C614" s="104" t="s">
        <v>1555</v>
      </c>
      <c r="D614" s="104" t="s">
        <v>1556</v>
      </c>
      <c r="E614" s="104" t="s">
        <v>1557</v>
      </c>
      <c r="F614" s="134"/>
      <c r="G614" s="134">
        <v>1</v>
      </c>
      <c r="H614" s="135">
        <v>2000000</v>
      </c>
      <c r="I614" s="135">
        <v>2000000</v>
      </c>
      <c r="J614" s="135">
        <v>2000000</v>
      </c>
      <c r="K614" s="150">
        <v>1</v>
      </c>
      <c r="L614" s="150">
        <v>100</v>
      </c>
      <c r="M614" s="136">
        <f t="shared" si="38"/>
        <v>100</v>
      </c>
      <c r="N614" s="119">
        <f t="shared" si="39"/>
        <v>200000000</v>
      </c>
      <c r="O614" s="82" t="s">
        <v>1345</v>
      </c>
    </row>
    <row r="615" spans="1:15" s="83" customFormat="1" ht="17" thickTop="1" thickBot="1">
      <c r="A615" s="104">
        <v>72</v>
      </c>
      <c r="B615" s="134">
        <v>6587013</v>
      </c>
      <c r="C615" s="104" t="s">
        <v>1558</v>
      </c>
      <c r="D615" s="104" t="s">
        <v>1559</v>
      </c>
      <c r="E615" s="104" t="s">
        <v>1560</v>
      </c>
      <c r="F615" s="134"/>
      <c r="G615" s="134">
        <v>1</v>
      </c>
      <c r="H615" s="135">
        <v>2000000</v>
      </c>
      <c r="I615" s="135">
        <v>2000000</v>
      </c>
      <c r="J615" s="135">
        <v>2000000</v>
      </c>
      <c r="K615" s="150">
        <v>1</v>
      </c>
      <c r="L615" s="150">
        <v>100</v>
      </c>
      <c r="M615" s="136">
        <f t="shared" si="38"/>
        <v>100</v>
      </c>
      <c r="N615" s="119">
        <f t="shared" si="39"/>
        <v>200000000</v>
      </c>
      <c r="O615" s="82" t="s">
        <v>1345</v>
      </c>
    </row>
    <row r="616" spans="1:15" s="83" customFormat="1" ht="17" thickTop="1" thickBot="1">
      <c r="A616" s="104">
        <v>73</v>
      </c>
      <c r="B616" s="134">
        <v>6887632</v>
      </c>
      <c r="C616" s="104" t="s">
        <v>1561</v>
      </c>
      <c r="D616" s="104" t="s">
        <v>1562</v>
      </c>
      <c r="E616" s="104" t="s">
        <v>1563</v>
      </c>
      <c r="F616" s="134"/>
      <c r="G616" s="134">
        <v>1</v>
      </c>
      <c r="H616" s="135">
        <v>2500000</v>
      </c>
      <c r="I616" s="135">
        <v>2500000</v>
      </c>
      <c r="J616" s="135">
        <v>2500000</v>
      </c>
      <c r="K616" s="150">
        <v>1</v>
      </c>
      <c r="L616" s="150">
        <v>100</v>
      </c>
      <c r="M616" s="136">
        <f t="shared" si="38"/>
        <v>100</v>
      </c>
      <c r="N616" s="119">
        <f t="shared" si="39"/>
        <v>250000000</v>
      </c>
      <c r="O616" s="82" t="s">
        <v>1345</v>
      </c>
    </row>
    <row r="617" spans="1:15" s="83" customFormat="1" ht="17" thickTop="1" thickBot="1">
      <c r="A617" s="104">
        <v>74</v>
      </c>
      <c r="B617" s="134">
        <v>6954709</v>
      </c>
      <c r="C617" s="104" t="s">
        <v>1564</v>
      </c>
      <c r="D617" s="104" t="s">
        <v>1565</v>
      </c>
      <c r="E617" s="104" t="s">
        <v>1566</v>
      </c>
      <c r="F617" s="134"/>
      <c r="G617" s="134">
        <v>2</v>
      </c>
      <c r="H617" s="135">
        <v>18000000</v>
      </c>
      <c r="I617" s="135">
        <v>18000000</v>
      </c>
      <c r="J617" s="135">
        <v>18000000</v>
      </c>
      <c r="K617" s="150">
        <v>2</v>
      </c>
      <c r="L617" s="150">
        <v>100</v>
      </c>
      <c r="M617" s="136">
        <f t="shared" si="38"/>
        <v>100</v>
      </c>
      <c r="N617" s="119">
        <f t="shared" si="39"/>
        <v>1800000000</v>
      </c>
      <c r="O617" s="82" t="s">
        <v>1345</v>
      </c>
    </row>
    <row r="618" spans="1:15" s="83" customFormat="1" ht="17" thickTop="1" thickBot="1">
      <c r="A618" s="104">
        <v>75</v>
      </c>
      <c r="B618" s="134">
        <v>5899706</v>
      </c>
      <c r="C618" s="104" t="s">
        <v>1567</v>
      </c>
      <c r="D618" s="104" t="s">
        <v>1568</v>
      </c>
      <c r="E618" s="104" t="s">
        <v>1569</v>
      </c>
      <c r="F618" s="134"/>
      <c r="G618" s="134">
        <v>2</v>
      </c>
      <c r="H618" s="135">
        <v>18000000</v>
      </c>
      <c r="I618" s="135">
        <v>17902260</v>
      </c>
      <c r="J618" s="135">
        <v>17902260</v>
      </c>
      <c r="K618" s="150">
        <v>2</v>
      </c>
      <c r="L618" s="150">
        <v>100</v>
      </c>
      <c r="M618" s="136">
        <f t="shared" si="38"/>
        <v>99.456999999999994</v>
      </c>
      <c r="N618" s="119">
        <f t="shared" si="39"/>
        <v>1800000000</v>
      </c>
      <c r="O618" s="82" t="s">
        <v>1345</v>
      </c>
    </row>
    <row r="619" spans="1:15" s="83" customFormat="1" ht="17" thickTop="1" thickBot="1">
      <c r="A619" s="104">
        <v>76</v>
      </c>
      <c r="B619" s="134">
        <v>5899701</v>
      </c>
      <c r="C619" s="104" t="s">
        <v>1570</v>
      </c>
      <c r="D619" s="104" t="s">
        <v>1571</v>
      </c>
      <c r="E619" s="104" t="s">
        <v>1572</v>
      </c>
      <c r="F619" s="134"/>
      <c r="G619" s="134">
        <v>60</v>
      </c>
      <c r="H619" s="135">
        <v>2000000</v>
      </c>
      <c r="I619" s="135">
        <v>2000000</v>
      </c>
      <c r="J619" s="135">
        <v>2000000</v>
      </c>
      <c r="K619" s="150">
        <v>60</v>
      </c>
      <c r="L619" s="150">
        <v>100</v>
      </c>
      <c r="M619" s="136">
        <f t="shared" si="38"/>
        <v>100</v>
      </c>
      <c r="N619" s="119">
        <f t="shared" si="39"/>
        <v>200000000</v>
      </c>
      <c r="O619" s="82" t="s">
        <v>1345</v>
      </c>
    </row>
    <row r="620" spans="1:15" s="83" customFormat="1" ht="17" thickTop="1" thickBot="1">
      <c r="A620" s="104">
        <v>77</v>
      </c>
      <c r="B620" s="134">
        <v>6903834</v>
      </c>
      <c r="C620" s="104" t="s">
        <v>1573</v>
      </c>
      <c r="D620" s="104" t="s">
        <v>1574</v>
      </c>
      <c r="E620" s="104" t="s">
        <v>1575</v>
      </c>
      <c r="F620" s="134"/>
      <c r="G620" s="134">
        <v>60</v>
      </c>
      <c r="H620" s="135">
        <v>1800000</v>
      </c>
      <c r="I620" s="135">
        <v>1800000</v>
      </c>
      <c r="J620" s="135">
        <v>1800000</v>
      </c>
      <c r="K620" s="150">
        <v>60</v>
      </c>
      <c r="L620" s="150">
        <v>100</v>
      </c>
      <c r="M620" s="136">
        <f t="shared" si="38"/>
        <v>100</v>
      </c>
      <c r="N620" s="119">
        <f t="shared" si="39"/>
        <v>180000000</v>
      </c>
      <c r="O620" s="82" t="s">
        <v>1345</v>
      </c>
    </row>
    <row r="621" spans="1:15" s="83" customFormat="1" ht="17" thickTop="1" thickBot="1">
      <c r="A621" s="104">
        <v>78</v>
      </c>
      <c r="B621" s="134">
        <v>5815203</v>
      </c>
      <c r="C621" s="104" t="s">
        <v>1576</v>
      </c>
      <c r="D621" s="104" t="s">
        <v>1577</v>
      </c>
      <c r="E621" s="104" t="s">
        <v>1578</v>
      </c>
      <c r="F621" s="134"/>
      <c r="G621" s="134">
        <v>2</v>
      </c>
      <c r="H621" s="135">
        <v>18000000</v>
      </c>
      <c r="I621" s="135">
        <v>16912949</v>
      </c>
      <c r="J621" s="135">
        <v>16912949</v>
      </c>
      <c r="K621" s="150">
        <v>2</v>
      </c>
      <c r="L621" s="150">
        <v>100</v>
      </c>
      <c r="M621" s="136">
        <f t="shared" si="38"/>
        <v>93.96082777777778</v>
      </c>
      <c r="N621" s="119">
        <f t="shared" si="39"/>
        <v>1800000000</v>
      </c>
      <c r="O621" s="82" t="s">
        <v>1345</v>
      </c>
    </row>
    <row r="622" spans="1:15" s="83" customFormat="1" ht="17" thickTop="1" thickBot="1">
      <c r="A622" s="104">
        <v>79</v>
      </c>
      <c r="B622" s="134">
        <v>5815201</v>
      </c>
      <c r="C622" s="104" t="s">
        <v>1579</v>
      </c>
      <c r="D622" s="104" t="s">
        <v>1580</v>
      </c>
      <c r="E622" s="104" t="s">
        <v>1581</v>
      </c>
      <c r="F622" s="134"/>
      <c r="G622" s="134">
        <v>64</v>
      </c>
      <c r="H622" s="135">
        <v>2000000</v>
      </c>
      <c r="I622" s="135">
        <v>2000000</v>
      </c>
      <c r="J622" s="135">
        <v>2000000</v>
      </c>
      <c r="K622" s="150">
        <v>64</v>
      </c>
      <c r="L622" s="150">
        <v>100</v>
      </c>
      <c r="M622" s="136">
        <f t="shared" si="38"/>
        <v>100</v>
      </c>
      <c r="N622" s="119">
        <f t="shared" si="39"/>
        <v>200000000</v>
      </c>
      <c r="O622" s="82" t="s">
        <v>1345</v>
      </c>
    </row>
    <row r="623" spans="1:15" s="83" customFormat="1" ht="17" thickTop="1" thickBot="1">
      <c r="A623" s="134"/>
      <c r="B623" s="134"/>
      <c r="C623" s="134"/>
      <c r="D623" s="134"/>
      <c r="E623" s="138" t="s">
        <v>1023</v>
      </c>
      <c r="F623" s="134"/>
      <c r="G623" s="138">
        <f>SUM(G587:G622)</f>
        <v>695</v>
      </c>
      <c r="H623" s="139">
        <f>SUM(H587:H622)</f>
        <v>422600000</v>
      </c>
      <c r="I623" s="139">
        <f>SUM(I587:I622)</f>
        <v>419428374</v>
      </c>
      <c r="J623" s="139">
        <f>SUM(J587:J622)</f>
        <v>350138442</v>
      </c>
      <c r="K623" s="138">
        <f>SUM(K587:K622)</f>
        <v>643</v>
      </c>
      <c r="L623" s="151">
        <f>+N623/H623</f>
        <v>97.633696166587796</v>
      </c>
      <c r="M623" s="152">
        <f t="shared" si="38"/>
        <v>82.853393752957885</v>
      </c>
      <c r="N623" s="120">
        <f>SUM(N587:N622)</f>
        <v>41260000000</v>
      </c>
      <c r="O623" s="82" t="s">
        <v>1345</v>
      </c>
    </row>
    <row r="624" spans="1:15" s="83" customFormat="1" ht="17" thickTop="1" thickBot="1">
      <c r="A624" s="102" t="s">
        <v>672</v>
      </c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19"/>
      <c r="O624" s="82" t="s">
        <v>1345</v>
      </c>
    </row>
    <row r="625" spans="1:15" s="83" customFormat="1" ht="17" thickTop="1" thickBot="1">
      <c r="A625" s="104">
        <v>80</v>
      </c>
      <c r="B625" s="134">
        <v>6648640</v>
      </c>
      <c r="C625" s="104" t="s">
        <v>1582</v>
      </c>
      <c r="D625" s="104" t="s">
        <v>1583</v>
      </c>
      <c r="E625" s="104" t="s">
        <v>1584</v>
      </c>
      <c r="F625" s="134"/>
      <c r="G625" s="134">
        <v>1</v>
      </c>
      <c r="H625" s="135">
        <v>2000000</v>
      </c>
      <c r="I625" s="135">
        <v>2000000</v>
      </c>
      <c r="J625" s="135">
        <v>2000000</v>
      </c>
      <c r="K625" s="134">
        <v>1</v>
      </c>
      <c r="L625" s="148">
        <v>100</v>
      </c>
      <c r="M625" s="136">
        <f>+J625/H625*100</f>
        <v>100</v>
      </c>
      <c r="N625" s="119">
        <f>+L625*H625</f>
        <v>200000000</v>
      </c>
      <c r="O625" s="82" t="s">
        <v>1345</v>
      </c>
    </row>
    <row r="626" spans="1:15" s="83" customFormat="1" ht="17" thickTop="1" thickBot="1">
      <c r="A626" s="134"/>
      <c r="B626" s="134"/>
      <c r="C626" s="134"/>
      <c r="D626" s="134"/>
      <c r="E626" s="138" t="s">
        <v>1028</v>
      </c>
      <c r="F626" s="134"/>
      <c r="G626" s="138">
        <f>SUM(G625)</f>
        <v>1</v>
      </c>
      <c r="H626" s="139">
        <f>SUM(H625)</f>
        <v>2000000</v>
      </c>
      <c r="I626" s="139">
        <f>SUM(I625)</f>
        <v>2000000</v>
      </c>
      <c r="J626" s="139">
        <f>SUM(J625)</f>
        <v>2000000</v>
      </c>
      <c r="K626" s="139">
        <f>SUM(K625)</f>
        <v>1</v>
      </c>
      <c r="L626" s="139">
        <f>+N626/H626</f>
        <v>100</v>
      </c>
      <c r="M626" s="140">
        <f>+J626/H626*100</f>
        <v>100</v>
      </c>
      <c r="N626" s="120">
        <f>SUM(N625)</f>
        <v>200000000</v>
      </c>
      <c r="O626" s="82" t="s">
        <v>1345</v>
      </c>
    </row>
    <row r="627" spans="1:15" s="83" customFormat="1" ht="17" thickTop="1" thickBot="1">
      <c r="A627" s="102" t="s">
        <v>1585</v>
      </c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19"/>
      <c r="O627" s="82" t="s">
        <v>1345</v>
      </c>
    </row>
    <row r="628" spans="1:15" s="83" customFormat="1" ht="17" thickTop="1" thickBot="1">
      <c r="A628" s="104">
        <v>81</v>
      </c>
      <c r="B628" s="134">
        <v>6745392</v>
      </c>
      <c r="C628" s="104" t="s">
        <v>1586</v>
      </c>
      <c r="D628" s="104" t="s">
        <v>1587</v>
      </c>
      <c r="E628" s="104" t="s">
        <v>1588</v>
      </c>
      <c r="F628" s="134"/>
      <c r="G628" s="134">
        <v>1</v>
      </c>
      <c r="H628" s="135">
        <v>1000000</v>
      </c>
      <c r="I628" s="135">
        <v>1000000</v>
      </c>
      <c r="J628" s="135">
        <v>1000000</v>
      </c>
      <c r="K628" s="134">
        <v>1</v>
      </c>
      <c r="L628" s="136">
        <v>100</v>
      </c>
      <c r="M628" s="136">
        <f>+J628/H628*100</f>
        <v>100</v>
      </c>
      <c r="N628" s="119">
        <f>+L628*H628</f>
        <v>100000000</v>
      </c>
      <c r="O628" s="82" t="s">
        <v>1345</v>
      </c>
    </row>
    <row r="629" spans="1:15" s="83" customFormat="1" ht="17" thickTop="1" thickBot="1">
      <c r="A629" s="104">
        <v>82</v>
      </c>
      <c r="B629" s="134">
        <v>6745390</v>
      </c>
      <c r="C629" s="104" t="s">
        <v>1589</v>
      </c>
      <c r="D629" s="104" t="s">
        <v>1590</v>
      </c>
      <c r="E629" s="104" t="s">
        <v>1591</v>
      </c>
      <c r="F629" s="134"/>
      <c r="G629" s="134">
        <v>1</v>
      </c>
      <c r="H629" s="135">
        <v>1000000</v>
      </c>
      <c r="I629" s="135">
        <v>1000000</v>
      </c>
      <c r="J629" s="135">
        <v>1000000</v>
      </c>
      <c r="K629" s="134">
        <v>1</v>
      </c>
      <c r="L629" s="136">
        <v>100</v>
      </c>
      <c r="M629" s="136">
        <f t="shared" ref="M629:M639" si="40">+J629/H629*100</f>
        <v>100</v>
      </c>
      <c r="N629" s="119">
        <f t="shared" ref="N629:N638" si="41">+L629*H629</f>
        <v>100000000</v>
      </c>
      <c r="O629" s="82" t="s">
        <v>1345</v>
      </c>
    </row>
    <row r="630" spans="1:15" s="83" customFormat="1" ht="17" thickTop="1" thickBot="1">
      <c r="A630" s="104">
        <v>83</v>
      </c>
      <c r="B630" s="134">
        <v>6745393</v>
      </c>
      <c r="C630" s="104" t="s">
        <v>1592</v>
      </c>
      <c r="D630" s="104" t="s">
        <v>1593</v>
      </c>
      <c r="E630" s="104" t="s">
        <v>1594</v>
      </c>
      <c r="F630" s="134"/>
      <c r="G630" s="134">
        <v>1</v>
      </c>
      <c r="H630" s="135">
        <v>1000000</v>
      </c>
      <c r="I630" s="135">
        <v>1000000</v>
      </c>
      <c r="J630" s="135">
        <v>1000000</v>
      </c>
      <c r="K630" s="134">
        <v>1</v>
      </c>
      <c r="L630" s="148">
        <v>100</v>
      </c>
      <c r="M630" s="136">
        <f t="shared" si="40"/>
        <v>100</v>
      </c>
      <c r="N630" s="119">
        <f t="shared" si="41"/>
        <v>100000000</v>
      </c>
      <c r="O630" s="82" t="s">
        <v>1345</v>
      </c>
    </row>
    <row r="631" spans="1:15" s="83" customFormat="1" ht="17" thickTop="1" thickBot="1">
      <c r="A631" s="104">
        <v>84</v>
      </c>
      <c r="B631" s="134">
        <v>6745394</v>
      </c>
      <c r="C631" s="104" t="s">
        <v>1595</v>
      </c>
      <c r="D631" s="104" t="s">
        <v>1596</v>
      </c>
      <c r="E631" s="104" t="s">
        <v>1597</v>
      </c>
      <c r="F631" s="134"/>
      <c r="G631" s="134">
        <v>1</v>
      </c>
      <c r="H631" s="135">
        <v>1000000</v>
      </c>
      <c r="I631" s="135">
        <v>1000000</v>
      </c>
      <c r="J631" s="135">
        <v>1000000</v>
      </c>
      <c r="K631" s="134">
        <v>1</v>
      </c>
      <c r="L631" s="148">
        <v>100</v>
      </c>
      <c r="M631" s="136">
        <f t="shared" si="40"/>
        <v>100</v>
      </c>
      <c r="N631" s="119">
        <f t="shared" si="41"/>
        <v>100000000</v>
      </c>
      <c r="O631" s="82" t="s">
        <v>1345</v>
      </c>
    </row>
    <row r="632" spans="1:15" s="83" customFormat="1" ht="17" thickTop="1" thickBot="1">
      <c r="A632" s="104">
        <v>85</v>
      </c>
      <c r="B632" s="134">
        <v>6745397</v>
      </c>
      <c r="C632" s="104" t="s">
        <v>1598</v>
      </c>
      <c r="D632" s="104" t="s">
        <v>1599</v>
      </c>
      <c r="E632" s="104" t="s">
        <v>1600</v>
      </c>
      <c r="F632" s="134"/>
      <c r="G632" s="134">
        <v>1</v>
      </c>
      <c r="H632" s="135">
        <v>1000000</v>
      </c>
      <c r="I632" s="135">
        <v>1000000</v>
      </c>
      <c r="J632" s="135">
        <v>1000000</v>
      </c>
      <c r="K632" s="134">
        <v>1</v>
      </c>
      <c r="L632" s="148">
        <v>100</v>
      </c>
      <c r="M632" s="136">
        <f t="shared" si="40"/>
        <v>100</v>
      </c>
      <c r="N632" s="119">
        <f t="shared" si="41"/>
        <v>100000000</v>
      </c>
      <c r="O632" s="82" t="s">
        <v>1345</v>
      </c>
    </row>
    <row r="633" spans="1:15" s="83" customFormat="1" ht="17" thickTop="1" thickBot="1">
      <c r="A633" s="104">
        <v>86</v>
      </c>
      <c r="B633" s="134">
        <v>6745391</v>
      </c>
      <c r="C633" s="104" t="s">
        <v>1601</v>
      </c>
      <c r="D633" s="104" t="s">
        <v>1602</v>
      </c>
      <c r="E633" s="104" t="s">
        <v>1603</v>
      </c>
      <c r="F633" s="134"/>
      <c r="G633" s="134">
        <v>1</v>
      </c>
      <c r="H633" s="135">
        <v>1000000</v>
      </c>
      <c r="I633" s="135">
        <v>1000000</v>
      </c>
      <c r="J633" s="135">
        <v>1000000</v>
      </c>
      <c r="K633" s="134">
        <v>1</v>
      </c>
      <c r="L633" s="134">
        <v>100</v>
      </c>
      <c r="M633" s="136">
        <f t="shared" si="40"/>
        <v>100</v>
      </c>
      <c r="N633" s="119">
        <f t="shared" si="41"/>
        <v>100000000</v>
      </c>
      <c r="O633" s="82" t="s">
        <v>1345</v>
      </c>
    </row>
    <row r="634" spans="1:15" s="83" customFormat="1" ht="17" thickTop="1" thickBot="1">
      <c r="A634" s="104">
        <v>87</v>
      </c>
      <c r="B634" s="134">
        <v>6745395</v>
      </c>
      <c r="C634" s="104" t="s">
        <v>1604</v>
      </c>
      <c r="D634" s="104" t="s">
        <v>1605</v>
      </c>
      <c r="E634" s="104" t="s">
        <v>1606</v>
      </c>
      <c r="F634" s="134"/>
      <c r="G634" s="134">
        <v>1</v>
      </c>
      <c r="H634" s="135">
        <v>1000000</v>
      </c>
      <c r="I634" s="135">
        <v>1000000</v>
      </c>
      <c r="J634" s="135">
        <v>1000000</v>
      </c>
      <c r="K634" s="134">
        <v>1</v>
      </c>
      <c r="L634" s="134">
        <v>100</v>
      </c>
      <c r="M634" s="136">
        <f t="shared" si="40"/>
        <v>100</v>
      </c>
      <c r="N634" s="119">
        <f t="shared" si="41"/>
        <v>100000000</v>
      </c>
      <c r="O634" s="82" t="s">
        <v>1345</v>
      </c>
    </row>
    <row r="635" spans="1:15" s="83" customFormat="1" ht="17" thickTop="1" thickBot="1">
      <c r="A635" s="104">
        <v>88</v>
      </c>
      <c r="B635" s="134">
        <v>6745396</v>
      </c>
      <c r="C635" s="104" t="s">
        <v>1607</v>
      </c>
      <c r="D635" s="104" t="s">
        <v>1608</v>
      </c>
      <c r="E635" s="104" t="s">
        <v>1609</v>
      </c>
      <c r="F635" s="134"/>
      <c r="G635" s="134">
        <v>1</v>
      </c>
      <c r="H635" s="135">
        <v>1000000</v>
      </c>
      <c r="I635" s="135">
        <v>1000000</v>
      </c>
      <c r="J635" s="135">
        <v>1000000</v>
      </c>
      <c r="K635" s="134">
        <v>1</v>
      </c>
      <c r="L635" s="148">
        <v>100</v>
      </c>
      <c r="M635" s="136">
        <f t="shared" si="40"/>
        <v>100</v>
      </c>
      <c r="N635" s="119">
        <f t="shared" si="41"/>
        <v>100000000</v>
      </c>
      <c r="O635" s="82" t="s">
        <v>1345</v>
      </c>
    </row>
    <row r="636" spans="1:15" s="83" customFormat="1" ht="17" thickTop="1" thickBot="1">
      <c r="A636" s="104">
        <v>89</v>
      </c>
      <c r="B636" s="134">
        <v>6969016</v>
      </c>
      <c r="C636" s="104" t="s">
        <v>1610</v>
      </c>
      <c r="D636" s="104" t="s">
        <v>1611</v>
      </c>
      <c r="E636" s="104" t="s">
        <v>1612</v>
      </c>
      <c r="F636" s="134"/>
      <c r="G636" s="134">
        <v>1</v>
      </c>
      <c r="H636" s="135">
        <v>15000000</v>
      </c>
      <c r="I636" s="135">
        <v>15000000</v>
      </c>
      <c r="J636" s="135">
        <v>15000000</v>
      </c>
      <c r="K636" s="134">
        <v>1</v>
      </c>
      <c r="L636" s="148">
        <v>100</v>
      </c>
      <c r="M636" s="136">
        <f t="shared" si="40"/>
        <v>100</v>
      </c>
      <c r="N636" s="119">
        <f t="shared" si="41"/>
        <v>1500000000</v>
      </c>
      <c r="O636" s="82" t="s">
        <v>1345</v>
      </c>
    </row>
    <row r="637" spans="1:15" s="83" customFormat="1" ht="17" thickTop="1" thickBot="1">
      <c r="A637" s="104">
        <v>90</v>
      </c>
      <c r="B637" s="134">
        <v>7819063</v>
      </c>
      <c r="C637" s="104" t="s">
        <v>1613</v>
      </c>
      <c r="D637" s="104" t="s">
        <v>1614</v>
      </c>
      <c r="E637" s="104" t="s">
        <v>1615</v>
      </c>
      <c r="F637" s="134"/>
      <c r="G637" s="134">
        <v>1</v>
      </c>
      <c r="H637" s="135">
        <v>15000000</v>
      </c>
      <c r="I637" s="135">
        <v>15000000</v>
      </c>
      <c r="J637" s="135">
        <v>15000000</v>
      </c>
      <c r="K637" s="134">
        <v>1</v>
      </c>
      <c r="L637" s="148">
        <v>100</v>
      </c>
      <c r="M637" s="136">
        <f t="shared" si="40"/>
        <v>100</v>
      </c>
      <c r="N637" s="119">
        <f t="shared" si="41"/>
        <v>1500000000</v>
      </c>
      <c r="O637" s="82" t="s">
        <v>1345</v>
      </c>
    </row>
    <row r="638" spans="1:15" s="83" customFormat="1" ht="17" thickTop="1" thickBot="1">
      <c r="A638" s="104">
        <v>92</v>
      </c>
      <c r="B638" s="134"/>
      <c r="C638" s="104" t="s">
        <v>1616</v>
      </c>
      <c r="D638" s="104" t="s">
        <v>1617</v>
      </c>
      <c r="E638" s="104" t="s">
        <v>1618</v>
      </c>
      <c r="F638" s="134"/>
      <c r="G638" s="134">
        <v>1</v>
      </c>
      <c r="H638" s="135">
        <v>15000000</v>
      </c>
      <c r="I638" s="135">
        <v>15000000</v>
      </c>
      <c r="J638" s="135">
        <v>15000000</v>
      </c>
      <c r="K638" s="134">
        <v>1</v>
      </c>
      <c r="L638" s="148">
        <v>100</v>
      </c>
      <c r="M638" s="136">
        <f t="shared" si="40"/>
        <v>100</v>
      </c>
      <c r="N638" s="119">
        <f t="shared" si="41"/>
        <v>1500000000</v>
      </c>
      <c r="O638" s="82" t="s">
        <v>1345</v>
      </c>
    </row>
    <row r="639" spans="1:15" s="83" customFormat="1" ht="17" thickTop="1" thickBot="1">
      <c r="A639" s="138"/>
      <c r="B639" s="134"/>
      <c r="C639" s="134"/>
      <c r="D639" s="137"/>
      <c r="E639" s="138" t="s">
        <v>1057</v>
      </c>
      <c r="F639" s="134"/>
      <c r="G639" s="138">
        <f>SUM(G628:G638)</f>
        <v>11</v>
      </c>
      <c r="H639" s="139">
        <f>SUM(H628:H638)</f>
        <v>53000000</v>
      </c>
      <c r="I639" s="139">
        <f>SUM(I628:I638)</f>
        <v>53000000</v>
      </c>
      <c r="J639" s="139">
        <f>SUM(J628:J638)</f>
        <v>53000000</v>
      </c>
      <c r="K639" s="139">
        <f>SUM(K628:K638)</f>
        <v>11</v>
      </c>
      <c r="L639" s="153">
        <f>+N639/H639</f>
        <v>100</v>
      </c>
      <c r="M639" s="140">
        <f t="shared" si="40"/>
        <v>100</v>
      </c>
      <c r="N639" s="120">
        <f>SUM(N628:N638)</f>
        <v>5300000000</v>
      </c>
      <c r="O639" s="82" t="s">
        <v>1345</v>
      </c>
    </row>
    <row r="640" spans="1:15" s="83" customFormat="1" ht="17" thickTop="1" thickBot="1">
      <c r="A640" s="102" t="s">
        <v>1619</v>
      </c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19"/>
      <c r="O640" s="82" t="s">
        <v>1345</v>
      </c>
    </row>
    <row r="641" spans="1:15" s="83" customFormat="1" ht="17" thickTop="1" thickBot="1">
      <c r="A641" s="104">
        <v>93</v>
      </c>
      <c r="B641" s="134">
        <v>6872660</v>
      </c>
      <c r="C641" s="104" t="s">
        <v>1620</v>
      </c>
      <c r="D641" s="104" t="s">
        <v>1476</v>
      </c>
      <c r="E641" s="104" t="s">
        <v>1621</v>
      </c>
      <c r="F641" s="134"/>
      <c r="G641" s="134">
        <v>1</v>
      </c>
      <c r="H641" s="135">
        <v>3000000</v>
      </c>
      <c r="I641" s="135">
        <v>3000000</v>
      </c>
      <c r="J641" s="135">
        <v>3000000</v>
      </c>
      <c r="K641" s="149">
        <v>1</v>
      </c>
      <c r="L641" s="148">
        <v>100</v>
      </c>
      <c r="M641" s="136">
        <f>+J641/H641*100</f>
        <v>100</v>
      </c>
      <c r="N641" s="119">
        <f>+L641*H641</f>
        <v>300000000</v>
      </c>
      <c r="O641" s="82" t="s">
        <v>1345</v>
      </c>
    </row>
    <row r="642" spans="1:15" s="83" customFormat="1" ht="17" thickTop="1" thickBot="1">
      <c r="A642" s="104">
        <v>94</v>
      </c>
      <c r="B642" s="134">
        <v>7074026</v>
      </c>
      <c r="C642" s="104" t="s">
        <v>1622</v>
      </c>
      <c r="D642" s="104" t="s">
        <v>1623</v>
      </c>
      <c r="E642" s="104" t="s">
        <v>1624</v>
      </c>
      <c r="F642" s="104"/>
      <c r="G642" s="134">
        <v>1</v>
      </c>
      <c r="H642" s="135">
        <v>23000000</v>
      </c>
      <c r="I642" s="135">
        <v>22507188</v>
      </c>
      <c r="J642" s="135">
        <v>22507188</v>
      </c>
      <c r="K642" s="149">
        <v>1</v>
      </c>
      <c r="L642" s="148">
        <v>100</v>
      </c>
      <c r="M642" s="136">
        <f>+J642/H642*100</f>
        <v>97.857339130434781</v>
      </c>
      <c r="N642" s="119">
        <f>+L642*H642</f>
        <v>2300000000</v>
      </c>
      <c r="O642" s="82" t="s">
        <v>1345</v>
      </c>
    </row>
    <row r="643" spans="1:15" s="83" customFormat="1" ht="17" thickTop="1" thickBot="1">
      <c r="A643" s="104">
        <v>95</v>
      </c>
      <c r="B643" s="134">
        <v>6872662</v>
      </c>
      <c r="C643" s="104" t="s">
        <v>1625</v>
      </c>
      <c r="D643" s="104" t="s">
        <v>1358</v>
      </c>
      <c r="E643" s="104" t="s">
        <v>1626</v>
      </c>
      <c r="F643" s="134"/>
      <c r="G643" s="134">
        <v>1</v>
      </c>
      <c r="H643" s="135">
        <v>2500000</v>
      </c>
      <c r="I643" s="135">
        <v>2500000</v>
      </c>
      <c r="J643" s="135">
        <v>2500000</v>
      </c>
      <c r="K643" s="149">
        <v>1</v>
      </c>
      <c r="L643" s="148">
        <v>100</v>
      </c>
      <c r="M643" s="136">
        <f>+J643/H643*100</f>
        <v>100</v>
      </c>
      <c r="N643" s="119">
        <f>+L643*H643</f>
        <v>250000000</v>
      </c>
      <c r="O643" s="82" t="s">
        <v>1345</v>
      </c>
    </row>
    <row r="644" spans="1:15" s="83" customFormat="1" ht="17" thickTop="1" thickBot="1">
      <c r="A644" s="104">
        <v>96</v>
      </c>
      <c r="B644" s="134">
        <v>6872672</v>
      </c>
      <c r="C644" s="104" t="s">
        <v>1627</v>
      </c>
      <c r="D644" s="103" t="s">
        <v>1628</v>
      </c>
      <c r="E644" s="104" t="s">
        <v>1629</v>
      </c>
      <c r="F644" s="103"/>
      <c r="G644" s="103">
        <v>1</v>
      </c>
      <c r="H644" s="105">
        <v>56000000</v>
      </c>
      <c r="I644" s="135">
        <v>55995151</v>
      </c>
      <c r="J644" s="135">
        <v>55995151</v>
      </c>
      <c r="K644" s="149">
        <v>1</v>
      </c>
      <c r="L644" s="148">
        <v>100</v>
      </c>
      <c r="M644" s="136">
        <f>+J644/H644*100</f>
        <v>99.991341071428579</v>
      </c>
      <c r="N644" s="119">
        <f>+L644*H644</f>
        <v>5600000000</v>
      </c>
      <c r="O644" s="82" t="s">
        <v>1345</v>
      </c>
    </row>
    <row r="645" spans="1:15" s="83" customFormat="1" ht="17" thickTop="1" thickBot="1">
      <c r="A645" s="138"/>
      <c r="B645" s="134"/>
      <c r="C645" s="134"/>
      <c r="D645" s="137"/>
      <c r="E645" s="138" t="s">
        <v>1065</v>
      </c>
      <c r="F645" s="134"/>
      <c r="G645" s="138">
        <f>SUM(G641:G644)</f>
        <v>4</v>
      </c>
      <c r="H645" s="153">
        <f>SUM(H641:H644)</f>
        <v>84500000</v>
      </c>
      <c r="I645" s="153">
        <f>SUM(I641:I644)</f>
        <v>84002339</v>
      </c>
      <c r="J645" s="153">
        <f>SUM(J641:J644)</f>
        <v>84002339</v>
      </c>
      <c r="K645" s="138">
        <f>SUM(K641:K644)</f>
        <v>4</v>
      </c>
      <c r="L645" s="138">
        <f>+N645/H645</f>
        <v>100</v>
      </c>
      <c r="M645" s="140">
        <f>+J645/H645*100</f>
        <v>99.411052071005912</v>
      </c>
      <c r="N645" s="120">
        <f>SUM(N641:N644)</f>
        <v>8450000000</v>
      </c>
      <c r="O645" s="82" t="s">
        <v>1345</v>
      </c>
    </row>
    <row r="646" spans="1:15" s="83" customFormat="1" ht="17" thickTop="1" thickBot="1">
      <c r="A646" s="102" t="s">
        <v>1630</v>
      </c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19"/>
      <c r="O646" s="82" t="s">
        <v>1345</v>
      </c>
    </row>
    <row r="647" spans="1:15" s="83" customFormat="1" ht="17" thickTop="1" thickBot="1">
      <c r="A647" s="104">
        <v>97</v>
      </c>
      <c r="B647" s="134">
        <v>7027453</v>
      </c>
      <c r="C647" s="104" t="s">
        <v>1631</v>
      </c>
      <c r="D647" s="104" t="s">
        <v>1632</v>
      </c>
      <c r="E647" s="104" t="s">
        <v>1633</v>
      </c>
      <c r="F647" s="134"/>
      <c r="G647" s="134">
        <v>1</v>
      </c>
      <c r="H647" s="135">
        <v>753000</v>
      </c>
      <c r="I647" s="135">
        <v>753000</v>
      </c>
      <c r="J647" s="135">
        <v>753000</v>
      </c>
      <c r="K647" s="134">
        <v>1</v>
      </c>
      <c r="L647" s="134">
        <v>100</v>
      </c>
      <c r="M647" s="136">
        <f>+J647/H647*100</f>
        <v>100</v>
      </c>
      <c r="N647" s="119">
        <f>+L647*H647</f>
        <v>75300000</v>
      </c>
      <c r="O647" s="82" t="s">
        <v>1345</v>
      </c>
    </row>
    <row r="648" spans="1:15" s="83" customFormat="1" ht="17" thickTop="1" thickBot="1">
      <c r="A648" s="138"/>
      <c r="B648" s="134"/>
      <c r="C648" s="134"/>
      <c r="D648" s="137"/>
      <c r="E648" s="138" t="s">
        <v>1074</v>
      </c>
      <c r="F648" s="134"/>
      <c r="G648" s="138">
        <f>SUM(G647)</f>
        <v>1</v>
      </c>
      <c r="H648" s="153">
        <f>SUM(H647)</f>
        <v>753000</v>
      </c>
      <c r="I648" s="153">
        <f>SUM(I647)</f>
        <v>753000</v>
      </c>
      <c r="J648" s="153">
        <f>SUM(J647)</f>
        <v>753000</v>
      </c>
      <c r="K648" s="138">
        <f>SUM(K647)</f>
        <v>1</v>
      </c>
      <c r="L648" s="138">
        <f>+N648/H648</f>
        <v>100</v>
      </c>
      <c r="M648" s="140">
        <f>+J648/H648*100</f>
        <v>100</v>
      </c>
      <c r="N648" s="120">
        <f>SUM(N647)</f>
        <v>75300000</v>
      </c>
      <c r="O648" s="82" t="s">
        <v>1345</v>
      </c>
    </row>
    <row r="649" spans="1:15" s="83" customFormat="1" ht="17" thickTop="1" thickBot="1">
      <c r="A649" s="102" t="s">
        <v>1634</v>
      </c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O649" s="82" t="s">
        <v>1345</v>
      </c>
    </row>
    <row r="650" spans="1:15" s="83" customFormat="1" ht="17" thickTop="1" thickBot="1">
      <c r="A650" s="104">
        <v>98</v>
      </c>
      <c r="B650" s="134">
        <v>7057516</v>
      </c>
      <c r="C650" s="104" t="s">
        <v>1635</v>
      </c>
      <c r="D650" s="104" t="s">
        <v>1636</v>
      </c>
      <c r="E650" s="104" t="s">
        <v>1637</v>
      </c>
      <c r="F650" s="134"/>
      <c r="G650" s="134">
        <v>1</v>
      </c>
      <c r="H650" s="135">
        <v>20000000</v>
      </c>
      <c r="I650" s="149">
        <v>19260850</v>
      </c>
      <c r="J650" s="149">
        <v>19260850</v>
      </c>
      <c r="K650" s="149">
        <v>1</v>
      </c>
      <c r="L650" s="148">
        <v>100</v>
      </c>
      <c r="M650" s="136">
        <f>+J650/H650*100</f>
        <v>96.304249999999996</v>
      </c>
      <c r="N650" s="119">
        <f>+L650*H650</f>
        <v>2000000000</v>
      </c>
      <c r="O650" s="82" t="s">
        <v>1345</v>
      </c>
    </row>
    <row r="651" spans="1:15" s="83" customFormat="1" ht="17" thickTop="1" thickBot="1">
      <c r="A651" s="104">
        <v>99</v>
      </c>
      <c r="B651" s="134">
        <v>7057519</v>
      </c>
      <c r="C651" s="104" t="s">
        <v>1638</v>
      </c>
      <c r="D651" s="104" t="s">
        <v>1639</v>
      </c>
      <c r="E651" s="104" t="s">
        <v>1640</v>
      </c>
      <c r="F651" s="134"/>
      <c r="G651" s="134">
        <v>1</v>
      </c>
      <c r="H651" s="135">
        <v>30000000</v>
      </c>
      <c r="I651" s="149">
        <v>29290558</v>
      </c>
      <c r="J651" s="149"/>
      <c r="K651" s="149"/>
      <c r="L651" s="148">
        <v>70</v>
      </c>
      <c r="M651" s="136">
        <f>+J651/H651*100</f>
        <v>0</v>
      </c>
      <c r="N651" s="119">
        <f>+L651*H651</f>
        <v>2100000000</v>
      </c>
      <c r="O651" s="82" t="s">
        <v>1345</v>
      </c>
    </row>
    <row r="652" spans="1:15" s="83" customFormat="1" ht="17" thickTop="1" thickBot="1">
      <c r="A652" s="104"/>
      <c r="B652" s="138"/>
      <c r="C652" s="134"/>
      <c r="D652" s="137"/>
      <c r="E652" s="138" t="s">
        <v>1078</v>
      </c>
      <c r="F652" s="134"/>
      <c r="G652" s="138">
        <f>SUM(G650:G651)</f>
        <v>2</v>
      </c>
      <c r="H652" s="153">
        <f>SUM(H650:H651)</f>
        <v>50000000</v>
      </c>
      <c r="I652" s="153">
        <f>SUM(I650:I651)</f>
        <v>48551408</v>
      </c>
      <c r="J652" s="153">
        <f>SUM(J650:J651)</f>
        <v>19260850</v>
      </c>
      <c r="K652" s="153">
        <f>SUM(K650:K651)</f>
        <v>1</v>
      </c>
      <c r="L652" s="153">
        <f>+N652/H652</f>
        <v>82</v>
      </c>
      <c r="M652" s="140">
        <f>+J652/H652*100</f>
        <v>38.521699999999996</v>
      </c>
      <c r="N652" s="120">
        <f>SUM(N650:N651)</f>
        <v>4100000000</v>
      </c>
      <c r="O652" s="82" t="s">
        <v>1345</v>
      </c>
    </row>
    <row r="653" spans="1:15" s="83" customFormat="1" ht="17" thickTop="1" thickBot="1">
      <c r="A653" s="102" t="s">
        <v>1641</v>
      </c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19"/>
      <c r="O653" s="82" t="s">
        <v>1345</v>
      </c>
    </row>
    <row r="654" spans="1:15" s="83" customFormat="1" ht="17" thickTop="1" thickBot="1">
      <c r="A654" s="104">
        <v>100</v>
      </c>
      <c r="B654" s="134">
        <v>6615848</v>
      </c>
      <c r="C654" s="104" t="s">
        <v>1642</v>
      </c>
      <c r="D654" s="104" t="s">
        <v>1643</v>
      </c>
      <c r="E654" s="104" t="s">
        <v>1644</v>
      </c>
      <c r="F654" s="134"/>
      <c r="G654" s="134">
        <v>1</v>
      </c>
      <c r="H654" s="135">
        <v>25000000</v>
      </c>
      <c r="I654" s="135">
        <v>25000000</v>
      </c>
      <c r="J654" s="135">
        <v>25000000</v>
      </c>
      <c r="K654" s="134">
        <v>1</v>
      </c>
      <c r="L654" s="134">
        <v>100</v>
      </c>
      <c r="M654" s="136">
        <f>+J654/H654*100</f>
        <v>100</v>
      </c>
      <c r="N654" s="119">
        <f>+L654*H654</f>
        <v>2500000000</v>
      </c>
      <c r="O654" s="82" t="s">
        <v>1345</v>
      </c>
    </row>
    <row r="655" spans="1:15" s="83" customFormat="1" ht="17" thickTop="1" thickBot="1">
      <c r="A655" s="104">
        <v>101</v>
      </c>
      <c r="B655" s="134">
        <v>7819061</v>
      </c>
      <c r="C655" s="104" t="s">
        <v>1645</v>
      </c>
      <c r="D655" s="104" t="s">
        <v>1646</v>
      </c>
      <c r="E655" s="104" t="s">
        <v>1647</v>
      </c>
      <c r="F655" s="134"/>
      <c r="G655" s="134">
        <v>1</v>
      </c>
      <c r="H655" s="135">
        <v>600000</v>
      </c>
      <c r="I655" s="135">
        <v>600000</v>
      </c>
      <c r="J655" s="135">
        <v>600000</v>
      </c>
      <c r="K655" s="134">
        <v>1</v>
      </c>
      <c r="L655" s="134">
        <v>100</v>
      </c>
      <c r="M655" s="136">
        <f>+J655/H655*100</f>
        <v>100</v>
      </c>
      <c r="N655" s="119">
        <f>+L655*H655</f>
        <v>60000000</v>
      </c>
      <c r="O655" s="82" t="s">
        <v>1345</v>
      </c>
    </row>
    <row r="656" spans="1:15" s="83" customFormat="1" ht="17" thickTop="1" thickBot="1">
      <c r="A656" s="104">
        <v>102</v>
      </c>
      <c r="B656" s="134"/>
      <c r="C656" s="104" t="s">
        <v>1648</v>
      </c>
      <c r="D656" s="104" t="s">
        <v>1649</v>
      </c>
      <c r="E656" s="104" t="s">
        <v>1650</v>
      </c>
      <c r="F656" s="134"/>
      <c r="G656" s="134">
        <v>1</v>
      </c>
      <c r="H656" s="135">
        <v>350000</v>
      </c>
      <c r="I656" s="135">
        <v>350000</v>
      </c>
      <c r="J656" s="135">
        <v>350000</v>
      </c>
      <c r="K656" s="134">
        <v>1</v>
      </c>
      <c r="L656" s="134">
        <v>100</v>
      </c>
      <c r="M656" s="136">
        <f>+J656/H656*100</f>
        <v>100</v>
      </c>
      <c r="N656" s="119">
        <f>+L656*H656</f>
        <v>35000000</v>
      </c>
      <c r="O656" s="82" t="s">
        <v>1345</v>
      </c>
    </row>
    <row r="657" spans="1:15" s="83" customFormat="1" ht="17" thickTop="1" thickBot="1">
      <c r="A657" s="104"/>
      <c r="B657" s="134"/>
      <c r="C657" s="104"/>
      <c r="D657" s="104"/>
      <c r="E657" s="138" t="s">
        <v>1651</v>
      </c>
      <c r="F657" s="134"/>
      <c r="G657" s="138">
        <f>SUM(G654:G656)</f>
        <v>3</v>
      </c>
      <c r="H657" s="153">
        <f>SUM(H654:H656)</f>
        <v>25950000</v>
      </c>
      <c r="I657" s="153">
        <f>SUM(I654:I656)</f>
        <v>25950000</v>
      </c>
      <c r="J657" s="153">
        <f>SUM(J654:J656)</f>
        <v>25950000</v>
      </c>
      <c r="K657" s="138">
        <f>SUM(K654:K656)</f>
        <v>3</v>
      </c>
      <c r="L657" s="138">
        <f>+N657/H657</f>
        <v>100</v>
      </c>
      <c r="M657" s="140">
        <f>+J657/H657*100</f>
        <v>100</v>
      </c>
      <c r="N657" s="120">
        <f>SUM(N654:N656)</f>
        <v>2595000000</v>
      </c>
      <c r="O657" s="82" t="s">
        <v>1345</v>
      </c>
    </row>
    <row r="658" spans="1:15" s="83" customFormat="1" ht="17" thickTop="1" thickBot="1">
      <c r="A658" s="102" t="s">
        <v>1652</v>
      </c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O658" s="82" t="s">
        <v>1345</v>
      </c>
    </row>
    <row r="659" spans="1:15" s="83" customFormat="1" ht="17" thickTop="1" thickBot="1">
      <c r="A659" s="104">
        <v>103</v>
      </c>
      <c r="B659" s="134">
        <v>7058730</v>
      </c>
      <c r="C659" s="104" t="s">
        <v>1653</v>
      </c>
      <c r="D659" s="104" t="s">
        <v>1643</v>
      </c>
      <c r="E659" s="104" t="s">
        <v>1654</v>
      </c>
      <c r="F659" s="134"/>
      <c r="G659" s="134">
        <v>1</v>
      </c>
      <c r="H659" s="135">
        <v>90000000</v>
      </c>
      <c r="I659" s="135">
        <v>88729320</v>
      </c>
      <c r="J659" s="135">
        <v>88729320</v>
      </c>
      <c r="K659" s="138">
        <v>1</v>
      </c>
      <c r="L659" s="149">
        <v>100</v>
      </c>
      <c r="M659" s="140">
        <f>+J659/H659*100</f>
        <v>98.588133333333332</v>
      </c>
      <c r="N659" s="119">
        <f>+L659*H659</f>
        <v>9000000000</v>
      </c>
      <c r="O659" s="82" t="s">
        <v>1345</v>
      </c>
    </row>
    <row r="660" spans="1:15" s="83" customFormat="1" ht="17" thickTop="1" thickBot="1">
      <c r="A660" s="134"/>
      <c r="B660" s="134"/>
      <c r="C660" s="134"/>
      <c r="D660" s="134"/>
      <c r="E660" s="138"/>
      <c r="F660" s="134"/>
      <c r="G660" s="138">
        <f>SUM(G659)</f>
        <v>1</v>
      </c>
      <c r="H660" s="153">
        <f>SUM(H659)</f>
        <v>90000000</v>
      </c>
      <c r="I660" s="153">
        <f>SUM(I659)</f>
        <v>88729320</v>
      </c>
      <c r="J660" s="153">
        <f>SUM(J659)</f>
        <v>88729320</v>
      </c>
      <c r="K660" s="138">
        <f>SUM(K659)</f>
        <v>1</v>
      </c>
      <c r="L660" s="153">
        <f>+N660/H660</f>
        <v>100</v>
      </c>
      <c r="M660" s="140">
        <f>+J660/H660*100</f>
        <v>98.588133333333332</v>
      </c>
      <c r="N660" s="120">
        <f>SUM(N659)</f>
        <v>9000000000</v>
      </c>
      <c r="O660" s="82" t="s">
        <v>1345</v>
      </c>
    </row>
    <row r="661" spans="1:15" s="83" customFormat="1" ht="17" thickTop="1" thickBot="1">
      <c r="A661" s="134"/>
      <c r="B661" s="134"/>
      <c r="C661" s="104"/>
      <c r="D661" s="138"/>
      <c r="E661" s="138" t="s">
        <v>1655</v>
      </c>
      <c r="F661" s="138"/>
      <c r="G661" s="138">
        <f>+G536+G539+G578+G581+G585+G623+G626+G639+G645+G648+G652+G657+G660</f>
        <v>1491</v>
      </c>
      <c r="H661" s="153">
        <f>+H536+H539+H578+H581+H585+H623+H626+H639+H645+H648+H652+H657+H660</f>
        <v>1112239000</v>
      </c>
      <c r="I661" s="153">
        <f>+I536+I539+I578+I581+I585+I623+I626+I639+I645+I648+I652+I657+I660</f>
        <v>1097180401</v>
      </c>
      <c r="J661" s="153">
        <f>+J536+J539+J578+J581+J585+J623+J626+J639+J645+J648+J652+J657+J660</f>
        <v>985069395</v>
      </c>
      <c r="K661" s="138">
        <f>+K536+K539+K578+K581+K585+K623+K626+K639+K645+K648+K652+K657+K660</f>
        <v>1436</v>
      </c>
      <c r="L661" s="152">
        <f>+N661/H661</f>
        <v>97.57246419159911</v>
      </c>
      <c r="M661" s="146">
        <f>+J661/H661*100</f>
        <v>88.566341856381598</v>
      </c>
      <c r="N661" s="154">
        <f>+N536+N539+N578+N581+N585+N623+N626+N639+N645+N648+N652+N657+N660</f>
        <v>108523900000</v>
      </c>
      <c r="O661" s="82" t="s">
        <v>1345</v>
      </c>
    </row>
    <row r="662" spans="1:15" s="124" customFormat="1" ht="17" thickTop="1" thickBot="1">
      <c r="A662" s="102" t="s">
        <v>1346</v>
      </c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O662" s="82" t="s">
        <v>1656</v>
      </c>
    </row>
    <row r="663" spans="1:15" s="124" customFormat="1" ht="17" thickTop="1" thickBot="1">
      <c r="A663" s="104">
        <v>1</v>
      </c>
      <c r="B663" s="104">
        <v>6953278</v>
      </c>
      <c r="C663" s="104" t="s">
        <v>1657</v>
      </c>
      <c r="D663" s="110" t="s">
        <v>1658</v>
      </c>
      <c r="E663" s="104" t="s">
        <v>1659</v>
      </c>
      <c r="F663" s="104"/>
      <c r="G663" s="104">
        <v>1</v>
      </c>
      <c r="H663" s="111">
        <v>3000000</v>
      </c>
      <c r="I663" s="111">
        <v>3000000</v>
      </c>
      <c r="J663" s="111">
        <v>3000000</v>
      </c>
      <c r="K663" s="104">
        <v>1</v>
      </c>
      <c r="L663" s="104">
        <v>100</v>
      </c>
      <c r="M663" s="106">
        <f>+J663/H663*100</f>
        <v>100</v>
      </c>
      <c r="N663" s="155">
        <f>+L663*H663</f>
        <v>300000000</v>
      </c>
      <c r="O663" s="82" t="s">
        <v>1656</v>
      </c>
    </row>
    <row r="664" spans="1:15" s="124" customFormat="1" ht="17" thickTop="1" thickBot="1">
      <c r="A664" s="104">
        <v>2</v>
      </c>
      <c r="B664" s="104">
        <v>7040501</v>
      </c>
      <c r="C664" s="104" t="s">
        <v>1660</v>
      </c>
      <c r="D664" s="104" t="s">
        <v>1661</v>
      </c>
      <c r="E664" s="104" t="s">
        <v>1662</v>
      </c>
      <c r="F664" s="104"/>
      <c r="G664" s="104">
        <v>1</v>
      </c>
      <c r="H664" s="111">
        <v>4500000</v>
      </c>
      <c r="I664" s="111">
        <v>4500000</v>
      </c>
      <c r="J664" s="111">
        <v>4500000</v>
      </c>
      <c r="K664" s="104">
        <v>1</v>
      </c>
      <c r="L664" s="104">
        <v>100</v>
      </c>
      <c r="M664" s="106">
        <f>+J664/H664*100</f>
        <v>100</v>
      </c>
      <c r="N664" s="155">
        <f>+L664*H664</f>
        <v>450000000</v>
      </c>
      <c r="O664" s="82" t="s">
        <v>1656</v>
      </c>
    </row>
    <row r="665" spans="1:15" s="124" customFormat="1" ht="17" thickTop="1" thickBot="1">
      <c r="A665" s="104">
        <v>3</v>
      </c>
      <c r="B665" s="104">
        <v>6645782</v>
      </c>
      <c r="C665" s="104" t="s">
        <v>1663</v>
      </c>
      <c r="D665" s="104" t="s">
        <v>1664</v>
      </c>
      <c r="E665" s="104" t="s">
        <v>1665</v>
      </c>
      <c r="F665" s="104"/>
      <c r="G665" s="104">
        <v>1</v>
      </c>
      <c r="H665" s="111">
        <v>3900000</v>
      </c>
      <c r="I665" s="111">
        <v>3900000</v>
      </c>
      <c r="J665" s="111">
        <v>3900000</v>
      </c>
      <c r="K665" s="104">
        <v>1</v>
      </c>
      <c r="L665" s="104">
        <v>100</v>
      </c>
      <c r="M665" s="106">
        <f>+J665/H665*100</f>
        <v>100</v>
      </c>
      <c r="N665" s="155">
        <f>+L665*H665</f>
        <v>390000000</v>
      </c>
      <c r="O665" s="82" t="s">
        <v>1656</v>
      </c>
    </row>
    <row r="666" spans="1:15" s="124" customFormat="1" ht="17" thickTop="1" thickBot="1">
      <c r="A666" s="104">
        <v>4</v>
      </c>
      <c r="B666" s="104"/>
      <c r="C666" s="104" t="s">
        <v>1666</v>
      </c>
      <c r="D666" s="104" t="s">
        <v>1667</v>
      </c>
      <c r="E666" s="104" t="s">
        <v>1668</v>
      </c>
      <c r="F666" s="104"/>
      <c r="G666" s="104">
        <v>1</v>
      </c>
      <c r="H666" s="111">
        <v>80000000</v>
      </c>
      <c r="I666" s="111" t="s">
        <v>1669</v>
      </c>
      <c r="J666" s="111"/>
      <c r="K666" s="104"/>
      <c r="L666" s="104"/>
      <c r="M666" s="106">
        <f>+J666/H666*100</f>
        <v>0</v>
      </c>
      <c r="N666" s="155">
        <f>+L666*H666</f>
        <v>0</v>
      </c>
      <c r="O666" s="82" t="s">
        <v>1656</v>
      </c>
    </row>
    <row r="667" spans="1:15" s="124" customFormat="1" ht="17" thickTop="1" thickBot="1">
      <c r="A667" s="104"/>
      <c r="B667" s="104"/>
      <c r="C667" s="104"/>
      <c r="D667" s="104"/>
      <c r="E667" s="104"/>
      <c r="F667" s="114" t="s">
        <v>1670</v>
      </c>
      <c r="G667" s="125">
        <f>SUM(G663:G666)</f>
        <v>4</v>
      </c>
      <c r="H667" s="156">
        <f>SUM(H663:H666)</f>
        <v>91400000</v>
      </c>
      <c r="I667" s="156">
        <f>SUM(I663:I666)</f>
        <v>11400000</v>
      </c>
      <c r="J667" s="156">
        <f>SUM(J663:J666)</f>
        <v>11400000</v>
      </c>
      <c r="K667" s="156">
        <f>SUM(K663:K666)</f>
        <v>3</v>
      </c>
      <c r="L667" s="125">
        <f>+N667/H667</f>
        <v>12.472647702407002</v>
      </c>
      <c r="M667" s="108">
        <f>+J667/H667*100</f>
        <v>12.472647702407002</v>
      </c>
      <c r="N667" s="157">
        <f>SUM(N663:N666)</f>
        <v>1140000000</v>
      </c>
      <c r="O667" s="82" t="s">
        <v>1656</v>
      </c>
    </row>
    <row r="668" spans="1:15" s="124" customFormat="1" ht="17" thickTop="1" thickBot="1">
      <c r="A668" s="114" t="s">
        <v>1671</v>
      </c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O668" s="82" t="s">
        <v>1656</v>
      </c>
    </row>
    <row r="669" spans="1:15" s="124" customFormat="1" ht="17" thickTop="1" thickBot="1">
      <c r="A669" s="104">
        <v>5</v>
      </c>
      <c r="B669" s="104">
        <v>6992265</v>
      </c>
      <c r="C669" s="104" t="s">
        <v>1672</v>
      </c>
      <c r="D669" s="104" t="s">
        <v>1673</v>
      </c>
      <c r="E669" s="104" t="s">
        <v>1674</v>
      </c>
      <c r="F669" s="104"/>
      <c r="G669" s="104">
        <v>1</v>
      </c>
      <c r="H669" s="111">
        <v>10000000</v>
      </c>
      <c r="I669" s="111">
        <v>9975000</v>
      </c>
      <c r="J669" s="111">
        <v>9975000</v>
      </c>
      <c r="K669" s="111">
        <v>1</v>
      </c>
      <c r="L669" s="104">
        <v>100</v>
      </c>
      <c r="M669" s="106">
        <f>+J669/H669*100</f>
        <v>99.75</v>
      </c>
      <c r="N669" s="124">
        <f>+L669*H669</f>
        <v>1000000000</v>
      </c>
      <c r="O669" s="82" t="s">
        <v>1656</v>
      </c>
    </row>
    <row r="670" spans="1:15" s="124" customFormat="1" ht="17" thickTop="1" thickBot="1">
      <c r="A670" s="104">
        <v>6</v>
      </c>
      <c r="B670" s="104">
        <v>6992257</v>
      </c>
      <c r="C670" s="104" t="s">
        <v>1675</v>
      </c>
      <c r="D670" s="104" t="s">
        <v>1676</v>
      </c>
      <c r="E670" s="104" t="s">
        <v>1677</v>
      </c>
      <c r="F670" s="104"/>
      <c r="G670" s="104">
        <v>1</v>
      </c>
      <c r="H670" s="111">
        <v>4900000</v>
      </c>
      <c r="I670" s="111">
        <v>4900000</v>
      </c>
      <c r="J670" s="111">
        <v>4900000</v>
      </c>
      <c r="K670" s="111">
        <v>1</v>
      </c>
      <c r="L670" s="104">
        <v>100</v>
      </c>
      <c r="M670" s="106">
        <f>+J670/H670*100</f>
        <v>100</v>
      </c>
      <c r="N670" s="124">
        <f>+L670*H670</f>
        <v>490000000</v>
      </c>
      <c r="O670" s="82" t="s">
        <v>1656</v>
      </c>
    </row>
    <row r="671" spans="1:15" s="124" customFormat="1" ht="17" thickTop="1" thickBot="1">
      <c r="A671" s="104">
        <v>7</v>
      </c>
      <c r="B671" s="104">
        <v>5834735</v>
      </c>
      <c r="C671" s="104" t="s">
        <v>1678</v>
      </c>
      <c r="D671" s="104" t="s">
        <v>1679</v>
      </c>
      <c r="E671" s="104" t="s">
        <v>1680</v>
      </c>
      <c r="F671" s="104"/>
      <c r="G671" s="104">
        <v>1</v>
      </c>
      <c r="H671" s="111">
        <v>20000000</v>
      </c>
      <c r="I671" s="111">
        <v>19998707</v>
      </c>
      <c r="J671" s="111">
        <v>19998707</v>
      </c>
      <c r="K671" s="111">
        <v>1</v>
      </c>
      <c r="L671" s="104">
        <v>100</v>
      </c>
      <c r="M671" s="106">
        <f>+J671/H671*100</f>
        <v>99.993534999999994</v>
      </c>
      <c r="N671" s="124">
        <f>+L671*H671</f>
        <v>2000000000</v>
      </c>
      <c r="O671" s="82" t="s">
        <v>1656</v>
      </c>
    </row>
    <row r="672" spans="1:15" s="124" customFormat="1" ht="17" thickTop="1" thickBot="1">
      <c r="A672" s="104"/>
      <c r="B672" s="104"/>
      <c r="C672" s="104"/>
      <c r="D672" s="104"/>
      <c r="E672" s="104"/>
      <c r="F672" s="114" t="s">
        <v>64</v>
      </c>
      <c r="G672" s="114">
        <f>SUM(G669:G671)</f>
        <v>3</v>
      </c>
      <c r="H672" s="115">
        <f>SUM(H669:H671)</f>
        <v>34900000</v>
      </c>
      <c r="I672" s="115">
        <f>SUM(I669:I671)</f>
        <v>34873707</v>
      </c>
      <c r="J672" s="115">
        <f>SUM(J669:J671)</f>
        <v>34873707</v>
      </c>
      <c r="K672" s="115">
        <f>SUM(K669:K671)</f>
        <v>3</v>
      </c>
      <c r="L672" s="125">
        <f>+N672/H672</f>
        <v>100</v>
      </c>
      <c r="M672" s="108">
        <f>+J672/H672*100</f>
        <v>99.924661891117481</v>
      </c>
      <c r="N672" s="126">
        <f>SUM(N669:N671)</f>
        <v>3490000000</v>
      </c>
      <c r="O672" s="82" t="s">
        <v>1656</v>
      </c>
    </row>
    <row r="673" spans="1:15" s="124" customFormat="1" ht="17" thickTop="1" thickBot="1">
      <c r="A673" s="102" t="s">
        <v>1681</v>
      </c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O673" s="82" t="s">
        <v>1656</v>
      </c>
    </row>
    <row r="674" spans="1:15" s="124" customFormat="1" ht="17" thickTop="1" thickBot="1">
      <c r="A674" s="104">
        <v>8</v>
      </c>
      <c r="B674" s="104">
        <v>7122180</v>
      </c>
      <c r="C674" s="104" t="s">
        <v>1682</v>
      </c>
      <c r="D674" s="104" t="s">
        <v>1683</v>
      </c>
      <c r="E674" s="104" t="s">
        <v>1684</v>
      </c>
      <c r="F674" s="104"/>
      <c r="G674" s="104">
        <v>1</v>
      </c>
      <c r="H674" s="111">
        <v>1000000</v>
      </c>
      <c r="I674" s="111">
        <v>1000000</v>
      </c>
      <c r="J674" s="111">
        <v>1000000</v>
      </c>
      <c r="K674" s="103">
        <v>1</v>
      </c>
      <c r="L674" s="103">
        <v>100</v>
      </c>
      <c r="M674" s="106">
        <f>+J674/H674*100</f>
        <v>100</v>
      </c>
      <c r="N674" s="124">
        <f>+L674*H674</f>
        <v>100000000</v>
      </c>
      <c r="O674" s="82" t="s">
        <v>1656</v>
      </c>
    </row>
    <row r="675" spans="1:15" s="124" customFormat="1" ht="17" thickTop="1" thickBot="1">
      <c r="A675" s="104">
        <v>9</v>
      </c>
      <c r="B675" s="104">
        <v>7122178</v>
      </c>
      <c r="C675" s="104" t="s">
        <v>1685</v>
      </c>
      <c r="D675" s="104" t="s">
        <v>1686</v>
      </c>
      <c r="E675" s="104" t="s">
        <v>1687</v>
      </c>
      <c r="F675" s="104"/>
      <c r="G675" s="104">
        <v>1</v>
      </c>
      <c r="H675" s="111">
        <v>1000000</v>
      </c>
      <c r="I675" s="111">
        <v>1000000</v>
      </c>
      <c r="J675" s="111">
        <v>1000000</v>
      </c>
      <c r="K675" s="104">
        <v>1</v>
      </c>
      <c r="L675" s="104">
        <v>100</v>
      </c>
      <c r="M675" s="106">
        <f t="shared" ref="M675:M712" si="42">+J675/H675*100</f>
        <v>100</v>
      </c>
      <c r="N675" s="124">
        <f t="shared" ref="N675:N711" si="43">+L675*H675</f>
        <v>100000000</v>
      </c>
      <c r="O675" s="82" t="s">
        <v>1656</v>
      </c>
    </row>
    <row r="676" spans="1:15" s="124" customFormat="1" ht="17" thickTop="1" thickBot="1">
      <c r="A676" s="104">
        <v>10</v>
      </c>
      <c r="B676" s="104">
        <v>7122176</v>
      </c>
      <c r="C676" s="104" t="s">
        <v>1688</v>
      </c>
      <c r="D676" s="104" t="s">
        <v>1689</v>
      </c>
      <c r="E676" s="104" t="s">
        <v>1690</v>
      </c>
      <c r="F676" s="104"/>
      <c r="G676" s="104">
        <v>1</v>
      </c>
      <c r="H676" s="111">
        <v>2000000</v>
      </c>
      <c r="I676" s="111">
        <v>2000000</v>
      </c>
      <c r="J676" s="111">
        <v>2000000</v>
      </c>
      <c r="K676" s="104">
        <v>1</v>
      </c>
      <c r="L676" s="104">
        <v>100</v>
      </c>
      <c r="M676" s="106">
        <f t="shared" si="42"/>
        <v>100</v>
      </c>
      <c r="N676" s="124">
        <f t="shared" si="43"/>
        <v>200000000</v>
      </c>
      <c r="O676" s="82" t="s">
        <v>1656</v>
      </c>
    </row>
    <row r="677" spans="1:15" s="124" customFormat="1" ht="17" thickTop="1" thickBot="1">
      <c r="A677" s="104">
        <v>11</v>
      </c>
      <c r="B677" s="104">
        <v>6614067</v>
      </c>
      <c r="C677" s="104" t="s">
        <v>1691</v>
      </c>
      <c r="D677" s="104" t="s">
        <v>1692</v>
      </c>
      <c r="E677" s="104" t="s">
        <v>1693</v>
      </c>
      <c r="F677" s="104"/>
      <c r="G677" s="104">
        <v>40</v>
      </c>
      <c r="H677" s="111">
        <v>1200000</v>
      </c>
      <c r="I677" s="111">
        <v>1199989</v>
      </c>
      <c r="J677" s="111">
        <v>1199989</v>
      </c>
      <c r="K677" s="104">
        <v>40</v>
      </c>
      <c r="L677" s="104">
        <v>100</v>
      </c>
      <c r="M677" s="106">
        <f t="shared" si="42"/>
        <v>99.999083333333346</v>
      </c>
      <c r="N677" s="124">
        <f t="shared" si="43"/>
        <v>120000000</v>
      </c>
      <c r="O677" s="82" t="s">
        <v>1656</v>
      </c>
    </row>
    <row r="678" spans="1:15" s="124" customFormat="1" ht="17" thickTop="1" thickBot="1">
      <c r="A678" s="104">
        <v>12</v>
      </c>
      <c r="B678" s="104">
        <v>7122228</v>
      </c>
      <c r="C678" s="104" t="s">
        <v>1694</v>
      </c>
      <c r="D678" s="110" t="s">
        <v>1695</v>
      </c>
      <c r="E678" s="104" t="s">
        <v>1696</v>
      </c>
      <c r="F678" s="104"/>
      <c r="G678" s="104">
        <v>2</v>
      </c>
      <c r="H678" s="111">
        <v>16000000</v>
      </c>
      <c r="I678" s="111">
        <v>15574728</v>
      </c>
      <c r="J678" s="111">
        <v>15574728</v>
      </c>
      <c r="K678" s="104">
        <v>2</v>
      </c>
      <c r="L678" s="104">
        <v>100</v>
      </c>
      <c r="M678" s="106">
        <f t="shared" si="42"/>
        <v>97.34205</v>
      </c>
      <c r="N678" s="124">
        <f t="shared" si="43"/>
        <v>1600000000</v>
      </c>
      <c r="O678" s="82" t="s">
        <v>1656</v>
      </c>
    </row>
    <row r="679" spans="1:15" s="124" customFormat="1" ht="17" thickTop="1" thickBot="1">
      <c r="A679" s="104">
        <v>13</v>
      </c>
      <c r="B679" s="104">
        <v>7122244</v>
      </c>
      <c r="C679" s="104" t="s">
        <v>1697</v>
      </c>
      <c r="D679" s="110" t="s">
        <v>1698</v>
      </c>
      <c r="E679" s="104" t="s">
        <v>1699</v>
      </c>
      <c r="F679" s="104"/>
      <c r="G679" s="104">
        <v>2</v>
      </c>
      <c r="H679" s="111">
        <v>16000000</v>
      </c>
      <c r="I679" s="111">
        <v>15693630</v>
      </c>
      <c r="J679" s="111">
        <v>15693630</v>
      </c>
      <c r="K679" s="104">
        <v>2</v>
      </c>
      <c r="L679" s="104">
        <v>100</v>
      </c>
      <c r="M679" s="106">
        <f t="shared" si="42"/>
        <v>98.085187500000004</v>
      </c>
      <c r="N679" s="124">
        <f t="shared" si="43"/>
        <v>1600000000</v>
      </c>
      <c r="O679" s="82" t="s">
        <v>1656</v>
      </c>
    </row>
    <row r="680" spans="1:15" s="124" customFormat="1" ht="17" thickTop="1" thickBot="1">
      <c r="A680" s="104">
        <v>14</v>
      </c>
      <c r="B680" s="104">
        <v>7122218</v>
      </c>
      <c r="C680" s="104" t="s">
        <v>1700</v>
      </c>
      <c r="D680" s="110" t="s">
        <v>1701</v>
      </c>
      <c r="E680" s="104" t="s">
        <v>1702</v>
      </c>
      <c r="F680" s="104"/>
      <c r="G680" s="104">
        <v>2</v>
      </c>
      <c r="H680" s="111">
        <v>16000000</v>
      </c>
      <c r="I680" s="111">
        <v>15693630</v>
      </c>
      <c r="J680" s="111">
        <v>15693630</v>
      </c>
      <c r="K680" s="104">
        <v>2</v>
      </c>
      <c r="L680" s="104">
        <v>100</v>
      </c>
      <c r="M680" s="106">
        <f t="shared" si="42"/>
        <v>98.085187500000004</v>
      </c>
      <c r="N680" s="124">
        <f t="shared" si="43"/>
        <v>1600000000</v>
      </c>
      <c r="O680" s="82" t="s">
        <v>1656</v>
      </c>
    </row>
    <row r="681" spans="1:15" s="124" customFormat="1" ht="17" thickTop="1" thickBot="1">
      <c r="A681" s="104">
        <v>15</v>
      </c>
      <c r="B681" s="104">
        <v>7122231</v>
      </c>
      <c r="C681" s="104" t="s">
        <v>1703</v>
      </c>
      <c r="D681" s="110" t="s">
        <v>1704</v>
      </c>
      <c r="E681" s="104" t="s">
        <v>1705</v>
      </c>
      <c r="F681" s="104"/>
      <c r="G681" s="104">
        <v>2</v>
      </c>
      <c r="H681" s="111">
        <v>16000000</v>
      </c>
      <c r="I681" s="111">
        <v>16000000</v>
      </c>
      <c r="J681" s="111">
        <v>16000000</v>
      </c>
      <c r="K681" s="104">
        <v>2</v>
      </c>
      <c r="L681" s="104">
        <v>100</v>
      </c>
      <c r="M681" s="106">
        <f t="shared" si="42"/>
        <v>100</v>
      </c>
      <c r="N681" s="124">
        <f t="shared" si="43"/>
        <v>1600000000</v>
      </c>
      <c r="O681" s="82" t="s">
        <v>1656</v>
      </c>
    </row>
    <row r="682" spans="1:15" s="124" customFormat="1" ht="17" thickTop="1" thickBot="1">
      <c r="A682" s="104">
        <v>16</v>
      </c>
      <c r="B682" s="104">
        <v>7122222</v>
      </c>
      <c r="C682" s="104" t="s">
        <v>1706</v>
      </c>
      <c r="D682" s="110" t="s">
        <v>1707</v>
      </c>
      <c r="E682" s="104" t="s">
        <v>1708</v>
      </c>
      <c r="F682" s="104"/>
      <c r="G682" s="104">
        <v>1</v>
      </c>
      <c r="H682" s="111">
        <v>3500000</v>
      </c>
      <c r="I682" s="111">
        <v>3499981</v>
      </c>
      <c r="J682" s="111">
        <v>3499981</v>
      </c>
      <c r="K682" s="104">
        <v>1</v>
      </c>
      <c r="L682" s="104">
        <v>100</v>
      </c>
      <c r="M682" s="106">
        <f t="shared" si="42"/>
        <v>99.999457142857139</v>
      </c>
      <c r="N682" s="124">
        <f t="shared" si="43"/>
        <v>350000000</v>
      </c>
      <c r="O682" s="82" t="s">
        <v>1656</v>
      </c>
    </row>
    <row r="683" spans="1:15" s="124" customFormat="1" ht="17" thickTop="1" thickBot="1">
      <c r="A683" s="104">
        <v>17</v>
      </c>
      <c r="B683" s="104">
        <v>7122205</v>
      </c>
      <c r="C683" s="104" t="s">
        <v>1709</v>
      </c>
      <c r="D683" s="110" t="s">
        <v>1710</v>
      </c>
      <c r="E683" s="104" t="s">
        <v>1711</v>
      </c>
      <c r="F683" s="104"/>
      <c r="G683" s="104">
        <v>1</v>
      </c>
      <c r="H683" s="111">
        <v>250000</v>
      </c>
      <c r="I683" s="111">
        <v>250000</v>
      </c>
      <c r="J683" s="111">
        <v>250000</v>
      </c>
      <c r="K683" s="104">
        <v>1</v>
      </c>
      <c r="L683" s="104">
        <v>100</v>
      </c>
      <c r="M683" s="106">
        <f t="shared" si="42"/>
        <v>100</v>
      </c>
      <c r="N683" s="124">
        <f t="shared" si="43"/>
        <v>25000000</v>
      </c>
      <c r="O683" s="82" t="s">
        <v>1656</v>
      </c>
    </row>
    <row r="684" spans="1:15" s="124" customFormat="1" ht="17" thickTop="1" thickBot="1">
      <c r="A684" s="104">
        <v>18</v>
      </c>
      <c r="B684" s="104">
        <v>7122201</v>
      </c>
      <c r="C684" s="104" t="s">
        <v>1712</v>
      </c>
      <c r="D684" s="110" t="s">
        <v>1713</v>
      </c>
      <c r="E684" s="104" t="s">
        <v>1714</v>
      </c>
      <c r="F684" s="104"/>
      <c r="G684" s="104">
        <v>1</v>
      </c>
      <c r="H684" s="111">
        <v>250000</v>
      </c>
      <c r="I684" s="111">
        <v>250000</v>
      </c>
      <c r="J684" s="111">
        <v>250000</v>
      </c>
      <c r="K684" s="104">
        <v>1</v>
      </c>
      <c r="L684" s="104">
        <v>100</v>
      </c>
      <c r="M684" s="106">
        <f t="shared" si="42"/>
        <v>100</v>
      </c>
      <c r="N684" s="124">
        <f t="shared" si="43"/>
        <v>25000000</v>
      </c>
      <c r="O684" s="82" t="s">
        <v>1656</v>
      </c>
    </row>
    <row r="685" spans="1:15" s="124" customFormat="1" ht="17" thickTop="1" thickBot="1">
      <c r="A685" s="104">
        <v>19</v>
      </c>
      <c r="B685" s="104">
        <v>7122209</v>
      </c>
      <c r="C685" s="104" t="s">
        <v>1715</v>
      </c>
      <c r="D685" s="110" t="s">
        <v>1716</v>
      </c>
      <c r="E685" s="104" t="s">
        <v>1717</v>
      </c>
      <c r="F685" s="104"/>
      <c r="G685" s="104">
        <v>1</v>
      </c>
      <c r="H685" s="111">
        <v>250000</v>
      </c>
      <c r="I685" s="111">
        <v>250000</v>
      </c>
      <c r="J685" s="111">
        <v>250000</v>
      </c>
      <c r="K685" s="104">
        <v>1</v>
      </c>
      <c r="L685" s="104">
        <v>100</v>
      </c>
      <c r="M685" s="106">
        <f t="shared" si="42"/>
        <v>100</v>
      </c>
      <c r="N685" s="124">
        <f t="shared" si="43"/>
        <v>25000000</v>
      </c>
      <c r="O685" s="82" t="s">
        <v>1656</v>
      </c>
    </row>
    <row r="686" spans="1:15" s="124" customFormat="1" ht="17" thickTop="1" thickBot="1">
      <c r="A686" s="104">
        <v>20</v>
      </c>
      <c r="B686" s="104">
        <v>7122203</v>
      </c>
      <c r="C686" s="104" t="s">
        <v>1718</v>
      </c>
      <c r="D686" s="110" t="s">
        <v>1719</v>
      </c>
      <c r="E686" s="104" t="s">
        <v>1720</v>
      </c>
      <c r="F686" s="104"/>
      <c r="G686" s="104">
        <v>1</v>
      </c>
      <c r="H686" s="111">
        <v>250000</v>
      </c>
      <c r="I686" s="111">
        <v>250000</v>
      </c>
      <c r="J686" s="111">
        <v>250000</v>
      </c>
      <c r="K686" s="104">
        <v>1</v>
      </c>
      <c r="L686" s="104">
        <v>100</v>
      </c>
      <c r="M686" s="106">
        <f t="shared" si="42"/>
        <v>100</v>
      </c>
      <c r="N686" s="124">
        <f t="shared" si="43"/>
        <v>25000000</v>
      </c>
      <c r="O686" s="82" t="s">
        <v>1656</v>
      </c>
    </row>
    <row r="687" spans="1:15" s="124" customFormat="1" ht="17" thickTop="1" thickBot="1">
      <c r="A687" s="104">
        <v>21</v>
      </c>
      <c r="B687" s="104">
        <v>7122207</v>
      </c>
      <c r="C687" s="104" t="s">
        <v>1721</v>
      </c>
      <c r="D687" s="110" t="s">
        <v>1722</v>
      </c>
      <c r="E687" s="104" t="s">
        <v>1723</v>
      </c>
      <c r="F687" s="104"/>
      <c r="G687" s="104">
        <v>60</v>
      </c>
      <c r="H687" s="111">
        <v>1800000</v>
      </c>
      <c r="I687" s="111">
        <v>1799983</v>
      </c>
      <c r="J687" s="111">
        <v>1799983</v>
      </c>
      <c r="K687" s="104">
        <v>60</v>
      </c>
      <c r="L687" s="104">
        <v>100</v>
      </c>
      <c r="M687" s="106">
        <f t="shared" si="42"/>
        <v>99.999055555555557</v>
      </c>
      <c r="N687" s="124">
        <f t="shared" si="43"/>
        <v>180000000</v>
      </c>
      <c r="O687" s="82" t="s">
        <v>1656</v>
      </c>
    </row>
    <row r="688" spans="1:15" s="124" customFormat="1" ht="17" thickTop="1" thickBot="1">
      <c r="A688" s="104">
        <v>22</v>
      </c>
      <c r="B688" s="104">
        <v>7122215</v>
      </c>
      <c r="C688" s="104" t="s">
        <v>1724</v>
      </c>
      <c r="D688" s="110" t="s">
        <v>1725</v>
      </c>
      <c r="E688" s="104" t="s">
        <v>1726</v>
      </c>
      <c r="F688" s="104"/>
      <c r="G688" s="104">
        <v>60</v>
      </c>
      <c r="H688" s="111">
        <v>1800000</v>
      </c>
      <c r="I688" s="111">
        <v>1800000</v>
      </c>
      <c r="J688" s="111">
        <v>1800000</v>
      </c>
      <c r="K688" s="104">
        <v>60</v>
      </c>
      <c r="L688" s="104">
        <v>100</v>
      </c>
      <c r="M688" s="106">
        <f t="shared" si="42"/>
        <v>100</v>
      </c>
      <c r="N688" s="124">
        <f t="shared" si="43"/>
        <v>180000000</v>
      </c>
      <c r="O688" s="82" t="s">
        <v>1656</v>
      </c>
    </row>
    <row r="689" spans="1:15" s="124" customFormat="1" ht="17" thickTop="1" thickBot="1">
      <c r="A689" s="104">
        <v>23</v>
      </c>
      <c r="B689" s="104">
        <v>7122211</v>
      </c>
      <c r="C689" s="104" t="s">
        <v>1727</v>
      </c>
      <c r="D689" s="110" t="s">
        <v>1728</v>
      </c>
      <c r="E689" s="104" t="s">
        <v>1729</v>
      </c>
      <c r="F689" s="104"/>
      <c r="G689" s="104">
        <v>60</v>
      </c>
      <c r="H689" s="111">
        <v>1800000</v>
      </c>
      <c r="I689" s="111">
        <v>1799983</v>
      </c>
      <c r="J689" s="111">
        <v>1799983</v>
      </c>
      <c r="K689" s="104">
        <v>60</v>
      </c>
      <c r="L689" s="104">
        <v>100</v>
      </c>
      <c r="M689" s="106">
        <f t="shared" si="42"/>
        <v>99.999055555555557</v>
      </c>
      <c r="N689" s="124">
        <f t="shared" si="43"/>
        <v>180000000</v>
      </c>
      <c r="O689" s="82" t="s">
        <v>1656</v>
      </c>
    </row>
    <row r="690" spans="1:15" s="124" customFormat="1" ht="17" thickTop="1" thickBot="1">
      <c r="A690" s="104">
        <v>24</v>
      </c>
      <c r="B690" s="104">
        <v>7122213</v>
      </c>
      <c r="C690" s="104" t="s">
        <v>1730</v>
      </c>
      <c r="D690" s="110" t="s">
        <v>1731</v>
      </c>
      <c r="E690" s="104" t="s">
        <v>1732</v>
      </c>
      <c r="F690" s="104"/>
      <c r="G690" s="104">
        <v>60</v>
      </c>
      <c r="H690" s="111">
        <v>1800000</v>
      </c>
      <c r="I690" s="111">
        <v>1800000</v>
      </c>
      <c r="J690" s="111">
        <v>1800000</v>
      </c>
      <c r="K690" s="104">
        <v>60</v>
      </c>
      <c r="L690" s="104">
        <v>100</v>
      </c>
      <c r="M690" s="106">
        <f t="shared" si="42"/>
        <v>100</v>
      </c>
      <c r="N690" s="124">
        <f t="shared" si="43"/>
        <v>180000000</v>
      </c>
      <c r="O690" s="82" t="s">
        <v>1656</v>
      </c>
    </row>
    <row r="691" spans="1:15" s="124" customFormat="1" ht="17" thickTop="1" thickBot="1">
      <c r="A691" s="104">
        <v>25</v>
      </c>
      <c r="B691" s="104">
        <v>5697427</v>
      </c>
      <c r="C691" s="104" t="s">
        <v>1733</v>
      </c>
      <c r="D691" s="110" t="s">
        <v>1734</v>
      </c>
      <c r="E691" s="104" t="s">
        <v>1735</v>
      </c>
      <c r="F691" s="104"/>
      <c r="G691" s="104">
        <v>2</v>
      </c>
      <c r="H691" s="111">
        <v>16000000</v>
      </c>
      <c r="I691" s="111">
        <v>16000000</v>
      </c>
      <c r="J691" s="111">
        <v>16000000</v>
      </c>
      <c r="K691" s="104">
        <v>2</v>
      </c>
      <c r="L691" s="104">
        <v>100</v>
      </c>
      <c r="M691" s="106">
        <f t="shared" si="42"/>
        <v>100</v>
      </c>
      <c r="N691" s="124">
        <f t="shared" si="43"/>
        <v>1600000000</v>
      </c>
      <c r="O691" s="82" t="s">
        <v>1656</v>
      </c>
    </row>
    <row r="692" spans="1:15" s="124" customFormat="1" ht="17" thickTop="1" thickBot="1">
      <c r="A692" s="104">
        <v>26</v>
      </c>
      <c r="B692" s="104">
        <v>5697430</v>
      </c>
      <c r="C692" s="104" t="s">
        <v>1736</v>
      </c>
      <c r="D692" s="110" t="s">
        <v>1737</v>
      </c>
      <c r="E692" s="104" t="s">
        <v>1738</v>
      </c>
      <c r="F692" s="104"/>
      <c r="G692" s="104">
        <v>1</v>
      </c>
      <c r="H692" s="111">
        <v>3500000</v>
      </c>
      <c r="I692" s="111">
        <v>3499999</v>
      </c>
      <c r="J692" s="111">
        <v>3499999</v>
      </c>
      <c r="K692" s="104">
        <v>1</v>
      </c>
      <c r="L692" s="104">
        <v>100</v>
      </c>
      <c r="M692" s="106">
        <f t="shared" si="42"/>
        <v>99.999971428571428</v>
      </c>
      <c r="N692" s="124">
        <f t="shared" si="43"/>
        <v>350000000</v>
      </c>
      <c r="O692" s="82" t="s">
        <v>1656</v>
      </c>
    </row>
    <row r="693" spans="1:15" s="124" customFormat="1" ht="17" thickTop="1" thickBot="1">
      <c r="A693" s="104">
        <v>27</v>
      </c>
      <c r="B693" s="104">
        <v>7122233</v>
      </c>
      <c r="C693" s="104" t="s">
        <v>1739</v>
      </c>
      <c r="D693" s="110" t="s">
        <v>1740</v>
      </c>
      <c r="E693" s="104" t="s">
        <v>1741</v>
      </c>
      <c r="F693" s="104"/>
      <c r="G693" s="104">
        <v>1</v>
      </c>
      <c r="H693" s="111">
        <v>250000</v>
      </c>
      <c r="I693" s="111">
        <v>250000</v>
      </c>
      <c r="J693" s="111">
        <v>250000</v>
      </c>
      <c r="K693" s="104">
        <v>1</v>
      </c>
      <c r="L693" s="104">
        <v>100</v>
      </c>
      <c r="M693" s="106">
        <f t="shared" si="42"/>
        <v>100</v>
      </c>
      <c r="N693" s="124">
        <f t="shared" si="43"/>
        <v>25000000</v>
      </c>
      <c r="O693" s="82" t="s">
        <v>1656</v>
      </c>
    </row>
    <row r="694" spans="1:15" s="124" customFormat="1" ht="17" thickTop="1" thickBot="1">
      <c r="A694" s="104">
        <v>28</v>
      </c>
      <c r="B694" s="104">
        <v>7122227</v>
      </c>
      <c r="C694" s="104" t="s">
        <v>1742</v>
      </c>
      <c r="D694" s="110" t="s">
        <v>1743</v>
      </c>
      <c r="E694" s="104" t="s">
        <v>1744</v>
      </c>
      <c r="F694" s="104"/>
      <c r="G694" s="104">
        <v>30</v>
      </c>
      <c r="H694" s="111">
        <v>900000</v>
      </c>
      <c r="I694" s="111">
        <v>900000</v>
      </c>
      <c r="J694" s="111">
        <v>900000</v>
      </c>
      <c r="K694" s="104">
        <v>30</v>
      </c>
      <c r="L694" s="104">
        <v>100</v>
      </c>
      <c r="M694" s="106">
        <f t="shared" si="42"/>
        <v>100</v>
      </c>
      <c r="N694" s="124">
        <f t="shared" si="43"/>
        <v>90000000</v>
      </c>
      <c r="O694" s="82" t="s">
        <v>1656</v>
      </c>
    </row>
    <row r="695" spans="1:15" s="124" customFormat="1" ht="17" thickTop="1" thickBot="1">
      <c r="A695" s="104">
        <v>29</v>
      </c>
      <c r="B695" s="104">
        <v>712228</v>
      </c>
      <c r="C695" s="104" t="s">
        <v>1745</v>
      </c>
      <c r="D695" s="110" t="s">
        <v>1746</v>
      </c>
      <c r="E695" s="104" t="s">
        <v>1747</v>
      </c>
      <c r="F695" s="104"/>
      <c r="G695" s="104">
        <v>60</v>
      </c>
      <c r="H695" s="111">
        <v>1800000</v>
      </c>
      <c r="I695" s="111">
        <v>1800000</v>
      </c>
      <c r="J695" s="111">
        <v>1800000</v>
      </c>
      <c r="K695" s="104">
        <v>60</v>
      </c>
      <c r="L695" s="104">
        <v>100</v>
      </c>
      <c r="M695" s="106">
        <f t="shared" si="42"/>
        <v>100</v>
      </c>
      <c r="N695" s="124">
        <f t="shared" si="43"/>
        <v>180000000</v>
      </c>
      <c r="O695" s="82" t="s">
        <v>1656</v>
      </c>
    </row>
    <row r="696" spans="1:15" s="124" customFormat="1" ht="17" thickTop="1" thickBot="1">
      <c r="A696" s="104">
        <v>30</v>
      </c>
      <c r="B696" s="104"/>
      <c r="C696" s="104" t="s">
        <v>1748</v>
      </c>
      <c r="D696" s="110" t="s">
        <v>1749</v>
      </c>
      <c r="E696" s="104" t="s">
        <v>1750</v>
      </c>
      <c r="F696" s="104"/>
      <c r="G696" s="104">
        <v>2</v>
      </c>
      <c r="H696" s="111">
        <v>16000000</v>
      </c>
      <c r="I696" s="111">
        <v>16000000</v>
      </c>
      <c r="J696" s="111">
        <v>16000000</v>
      </c>
      <c r="K696" s="104">
        <v>2</v>
      </c>
      <c r="L696" s="104">
        <v>100</v>
      </c>
      <c r="M696" s="106">
        <f t="shared" si="42"/>
        <v>100</v>
      </c>
      <c r="N696" s="124">
        <f t="shared" si="43"/>
        <v>1600000000</v>
      </c>
      <c r="O696" s="82" t="s">
        <v>1656</v>
      </c>
    </row>
    <row r="697" spans="1:15" s="124" customFormat="1" ht="17" thickTop="1" thickBot="1">
      <c r="A697" s="104">
        <v>31</v>
      </c>
      <c r="B697" s="104">
        <v>6905182</v>
      </c>
      <c r="C697" s="104" t="s">
        <v>1751</v>
      </c>
      <c r="D697" s="110" t="s">
        <v>1752</v>
      </c>
      <c r="E697" s="104" t="s">
        <v>1753</v>
      </c>
      <c r="F697" s="104"/>
      <c r="G697" s="104">
        <v>1</v>
      </c>
      <c r="H697" s="111">
        <v>250000</v>
      </c>
      <c r="I697" s="111">
        <v>250000</v>
      </c>
      <c r="J697" s="111">
        <v>250000</v>
      </c>
      <c r="K697" s="104">
        <v>1</v>
      </c>
      <c r="L697" s="104">
        <v>100</v>
      </c>
      <c r="M697" s="106">
        <f t="shared" si="42"/>
        <v>100</v>
      </c>
      <c r="N697" s="124">
        <f t="shared" si="43"/>
        <v>25000000</v>
      </c>
      <c r="O697" s="82" t="s">
        <v>1656</v>
      </c>
    </row>
    <row r="698" spans="1:15" s="124" customFormat="1" ht="17" thickTop="1" thickBot="1">
      <c r="A698" s="104">
        <v>32</v>
      </c>
      <c r="B698" s="104">
        <v>6905180</v>
      </c>
      <c r="C698" s="104" t="s">
        <v>1754</v>
      </c>
      <c r="D698" s="110" t="s">
        <v>1755</v>
      </c>
      <c r="E698" s="104" t="s">
        <v>1756</v>
      </c>
      <c r="F698" s="104"/>
      <c r="G698" s="104">
        <v>60</v>
      </c>
      <c r="H698" s="111">
        <v>1800000</v>
      </c>
      <c r="I698" s="111">
        <v>1800000</v>
      </c>
      <c r="J698" s="111">
        <v>1800000</v>
      </c>
      <c r="K698" s="104">
        <v>60</v>
      </c>
      <c r="L698" s="104">
        <v>100</v>
      </c>
      <c r="M698" s="106">
        <f t="shared" si="42"/>
        <v>100</v>
      </c>
      <c r="N698" s="124">
        <f t="shared" si="43"/>
        <v>180000000</v>
      </c>
      <c r="O698" s="82" t="s">
        <v>1656</v>
      </c>
    </row>
    <row r="699" spans="1:15" s="124" customFormat="1" ht="17" thickTop="1" thickBot="1">
      <c r="A699" s="104">
        <v>33</v>
      </c>
      <c r="B699" s="104">
        <v>5819154</v>
      </c>
      <c r="C699" s="104" t="s">
        <v>1757</v>
      </c>
      <c r="D699" s="110" t="s">
        <v>1758</v>
      </c>
      <c r="E699" s="104" t="s">
        <v>1759</v>
      </c>
      <c r="F699" s="104"/>
      <c r="G699" s="104">
        <v>2</v>
      </c>
      <c r="H699" s="111">
        <v>16000000</v>
      </c>
      <c r="I699" s="111">
        <v>16000000</v>
      </c>
      <c r="J699" s="111">
        <v>16000000</v>
      </c>
      <c r="K699" s="104">
        <v>2</v>
      </c>
      <c r="L699" s="104">
        <v>100</v>
      </c>
      <c r="M699" s="106">
        <f t="shared" si="42"/>
        <v>100</v>
      </c>
      <c r="N699" s="124">
        <f t="shared" si="43"/>
        <v>1600000000</v>
      </c>
      <c r="O699" s="82" t="s">
        <v>1656</v>
      </c>
    </row>
    <row r="700" spans="1:15" s="124" customFormat="1" ht="17" thickTop="1" thickBot="1">
      <c r="A700" s="104">
        <v>34</v>
      </c>
      <c r="B700" s="104"/>
      <c r="C700" s="104" t="s">
        <v>1760</v>
      </c>
      <c r="D700" s="110" t="s">
        <v>1761</v>
      </c>
      <c r="E700" s="104" t="s">
        <v>1762</v>
      </c>
      <c r="F700" s="104"/>
      <c r="G700" s="104">
        <v>2</v>
      </c>
      <c r="H700" s="111">
        <v>16000000</v>
      </c>
      <c r="I700" s="111">
        <v>16000000</v>
      </c>
      <c r="J700" s="111">
        <v>16000000</v>
      </c>
      <c r="K700" s="104">
        <v>2</v>
      </c>
      <c r="L700" s="104">
        <v>100</v>
      </c>
      <c r="M700" s="106">
        <f t="shared" si="42"/>
        <v>100</v>
      </c>
      <c r="N700" s="124">
        <f t="shared" si="43"/>
        <v>1600000000</v>
      </c>
      <c r="O700" s="82" t="s">
        <v>1656</v>
      </c>
    </row>
    <row r="701" spans="1:15" s="124" customFormat="1" ht="17" thickTop="1" thickBot="1">
      <c r="A701" s="104">
        <v>35</v>
      </c>
      <c r="B701" s="104"/>
      <c r="C701" s="104" t="s">
        <v>1763</v>
      </c>
      <c r="D701" s="110" t="s">
        <v>1761</v>
      </c>
      <c r="E701" s="104" t="s">
        <v>1764</v>
      </c>
      <c r="F701" s="104" t="s">
        <v>1765</v>
      </c>
      <c r="G701" s="104">
        <v>1</v>
      </c>
      <c r="H701" s="111">
        <v>250000</v>
      </c>
      <c r="I701" s="111">
        <v>250000</v>
      </c>
      <c r="J701" s="111">
        <v>250000</v>
      </c>
      <c r="K701" s="104">
        <v>1</v>
      </c>
      <c r="L701" s="104">
        <v>100</v>
      </c>
      <c r="M701" s="106">
        <f t="shared" si="42"/>
        <v>100</v>
      </c>
      <c r="N701" s="124">
        <f t="shared" si="43"/>
        <v>25000000</v>
      </c>
      <c r="O701" s="82" t="s">
        <v>1656</v>
      </c>
    </row>
    <row r="702" spans="1:15" s="124" customFormat="1" ht="17" thickTop="1" thickBot="1">
      <c r="A702" s="104">
        <v>36</v>
      </c>
      <c r="B702" s="104"/>
      <c r="C702" s="104" t="s">
        <v>1766</v>
      </c>
      <c r="D702" s="110" t="s">
        <v>1767</v>
      </c>
      <c r="E702" s="104" t="s">
        <v>1768</v>
      </c>
      <c r="F702" s="104"/>
      <c r="G702" s="104">
        <v>1</v>
      </c>
      <c r="H702" s="111">
        <v>250000</v>
      </c>
      <c r="I702" s="111">
        <v>250000</v>
      </c>
      <c r="J702" s="111">
        <v>250000</v>
      </c>
      <c r="K702" s="104">
        <v>1</v>
      </c>
      <c r="L702" s="104">
        <v>100</v>
      </c>
      <c r="M702" s="106">
        <f t="shared" si="42"/>
        <v>100</v>
      </c>
      <c r="N702" s="124">
        <f t="shared" si="43"/>
        <v>25000000</v>
      </c>
      <c r="O702" s="82" t="s">
        <v>1656</v>
      </c>
    </row>
    <row r="703" spans="1:15" s="124" customFormat="1" ht="17" thickTop="1" thickBot="1">
      <c r="A703" s="104">
        <v>37</v>
      </c>
      <c r="B703" s="104"/>
      <c r="C703" s="104" t="s">
        <v>1769</v>
      </c>
      <c r="D703" s="110" t="s">
        <v>1770</v>
      </c>
      <c r="E703" s="104" t="s">
        <v>1771</v>
      </c>
      <c r="F703" s="104"/>
      <c r="G703" s="104">
        <v>60</v>
      </c>
      <c r="H703" s="111">
        <v>1800000</v>
      </c>
      <c r="I703" s="111">
        <v>1800000</v>
      </c>
      <c r="J703" s="111">
        <v>1800000</v>
      </c>
      <c r="K703" s="104">
        <v>60</v>
      </c>
      <c r="L703" s="104">
        <v>100</v>
      </c>
      <c r="M703" s="106">
        <f t="shared" si="42"/>
        <v>100</v>
      </c>
      <c r="N703" s="124">
        <f t="shared" si="43"/>
        <v>180000000</v>
      </c>
      <c r="O703" s="82" t="s">
        <v>1656</v>
      </c>
    </row>
    <row r="704" spans="1:15" s="124" customFormat="1" ht="17" thickTop="1" thickBot="1">
      <c r="A704" s="104">
        <v>38</v>
      </c>
      <c r="B704" s="104"/>
      <c r="C704" s="104" t="s">
        <v>1772</v>
      </c>
      <c r="D704" s="110" t="s">
        <v>1773</v>
      </c>
      <c r="E704" s="104" t="s">
        <v>1774</v>
      </c>
      <c r="F704" s="104"/>
      <c r="G704" s="111">
        <v>2</v>
      </c>
      <c r="H704" s="111">
        <v>16000000</v>
      </c>
      <c r="I704" s="111">
        <v>16000000</v>
      </c>
      <c r="J704" s="111">
        <v>16000000</v>
      </c>
      <c r="K704" s="104">
        <v>2</v>
      </c>
      <c r="L704" s="104">
        <v>100</v>
      </c>
      <c r="M704" s="106">
        <f t="shared" si="42"/>
        <v>100</v>
      </c>
      <c r="N704" s="124">
        <f t="shared" si="43"/>
        <v>1600000000</v>
      </c>
      <c r="O704" s="82" t="s">
        <v>1656</v>
      </c>
    </row>
    <row r="705" spans="1:15" s="124" customFormat="1" ht="17" thickTop="1" thickBot="1">
      <c r="A705" s="104">
        <v>39</v>
      </c>
      <c r="B705" s="104"/>
      <c r="C705" s="104" t="s">
        <v>1775</v>
      </c>
      <c r="D705" s="110" t="s">
        <v>1776</v>
      </c>
      <c r="E705" s="104" t="s">
        <v>1777</v>
      </c>
      <c r="F705" s="104"/>
      <c r="G705" s="111">
        <v>2</v>
      </c>
      <c r="H705" s="111">
        <v>16000000</v>
      </c>
      <c r="I705" s="111">
        <v>16000000</v>
      </c>
      <c r="J705" s="111">
        <v>16000000</v>
      </c>
      <c r="K705" s="104">
        <v>2</v>
      </c>
      <c r="L705" s="104">
        <v>100</v>
      </c>
      <c r="M705" s="106">
        <f t="shared" si="42"/>
        <v>100</v>
      </c>
      <c r="N705" s="124">
        <f t="shared" si="43"/>
        <v>1600000000</v>
      </c>
      <c r="O705" s="82" t="s">
        <v>1656</v>
      </c>
    </row>
    <row r="706" spans="1:15" s="124" customFormat="1" ht="17" thickTop="1" thickBot="1">
      <c r="A706" s="104">
        <v>40</v>
      </c>
      <c r="B706" s="104"/>
      <c r="C706" s="104" t="s">
        <v>1778</v>
      </c>
      <c r="D706" s="110" t="s">
        <v>1779</v>
      </c>
      <c r="E706" s="104" t="s">
        <v>1780</v>
      </c>
      <c r="F706" s="104"/>
      <c r="G706" s="111">
        <v>1</v>
      </c>
      <c r="H706" s="111">
        <v>250000</v>
      </c>
      <c r="I706" s="111">
        <v>250000</v>
      </c>
      <c r="J706" s="111">
        <v>250000</v>
      </c>
      <c r="K706" s="104">
        <v>1</v>
      </c>
      <c r="L706" s="104">
        <v>100</v>
      </c>
      <c r="M706" s="106">
        <f t="shared" si="42"/>
        <v>100</v>
      </c>
      <c r="N706" s="124">
        <f t="shared" si="43"/>
        <v>25000000</v>
      </c>
      <c r="O706" s="82" t="s">
        <v>1656</v>
      </c>
    </row>
    <row r="707" spans="1:15" s="124" customFormat="1" ht="17" thickTop="1" thickBot="1">
      <c r="A707" s="104">
        <v>41</v>
      </c>
      <c r="B707" s="104"/>
      <c r="C707" s="104" t="s">
        <v>1781</v>
      </c>
      <c r="D707" s="110" t="s">
        <v>1782</v>
      </c>
      <c r="E707" s="104" t="s">
        <v>1783</v>
      </c>
      <c r="F707" s="104"/>
      <c r="G707" s="104">
        <v>1</v>
      </c>
      <c r="H707" s="111">
        <v>250000</v>
      </c>
      <c r="I707" s="111">
        <v>250000</v>
      </c>
      <c r="J707" s="111">
        <v>250000</v>
      </c>
      <c r="K707" s="104">
        <v>1</v>
      </c>
      <c r="L707" s="104">
        <v>100</v>
      </c>
      <c r="M707" s="106">
        <f t="shared" si="42"/>
        <v>100</v>
      </c>
      <c r="N707" s="124">
        <f t="shared" si="43"/>
        <v>25000000</v>
      </c>
      <c r="O707" s="82" t="s">
        <v>1656</v>
      </c>
    </row>
    <row r="708" spans="1:15" s="124" customFormat="1" ht="17" thickTop="1" thickBot="1">
      <c r="A708" s="104">
        <v>42</v>
      </c>
      <c r="B708" s="104"/>
      <c r="C708" s="104" t="s">
        <v>1784</v>
      </c>
      <c r="D708" s="110" t="s">
        <v>1785</v>
      </c>
      <c r="E708" s="104" t="s">
        <v>1786</v>
      </c>
      <c r="F708" s="104"/>
      <c r="G708" s="104">
        <v>30</v>
      </c>
      <c r="H708" s="111">
        <v>900000</v>
      </c>
      <c r="I708" s="111">
        <v>900000</v>
      </c>
      <c r="J708" s="111">
        <v>900000</v>
      </c>
      <c r="K708" s="104">
        <v>30</v>
      </c>
      <c r="L708" s="104">
        <v>100</v>
      </c>
      <c r="M708" s="106">
        <f t="shared" si="42"/>
        <v>100</v>
      </c>
      <c r="N708" s="124">
        <f t="shared" si="43"/>
        <v>90000000</v>
      </c>
      <c r="O708" s="82" t="s">
        <v>1656</v>
      </c>
    </row>
    <row r="709" spans="1:15" s="124" customFormat="1" ht="17" thickTop="1" thickBot="1">
      <c r="A709" s="104">
        <v>44</v>
      </c>
      <c r="B709" s="104">
        <v>5720285</v>
      </c>
      <c r="C709" s="104" t="s">
        <v>1787</v>
      </c>
      <c r="D709" s="110" t="s">
        <v>1788</v>
      </c>
      <c r="E709" s="104" t="s">
        <v>1789</v>
      </c>
      <c r="F709" s="104"/>
      <c r="G709" s="104">
        <v>60</v>
      </c>
      <c r="H709" s="111">
        <v>1800000</v>
      </c>
      <c r="I709" s="111">
        <v>1800000</v>
      </c>
      <c r="J709" s="111">
        <v>1800000</v>
      </c>
      <c r="K709" s="104">
        <v>60</v>
      </c>
      <c r="L709" s="104">
        <v>100</v>
      </c>
      <c r="M709" s="106">
        <f t="shared" si="42"/>
        <v>100</v>
      </c>
      <c r="N709" s="124">
        <f t="shared" si="43"/>
        <v>180000000</v>
      </c>
      <c r="O709" s="82" t="s">
        <v>1656</v>
      </c>
    </row>
    <row r="710" spans="1:15" s="124" customFormat="1" ht="17" thickTop="1" thickBot="1">
      <c r="A710" s="104">
        <v>45</v>
      </c>
      <c r="B710" s="104"/>
      <c r="C710" s="104" t="s">
        <v>1790</v>
      </c>
      <c r="D710" s="110" t="s">
        <v>1791</v>
      </c>
      <c r="E710" s="104" t="s">
        <v>1792</v>
      </c>
      <c r="F710" s="104"/>
      <c r="G710" s="104">
        <v>60</v>
      </c>
      <c r="H710" s="111">
        <v>1800000</v>
      </c>
      <c r="I710" s="111">
        <v>1800000</v>
      </c>
      <c r="J710" s="111">
        <v>1800000</v>
      </c>
      <c r="K710" s="104">
        <v>60</v>
      </c>
      <c r="L710" s="104">
        <v>100</v>
      </c>
      <c r="M710" s="106">
        <f t="shared" si="42"/>
        <v>100</v>
      </c>
      <c r="N710" s="124">
        <f t="shared" si="43"/>
        <v>180000000</v>
      </c>
      <c r="O710" s="82" t="s">
        <v>1656</v>
      </c>
    </row>
    <row r="711" spans="1:15" s="124" customFormat="1" ht="17" thickTop="1" thickBot="1">
      <c r="A711" s="104">
        <v>46</v>
      </c>
      <c r="B711" s="104">
        <v>5720283</v>
      </c>
      <c r="C711" s="104" t="s">
        <v>1793</v>
      </c>
      <c r="D711" s="110" t="s">
        <v>1794</v>
      </c>
      <c r="E711" s="104" t="s">
        <v>1795</v>
      </c>
      <c r="F711" s="104"/>
      <c r="G711" s="104">
        <v>30</v>
      </c>
      <c r="H711" s="111">
        <v>900000</v>
      </c>
      <c r="I711" s="111">
        <v>900000</v>
      </c>
      <c r="J711" s="111">
        <v>900000</v>
      </c>
      <c r="K711" s="104">
        <v>30</v>
      </c>
      <c r="L711" s="104">
        <v>100</v>
      </c>
      <c r="M711" s="106">
        <f t="shared" si="42"/>
        <v>100</v>
      </c>
      <c r="N711" s="124">
        <f t="shared" si="43"/>
        <v>90000000</v>
      </c>
      <c r="O711" s="82" t="s">
        <v>1656</v>
      </c>
    </row>
    <row r="712" spans="1:15" s="124" customFormat="1" ht="17" thickTop="1" thickBot="1">
      <c r="A712" s="104"/>
      <c r="B712" s="104"/>
      <c r="C712" s="104"/>
      <c r="D712" s="104"/>
      <c r="E712" s="104"/>
      <c r="F712" s="114" t="s">
        <v>89</v>
      </c>
      <c r="G712" s="125">
        <f>SUM(G674:G711)</f>
        <v>705</v>
      </c>
      <c r="H712" s="156">
        <f>SUM(H674:H711)</f>
        <v>193600000</v>
      </c>
      <c r="I712" s="156">
        <f>SUM(I674:I711)</f>
        <v>192561923</v>
      </c>
      <c r="J712" s="156">
        <f>SUM(J674:J711)</f>
        <v>192561923</v>
      </c>
      <c r="K712" s="156">
        <f>SUM(K674:K711)</f>
        <v>705</v>
      </c>
      <c r="L712" s="125">
        <f>+N712/H712</f>
        <v>100</v>
      </c>
      <c r="M712" s="108">
        <f t="shared" si="42"/>
        <v>99.46380320247934</v>
      </c>
      <c r="N712" s="126">
        <f>SUM(N674:N711)</f>
        <v>19360000000</v>
      </c>
      <c r="O712" s="82" t="s">
        <v>1656</v>
      </c>
    </row>
    <row r="713" spans="1:15" s="124" customFormat="1" ht="17" thickTop="1" thickBot="1">
      <c r="A713" s="102" t="s">
        <v>117</v>
      </c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O713" s="82" t="s">
        <v>1656</v>
      </c>
    </row>
    <row r="714" spans="1:15" s="124" customFormat="1" ht="17" thickTop="1" thickBot="1">
      <c r="A714" s="103">
        <v>47</v>
      </c>
      <c r="B714" s="104">
        <v>7060801</v>
      </c>
      <c r="C714" s="104" t="s">
        <v>1796</v>
      </c>
      <c r="D714" s="104" t="s">
        <v>1797</v>
      </c>
      <c r="E714" s="104" t="s">
        <v>1798</v>
      </c>
      <c r="F714" s="104"/>
      <c r="G714" s="104">
        <v>1</v>
      </c>
      <c r="H714" s="110">
        <v>35000000</v>
      </c>
      <c r="I714" s="110">
        <v>34999876</v>
      </c>
      <c r="J714" s="110">
        <v>34999876</v>
      </c>
      <c r="K714" s="103">
        <v>1</v>
      </c>
      <c r="L714" s="103">
        <v>100</v>
      </c>
      <c r="M714" s="106">
        <f>+J714/H714*100</f>
        <v>99.999645714285705</v>
      </c>
      <c r="N714" s="124">
        <f>+L714*H714</f>
        <v>3500000000</v>
      </c>
      <c r="O714" s="82" t="s">
        <v>1656</v>
      </c>
    </row>
    <row r="715" spans="1:15" s="124" customFormat="1" ht="17" thickTop="1" thickBot="1">
      <c r="A715" s="103">
        <v>48</v>
      </c>
      <c r="B715" s="104">
        <v>7170551</v>
      </c>
      <c r="C715" s="104" t="s">
        <v>1799</v>
      </c>
      <c r="D715" s="110" t="s">
        <v>1800</v>
      </c>
      <c r="E715" s="104" t="s">
        <v>1801</v>
      </c>
      <c r="F715" s="104"/>
      <c r="G715" s="111">
        <v>1</v>
      </c>
      <c r="H715" s="111">
        <v>15000000</v>
      </c>
      <c r="I715" s="110">
        <v>14252796</v>
      </c>
      <c r="J715" s="110">
        <v>14252796</v>
      </c>
      <c r="K715" s="103">
        <v>1</v>
      </c>
      <c r="L715" s="103">
        <v>100</v>
      </c>
      <c r="M715" s="106">
        <f>+J715/H715*100</f>
        <v>95.018640000000005</v>
      </c>
      <c r="N715" s="124">
        <f>+L715*H715</f>
        <v>1500000000</v>
      </c>
      <c r="O715" s="82" t="s">
        <v>1656</v>
      </c>
    </row>
    <row r="716" spans="1:15" s="124" customFormat="1" ht="17" thickTop="1" thickBot="1">
      <c r="A716" s="103">
        <v>49</v>
      </c>
      <c r="B716" s="104">
        <v>6953314</v>
      </c>
      <c r="C716" s="104" t="s">
        <v>1802</v>
      </c>
      <c r="D716" s="104" t="s">
        <v>1803</v>
      </c>
      <c r="E716" s="104" t="s">
        <v>1804</v>
      </c>
      <c r="F716" s="104"/>
      <c r="G716" s="104">
        <v>1</v>
      </c>
      <c r="H716" s="110">
        <v>100000000</v>
      </c>
      <c r="I716" s="110">
        <v>100000000</v>
      </c>
      <c r="J716" s="110">
        <v>100000000</v>
      </c>
      <c r="K716" s="103">
        <v>1</v>
      </c>
      <c r="L716" s="103">
        <v>100</v>
      </c>
      <c r="M716" s="106">
        <f>+J716/H716*100</f>
        <v>100</v>
      </c>
      <c r="N716" s="124">
        <f>+L716*H716</f>
        <v>10000000000</v>
      </c>
      <c r="O716" s="82" t="s">
        <v>1656</v>
      </c>
    </row>
    <row r="717" spans="1:15" s="124" customFormat="1" ht="17" thickTop="1" thickBot="1">
      <c r="A717" s="102"/>
      <c r="B717" s="102"/>
      <c r="C717" s="104"/>
      <c r="D717" s="104"/>
      <c r="E717" s="104"/>
      <c r="F717" s="114" t="s">
        <v>157</v>
      </c>
      <c r="G717" s="114">
        <f>SUM(G714:G716)</f>
        <v>3</v>
      </c>
      <c r="H717" s="122">
        <f>SUM(H714:H716)</f>
        <v>150000000</v>
      </c>
      <c r="I717" s="122">
        <f>SUM(I714:I716)</f>
        <v>149252672</v>
      </c>
      <c r="J717" s="122">
        <f>SUM(J714:J716)</f>
        <v>149252672</v>
      </c>
      <c r="K717" s="122">
        <f>SUM(K714:K716)</f>
        <v>3</v>
      </c>
      <c r="L717" s="102">
        <f>+N717/H717</f>
        <v>100</v>
      </c>
      <c r="M717" s="108">
        <f>+J717/H717*100</f>
        <v>99.501781333333327</v>
      </c>
      <c r="N717" s="126">
        <f>SUM(N714:N716)</f>
        <v>15000000000</v>
      </c>
      <c r="O717" s="82" t="s">
        <v>1656</v>
      </c>
    </row>
    <row r="718" spans="1:15" s="124" customFormat="1" ht="17" thickTop="1" thickBot="1">
      <c r="A718" s="102" t="s">
        <v>163</v>
      </c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O718" s="82" t="s">
        <v>1656</v>
      </c>
    </row>
    <row r="719" spans="1:15" s="124" customFormat="1" ht="17" thickTop="1" thickBot="1">
      <c r="A719" s="103">
        <v>50</v>
      </c>
      <c r="B719" s="103">
        <v>7168826</v>
      </c>
      <c r="C719" s="103" t="s">
        <v>1805</v>
      </c>
      <c r="D719" s="103" t="s">
        <v>1806</v>
      </c>
      <c r="E719" s="103" t="s">
        <v>1807</v>
      </c>
      <c r="F719" s="102"/>
      <c r="G719" s="103">
        <v>1</v>
      </c>
      <c r="H719" s="105">
        <v>6000000</v>
      </c>
      <c r="I719" s="105">
        <v>6000000</v>
      </c>
      <c r="J719" s="105">
        <v>6000000</v>
      </c>
      <c r="K719" s="103">
        <v>1</v>
      </c>
      <c r="L719" s="103">
        <v>100</v>
      </c>
      <c r="M719" s="106">
        <f>+J719/H719*100</f>
        <v>100</v>
      </c>
      <c r="N719" s="124">
        <f>+L719*H719</f>
        <v>600000000</v>
      </c>
      <c r="O719" s="82" t="s">
        <v>1656</v>
      </c>
    </row>
    <row r="720" spans="1:15" s="124" customFormat="1" ht="17" thickTop="1" thickBot="1">
      <c r="A720" s="103">
        <v>51</v>
      </c>
      <c r="B720" s="103">
        <v>7168834</v>
      </c>
      <c r="C720" s="103" t="s">
        <v>1808</v>
      </c>
      <c r="D720" s="103" t="s">
        <v>1809</v>
      </c>
      <c r="E720" s="103" t="s">
        <v>1810</v>
      </c>
      <c r="F720" s="102"/>
      <c r="G720" s="103">
        <v>1</v>
      </c>
      <c r="H720" s="105">
        <v>55000000</v>
      </c>
      <c r="I720" s="105">
        <v>54677419</v>
      </c>
      <c r="J720" s="105">
        <v>54677419</v>
      </c>
      <c r="K720" s="103">
        <v>1</v>
      </c>
      <c r="L720" s="103">
        <v>100</v>
      </c>
      <c r="M720" s="106">
        <f>+J720/H720*100</f>
        <v>99.413489090909096</v>
      </c>
      <c r="N720" s="124">
        <f>+L720*H720</f>
        <v>5500000000</v>
      </c>
      <c r="O720" s="82" t="s">
        <v>1656</v>
      </c>
    </row>
    <row r="721" spans="1:15" s="124" customFormat="1" ht="17" thickTop="1" thickBot="1">
      <c r="A721" s="104"/>
      <c r="B721" s="104"/>
      <c r="C721" s="104"/>
      <c r="D721" s="104"/>
      <c r="E721" s="104"/>
      <c r="F721" s="114" t="s">
        <v>182</v>
      </c>
      <c r="G721" s="115">
        <f>SUM(G719:G720)</f>
        <v>2</v>
      </c>
      <c r="H721" s="115">
        <f>SUM(H719:H720)</f>
        <v>61000000</v>
      </c>
      <c r="I721" s="115">
        <f>SUM(I719:I720)</f>
        <v>60677419</v>
      </c>
      <c r="J721" s="115">
        <f>SUM(J719:J720)</f>
        <v>60677419</v>
      </c>
      <c r="K721" s="115">
        <f>SUM(K719:K720)</f>
        <v>2</v>
      </c>
      <c r="L721" s="114">
        <f>+N721/H721</f>
        <v>100</v>
      </c>
      <c r="M721" s="108">
        <f>+J721/H721*100</f>
        <v>99.471178688524589</v>
      </c>
      <c r="N721" s="126">
        <f>SUM(N719:N720)</f>
        <v>6100000000</v>
      </c>
      <c r="O721" s="82" t="s">
        <v>1656</v>
      </c>
    </row>
    <row r="722" spans="1:15" s="124" customFormat="1" ht="17" thickTop="1" thickBot="1">
      <c r="A722" s="102" t="s">
        <v>196</v>
      </c>
      <c r="B722" s="102"/>
      <c r="C722" s="102"/>
      <c r="D722" s="102"/>
      <c r="E722" s="102" t="s">
        <v>1811</v>
      </c>
      <c r="F722" s="102"/>
      <c r="G722" s="102"/>
      <c r="H722" s="102"/>
      <c r="I722" s="102"/>
      <c r="J722" s="102"/>
      <c r="K722" s="102"/>
      <c r="L722" s="102"/>
      <c r="M722" s="102"/>
      <c r="O722" s="82" t="s">
        <v>1656</v>
      </c>
    </row>
    <row r="723" spans="1:15" s="124" customFormat="1" ht="17" thickTop="1" thickBot="1">
      <c r="A723" s="103">
        <v>52</v>
      </c>
      <c r="B723" s="103">
        <v>7819301</v>
      </c>
      <c r="C723" s="104" t="s">
        <v>1812</v>
      </c>
      <c r="D723" s="104" t="s">
        <v>1813</v>
      </c>
      <c r="E723" s="104" t="s">
        <v>1814</v>
      </c>
      <c r="F723" s="104"/>
      <c r="G723" s="104">
        <v>1</v>
      </c>
      <c r="H723" s="110">
        <v>50000000</v>
      </c>
      <c r="I723" s="110">
        <v>49852595</v>
      </c>
      <c r="J723" s="110">
        <v>49852595</v>
      </c>
      <c r="K723" s="103">
        <v>1</v>
      </c>
      <c r="L723" s="103">
        <v>100</v>
      </c>
      <c r="M723" s="106">
        <f>+J723/H723*100</f>
        <v>99.705190000000002</v>
      </c>
      <c r="N723" s="124">
        <f>+L723*H723</f>
        <v>5000000000</v>
      </c>
      <c r="O723" s="82" t="s">
        <v>1656</v>
      </c>
    </row>
    <row r="724" spans="1:15" s="124" customFormat="1" ht="17" thickTop="1" thickBot="1">
      <c r="A724" s="104">
        <v>53</v>
      </c>
      <c r="B724" s="103"/>
      <c r="C724" s="104" t="s">
        <v>1815</v>
      </c>
      <c r="D724" s="110" t="s">
        <v>1816</v>
      </c>
      <c r="E724" s="104" t="s">
        <v>1817</v>
      </c>
      <c r="F724" s="104"/>
      <c r="G724" s="111">
        <v>2</v>
      </c>
      <c r="H724" s="111">
        <v>18000000</v>
      </c>
      <c r="I724" s="110">
        <v>18000000</v>
      </c>
      <c r="J724" s="110">
        <v>18000000</v>
      </c>
      <c r="K724" s="104">
        <v>1</v>
      </c>
      <c r="L724" s="104">
        <v>100</v>
      </c>
      <c r="M724" s="106">
        <f t="shared" ref="M724:M753" si="44">+J724/H724*100</f>
        <v>100</v>
      </c>
      <c r="N724" s="124">
        <f t="shared" ref="N724:N752" si="45">+L724*H724</f>
        <v>1800000000</v>
      </c>
      <c r="O724" s="82" t="s">
        <v>1656</v>
      </c>
    </row>
    <row r="725" spans="1:15" s="124" customFormat="1" ht="17" thickTop="1" thickBot="1">
      <c r="A725" s="104">
        <v>54</v>
      </c>
      <c r="B725" s="104">
        <v>6615792</v>
      </c>
      <c r="C725" s="104" t="s">
        <v>1818</v>
      </c>
      <c r="D725" s="110" t="s">
        <v>1819</v>
      </c>
      <c r="E725" s="104" t="s">
        <v>1820</v>
      </c>
      <c r="F725" s="104"/>
      <c r="G725" s="111">
        <v>1</v>
      </c>
      <c r="H725" s="111">
        <v>350000</v>
      </c>
      <c r="I725" s="110">
        <v>350000</v>
      </c>
      <c r="J725" s="110">
        <v>350000</v>
      </c>
      <c r="K725" s="104">
        <v>1</v>
      </c>
      <c r="L725" s="104">
        <v>100</v>
      </c>
      <c r="M725" s="106">
        <f t="shared" si="44"/>
        <v>100</v>
      </c>
      <c r="N725" s="124">
        <f t="shared" si="45"/>
        <v>35000000</v>
      </c>
      <c r="O725" s="82" t="s">
        <v>1656</v>
      </c>
    </row>
    <row r="726" spans="1:15" s="124" customFormat="1" ht="17" thickTop="1" thickBot="1">
      <c r="A726" s="104">
        <v>55</v>
      </c>
      <c r="B726" s="104">
        <v>6832101</v>
      </c>
      <c r="C726" s="104" t="s">
        <v>1821</v>
      </c>
      <c r="D726" s="110" t="s">
        <v>1822</v>
      </c>
      <c r="E726" s="104" t="s">
        <v>1820</v>
      </c>
      <c r="F726" s="104"/>
      <c r="G726" s="111">
        <v>1</v>
      </c>
      <c r="H726" s="111">
        <v>350000</v>
      </c>
      <c r="I726" s="110">
        <v>350000</v>
      </c>
      <c r="J726" s="110">
        <v>350000</v>
      </c>
      <c r="K726" s="104">
        <v>1</v>
      </c>
      <c r="L726" s="104">
        <v>100</v>
      </c>
      <c r="M726" s="106">
        <f t="shared" si="44"/>
        <v>100</v>
      </c>
      <c r="N726" s="124">
        <f t="shared" si="45"/>
        <v>35000000</v>
      </c>
      <c r="O726" s="82" t="s">
        <v>1656</v>
      </c>
    </row>
    <row r="727" spans="1:15" s="124" customFormat="1" ht="17" thickTop="1" thickBot="1">
      <c r="A727" s="104">
        <v>56</v>
      </c>
      <c r="B727" s="104">
        <v>6691387</v>
      </c>
      <c r="C727" s="104" t="s">
        <v>1823</v>
      </c>
      <c r="D727" s="110" t="s">
        <v>1824</v>
      </c>
      <c r="E727" s="104" t="s">
        <v>1825</v>
      </c>
      <c r="F727" s="104"/>
      <c r="G727" s="111">
        <v>1</v>
      </c>
      <c r="H727" s="111">
        <v>7500000</v>
      </c>
      <c r="I727" s="110">
        <v>7479034</v>
      </c>
      <c r="J727" s="110">
        <v>7479034</v>
      </c>
      <c r="K727" s="104">
        <v>1</v>
      </c>
      <c r="L727" s="104">
        <v>100</v>
      </c>
      <c r="M727" s="106">
        <f t="shared" si="44"/>
        <v>99.720453333333339</v>
      </c>
      <c r="N727" s="124">
        <f t="shared" si="45"/>
        <v>750000000</v>
      </c>
      <c r="O727" s="82" t="s">
        <v>1656</v>
      </c>
    </row>
    <row r="728" spans="1:15" s="124" customFormat="1" ht="17" thickTop="1" thickBot="1">
      <c r="A728" s="104">
        <v>57</v>
      </c>
      <c r="B728" s="104">
        <v>7078183</v>
      </c>
      <c r="C728" s="104" t="s">
        <v>1826</v>
      </c>
      <c r="D728" s="110" t="s">
        <v>1827</v>
      </c>
      <c r="E728" s="104" t="s">
        <v>1828</v>
      </c>
      <c r="F728" s="104"/>
      <c r="G728" s="104">
        <v>1</v>
      </c>
      <c r="H728" s="158">
        <v>13000000</v>
      </c>
      <c r="I728" s="110">
        <v>12810166</v>
      </c>
      <c r="J728" s="110">
        <v>12810166</v>
      </c>
      <c r="K728" s="104">
        <v>1</v>
      </c>
      <c r="L728" s="104">
        <v>100</v>
      </c>
      <c r="M728" s="106">
        <f t="shared" si="44"/>
        <v>98.539738461538462</v>
      </c>
      <c r="N728" s="124">
        <f t="shared" si="45"/>
        <v>1300000000</v>
      </c>
      <c r="O728" s="82" t="s">
        <v>1656</v>
      </c>
    </row>
    <row r="729" spans="1:15" s="124" customFormat="1" ht="17" thickTop="1" thickBot="1">
      <c r="A729" s="104">
        <v>58</v>
      </c>
      <c r="B729" s="104">
        <v>6832136</v>
      </c>
      <c r="C729" s="104" t="s">
        <v>1829</v>
      </c>
      <c r="D729" s="110" t="s">
        <v>1830</v>
      </c>
      <c r="E729" s="104" t="s">
        <v>1831</v>
      </c>
      <c r="F729" s="104"/>
      <c r="G729" s="104">
        <v>1</v>
      </c>
      <c r="H729" s="158">
        <v>4000000</v>
      </c>
      <c r="I729" s="110">
        <v>4000000</v>
      </c>
      <c r="J729" s="110">
        <v>4000000</v>
      </c>
      <c r="K729" s="104">
        <v>1</v>
      </c>
      <c r="L729" s="104">
        <v>100</v>
      </c>
      <c r="M729" s="106">
        <f t="shared" si="44"/>
        <v>100</v>
      </c>
      <c r="N729" s="124">
        <f t="shared" si="45"/>
        <v>400000000</v>
      </c>
      <c r="O729" s="82" t="s">
        <v>1656</v>
      </c>
    </row>
    <row r="730" spans="1:15" s="124" customFormat="1" ht="17" thickTop="1" thickBot="1">
      <c r="A730" s="104">
        <v>59</v>
      </c>
      <c r="B730" s="104"/>
      <c r="C730" s="104" t="s">
        <v>601</v>
      </c>
      <c r="D730" s="104" t="s">
        <v>1832</v>
      </c>
      <c r="E730" s="104" t="s">
        <v>1833</v>
      </c>
      <c r="F730" s="104"/>
      <c r="G730" s="104">
        <v>1</v>
      </c>
      <c r="H730" s="110">
        <v>18000000</v>
      </c>
      <c r="I730" s="110">
        <v>18000000</v>
      </c>
      <c r="J730" s="110">
        <v>18000000</v>
      </c>
      <c r="K730" s="104">
        <v>1</v>
      </c>
      <c r="L730" s="104">
        <v>100</v>
      </c>
      <c r="M730" s="106">
        <f t="shared" si="44"/>
        <v>100</v>
      </c>
      <c r="N730" s="124">
        <f t="shared" si="45"/>
        <v>1800000000</v>
      </c>
      <c r="O730" s="82" t="s">
        <v>1656</v>
      </c>
    </row>
    <row r="731" spans="1:15" s="124" customFormat="1" ht="17" thickTop="1" thickBot="1">
      <c r="A731" s="104">
        <v>60</v>
      </c>
      <c r="B731" s="104">
        <v>7107777</v>
      </c>
      <c r="C731" s="104" t="s">
        <v>1834</v>
      </c>
      <c r="D731" s="110" t="s">
        <v>1835</v>
      </c>
      <c r="E731" s="104" t="s">
        <v>1836</v>
      </c>
      <c r="F731" s="104"/>
      <c r="G731" s="111">
        <v>1</v>
      </c>
      <c r="H731" s="111">
        <v>4000000</v>
      </c>
      <c r="I731" s="110">
        <v>4000000</v>
      </c>
      <c r="J731" s="110">
        <v>4000000</v>
      </c>
      <c r="K731" s="104">
        <v>1</v>
      </c>
      <c r="L731" s="104">
        <v>100</v>
      </c>
      <c r="M731" s="106">
        <f t="shared" si="44"/>
        <v>100</v>
      </c>
      <c r="N731" s="124">
        <f t="shared" si="45"/>
        <v>400000000</v>
      </c>
      <c r="O731" s="82" t="s">
        <v>1656</v>
      </c>
    </row>
    <row r="732" spans="1:15" s="124" customFormat="1" ht="17" thickTop="1" thickBot="1">
      <c r="A732" s="104">
        <v>61</v>
      </c>
      <c r="B732" s="104">
        <v>6691386</v>
      </c>
      <c r="C732" s="104" t="s">
        <v>1837</v>
      </c>
      <c r="D732" s="110" t="s">
        <v>1838</v>
      </c>
      <c r="E732" s="104" t="s">
        <v>1839</v>
      </c>
      <c r="F732" s="104"/>
      <c r="G732" s="111">
        <v>60</v>
      </c>
      <c r="H732" s="111">
        <v>1800000</v>
      </c>
      <c r="I732" s="110">
        <v>1799983</v>
      </c>
      <c r="J732" s="110">
        <v>1799983</v>
      </c>
      <c r="K732" s="104">
        <v>60</v>
      </c>
      <c r="L732" s="104">
        <v>100</v>
      </c>
      <c r="M732" s="106">
        <f t="shared" si="44"/>
        <v>99.999055555555557</v>
      </c>
      <c r="N732" s="124">
        <f t="shared" si="45"/>
        <v>180000000</v>
      </c>
      <c r="O732" s="82" t="s">
        <v>1656</v>
      </c>
    </row>
    <row r="733" spans="1:15" s="124" customFormat="1" ht="17" thickTop="1" thickBot="1">
      <c r="A733" s="104">
        <v>62</v>
      </c>
      <c r="B733" s="104">
        <v>6635454</v>
      </c>
      <c r="C733" s="104" t="s">
        <v>1840</v>
      </c>
      <c r="D733" s="110" t="s">
        <v>1841</v>
      </c>
      <c r="E733" s="104" t="s">
        <v>1836</v>
      </c>
      <c r="F733" s="104"/>
      <c r="G733" s="111">
        <v>1</v>
      </c>
      <c r="H733" s="111">
        <v>4000000</v>
      </c>
      <c r="I733" s="110">
        <v>4000000</v>
      </c>
      <c r="J733" s="110">
        <v>4000000</v>
      </c>
      <c r="K733" s="104">
        <v>1</v>
      </c>
      <c r="L733" s="104">
        <v>100</v>
      </c>
      <c r="M733" s="106">
        <f t="shared" si="44"/>
        <v>100</v>
      </c>
      <c r="N733" s="124">
        <f t="shared" si="45"/>
        <v>400000000</v>
      </c>
      <c r="O733" s="82" t="s">
        <v>1656</v>
      </c>
    </row>
    <row r="734" spans="1:15" s="124" customFormat="1" ht="17" thickTop="1" thickBot="1">
      <c r="A734" s="104">
        <v>63</v>
      </c>
      <c r="B734" s="104">
        <v>6497647</v>
      </c>
      <c r="C734" s="104" t="s">
        <v>1842</v>
      </c>
      <c r="D734" s="110" t="s">
        <v>1843</v>
      </c>
      <c r="E734" s="104" t="s">
        <v>1844</v>
      </c>
      <c r="F734" s="104"/>
      <c r="G734" s="111">
        <v>60</v>
      </c>
      <c r="H734" s="111">
        <v>1800000</v>
      </c>
      <c r="I734" s="110">
        <v>1799983</v>
      </c>
      <c r="J734" s="110">
        <v>1799983</v>
      </c>
      <c r="K734" s="104">
        <v>60</v>
      </c>
      <c r="L734" s="104">
        <v>100</v>
      </c>
      <c r="M734" s="106">
        <f t="shared" si="44"/>
        <v>99.999055555555557</v>
      </c>
      <c r="N734" s="124">
        <f t="shared" si="45"/>
        <v>180000000</v>
      </c>
      <c r="O734" s="82" t="s">
        <v>1656</v>
      </c>
    </row>
    <row r="735" spans="1:15" s="124" customFormat="1" ht="17" thickTop="1" thickBot="1">
      <c r="A735" s="104">
        <v>64</v>
      </c>
      <c r="B735" s="104">
        <v>66156812</v>
      </c>
      <c r="C735" s="104" t="s">
        <v>1845</v>
      </c>
      <c r="D735" s="110" t="s">
        <v>1846</v>
      </c>
      <c r="E735" s="104" t="s">
        <v>1847</v>
      </c>
      <c r="F735" s="104"/>
      <c r="G735" s="111">
        <v>1</v>
      </c>
      <c r="H735" s="111">
        <v>1800000</v>
      </c>
      <c r="I735" s="111">
        <v>1800000</v>
      </c>
      <c r="J735" s="104">
        <v>1800000</v>
      </c>
      <c r="K735" s="104">
        <v>1</v>
      </c>
      <c r="L735" s="104">
        <v>100</v>
      </c>
      <c r="M735" s="106">
        <f t="shared" si="44"/>
        <v>100</v>
      </c>
      <c r="N735" s="124">
        <f t="shared" si="45"/>
        <v>180000000</v>
      </c>
      <c r="O735" s="82" t="s">
        <v>1656</v>
      </c>
    </row>
    <row r="736" spans="1:15" s="124" customFormat="1" ht="17" thickTop="1" thickBot="1">
      <c r="A736" s="104">
        <v>65</v>
      </c>
      <c r="B736" s="104">
        <v>6562456</v>
      </c>
      <c r="C736" s="104" t="s">
        <v>1848</v>
      </c>
      <c r="D736" s="110" t="s">
        <v>1849</v>
      </c>
      <c r="E736" s="104" t="s">
        <v>1850</v>
      </c>
      <c r="F736" s="104"/>
      <c r="G736" s="111">
        <v>60</v>
      </c>
      <c r="H736" s="111">
        <v>1800000</v>
      </c>
      <c r="I736" s="111">
        <v>1799983</v>
      </c>
      <c r="J736" s="111">
        <v>1799983</v>
      </c>
      <c r="K736" s="104">
        <v>1</v>
      </c>
      <c r="L736" s="104">
        <v>100</v>
      </c>
      <c r="M736" s="106">
        <f t="shared" si="44"/>
        <v>99.999055555555557</v>
      </c>
      <c r="N736" s="124">
        <f t="shared" si="45"/>
        <v>180000000</v>
      </c>
      <c r="O736" s="82" t="s">
        <v>1656</v>
      </c>
    </row>
    <row r="737" spans="1:15" s="124" customFormat="1" ht="17" thickTop="1" thickBot="1">
      <c r="A737" s="104">
        <v>66</v>
      </c>
      <c r="B737" s="104">
        <v>6556549</v>
      </c>
      <c r="C737" s="104" t="s">
        <v>1851</v>
      </c>
      <c r="D737" s="110" t="s">
        <v>1852</v>
      </c>
      <c r="E737" s="104" t="s">
        <v>1853</v>
      </c>
      <c r="F737" s="104"/>
      <c r="G737" s="111">
        <v>1</v>
      </c>
      <c r="H737" s="111">
        <v>1800000</v>
      </c>
      <c r="I737" s="111">
        <v>1799983</v>
      </c>
      <c r="J737" s="111">
        <v>1799983</v>
      </c>
      <c r="K737" s="104">
        <v>1</v>
      </c>
      <c r="L737" s="104">
        <v>100</v>
      </c>
      <c r="M737" s="106">
        <f t="shared" si="44"/>
        <v>99.999055555555557</v>
      </c>
      <c r="N737" s="124">
        <f t="shared" si="45"/>
        <v>180000000</v>
      </c>
      <c r="O737" s="82" t="s">
        <v>1656</v>
      </c>
    </row>
    <row r="738" spans="1:15" s="124" customFormat="1" ht="17" thickTop="1" thickBot="1">
      <c r="A738" s="104">
        <v>67</v>
      </c>
      <c r="B738" s="104">
        <v>6329862</v>
      </c>
      <c r="C738" s="104" t="s">
        <v>1854</v>
      </c>
      <c r="D738" s="110" t="s">
        <v>1855</v>
      </c>
      <c r="E738" s="104" t="s">
        <v>1856</v>
      </c>
      <c r="F738" s="104"/>
      <c r="G738" s="111">
        <v>60</v>
      </c>
      <c r="H738" s="111">
        <v>1800000</v>
      </c>
      <c r="I738" s="111">
        <v>1800000</v>
      </c>
      <c r="J738" s="111">
        <v>1800000</v>
      </c>
      <c r="K738" s="104">
        <v>60</v>
      </c>
      <c r="L738" s="104">
        <v>100</v>
      </c>
      <c r="M738" s="106">
        <f t="shared" si="44"/>
        <v>100</v>
      </c>
      <c r="N738" s="124">
        <f t="shared" si="45"/>
        <v>180000000</v>
      </c>
      <c r="O738" s="82" t="s">
        <v>1656</v>
      </c>
    </row>
    <row r="739" spans="1:15" s="124" customFormat="1" ht="17" thickTop="1" thickBot="1">
      <c r="A739" s="104">
        <v>68</v>
      </c>
      <c r="B739" s="104">
        <v>7167728</v>
      </c>
      <c r="C739" s="104" t="s">
        <v>1857</v>
      </c>
      <c r="D739" s="110" t="s">
        <v>1858</v>
      </c>
      <c r="E739" s="104" t="s">
        <v>1859</v>
      </c>
      <c r="F739" s="104"/>
      <c r="G739" s="111">
        <v>1</v>
      </c>
      <c r="H739" s="111">
        <v>2000000</v>
      </c>
      <c r="I739" s="111">
        <v>2000000</v>
      </c>
      <c r="J739" s="111">
        <v>2000000</v>
      </c>
      <c r="K739" s="104">
        <v>1</v>
      </c>
      <c r="L739" s="104">
        <v>100</v>
      </c>
      <c r="M739" s="106">
        <f t="shared" si="44"/>
        <v>100</v>
      </c>
      <c r="N739" s="124">
        <f t="shared" si="45"/>
        <v>200000000</v>
      </c>
      <c r="O739" s="82" t="s">
        <v>1656</v>
      </c>
    </row>
    <row r="740" spans="1:15" s="124" customFormat="1" ht="17" thickTop="1" thickBot="1">
      <c r="A740" s="104">
        <v>69</v>
      </c>
      <c r="B740" s="104">
        <v>7168983</v>
      </c>
      <c r="C740" s="104" t="s">
        <v>1860</v>
      </c>
      <c r="D740" s="110" t="s">
        <v>1861</v>
      </c>
      <c r="E740" s="104" t="s">
        <v>1862</v>
      </c>
      <c r="F740" s="104"/>
      <c r="G740" s="111">
        <v>60</v>
      </c>
      <c r="H740" s="111">
        <v>1800000</v>
      </c>
      <c r="I740" s="111">
        <v>1800000</v>
      </c>
      <c r="J740" s="111">
        <v>1800000</v>
      </c>
      <c r="K740" s="104">
        <v>60</v>
      </c>
      <c r="L740" s="104">
        <v>100</v>
      </c>
      <c r="M740" s="106">
        <f t="shared" si="44"/>
        <v>100</v>
      </c>
      <c r="N740" s="124">
        <f t="shared" si="45"/>
        <v>180000000</v>
      </c>
      <c r="O740" s="82" t="s">
        <v>1656</v>
      </c>
    </row>
    <row r="741" spans="1:15" s="124" customFormat="1" ht="17" thickTop="1" thickBot="1">
      <c r="A741" s="104">
        <v>70</v>
      </c>
      <c r="B741" s="104">
        <v>7167509</v>
      </c>
      <c r="C741" s="104" t="s">
        <v>1863</v>
      </c>
      <c r="D741" s="104" t="s">
        <v>1864</v>
      </c>
      <c r="E741" s="104" t="s">
        <v>1865</v>
      </c>
      <c r="F741" s="104"/>
      <c r="G741" s="104">
        <v>1</v>
      </c>
      <c r="H741" s="111">
        <v>2500000</v>
      </c>
      <c r="I741" s="111">
        <v>2500000</v>
      </c>
      <c r="J741" s="111">
        <v>2500000</v>
      </c>
      <c r="K741" s="104">
        <v>1</v>
      </c>
      <c r="L741" s="104">
        <v>100</v>
      </c>
      <c r="M741" s="106">
        <f t="shared" si="44"/>
        <v>100</v>
      </c>
      <c r="N741" s="124">
        <f t="shared" si="45"/>
        <v>250000000</v>
      </c>
      <c r="O741" s="82" t="s">
        <v>1656</v>
      </c>
    </row>
    <row r="742" spans="1:15" s="124" customFormat="1" ht="17" thickTop="1" thickBot="1">
      <c r="A742" s="104">
        <v>71</v>
      </c>
      <c r="B742" s="104">
        <v>7168757</v>
      </c>
      <c r="C742" s="104" t="s">
        <v>1866</v>
      </c>
      <c r="D742" s="110" t="s">
        <v>1867</v>
      </c>
      <c r="E742" s="104" t="s">
        <v>1693</v>
      </c>
      <c r="F742" s="104"/>
      <c r="G742" s="111">
        <v>60</v>
      </c>
      <c r="H742" s="111">
        <v>1800000</v>
      </c>
      <c r="I742" s="111">
        <v>1799983</v>
      </c>
      <c r="J742" s="111">
        <v>1799983</v>
      </c>
      <c r="K742" s="104">
        <v>60</v>
      </c>
      <c r="L742" s="104">
        <v>100</v>
      </c>
      <c r="M742" s="106">
        <f t="shared" si="44"/>
        <v>99.999055555555557</v>
      </c>
      <c r="N742" s="124">
        <f t="shared" si="45"/>
        <v>180000000</v>
      </c>
      <c r="O742" s="82" t="s">
        <v>1656</v>
      </c>
    </row>
    <row r="743" spans="1:15" s="124" customFormat="1" ht="17" thickTop="1" thickBot="1">
      <c r="A743" s="104">
        <v>72</v>
      </c>
      <c r="B743" s="104">
        <v>7168771</v>
      </c>
      <c r="C743" s="104" t="s">
        <v>1868</v>
      </c>
      <c r="D743" s="110" t="s">
        <v>1869</v>
      </c>
      <c r="E743" s="104" t="s">
        <v>1870</v>
      </c>
      <c r="F743" s="104"/>
      <c r="G743" s="111">
        <v>1</v>
      </c>
      <c r="H743" s="111">
        <v>4800000</v>
      </c>
      <c r="I743" s="111">
        <v>4800000</v>
      </c>
      <c r="J743" s="111">
        <v>4800000</v>
      </c>
      <c r="K743" s="104">
        <v>1</v>
      </c>
      <c r="L743" s="104">
        <v>100</v>
      </c>
      <c r="M743" s="106">
        <f t="shared" si="44"/>
        <v>100</v>
      </c>
      <c r="N743" s="124">
        <f t="shared" si="45"/>
        <v>480000000</v>
      </c>
      <c r="O743" s="82" t="s">
        <v>1656</v>
      </c>
    </row>
    <row r="744" spans="1:15" s="124" customFormat="1" ht="17" thickTop="1" thickBot="1">
      <c r="A744" s="104">
        <v>73</v>
      </c>
      <c r="B744" s="104">
        <v>6832138</v>
      </c>
      <c r="C744" s="104" t="s">
        <v>1871</v>
      </c>
      <c r="D744" s="110" t="s">
        <v>1872</v>
      </c>
      <c r="E744" s="104" t="s">
        <v>1873</v>
      </c>
      <c r="F744" s="104"/>
      <c r="G744" s="111">
        <v>1</v>
      </c>
      <c r="H744" s="111">
        <v>4500000</v>
      </c>
      <c r="I744" s="111">
        <v>4500000</v>
      </c>
      <c r="J744" s="111">
        <v>4500000</v>
      </c>
      <c r="K744" s="104">
        <v>1</v>
      </c>
      <c r="L744" s="104">
        <v>100</v>
      </c>
      <c r="M744" s="106">
        <f t="shared" si="44"/>
        <v>100</v>
      </c>
      <c r="N744" s="124">
        <f t="shared" si="45"/>
        <v>450000000</v>
      </c>
      <c r="O744" s="82" t="s">
        <v>1656</v>
      </c>
    </row>
    <row r="745" spans="1:15" s="124" customFormat="1" ht="17" thickTop="1" thickBot="1">
      <c r="A745" s="104">
        <v>74</v>
      </c>
      <c r="B745" s="104">
        <v>7125281</v>
      </c>
      <c r="C745" s="104" t="s">
        <v>1874</v>
      </c>
      <c r="D745" s="110" t="s">
        <v>1875</v>
      </c>
      <c r="E745" s="104" t="s">
        <v>1876</v>
      </c>
      <c r="F745" s="104"/>
      <c r="G745" s="111">
        <v>2</v>
      </c>
      <c r="H745" s="111">
        <v>18000000</v>
      </c>
      <c r="I745" s="111">
        <v>17806900</v>
      </c>
      <c r="J745" s="111">
        <v>17806900</v>
      </c>
      <c r="K745" s="104">
        <v>1</v>
      </c>
      <c r="L745" s="104">
        <v>100</v>
      </c>
      <c r="M745" s="106">
        <f t="shared" si="44"/>
        <v>98.927222222222227</v>
      </c>
      <c r="N745" s="124">
        <f t="shared" si="45"/>
        <v>1800000000</v>
      </c>
      <c r="O745" s="82" t="s">
        <v>1656</v>
      </c>
    </row>
    <row r="746" spans="1:15" s="124" customFormat="1" ht="17" thickTop="1" thickBot="1">
      <c r="A746" s="104">
        <v>75</v>
      </c>
      <c r="B746" s="104">
        <v>5720428</v>
      </c>
      <c r="C746" s="104" t="s">
        <v>1877</v>
      </c>
      <c r="D746" s="110" t="s">
        <v>1878</v>
      </c>
      <c r="E746" s="104" t="s">
        <v>1879</v>
      </c>
      <c r="F746" s="104"/>
      <c r="G746" s="111">
        <v>2</v>
      </c>
      <c r="H746" s="111">
        <v>18000000</v>
      </c>
      <c r="I746" s="111">
        <v>17459891</v>
      </c>
      <c r="J746" s="111">
        <v>17459891</v>
      </c>
      <c r="K746" s="104">
        <v>1</v>
      </c>
      <c r="L746" s="104">
        <v>100</v>
      </c>
      <c r="M746" s="106">
        <f t="shared" si="44"/>
        <v>96.999394444444448</v>
      </c>
      <c r="N746" s="124">
        <f t="shared" si="45"/>
        <v>1800000000</v>
      </c>
      <c r="O746" s="82" t="s">
        <v>1656</v>
      </c>
    </row>
    <row r="747" spans="1:15" s="124" customFormat="1" ht="17" thickTop="1" thickBot="1">
      <c r="A747" s="104">
        <v>76</v>
      </c>
      <c r="B747" s="104">
        <v>5684754</v>
      </c>
      <c r="C747" s="104" t="s">
        <v>1880</v>
      </c>
      <c r="D747" s="110" t="s">
        <v>1881</v>
      </c>
      <c r="E747" s="104" t="s">
        <v>1882</v>
      </c>
      <c r="F747" s="104"/>
      <c r="G747" s="111">
        <v>2</v>
      </c>
      <c r="H747" s="111">
        <v>18000000</v>
      </c>
      <c r="I747" s="111">
        <v>17300001</v>
      </c>
      <c r="J747" s="111">
        <v>17300001</v>
      </c>
      <c r="K747" s="104">
        <v>1</v>
      </c>
      <c r="L747" s="104">
        <v>100</v>
      </c>
      <c r="M747" s="106">
        <f t="shared" si="44"/>
        <v>96.111116666666661</v>
      </c>
      <c r="N747" s="124">
        <f t="shared" si="45"/>
        <v>1800000000</v>
      </c>
      <c r="O747" s="82" t="s">
        <v>1656</v>
      </c>
    </row>
    <row r="748" spans="1:15" s="124" customFormat="1" ht="17" thickTop="1" thickBot="1">
      <c r="A748" s="104">
        <v>77</v>
      </c>
      <c r="B748" s="104"/>
      <c r="C748" s="104" t="s">
        <v>1883</v>
      </c>
      <c r="D748" s="110" t="s">
        <v>1884</v>
      </c>
      <c r="E748" s="104" t="s">
        <v>1885</v>
      </c>
      <c r="F748" s="104"/>
      <c r="G748" s="111">
        <v>2</v>
      </c>
      <c r="H748" s="111">
        <v>18000000</v>
      </c>
      <c r="I748" s="111">
        <v>17459891</v>
      </c>
      <c r="J748" s="111">
        <v>17459891</v>
      </c>
      <c r="K748" s="104">
        <v>2</v>
      </c>
      <c r="L748" s="104">
        <v>100</v>
      </c>
      <c r="M748" s="106">
        <f t="shared" si="44"/>
        <v>96.999394444444448</v>
      </c>
      <c r="N748" s="124">
        <f t="shared" si="45"/>
        <v>1800000000</v>
      </c>
      <c r="O748" s="82" t="s">
        <v>1656</v>
      </c>
    </row>
    <row r="749" spans="1:15" s="124" customFormat="1" ht="17" thickTop="1" thickBot="1">
      <c r="A749" s="104">
        <v>78</v>
      </c>
      <c r="B749" s="104"/>
      <c r="C749" s="104" t="s">
        <v>1886</v>
      </c>
      <c r="D749" s="110" t="s">
        <v>1887</v>
      </c>
      <c r="E749" s="104" t="s">
        <v>1888</v>
      </c>
      <c r="F749" s="104"/>
      <c r="G749" s="111">
        <v>60</v>
      </c>
      <c r="H749" s="111">
        <v>2000000</v>
      </c>
      <c r="I749" s="111"/>
      <c r="J749" s="111"/>
      <c r="K749" s="104"/>
      <c r="L749" s="104"/>
      <c r="M749" s="106">
        <f t="shared" si="44"/>
        <v>0</v>
      </c>
      <c r="N749" s="124">
        <f t="shared" si="45"/>
        <v>0</v>
      </c>
      <c r="O749" s="82" t="s">
        <v>1656</v>
      </c>
    </row>
    <row r="750" spans="1:15" s="124" customFormat="1" ht="17" thickTop="1" thickBot="1">
      <c r="A750" s="104">
        <v>79</v>
      </c>
      <c r="B750" s="104">
        <v>5720426</v>
      </c>
      <c r="C750" s="104" t="s">
        <v>1889</v>
      </c>
      <c r="D750" s="110" t="s">
        <v>1890</v>
      </c>
      <c r="E750" s="104" t="s">
        <v>1891</v>
      </c>
      <c r="F750" s="104"/>
      <c r="G750" s="111">
        <v>60</v>
      </c>
      <c r="H750" s="111">
        <v>2000000</v>
      </c>
      <c r="I750" s="111">
        <v>1999999</v>
      </c>
      <c r="J750" s="111">
        <v>1999999</v>
      </c>
      <c r="K750" s="104">
        <v>60</v>
      </c>
      <c r="L750" s="104">
        <v>100</v>
      </c>
      <c r="M750" s="106">
        <f t="shared" si="44"/>
        <v>99.999949999999998</v>
      </c>
      <c r="N750" s="124">
        <f t="shared" si="45"/>
        <v>200000000</v>
      </c>
      <c r="O750" s="82" t="s">
        <v>1656</v>
      </c>
    </row>
    <row r="751" spans="1:15" s="124" customFormat="1" ht="17" thickTop="1" thickBot="1">
      <c r="A751" s="104">
        <v>80</v>
      </c>
      <c r="B751" s="104">
        <v>5684751</v>
      </c>
      <c r="C751" s="104" t="s">
        <v>1892</v>
      </c>
      <c r="D751" s="110" t="s">
        <v>1893</v>
      </c>
      <c r="E751" s="104" t="s">
        <v>1894</v>
      </c>
      <c r="F751" s="104"/>
      <c r="G751" s="111">
        <v>60</v>
      </c>
      <c r="H751" s="111">
        <v>2000000</v>
      </c>
      <c r="I751" s="111">
        <v>1999942</v>
      </c>
      <c r="J751" s="111">
        <v>1999942</v>
      </c>
      <c r="K751" s="104">
        <v>60</v>
      </c>
      <c r="L751" s="104">
        <v>100</v>
      </c>
      <c r="M751" s="106">
        <f t="shared" si="44"/>
        <v>99.997100000000003</v>
      </c>
      <c r="N751" s="124">
        <f t="shared" si="45"/>
        <v>200000000</v>
      </c>
      <c r="O751" s="82" t="s">
        <v>1656</v>
      </c>
    </row>
    <row r="752" spans="1:15" s="124" customFormat="1" ht="17" thickTop="1" thickBot="1">
      <c r="A752" s="104">
        <v>81</v>
      </c>
      <c r="B752" s="104">
        <v>5697476</v>
      </c>
      <c r="C752" s="104" t="s">
        <v>1895</v>
      </c>
      <c r="D752" s="110" t="s">
        <v>1896</v>
      </c>
      <c r="E752" s="104" t="s">
        <v>1897</v>
      </c>
      <c r="F752" s="104"/>
      <c r="G752" s="111">
        <v>60</v>
      </c>
      <c r="H752" s="111">
        <v>2000000</v>
      </c>
      <c r="I752" s="111">
        <v>2000000</v>
      </c>
      <c r="J752" s="111">
        <v>2000000</v>
      </c>
      <c r="K752" s="104">
        <v>60</v>
      </c>
      <c r="L752" s="104">
        <v>100</v>
      </c>
      <c r="M752" s="106">
        <f t="shared" si="44"/>
        <v>100</v>
      </c>
      <c r="N752" s="124">
        <f t="shared" si="45"/>
        <v>200000000</v>
      </c>
      <c r="O752" s="82" t="s">
        <v>1656</v>
      </c>
    </row>
    <row r="753" spans="1:256" s="124" customFormat="1" ht="17" thickTop="1" thickBot="1">
      <c r="A753" s="104"/>
      <c r="B753" s="104"/>
      <c r="C753" s="104"/>
      <c r="D753" s="110"/>
      <c r="E753" s="104"/>
      <c r="F753" s="114" t="s">
        <v>211</v>
      </c>
      <c r="G753" s="115">
        <f>SUM(G723:G752)</f>
        <v>625</v>
      </c>
      <c r="H753" s="115">
        <f>SUM(H723:H752)</f>
        <v>227400000</v>
      </c>
      <c r="I753" s="115">
        <f>SUM(I723:I752)</f>
        <v>223068334</v>
      </c>
      <c r="J753" s="115">
        <f>SUM(J723:J752)</f>
        <v>223068334</v>
      </c>
      <c r="K753" s="115">
        <f>SUM(K723:K752)</f>
        <v>502</v>
      </c>
      <c r="L753" s="108">
        <f>+N753/H753</f>
        <v>99.12049252418646</v>
      </c>
      <c r="M753" s="108">
        <f t="shared" si="44"/>
        <v>98.095133685136332</v>
      </c>
      <c r="N753" s="126">
        <f>SUM(N723:N752)</f>
        <v>22540000000</v>
      </c>
      <c r="O753" s="82" t="s">
        <v>1656</v>
      </c>
    </row>
    <row r="754" spans="1:256" s="124" customFormat="1" ht="17" thickTop="1" thickBot="1">
      <c r="A754" s="102" t="s">
        <v>677</v>
      </c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O754" s="82" t="s">
        <v>1656</v>
      </c>
    </row>
    <row r="755" spans="1:256" s="124" customFormat="1" ht="17" thickTop="1" thickBot="1">
      <c r="A755" s="104">
        <v>82</v>
      </c>
      <c r="B755" s="104">
        <v>6636245</v>
      </c>
      <c r="C755" s="104" t="s">
        <v>1898</v>
      </c>
      <c r="D755" s="110" t="s">
        <v>1899</v>
      </c>
      <c r="E755" s="104" t="s">
        <v>1900</v>
      </c>
      <c r="F755" s="104"/>
      <c r="G755" s="111">
        <v>1</v>
      </c>
      <c r="H755" s="111">
        <v>1000000</v>
      </c>
      <c r="I755" s="111">
        <v>1000000</v>
      </c>
      <c r="J755" s="104">
        <v>1000000</v>
      </c>
      <c r="K755" s="104">
        <v>1</v>
      </c>
      <c r="L755" s="104">
        <v>100</v>
      </c>
      <c r="M755" s="106">
        <f>+J755/H755*100</f>
        <v>100</v>
      </c>
      <c r="N755" s="124">
        <f>+L755*H755</f>
        <v>100000000</v>
      </c>
      <c r="O755" s="82" t="s">
        <v>1656</v>
      </c>
    </row>
    <row r="756" spans="1:256" s="124" customFormat="1" ht="17" thickTop="1" thickBot="1">
      <c r="A756" s="104">
        <v>83</v>
      </c>
      <c r="B756" s="104">
        <v>6636248</v>
      </c>
      <c r="C756" s="104" t="s">
        <v>1901</v>
      </c>
      <c r="D756" s="110" t="s">
        <v>1902</v>
      </c>
      <c r="E756" s="104" t="s">
        <v>1903</v>
      </c>
      <c r="F756" s="104"/>
      <c r="G756" s="111">
        <v>1</v>
      </c>
      <c r="H756" s="111">
        <v>1000000</v>
      </c>
      <c r="I756" s="111">
        <v>1000000</v>
      </c>
      <c r="J756" s="104">
        <v>1000000</v>
      </c>
      <c r="K756" s="104">
        <v>1</v>
      </c>
      <c r="L756" s="104">
        <v>100</v>
      </c>
      <c r="M756" s="106">
        <f t="shared" ref="M756:M762" si="46">+J756/H756*100</f>
        <v>100</v>
      </c>
      <c r="N756" s="124">
        <f t="shared" ref="N756:N761" si="47">+L756*H756</f>
        <v>100000000</v>
      </c>
      <c r="O756" s="82" t="s">
        <v>1656</v>
      </c>
    </row>
    <row r="757" spans="1:256" s="124" customFormat="1" ht="17" thickTop="1" thickBot="1">
      <c r="A757" s="104">
        <v>84</v>
      </c>
      <c r="B757" s="104">
        <v>6636246</v>
      </c>
      <c r="C757" s="104" t="s">
        <v>1904</v>
      </c>
      <c r="D757" s="110" t="s">
        <v>1905</v>
      </c>
      <c r="E757" s="104" t="s">
        <v>1906</v>
      </c>
      <c r="F757" s="104"/>
      <c r="G757" s="111">
        <v>1</v>
      </c>
      <c r="H757" s="111">
        <v>1000000</v>
      </c>
      <c r="I757" s="111">
        <v>1000000</v>
      </c>
      <c r="J757" s="104">
        <v>1000000</v>
      </c>
      <c r="K757" s="104">
        <v>1</v>
      </c>
      <c r="L757" s="104">
        <v>100</v>
      </c>
      <c r="M757" s="106">
        <f t="shared" si="46"/>
        <v>100</v>
      </c>
      <c r="N757" s="124">
        <f t="shared" si="47"/>
        <v>100000000</v>
      </c>
      <c r="O757" s="82" t="s">
        <v>1656</v>
      </c>
    </row>
    <row r="758" spans="1:256" s="124" customFormat="1" ht="17" thickTop="1" thickBot="1">
      <c r="A758" s="104">
        <v>85</v>
      </c>
      <c r="B758" s="104">
        <v>6636248</v>
      </c>
      <c r="C758" s="104" t="s">
        <v>1907</v>
      </c>
      <c r="D758" s="110" t="s">
        <v>1908</v>
      </c>
      <c r="E758" s="104" t="s">
        <v>1909</v>
      </c>
      <c r="F758" s="104"/>
      <c r="G758" s="111">
        <v>1</v>
      </c>
      <c r="H758" s="111">
        <v>1000000</v>
      </c>
      <c r="I758" s="111">
        <v>1000000</v>
      </c>
      <c r="J758" s="104">
        <v>1000000</v>
      </c>
      <c r="K758" s="104">
        <v>1</v>
      </c>
      <c r="L758" s="104">
        <v>100</v>
      </c>
      <c r="M758" s="106">
        <f t="shared" si="46"/>
        <v>100</v>
      </c>
      <c r="N758" s="124">
        <f t="shared" si="47"/>
        <v>100000000</v>
      </c>
      <c r="O758" s="82" t="s">
        <v>1656</v>
      </c>
    </row>
    <row r="759" spans="1:256" s="124" customFormat="1" ht="17" thickTop="1" thickBot="1">
      <c r="A759" s="104">
        <v>86</v>
      </c>
      <c r="B759" s="104">
        <v>6636249</v>
      </c>
      <c r="C759" s="104" t="s">
        <v>1910</v>
      </c>
      <c r="D759" s="110" t="s">
        <v>1911</v>
      </c>
      <c r="E759" s="104" t="s">
        <v>1912</v>
      </c>
      <c r="F759" s="104"/>
      <c r="G759" s="111">
        <v>1</v>
      </c>
      <c r="H759" s="111">
        <v>1000000</v>
      </c>
      <c r="I759" s="111">
        <v>1000000</v>
      </c>
      <c r="J759" s="104">
        <v>1000000</v>
      </c>
      <c r="K759" s="104">
        <v>1</v>
      </c>
      <c r="L759" s="104">
        <v>100</v>
      </c>
      <c r="M759" s="106">
        <f t="shared" si="46"/>
        <v>100</v>
      </c>
      <c r="N759" s="124">
        <f t="shared" si="47"/>
        <v>100000000</v>
      </c>
      <c r="O759" s="82" t="s">
        <v>1656</v>
      </c>
    </row>
    <row r="760" spans="1:256" s="124" customFormat="1" ht="17" thickTop="1" thickBot="1">
      <c r="A760" s="104">
        <v>87</v>
      </c>
      <c r="B760" s="104">
        <v>6636250</v>
      </c>
      <c r="C760" s="104" t="s">
        <v>1913</v>
      </c>
      <c r="D760" s="110" t="s">
        <v>1914</v>
      </c>
      <c r="E760" s="104" t="s">
        <v>1915</v>
      </c>
      <c r="F760" s="104"/>
      <c r="G760" s="111">
        <v>1</v>
      </c>
      <c r="H760" s="111">
        <v>1000000</v>
      </c>
      <c r="I760" s="111">
        <v>1000000</v>
      </c>
      <c r="J760" s="104">
        <v>1000000</v>
      </c>
      <c r="K760" s="104">
        <v>1</v>
      </c>
      <c r="L760" s="104">
        <v>100</v>
      </c>
      <c r="M760" s="106">
        <f t="shared" si="46"/>
        <v>100</v>
      </c>
      <c r="N760" s="124">
        <f t="shared" si="47"/>
        <v>100000000</v>
      </c>
      <c r="O760" s="82" t="s">
        <v>1656</v>
      </c>
    </row>
    <row r="761" spans="1:256" s="124" customFormat="1" ht="17" thickTop="1" thickBot="1">
      <c r="A761" s="104">
        <v>88</v>
      </c>
      <c r="B761" s="104">
        <v>6636244</v>
      </c>
      <c r="C761" s="104" t="s">
        <v>1916</v>
      </c>
      <c r="D761" s="110" t="s">
        <v>1917</v>
      </c>
      <c r="E761" s="104" t="s">
        <v>1918</v>
      </c>
      <c r="F761" s="104"/>
      <c r="G761" s="111">
        <v>1</v>
      </c>
      <c r="H761" s="111">
        <v>1000000</v>
      </c>
      <c r="I761" s="111">
        <v>1000000</v>
      </c>
      <c r="J761" s="104">
        <v>1000000</v>
      </c>
      <c r="K761" s="104">
        <v>1</v>
      </c>
      <c r="L761" s="104">
        <v>100</v>
      </c>
      <c r="M761" s="106">
        <f t="shared" si="46"/>
        <v>100</v>
      </c>
      <c r="N761" s="124">
        <f t="shared" si="47"/>
        <v>100000000</v>
      </c>
      <c r="O761" s="82" t="s">
        <v>1656</v>
      </c>
    </row>
    <row r="762" spans="1:256" s="124" customFormat="1" ht="17" thickTop="1" thickBot="1">
      <c r="A762" s="104"/>
      <c r="B762" s="104"/>
      <c r="C762" s="104"/>
      <c r="D762" s="104"/>
      <c r="E762" s="104"/>
      <c r="F762" s="114" t="s">
        <v>1919</v>
      </c>
      <c r="G762" s="115">
        <f>SUM(G755:G761)</f>
        <v>7</v>
      </c>
      <c r="H762" s="115">
        <f>SUM(H755:H761)</f>
        <v>7000000</v>
      </c>
      <c r="I762" s="115">
        <f>SUM(I755:I761)</f>
        <v>7000000</v>
      </c>
      <c r="J762" s="115">
        <f>SUM(J755:J761)</f>
        <v>7000000</v>
      </c>
      <c r="K762" s="115">
        <f>SUM(K755:K761)</f>
        <v>7</v>
      </c>
      <c r="L762" s="114">
        <f>+N762/H762</f>
        <v>100</v>
      </c>
      <c r="M762" s="108">
        <f t="shared" si="46"/>
        <v>100</v>
      </c>
      <c r="N762" s="126">
        <f>SUM(N755:N761)</f>
        <v>700000000</v>
      </c>
      <c r="O762" s="82" t="s">
        <v>1656</v>
      </c>
    </row>
    <row r="763" spans="1:256" s="124" customFormat="1" ht="17" thickTop="1" thickBot="1">
      <c r="A763" s="102" t="s">
        <v>1920</v>
      </c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O763" s="82" t="s">
        <v>1656</v>
      </c>
    </row>
    <row r="764" spans="1:256" s="124" customFormat="1" ht="17" thickTop="1" thickBot="1">
      <c r="A764" s="104">
        <v>89</v>
      </c>
      <c r="B764" s="104">
        <v>7078051</v>
      </c>
      <c r="C764" s="104" t="s">
        <v>1921</v>
      </c>
      <c r="D764" s="104" t="s">
        <v>1922</v>
      </c>
      <c r="E764" s="104" t="s">
        <v>1923</v>
      </c>
      <c r="F764" s="104"/>
      <c r="G764" s="104">
        <v>1</v>
      </c>
      <c r="H764" s="111">
        <v>64000000</v>
      </c>
      <c r="I764" s="111">
        <v>63011166</v>
      </c>
      <c r="J764" s="111">
        <v>63011166</v>
      </c>
      <c r="K764" s="104">
        <v>1</v>
      </c>
      <c r="L764" s="104">
        <v>100</v>
      </c>
      <c r="M764" s="106">
        <f>+J764/H764*100</f>
        <v>98.454946875000005</v>
      </c>
      <c r="N764" s="124">
        <f>+L764*H764</f>
        <v>6400000000</v>
      </c>
      <c r="O764" s="82" t="s">
        <v>1656</v>
      </c>
    </row>
    <row r="765" spans="1:256" s="124" customFormat="1" ht="17" thickTop="1" thickBot="1">
      <c r="A765" s="104"/>
      <c r="B765" s="104"/>
      <c r="C765" s="104"/>
      <c r="D765" s="104"/>
      <c r="E765" s="104"/>
      <c r="F765" s="114" t="s">
        <v>1924</v>
      </c>
      <c r="G765" s="114">
        <f>SUM(G764)</f>
        <v>1</v>
      </c>
      <c r="H765" s="115">
        <f>SUM(H764)</f>
        <v>64000000</v>
      </c>
      <c r="I765" s="115">
        <f>SUM(I764)</f>
        <v>63011166</v>
      </c>
      <c r="J765" s="115">
        <f>SUM(J764)</f>
        <v>63011166</v>
      </c>
      <c r="K765" s="115">
        <f>SUM(K764)</f>
        <v>1</v>
      </c>
      <c r="L765" s="114">
        <f>+N765/H765</f>
        <v>100</v>
      </c>
      <c r="M765" s="108">
        <f>+J765/H765*100</f>
        <v>98.454946875000005</v>
      </c>
      <c r="N765" s="126">
        <f>SUM(N764)</f>
        <v>6400000000</v>
      </c>
      <c r="O765" s="82" t="s">
        <v>1656</v>
      </c>
    </row>
    <row r="766" spans="1:256" s="124" customFormat="1" ht="17" thickTop="1" thickBot="1">
      <c r="A766" s="102" t="s">
        <v>1630</v>
      </c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O766" s="82" t="s">
        <v>1656</v>
      </c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60"/>
      <c r="AB766" s="160"/>
      <c r="AC766" s="160"/>
      <c r="AD766" s="160"/>
      <c r="AE766" s="160"/>
      <c r="AF766" s="160"/>
      <c r="AG766" s="160"/>
      <c r="AH766" s="160"/>
      <c r="AI766" s="160"/>
      <c r="AJ766" s="160"/>
      <c r="AK766" s="160"/>
      <c r="AL766" s="160"/>
      <c r="AM766" s="160"/>
      <c r="AN766" s="160"/>
      <c r="AO766" s="160"/>
      <c r="AP766" s="160"/>
      <c r="AQ766" s="160"/>
      <c r="AR766" s="160"/>
      <c r="AS766" s="160"/>
      <c r="AT766" s="160"/>
      <c r="AU766" s="160"/>
      <c r="AV766" s="160"/>
      <c r="AW766" s="160"/>
      <c r="AX766" s="160"/>
      <c r="AY766" s="160"/>
      <c r="AZ766" s="160"/>
      <c r="BA766" s="161"/>
      <c r="BB766" s="162"/>
      <c r="BC766" s="162"/>
      <c r="BD766" s="162"/>
      <c r="BE766" s="162"/>
      <c r="BF766" s="162"/>
      <c r="BG766" s="162"/>
      <c r="BH766" s="162"/>
      <c r="BI766" s="162"/>
      <c r="BJ766" s="162"/>
      <c r="BK766" s="162"/>
      <c r="BL766" s="162"/>
      <c r="BM766" s="162"/>
      <c r="BN766" s="162"/>
      <c r="BO766" s="162"/>
      <c r="BP766" s="162"/>
      <c r="BQ766" s="162"/>
      <c r="BR766" s="162"/>
      <c r="BS766" s="162"/>
      <c r="BT766" s="162"/>
      <c r="BU766" s="162"/>
      <c r="BV766" s="162"/>
      <c r="BW766" s="162"/>
      <c r="BX766" s="162"/>
      <c r="BY766" s="162"/>
      <c r="BZ766" s="162"/>
      <c r="CA766" s="162"/>
      <c r="CB766" s="162"/>
      <c r="CC766" s="162"/>
      <c r="CD766" s="162"/>
      <c r="CE766" s="162"/>
      <c r="CF766" s="162"/>
      <c r="CG766" s="162"/>
      <c r="CH766" s="162"/>
      <c r="CI766" s="162"/>
      <c r="CJ766" s="162"/>
      <c r="CK766" s="162"/>
      <c r="CL766" s="162"/>
      <c r="CM766" s="162"/>
      <c r="CN766" s="162"/>
      <c r="CO766" s="162"/>
      <c r="CP766" s="162"/>
      <c r="CQ766" s="162"/>
      <c r="CR766" s="162"/>
      <c r="CS766" s="162"/>
      <c r="CT766" s="162"/>
      <c r="CU766" s="162"/>
      <c r="CV766" s="162"/>
      <c r="CW766" s="162"/>
      <c r="CX766" s="162"/>
      <c r="CY766" s="162"/>
      <c r="CZ766" s="162"/>
      <c r="DA766" s="162"/>
      <c r="DB766" s="162"/>
      <c r="DC766" s="162"/>
      <c r="DD766" s="162"/>
      <c r="DE766" s="162"/>
      <c r="DF766" s="162"/>
      <c r="DG766" s="162"/>
      <c r="DH766" s="162"/>
      <c r="DI766" s="162"/>
      <c r="DJ766" s="162"/>
      <c r="DK766" s="162"/>
      <c r="DL766" s="162"/>
      <c r="DM766" s="162"/>
      <c r="DN766" s="162"/>
      <c r="DO766" s="162"/>
      <c r="DP766" s="162"/>
      <c r="DQ766" s="162"/>
      <c r="DR766" s="162"/>
      <c r="DS766" s="162"/>
      <c r="DT766" s="162"/>
      <c r="DU766" s="162"/>
      <c r="DV766" s="162"/>
      <c r="DW766" s="162"/>
      <c r="DX766" s="162"/>
      <c r="DY766" s="162"/>
      <c r="DZ766" s="162"/>
      <c r="EA766" s="162"/>
      <c r="EB766" s="162"/>
      <c r="EC766" s="162"/>
      <c r="ED766" s="162"/>
      <c r="EE766" s="162"/>
      <c r="EF766" s="162"/>
      <c r="EG766" s="162"/>
      <c r="EH766" s="162"/>
      <c r="EI766" s="162"/>
      <c r="EJ766" s="162"/>
      <c r="EK766" s="162"/>
      <c r="EL766" s="162"/>
      <c r="EM766" s="162"/>
      <c r="EN766" s="162"/>
      <c r="EO766" s="162"/>
      <c r="EP766" s="162"/>
      <c r="EQ766" s="162"/>
      <c r="ER766" s="162"/>
      <c r="ES766" s="162"/>
      <c r="ET766" s="162"/>
      <c r="EU766" s="162"/>
      <c r="EV766" s="162"/>
      <c r="EW766" s="162"/>
      <c r="EX766" s="162"/>
      <c r="EY766" s="162"/>
      <c r="EZ766" s="162"/>
      <c r="FA766" s="162"/>
      <c r="FB766" s="162"/>
      <c r="FC766" s="162"/>
      <c r="FD766" s="162"/>
      <c r="FE766" s="162"/>
      <c r="FF766" s="162"/>
      <c r="FG766" s="162"/>
      <c r="FH766" s="162"/>
      <c r="FI766" s="162"/>
      <c r="FJ766" s="162"/>
      <c r="FK766" s="162"/>
      <c r="FL766" s="162"/>
      <c r="FM766" s="162"/>
      <c r="FN766" s="162"/>
      <c r="FO766" s="162"/>
      <c r="FP766" s="162"/>
      <c r="FQ766" s="162"/>
      <c r="FR766" s="162"/>
      <c r="FS766" s="162"/>
      <c r="FT766" s="162"/>
      <c r="FU766" s="162"/>
      <c r="FV766" s="162"/>
      <c r="FW766" s="162"/>
      <c r="FX766" s="162"/>
      <c r="FY766" s="162"/>
      <c r="FZ766" s="162"/>
      <c r="GA766" s="162"/>
      <c r="GB766" s="162"/>
      <c r="GC766" s="162"/>
      <c r="GD766" s="162"/>
      <c r="GE766" s="162"/>
      <c r="GF766" s="162"/>
      <c r="GG766" s="162"/>
      <c r="GH766" s="162"/>
      <c r="GI766" s="162"/>
      <c r="GJ766" s="162"/>
      <c r="GK766" s="162"/>
      <c r="GL766" s="162"/>
      <c r="GM766" s="162"/>
      <c r="GN766" s="162"/>
      <c r="GO766" s="162"/>
      <c r="GP766" s="162"/>
      <c r="GQ766" s="162"/>
      <c r="GR766" s="162"/>
      <c r="GS766" s="162"/>
      <c r="GT766" s="162"/>
      <c r="GU766" s="162"/>
      <c r="GV766" s="162"/>
      <c r="GW766" s="162"/>
      <c r="GX766" s="162"/>
      <c r="GY766" s="162"/>
      <c r="GZ766" s="162"/>
      <c r="HA766" s="162"/>
      <c r="HB766" s="162"/>
      <c r="HC766" s="162"/>
      <c r="HD766" s="162"/>
      <c r="HE766" s="162"/>
      <c r="HF766" s="162"/>
      <c r="HG766" s="162"/>
      <c r="HH766" s="162"/>
      <c r="HI766" s="162"/>
      <c r="HJ766" s="162"/>
      <c r="HK766" s="162"/>
      <c r="HL766" s="162"/>
      <c r="HM766" s="162"/>
      <c r="HN766" s="162"/>
      <c r="HO766" s="162"/>
      <c r="HP766" s="162"/>
      <c r="HQ766" s="162"/>
      <c r="HR766" s="162"/>
      <c r="HS766" s="162"/>
      <c r="HT766" s="162"/>
      <c r="HU766" s="162"/>
      <c r="HV766" s="162"/>
      <c r="HW766" s="162"/>
      <c r="HX766" s="162"/>
      <c r="HY766" s="162"/>
      <c r="HZ766" s="162"/>
      <c r="IA766" s="162"/>
      <c r="IB766" s="162"/>
      <c r="IC766" s="162"/>
      <c r="ID766" s="162"/>
      <c r="IE766" s="162"/>
      <c r="IF766" s="162"/>
      <c r="IG766" s="162"/>
      <c r="IH766" s="162"/>
      <c r="II766" s="162"/>
      <c r="IJ766" s="162"/>
      <c r="IK766" s="162"/>
      <c r="IL766" s="162"/>
      <c r="IM766" s="162"/>
      <c r="IN766" s="162"/>
      <c r="IO766" s="162"/>
      <c r="IP766" s="162"/>
      <c r="IQ766" s="162"/>
      <c r="IR766" s="162"/>
      <c r="IS766" s="162"/>
      <c r="IT766" s="162"/>
      <c r="IU766" s="162"/>
      <c r="IV766" s="162"/>
    </row>
    <row r="767" spans="1:256" s="124" customFormat="1" ht="17" thickTop="1" thickBot="1">
      <c r="A767" s="104">
        <v>90</v>
      </c>
      <c r="B767" s="104">
        <v>7122247</v>
      </c>
      <c r="C767" s="104" t="s">
        <v>1925</v>
      </c>
      <c r="D767" s="110" t="s">
        <v>1926</v>
      </c>
      <c r="E767" s="104" t="s">
        <v>1927</v>
      </c>
      <c r="F767" s="104"/>
      <c r="G767" s="111">
        <v>1</v>
      </c>
      <c r="H767" s="111">
        <v>551000</v>
      </c>
      <c r="I767" s="111">
        <v>550997</v>
      </c>
      <c r="J767" s="111">
        <v>550997</v>
      </c>
      <c r="K767" s="104">
        <v>1</v>
      </c>
      <c r="L767" s="104">
        <v>100</v>
      </c>
      <c r="M767" s="106">
        <f>+J767/H767*100</f>
        <v>99.999455535390197</v>
      </c>
      <c r="N767" s="124">
        <f>+L767*H767</f>
        <v>55100000</v>
      </c>
      <c r="O767" s="82" t="s">
        <v>1656</v>
      </c>
    </row>
    <row r="768" spans="1:256" s="124" customFormat="1" ht="17" thickTop="1" thickBot="1">
      <c r="A768" s="104">
        <v>91</v>
      </c>
      <c r="B768" s="104">
        <v>7122220</v>
      </c>
      <c r="C768" s="104" t="s">
        <v>1928</v>
      </c>
      <c r="D768" s="110" t="s">
        <v>1929</v>
      </c>
      <c r="E768" s="104" t="s">
        <v>1930</v>
      </c>
      <c r="F768" s="104"/>
      <c r="G768" s="111">
        <v>1</v>
      </c>
      <c r="H768" s="111">
        <v>551000</v>
      </c>
      <c r="I768" s="111">
        <v>550997</v>
      </c>
      <c r="J768" s="111">
        <v>550997</v>
      </c>
      <c r="K768" s="104">
        <v>1</v>
      </c>
      <c r="L768" s="104">
        <v>100</v>
      </c>
      <c r="M768" s="106">
        <f>+J768/H768*100</f>
        <v>99.999455535390197</v>
      </c>
      <c r="N768" s="124">
        <f>+L768*H768</f>
        <v>55100000</v>
      </c>
      <c r="O768" s="82" t="s">
        <v>1656</v>
      </c>
    </row>
    <row r="769" spans="1:15" s="124" customFormat="1" ht="17" thickTop="1" thickBot="1">
      <c r="A769" s="104"/>
      <c r="B769" s="104"/>
      <c r="C769" s="104"/>
      <c r="D769" s="104"/>
      <c r="E769" s="104"/>
      <c r="F769" s="114" t="s">
        <v>1931</v>
      </c>
      <c r="G769" s="115">
        <f>SUM(G767:G768)</f>
        <v>2</v>
      </c>
      <c r="H769" s="115">
        <f>SUM(H767:H768)</f>
        <v>1102000</v>
      </c>
      <c r="I769" s="115">
        <f>SUM(I767:I768)</f>
        <v>1101994</v>
      </c>
      <c r="J769" s="115">
        <f>SUM(J767:J768)</f>
        <v>1101994</v>
      </c>
      <c r="K769" s="115">
        <f>SUM(K767:K768)</f>
        <v>2</v>
      </c>
      <c r="L769" s="114">
        <f>+N769/H769</f>
        <v>100</v>
      </c>
      <c r="M769" s="108">
        <f>+J769/H769*100</f>
        <v>99.999455535390197</v>
      </c>
      <c r="N769" s="126">
        <f>SUM(N767:N768)</f>
        <v>110200000</v>
      </c>
      <c r="O769" s="82" t="s">
        <v>1656</v>
      </c>
    </row>
    <row r="770" spans="1:15" s="124" customFormat="1" ht="17" thickTop="1" thickBot="1">
      <c r="A770" s="104"/>
      <c r="B770" s="104"/>
      <c r="C770" s="104"/>
      <c r="D770" s="104"/>
      <c r="E770" s="104"/>
      <c r="F770" s="114"/>
      <c r="G770" s="115"/>
      <c r="H770" s="115"/>
      <c r="I770" s="115"/>
      <c r="J770" s="115"/>
      <c r="K770" s="115"/>
      <c r="L770" s="114"/>
      <c r="M770" s="108"/>
      <c r="N770" s="126"/>
      <c r="O770" s="82" t="s">
        <v>1656</v>
      </c>
    </row>
    <row r="771" spans="1:15" s="124" customFormat="1" ht="17" thickTop="1" thickBot="1">
      <c r="A771" s="104">
        <v>92</v>
      </c>
      <c r="B771" s="104"/>
      <c r="C771" s="104" t="s">
        <v>1932</v>
      </c>
      <c r="D771" s="104" t="s">
        <v>1933</v>
      </c>
      <c r="E771" s="104" t="s">
        <v>1934</v>
      </c>
      <c r="F771" s="114"/>
      <c r="G771" s="111">
        <v>1</v>
      </c>
      <c r="H771" s="111">
        <v>50000000</v>
      </c>
      <c r="I771" s="111">
        <v>50000000</v>
      </c>
      <c r="J771" s="111">
        <v>50000000</v>
      </c>
      <c r="K771" s="111">
        <v>1</v>
      </c>
      <c r="L771" s="104">
        <v>100</v>
      </c>
      <c r="M771" s="106">
        <f>+J771/H771*100</f>
        <v>100</v>
      </c>
      <c r="N771" s="124">
        <f>+L771*H771</f>
        <v>5000000000</v>
      </c>
      <c r="O771" s="82" t="s">
        <v>1656</v>
      </c>
    </row>
    <row r="772" spans="1:15" s="124" customFormat="1" ht="17" thickTop="1" thickBot="1">
      <c r="A772" s="104"/>
      <c r="B772" s="104"/>
      <c r="C772" s="104"/>
      <c r="D772" s="104"/>
      <c r="E772" s="104"/>
      <c r="F772" s="114"/>
      <c r="G772" s="115">
        <f>SUM(G771)</f>
        <v>1</v>
      </c>
      <c r="H772" s="115">
        <f>SUM(H771)</f>
        <v>50000000</v>
      </c>
      <c r="I772" s="115">
        <f>SUM(I771)</f>
        <v>50000000</v>
      </c>
      <c r="J772" s="115">
        <f>SUM(J771)</f>
        <v>50000000</v>
      </c>
      <c r="K772" s="115">
        <f>SUM(K771)</f>
        <v>1</v>
      </c>
      <c r="L772" s="114">
        <f>+N772/H772</f>
        <v>100</v>
      </c>
      <c r="M772" s="106">
        <f>+J772/H772*100</f>
        <v>100</v>
      </c>
      <c r="N772" s="126">
        <f>SUM(N771)</f>
        <v>5000000000</v>
      </c>
      <c r="O772" s="82" t="s">
        <v>1656</v>
      </c>
    </row>
    <row r="773" spans="1:15" s="124" customFormat="1" ht="17" thickTop="1" thickBot="1">
      <c r="A773" s="102" t="s">
        <v>730</v>
      </c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O773" s="82" t="s">
        <v>1656</v>
      </c>
    </row>
    <row r="774" spans="1:15" s="124" customFormat="1" ht="17" thickTop="1" thickBot="1">
      <c r="A774" s="104">
        <v>93</v>
      </c>
      <c r="B774" s="104">
        <v>7170376</v>
      </c>
      <c r="C774" s="104" t="s">
        <v>1935</v>
      </c>
      <c r="D774" s="110" t="s">
        <v>1936</v>
      </c>
      <c r="E774" s="104" t="s">
        <v>1937</v>
      </c>
      <c r="F774" s="104"/>
      <c r="G774" s="111">
        <v>1</v>
      </c>
      <c r="H774" s="111">
        <v>15000000</v>
      </c>
      <c r="I774" s="111">
        <v>14450006</v>
      </c>
      <c r="J774" s="111">
        <v>14450006</v>
      </c>
      <c r="K774" s="104">
        <v>1</v>
      </c>
      <c r="L774" s="104">
        <v>100</v>
      </c>
      <c r="M774" s="106">
        <f t="shared" ref="M774:M779" si="48">+J774/H774*100</f>
        <v>96.333373333333341</v>
      </c>
      <c r="N774" s="124">
        <f>+L774*H774</f>
        <v>1500000000</v>
      </c>
      <c r="O774" s="82" t="s">
        <v>1656</v>
      </c>
    </row>
    <row r="775" spans="1:15" s="124" customFormat="1" ht="17" thickTop="1" thickBot="1">
      <c r="A775" s="104">
        <v>94</v>
      </c>
      <c r="B775" s="104">
        <v>6511546</v>
      </c>
      <c r="C775" s="104" t="s">
        <v>1938</v>
      </c>
      <c r="D775" s="110" t="s">
        <v>1939</v>
      </c>
      <c r="E775" s="104" t="s">
        <v>1940</v>
      </c>
      <c r="F775" s="104"/>
      <c r="G775" s="104">
        <v>1</v>
      </c>
      <c r="H775" s="110">
        <v>25000000</v>
      </c>
      <c r="I775" s="111">
        <v>24780000</v>
      </c>
      <c r="J775" s="111">
        <v>24780000</v>
      </c>
      <c r="K775" s="104">
        <v>1</v>
      </c>
      <c r="L775" s="104">
        <v>100</v>
      </c>
      <c r="M775" s="106">
        <f t="shared" si="48"/>
        <v>99.11999999999999</v>
      </c>
      <c r="N775" s="124">
        <f>+L775*H775</f>
        <v>2500000000</v>
      </c>
      <c r="O775" s="82" t="s">
        <v>1656</v>
      </c>
    </row>
    <row r="776" spans="1:15" s="124" customFormat="1" ht="17" thickTop="1" thickBot="1">
      <c r="A776" s="104">
        <v>95</v>
      </c>
      <c r="B776" s="104">
        <v>7060751</v>
      </c>
      <c r="C776" s="104" t="s">
        <v>1941</v>
      </c>
      <c r="D776" s="110" t="s">
        <v>1942</v>
      </c>
      <c r="E776" s="104" t="s">
        <v>1943</v>
      </c>
      <c r="F776" s="104"/>
      <c r="G776" s="111">
        <v>1</v>
      </c>
      <c r="H776" s="111">
        <v>30000000</v>
      </c>
      <c r="I776" s="111">
        <v>29010000</v>
      </c>
      <c r="J776" s="111">
        <v>29010000</v>
      </c>
      <c r="K776" s="104">
        <v>1</v>
      </c>
      <c r="L776" s="104">
        <v>100</v>
      </c>
      <c r="M776" s="106">
        <f t="shared" si="48"/>
        <v>96.7</v>
      </c>
      <c r="N776" s="124">
        <f>+L776*H776</f>
        <v>3000000000</v>
      </c>
      <c r="O776" s="82" t="s">
        <v>1656</v>
      </c>
    </row>
    <row r="777" spans="1:15" s="124" customFormat="1" ht="17" thickTop="1" thickBot="1">
      <c r="A777" s="104">
        <v>96</v>
      </c>
      <c r="B777" s="104">
        <v>5697436</v>
      </c>
      <c r="C777" s="104" t="s">
        <v>1944</v>
      </c>
      <c r="D777" s="110" t="s">
        <v>1945</v>
      </c>
      <c r="E777" s="104" t="s">
        <v>1946</v>
      </c>
      <c r="F777" s="104"/>
      <c r="G777" s="111">
        <v>1</v>
      </c>
      <c r="H777" s="111">
        <v>50000000</v>
      </c>
      <c r="I777" s="111">
        <v>49464419</v>
      </c>
      <c r="J777" s="111">
        <v>49464419</v>
      </c>
      <c r="K777" s="104">
        <v>1</v>
      </c>
      <c r="L777" s="104">
        <v>100</v>
      </c>
      <c r="M777" s="106">
        <f t="shared" si="48"/>
        <v>98.928837999999999</v>
      </c>
      <c r="N777" s="124">
        <f>+L777*H777</f>
        <v>5000000000</v>
      </c>
      <c r="O777" s="82" t="s">
        <v>1656</v>
      </c>
    </row>
    <row r="778" spans="1:15" s="124" customFormat="1" ht="17" thickTop="1" thickBot="1">
      <c r="A778" s="104">
        <v>97</v>
      </c>
      <c r="B778" s="104">
        <v>7078144</v>
      </c>
      <c r="C778" s="104" t="s">
        <v>1947</v>
      </c>
      <c r="D778" s="110" t="s">
        <v>1948</v>
      </c>
      <c r="E778" s="104" t="s">
        <v>1949</v>
      </c>
      <c r="F778" s="104"/>
      <c r="G778" s="111">
        <v>1</v>
      </c>
      <c r="H778" s="111">
        <v>10000000</v>
      </c>
      <c r="I778" s="111">
        <v>9980001</v>
      </c>
      <c r="J778" s="111">
        <v>9980001</v>
      </c>
      <c r="K778" s="104">
        <v>1</v>
      </c>
      <c r="L778" s="104">
        <v>100</v>
      </c>
      <c r="M778" s="106">
        <f t="shared" si="48"/>
        <v>99.80001</v>
      </c>
      <c r="N778" s="124">
        <f>+L778*H778</f>
        <v>1000000000</v>
      </c>
      <c r="O778" s="82" t="s">
        <v>1656</v>
      </c>
    </row>
    <row r="779" spans="1:15" s="124" customFormat="1" ht="17" thickTop="1" thickBot="1">
      <c r="A779" s="104"/>
      <c r="B779" s="104"/>
      <c r="C779" s="104"/>
      <c r="D779" s="110"/>
      <c r="E779" s="104"/>
      <c r="F779" s="114" t="s">
        <v>338</v>
      </c>
      <c r="G779" s="115">
        <f>SUM(G774:G778)</f>
        <v>5</v>
      </c>
      <c r="H779" s="115">
        <f>SUM(H774:H778)</f>
        <v>130000000</v>
      </c>
      <c r="I779" s="115">
        <f>SUM(I774:I778)</f>
        <v>127684426</v>
      </c>
      <c r="J779" s="115">
        <f>SUM(J774:J778)</f>
        <v>127684426</v>
      </c>
      <c r="K779" s="115">
        <f>SUM(K774:K778)</f>
        <v>5</v>
      </c>
      <c r="L779" s="114">
        <f>+N779/H779</f>
        <v>100</v>
      </c>
      <c r="M779" s="108">
        <f t="shared" si="48"/>
        <v>98.218789230769232</v>
      </c>
      <c r="N779" s="126">
        <f>SUM(N774:N778)</f>
        <v>13000000000</v>
      </c>
      <c r="O779" s="82" t="s">
        <v>1656</v>
      </c>
    </row>
    <row r="780" spans="1:15" s="124" customFormat="1" ht="17" thickTop="1" thickBot="1">
      <c r="A780" s="104"/>
      <c r="B780" s="114" t="s">
        <v>1950</v>
      </c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O780" s="82" t="s">
        <v>1656</v>
      </c>
    </row>
    <row r="781" spans="1:15" s="124" customFormat="1" ht="17" thickTop="1" thickBot="1">
      <c r="A781" s="104">
        <v>98</v>
      </c>
      <c r="B781" s="104">
        <v>7168791</v>
      </c>
      <c r="C781" s="104" t="s">
        <v>1951</v>
      </c>
      <c r="D781" s="110" t="s">
        <v>1952</v>
      </c>
      <c r="E781" s="104" t="s">
        <v>1953</v>
      </c>
      <c r="F781" s="104"/>
      <c r="G781" s="111">
        <v>1</v>
      </c>
      <c r="H781" s="111">
        <v>25000000</v>
      </c>
      <c r="I781" s="111">
        <v>23740000</v>
      </c>
      <c r="J781" s="104">
        <v>23740000</v>
      </c>
      <c r="K781" s="104">
        <v>1</v>
      </c>
      <c r="L781" s="104">
        <v>100</v>
      </c>
      <c r="M781" s="106">
        <f>+J781/H781*100</f>
        <v>94.96</v>
      </c>
      <c r="N781" s="124">
        <f>+L781*H781</f>
        <v>2500000000</v>
      </c>
      <c r="O781" s="82" t="s">
        <v>1656</v>
      </c>
    </row>
    <row r="782" spans="1:15" s="124" customFormat="1" ht="17" thickTop="1" thickBot="1">
      <c r="A782" s="104">
        <v>99</v>
      </c>
      <c r="B782" s="104">
        <v>7027294</v>
      </c>
      <c r="C782" s="104" t="s">
        <v>1954</v>
      </c>
      <c r="D782" s="110" t="s">
        <v>1952</v>
      </c>
      <c r="E782" s="104" t="s">
        <v>1955</v>
      </c>
      <c r="F782" s="104"/>
      <c r="G782" s="111">
        <v>1</v>
      </c>
      <c r="H782" s="111">
        <v>9000000</v>
      </c>
      <c r="I782" s="111">
        <v>3278980</v>
      </c>
      <c r="J782" s="111">
        <v>3278980</v>
      </c>
      <c r="K782" s="104"/>
      <c r="L782" s="104">
        <v>37</v>
      </c>
      <c r="M782" s="106">
        <f>+J782/H782*100</f>
        <v>36.43311111111111</v>
      </c>
      <c r="N782" s="124">
        <f>+L782*H782</f>
        <v>333000000</v>
      </c>
      <c r="O782" s="82" t="s">
        <v>1656</v>
      </c>
    </row>
    <row r="783" spans="1:15" s="124" customFormat="1" ht="17" thickTop="1" thickBot="1">
      <c r="A783" s="104"/>
      <c r="B783" s="104"/>
      <c r="C783" s="104"/>
      <c r="D783" s="110"/>
      <c r="E783" s="104"/>
      <c r="F783" s="114" t="s">
        <v>344</v>
      </c>
      <c r="G783" s="115">
        <f>SUM(G781:G782)</f>
        <v>2</v>
      </c>
      <c r="H783" s="115">
        <f>SUM(H781:H782)</f>
        <v>34000000</v>
      </c>
      <c r="I783" s="115">
        <f>SUM(I781:I782)</f>
        <v>27018980</v>
      </c>
      <c r="J783" s="115">
        <f>SUM(J781:J782)</f>
        <v>27018980</v>
      </c>
      <c r="K783" s="115">
        <f>SUM(K781:K782)</f>
        <v>1</v>
      </c>
      <c r="L783" s="114">
        <f>+N783/H783</f>
        <v>83.32352941176471</v>
      </c>
      <c r="M783" s="108">
        <f>+J783/H783*100</f>
        <v>79.467588235294116</v>
      </c>
      <c r="N783" s="126">
        <f>SUM(N781:N782)</f>
        <v>2833000000</v>
      </c>
      <c r="O783" s="82" t="s">
        <v>1656</v>
      </c>
    </row>
    <row r="784" spans="1:15" s="124" customFormat="1" ht="17" thickTop="1" thickBot="1">
      <c r="A784" s="102" t="s">
        <v>756</v>
      </c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O784" s="82" t="s">
        <v>1656</v>
      </c>
    </row>
    <row r="785" spans="1:16" s="124" customFormat="1" ht="17" thickTop="1" thickBot="1">
      <c r="A785" s="104">
        <v>100</v>
      </c>
      <c r="B785" s="104">
        <v>7103133</v>
      </c>
      <c r="C785" s="104" t="s">
        <v>1956</v>
      </c>
      <c r="D785" s="110" t="s">
        <v>1957</v>
      </c>
      <c r="E785" s="104" t="s">
        <v>1958</v>
      </c>
      <c r="F785" s="104"/>
      <c r="G785" s="111">
        <v>1</v>
      </c>
      <c r="H785" s="111">
        <v>600000</v>
      </c>
      <c r="I785" s="111">
        <v>600000</v>
      </c>
      <c r="J785" s="111">
        <v>600000</v>
      </c>
      <c r="K785" s="104">
        <v>1</v>
      </c>
      <c r="L785" s="104">
        <v>100</v>
      </c>
      <c r="M785" s="106">
        <f>+J785/H785*100</f>
        <v>100</v>
      </c>
      <c r="N785" s="124">
        <f>+L785*H785</f>
        <v>60000000</v>
      </c>
      <c r="O785" s="82" t="s">
        <v>1656</v>
      </c>
    </row>
    <row r="786" spans="1:16" s="124" customFormat="1" ht="17" thickTop="1" thickBot="1">
      <c r="A786" s="104">
        <v>101</v>
      </c>
      <c r="B786" s="104"/>
      <c r="C786" s="104" t="s">
        <v>1959</v>
      </c>
      <c r="D786" s="110" t="s">
        <v>1960</v>
      </c>
      <c r="E786" s="104" t="s">
        <v>1961</v>
      </c>
      <c r="F786" s="104"/>
      <c r="G786" s="111">
        <v>1</v>
      </c>
      <c r="H786" s="111">
        <v>350000</v>
      </c>
      <c r="I786" s="111">
        <v>350000</v>
      </c>
      <c r="J786" s="111">
        <v>350000</v>
      </c>
      <c r="K786" s="104">
        <v>1</v>
      </c>
      <c r="L786" s="104">
        <v>100</v>
      </c>
      <c r="M786" s="106">
        <f>+J786/H786*100</f>
        <v>100</v>
      </c>
      <c r="N786" s="124">
        <f>+L786*H786</f>
        <v>35000000</v>
      </c>
      <c r="O786" s="82" t="s">
        <v>1656</v>
      </c>
    </row>
    <row r="787" spans="1:16" s="124" customFormat="1" ht="17" thickTop="1" thickBot="1">
      <c r="A787" s="104">
        <v>102</v>
      </c>
      <c r="B787" s="104">
        <v>6680659</v>
      </c>
      <c r="C787" s="104" t="s">
        <v>1962</v>
      </c>
      <c r="D787" s="104" t="s">
        <v>1963</v>
      </c>
      <c r="E787" s="104" t="s">
        <v>1964</v>
      </c>
      <c r="F787" s="104"/>
      <c r="G787" s="104">
        <v>1</v>
      </c>
      <c r="H787" s="111">
        <v>2500000</v>
      </c>
      <c r="I787" s="111">
        <v>2500000</v>
      </c>
      <c r="J787" s="111">
        <v>2500000</v>
      </c>
      <c r="K787" s="104">
        <v>1</v>
      </c>
      <c r="L787" s="104">
        <v>100</v>
      </c>
      <c r="M787" s="106">
        <f>+J787/H787*100</f>
        <v>100</v>
      </c>
      <c r="N787" s="124">
        <f>+L787*H787</f>
        <v>250000000</v>
      </c>
      <c r="O787" s="82" t="s">
        <v>1656</v>
      </c>
    </row>
    <row r="788" spans="1:16" s="124" customFormat="1" ht="17" thickTop="1" thickBot="1">
      <c r="A788" s="104"/>
      <c r="B788" s="104"/>
      <c r="C788" s="104"/>
      <c r="D788" s="104"/>
      <c r="E788" s="104"/>
      <c r="F788" s="114" t="s">
        <v>350</v>
      </c>
      <c r="G788" s="115">
        <f>SUM(G785:G787)</f>
        <v>3</v>
      </c>
      <c r="H788" s="115">
        <f>SUM(H785:H787)</f>
        <v>3450000</v>
      </c>
      <c r="I788" s="115">
        <f>SUM(I785:I787)</f>
        <v>3450000</v>
      </c>
      <c r="J788" s="115">
        <f>SUM(J785:J787)</f>
        <v>3450000</v>
      </c>
      <c r="K788" s="115">
        <f>SUM(K785:K787)</f>
        <v>3</v>
      </c>
      <c r="L788" s="114">
        <f>+N788/H788</f>
        <v>100</v>
      </c>
      <c r="M788" s="108">
        <f>+J788/H788*100</f>
        <v>100</v>
      </c>
      <c r="N788" s="126">
        <f>SUM(N785:N787)</f>
        <v>345000000</v>
      </c>
      <c r="O788" s="82" t="s">
        <v>1656</v>
      </c>
    </row>
    <row r="789" spans="1:16" s="124" customFormat="1" ht="17" thickTop="1" thickBot="1">
      <c r="A789" s="102" t="s">
        <v>364</v>
      </c>
      <c r="B789" s="102" t="s">
        <v>1965</v>
      </c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O789" s="82" t="s">
        <v>1656</v>
      </c>
    </row>
    <row r="790" spans="1:16" s="124" customFormat="1" ht="17" thickTop="1" thickBot="1">
      <c r="A790" s="124">
        <v>103</v>
      </c>
      <c r="B790" s="104">
        <v>6993460</v>
      </c>
      <c r="C790" s="104" t="s">
        <v>1966</v>
      </c>
      <c r="D790" s="104" t="s">
        <v>1967</v>
      </c>
      <c r="E790" s="104" t="s">
        <v>1968</v>
      </c>
      <c r="F790" s="104"/>
      <c r="G790" s="104">
        <v>1</v>
      </c>
      <c r="H790" s="111">
        <v>4500000</v>
      </c>
      <c r="I790" s="111">
        <v>4500000</v>
      </c>
      <c r="J790" s="111">
        <v>4500000</v>
      </c>
      <c r="K790" s="104">
        <v>1</v>
      </c>
      <c r="L790" s="104">
        <v>100</v>
      </c>
      <c r="M790" s="104">
        <f>+J790/H790*100</f>
        <v>100</v>
      </c>
      <c r="N790" s="124">
        <f>+L790*H790</f>
        <v>450000000</v>
      </c>
      <c r="O790" s="82" t="s">
        <v>1656</v>
      </c>
    </row>
    <row r="791" spans="1:16" s="124" customFormat="1" ht="17" thickTop="1" thickBot="1">
      <c r="A791" s="104"/>
      <c r="B791" s="104"/>
      <c r="C791" s="104"/>
      <c r="D791" s="104"/>
      <c r="E791" s="104"/>
      <c r="F791" s="114" t="s">
        <v>373</v>
      </c>
      <c r="G791" s="115">
        <f>SUM(G790)</f>
        <v>1</v>
      </c>
      <c r="H791" s="115">
        <f>SUM(H790)</f>
        <v>4500000</v>
      </c>
      <c r="I791" s="115">
        <f>SUM(I790)</f>
        <v>4500000</v>
      </c>
      <c r="J791" s="115">
        <f>SUM(J790)</f>
        <v>4500000</v>
      </c>
      <c r="K791" s="115">
        <f>SUM(K790)</f>
        <v>1</v>
      </c>
      <c r="L791" s="114">
        <f>+N791/H791</f>
        <v>100</v>
      </c>
      <c r="M791" s="114">
        <f>+J791/H791*100</f>
        <v>100</v>
      </c>
      <c r="N791" s="126">
        <f>SUM(N790)</f>
        <v>450000000</v>
      </c>
      <c r="O791" s="82" t="s">
        <v>1656</v>
      </c>
    </row>
    <row r="792" spans="1:16" s="124" customFormat="1" ht="17" thickTop="1" thickBot="1">
      <c r="A792" s="104"/>
      <c r="B792" s="104"/>
      <c r="C792" s="104"/>
      <c r="D792" s="104"/>
      <c r="E792" s="114" t="s">
        <v>1969</v>
      </c>
      <c r="F792" s="104"/>
      <c r="G792" s="115">
        <f>+G667+G672+G712+G717+G721+G753+G762+G765+G769+G779+G783+G788+G791</f>
        <v>1363</v>
      </c>
      <c r="H792" s="115">
        <f>+H667+H672+H712+H717+H721+H753+H762+H765+H769+H779+H783+H788+H791+H772</f>
        <v>1052352000</v>
      </c>
      <c r="I792" s="115">
        <f>+I667+I672+I712+I717+I721+I753+I762+I765+I769+I779+I783+I788+I791+I772</f>
        <v>955600621</v>
      </c>
      <c r="J792" s="115">
        <f>+J667+J672+J712+J717+J721+J753+J762+J765+J769+J779+J783+J788+J791+J772</f>
        <v>955600621</v>
      </c>
      <c r="K792" s="115">
        <f>+K667+K672+K712+K717+K721+K753+K762+K765+K769+K779+K783+K788+K791+K772</f>
        <v>1239</v>
      </c>
      <c r="L792" s="114">
        <f>+N792/H792</f>
        <v>91.669137322872956</v>
      </c>
      <c r="M792" s="108">
        <f>+J792/H792*100</f>
        <v>90.806177115641916</v>
      </c>
      <c r="N792" s="157">
        <f>+N667+N672+N712+N717+N721+N753+N762+N765+N769+N779+N783+N788+N791+N772</f>
        <v>96468200000</v>
      </c>
      <c r="O792" s="82" t="s">
        <v>1656</v>
      </c>
    </row>
    <row r="793" spans="1:16" s="163" customFormat="1" ht="17" thickTop="1" thickBot="1">
      <c r="A793" s="102" t="s">
        <v>1346</v>
      </c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83"/>
      <c r="O793" s="82" t="s">
        <v>1970</v>
      </c>
      <c r="P793" s="83"/>
    </row>
    <row r="794" spans="1:16" s="163" customFormat="1" ht="17" thickTop="1" thickBot="1">
      <c r="A794" s="104">
        <v>1</v>
      </c>
      <c r="B794" s="104"/>
      <c r="C794" s="104" t="s">
        <v>1971</v>
      </c>
      <c r="D794" s="110" t="s">
        <v>1972</v>
      </c>
      <c r="E794" s="104" t="s">
        <v>1973</v>
      </c>
      <c r="F794" s="104"/>
      <c r="G794" s="104">
        <v>1</v>
      </c>
      <c r="H794" s="111">
        <v>5550000</v>
      </c>
      <c r="I794" s="111">
        <v>5412985</v>
      </c>
      <c r="J794" s="111">
        <v>5412985</v>
      </c>
      <c r="K794" s="104">
        <v>1</v>
      </c>
      <c r="L794" s="104">
        <v>100</v>
      </c>
      <c r="M794" s="106">
        <f>+J794/H794*100</f>
        <v>97.531261261261264</v>
      </c>
      <c r="N794" s="83">
        <f>+L794*H794</f>
        <v>555000000</v>
      </c>
      <c r="O794" s="82" t="s">
        <v>1970</v>
      </c>
      <c r="P794" s="83"/>
    </row>
    <row r="795" spans="1:16" s="163" customFormat="1" ht="17" thickTop="1" thickBot="1">
      <c r="A795" s="104">
        <v>2</v>
      </c>
      <c r="B795" s="104"/>
      <c r="C795" s="104" t="s">
        <v>1974</v>
      </c>
      <c r="D795" s="104" t="s">
        <v>1975</v>
      </c>
      <c r="E795" s="104" t="s">
        <v>1976</v>
      </c>
      <c r="F795" s="104"/>
      <c r="G795" s="104">
        <v>1</v>
      </c>
      <c r="H795" s="111">
        <v>3500000</v>
      </c>
      <c r="I795" s="111">
        <v>3500000</v>
      </c>
      <c r="J795" s="111">
        <v>3500000</v>
      </c>
      <c r="K795" s="111">
        <v>1</v>
      </c>
      <c r="L795" s="104">
        <v>100</v>
      </c>
      <c r="M795" s="106">
        <f>+J795/H795*100</f>
        <v>100</v>
      </c>
      <c r="N795" s="83">
        <f>+L795*H795</f>
        <v>350000000</v>
      </c>
      <c r="O795" s="82" t="s">
        <v>1970</v>
      </c>
      <c r="P795" s="83"/>
    </row>
    <row r="796" spans="1:16" s="163" customFormat="1" ht="17" thickTop="1" thickBot="1">
      <c r="A796" s="102"/>
      <c r="B796" s="102"/>
      <c r="C796" s="102"/>
      <c r="D796" s="102"/>
      <c r="E796" s="114" t="s">
        <v>1670</v>
      </c>
      <c r="F796" s="102"/>
      <c r="G796" s="102">
        <f>SUM(G794:G795)</f>
        <v>2</v>
      </c>
      <c r="H796" s="115">
        <f>SUM(H794:H795)</f>
        <v>9050000</v>
      </c>
      <c r="I796" s="115">
        <f>SUM(I794:I795)</f>
        <v>8912985</v>
      </c>
      <c r="J796" s="115">
        <f>SUM(J794:J795)</f>
        <v>8912985</v>
      </c>
      <c r="K796" s="102">
        <f>SUM(K794:K795)</f>
        <v>2</v>
      </c>
      <c r="L796" s="102">
        <f>+N796/H796</f>
        <v>100</v>
      </c>
      <c r="M796" s="108">
        <f>+J796/H796*100</f>
        <v>98.48602209944751</v>
      </c>
      <c r="N796" s="109">
        <f>SUM(N794:N795)</f>
        <v>905000000</v>
      </c>
      <c r="O796" s="82" t="s">
        <v>1970</v>
      </c>
      <c r="P796" s="83"/>
    </row>
    <row r="797" spans="1:16" s="163" customFormat="1" ht="17" thickTop="1" thickBot="1">
      <c r="A797" s="102" t="s">
        <v>799</v>
      </c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83"/>
      <c r="O797" s="82" t="s">
        <v>1970</v>
      </c>
      <c r="P797" s="83"/>
    </row>
    <row r="798" spans="1:16" s="163" customFormat="1" ht="17" thickTop="1" thickBot="1">
      <c r="A798" s="104">
        <v>3</v>
      </c>
      <c r="B798" s="102"/>
      <c r="C798" s="103" t="s">
        <v>1977</v>
      </c>
      <c r="D798" s="105">
        <v>68166212225</v>
      </c>
      <c r="E798" s="104" t="s">
        <v>1978</v>
      </c>
      <c r="F798" s="103"/>
      <c r="G798" s="103">
        <v>1</v>
      </c>
      <c r="H798" s="111">
        <v>58746000</v>
      </c>
      <c r="I798" s="111">
        <v>58745798</v>
      </c>
      <c r="J798" s="102"/>
      <c r="K798" s="103">
        <v>1</v>
      </c>
      <c r="L798" s="103">
        <v>99.4</v>
      </c>
      <c r="M798" s="106">
        <f>+J798/H798*100</f>
        <v>0</v>
      </c>
      <c r="N798" s="83">
        <f>+L798*H798</f>
        <v>5839352400</v>
      </c>
      <c r="O798" s="82" t="s">
        <v>1970</v>
      </c>
      <c r="P798" s="83"/>
    </row>
    <row r="799" spans="1:16" s="163" customFormat="1" ht="17" thickTop="1" thickBot="1">
      <c r="A799" s="102"/>
      <c r="B799" s="102"/>
      <c r="C799" s="102"/>
      <c r="D799" s="102"/>
      <c r="E799" s="114" t="s">
        <v>1979</v>
      </c>
      <c r="F799" s="102"/>
      <c r="G799" s="164">
        <f>SUM(G798)</f>
        <v>1</v>
      </c>
      <c r="H799" s="156">
        <f>SUM(H798)</f>
        <v>58746000</v>
      </c>
      <c r="I799" s="156">
        <f>SUM(I798)</f>
        <v>58745798</v>
      </c>
      <c r="J799" s="156">
        <f>SUM(J798)</f>
        <v>0</v>
      </c>
      <c r="K799" s="156">
        <f>SUM(K798)</f>
        <v>1</v>
      </c>
      <c r="L799" s="164">
        <f>+N799/H799</f>
        <v>99.4</v>
      </c>
      <c r="M799" s="127">
        <f>+J799/H799*100</f>
        <v>0</v>
      </c>
      <c r="N799" s="109">
        <f>SUM(N798)</f>
        <v>5839352400</v>
      </c>
      <c r="O799" s="82" t="s">
        <v>1970</v>
      </c>
      <c r="P799" s="83"/>
    </row>
    <row r="800" spans="1:16" s="163" customFormat="1" ht="17" thickTop="1" thickBot="1">
      <c r="A800" s="102" t="s">
        <v>804</v>
      </c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9"/>
      <c r="O800" s="82" t="s">
        <v>1970</v>
      </c>
      <c r="P800" s="83"/>
    </row>
    <row r="801" spans="1:16" s="163" customFormat="1" ht="17" thickTop="1" thickBot="1">
      <c r="A801" s="104">
        <v>4</v>
      </c>
      <c r="B801" s="104"/>
      <c r="C801" s="104" t="s">
        <v>1980</v>
      </c>
      <c r="D801" s="110" t="s">
        <v>1981</v>
      </c>
      <c r="E801" s="104" t="s">
        <v>1982</v>
      </c>
      <c r="F801" s="104"/>
      <c r="G801" s="104">
        <v>1</v>
      </c>
      <c r="H801" s="111">
        <v>1000000</v>
      </c>
      <c r="I801" s="111">
        <v>1000000</v>
      </c>
      <c r="J801" s="111">
        <v>1000000</v>
      </c>
      <c r="K801" s="104">
        <v>1</v>
      </c>
      <c r="L801" s="104">
        <v>100</v>
      </c>
      <c r="M801" s="106">
        <f>+J801/H801*100</f>
        <v>100</v>
      </c>
      <c r="N801" s="83">
        <f>+L801*H801</f>
        <v>100000000</v>
      </c>
      <c r="O801" s="82" t="s">
        <v>1970</v>
      </c>
      <c r="P801" s="83"/>
    </row>
    <row r="802" spans="1:16" s="163" customFormat="1" ht="17" thickTop="1" thickBot="1">
      <c r="A802" s="104">
        <v>5</v>
      </c>
      <c r="B802" s="104"/>
      <c r="C802" s="104" t="s">
        <v>1983</v>
      </c>
      <c r="D802" s="110" t="s">
        <v>1984</v>
      </c>
      <c r="E802" s="104" t="s">
        <v>1985</v>
      </c>
      <c r="F802" s="104"/>
      <c r="G802" s="104">
        <v>1</v>
      </c>
      <c r="H802" s="111">
        <v>1000000</v>
      </c>
      <c r="I802" s="111">
        <v>1000000</v>
      </c>
      <c r="J802" s="111">
        <v>1000000</v>
      </c>
      <c r="K802" s="104">
        <v>1</v>
      </c>
      <c r="L802" s="104">
        <v>100</v>
      </c>
      <c r="M802" s="106">
        <f t="shared" ref="M802:M829" si="49">+J802/H802*100</f>
        <v>100</v>
      </c>
      <c r="N802" s="83">
        <f t="shared" ref="N802:N828" si="50">+L802*H802</f>
        <v>100000000</v>
      </c>
      <c r="O802" s="82" t="s">
        <v>1970</v>
      </c>
      <c r="P802" s="83"/>
    </row>
    <row r="803" spans="1:16" s="163" customFormat="1" ht="17" thickTop="1" thickBot="1">
      <c r="A803" s="104">
        <v>6</v>
      </c>
      <c r="B803" s="104"/>
      <c r="C803" s="104" t="s">
        <v>1986</v>
      </c>
      <c r="D803" s="110" t="s">
        <v>1987</v>
      </c>
      <c r="E803" s="104" t="s">
        <v>1988</v>
      </c>
      <c r="F803" s="104"/>
      <c r="G803" s="104">
        <v>2</v>
      </c>
      <c r="H803" s="111">
        <v>16000000</v>
      </c>
      <c r="I803" s="111">
        <v>15500800</v>
      </c>
      <c r="J803" s="111">
        <v>15500800</v>
      </c>
      <c r="K803" s="104">
        <v>1</v>
      </c>
      <c r="L803" s="104">
        <v>100</v>
      </c>
      <c r="M803" s="106">
        <f t="shared" si="49"/>
        <v>96.88</v>
      </c>
      <c r="N803" s="83">
        <f t="shared" si="50"/>
        <v>1600000000</v>
      </c>
      <c r="O803" s="82" t="s">
        <v>1970</v>
      </c>
      <c r="P803" s="83"/>
    </row>
    <row r="804" spans="1:16" s="163" customFormat="1" ht="17" thickTop="1" thickBot="1">
      <c r="A804" s="104">
        <v>7</v>
      </c>
      <c r="B804" s="104"/>
      <c r="C804" s="104" t="s">
        <v>1989</v>
      </c>
      <c r="D804" s="110" t="s">
        <v>1990</v>
      </c>
      <c r="E804" s="104" t="s">
        <v>1991</v>
      </c>
      <c r="F804" s="104"/>
      <c r="G804" s="104">
        <v>2</v>
      </c>
      <c r="H804" s="111">
        <v>16000000</v>
      </c>
      <c r="I804" s="111">
        <v>15737019</v>
      </c>
      <c r="J804" s="111">
        <v>15737019</v>
      </c>
      <c r="K804" s="104">
        <v>1</v>
      </c>
      <c r="L804" s="104">
        <v>100</v>
      </c>
      <c r="M804" s="106">
        <f t="shared" si="49"/>
        <v>98.356368750000001</v>
      </c>
      <c r="N804" s="83">
        <f t="shared" si="50"/>
        <v>1600000000</v>
      </c>
      <c r="O804" s="82" t="s">
        <v>1970</v>
      </c>
      <c r="P804" s="83"/>
    </row>
    <row r="805" spans="1:16" s="163" customFormat="1" ht="17" thickTop="1" thickBot="1">
      <c r="A805" s="104">
        <v>8</v>
      </c>
      <c r="B805" s="104"/>
      <c r="C805" s="104" t="s">
        <v>1992</v>
      </c>
      <c r="D805" s="110" t="s">
        <v>1993</v>
      </c>
      <c r="E805" s="104" t="s">
        <v>1994</v>
      </c>
      <c r="F805" s="104"/>
      <c r="G805" s="104">
        <v>1</v>
      </c>
      <c r="H805" s="111">
        <v>3500000</v>
      </c>
      <c r="I805" s="111">
        <v>3500000</v>
      </c>
      <c r="J805" s="111">
        <v>3500000</v>
      </c>
      <c r="K805" s="104">
        <v>1</v>
      </c>
      <c r="L805" s="104">
        <v>100</v>
      </c>
      <c r="M805" s="106">
        <f t="shared" si="49"/>
        <v>100</v>
      </c>
      <c r="N805" s="83">
        <f t="shared" si="50"/>
        <v>350000000</v>
      </c>
      <c r="O805" s="82" t="s">
        <v>1970</v>
      </c>
      <c r="P805" s="83"/>
    </row>
    <row r="806" spans="1:16" s="163" customFormat="1" ht="17" thickTop="1" thickBot="1">
      <c r="A806" s="104">
        <v>9</v>
      </c>
      <c r="B806" s="104"/>
      <c r="C806" s="104" t="s">
        <v>1995</v>
      </c>
      <c r="D806" s="110" t="s">
        <v>1996</v>
      </c>
      <c r="E806" s="104" t="s">
        <v>1997</v>
      </c>
      <c r="F806" s="104"/>
      <c r="G806" s="104">
        <v>4</v>
      </c>
      <c r="H806" s="111">
        <v>250000</v>
      </c>
      <c r="I806" s="111">
        <v>250000</v>
      </c>
      <c r="J806" s="111">
        <v>250000</v>
      </c>
      <c r="K806" s="104">
        <v>4</v>
      </c>
      <c r="L806" s="104">
        <v>100</v>
      </c>
      <c r="M806" s="106">
        <f t="shared" si="49"/>
        <v>100</v>
      </c>
      <c r="N806" s="83">
        <f t="shared" si="50"/>
        <v>25000000</v>
      </c>
      <c r="O806" s="82" t="s">
        <v>1970</v>
      </c>
      <c r="P806" s="83"/>
    </row>
    <row r="807" spans="1:16" s="163" customFormat="1" ht="17" thickTop="1" thickBot="1">
      <c r="A807" s="104">
        <v>10</v>
      </c>
      <c r="B807" s="104"/>
      <c r="C807" s="104" t="s">
        <v>1998</v>
      </c>
      <c r="D807" s="110" t="s">
        <v>1999</v>
      </c>
      <c r="E807" s="104" t="s">
        <v>2000</v>
      </c>
      <c r="F807" s="104"/>
      <c r="G807" s="104">
        <v>4</v>
      </c>
      <c r="H807" s="111">
        <v>250000</v>
      </c>
      <c r="I807" s="111">
        <v>250000</v>
      </c>
      <c r="J807" s="111">
        <v>250000</v>
      </c>
      <c r="K807" s="104">
        <v>4</v>
      </c>
      <c r="L807" s="104">
        <v>100</v>
      </c>
      <c r="M807" s="106">
        <f t="shared" si="49"/>
        <v>100</v>
      </c>
      <c r="N807" s="83">
        <f t="shared" si="50"/>
        <v>25000000</v>
      </c>
      <c r="O807" s="82" t="s">
        <v>1970</v>
      </c>
      <c r="P807" s="83"/>
    </row>
    <row r="808" spans="1:16" s="163" customFormat="1" ht="17" thickTop="1" thickBot="1">
      <c r="A808" s="104">
        <v>11</v>
      </c>
      <c r="B808" s="104"/>
      <c r="C808" s="104" t="s">
        <v>2001</v>
      </c>
      <c r="D808" s="110" t="s">
        <v>2002</v>
      </c>
      <c r="E808" s="104" t="s">
        <v>2003</v>
      </c>
      <c r="F808" s="104"/>
      <c r="G808" s="104">
        <v>30</v>
      </c>
      <c r="H808" s="111">
        <v>900000</v>
      </c>
      <c r="I808" s="111">
        <v>899992</v>
      </c>
      <c r="J808" s="111">
        <v>899992</v>
      </c>
      <c r="K808" s="104">
        <v>30</v>
      </c>
      <c r="L808" s="104">
        <v>100</v>
      </c>
      <c r="M808" s="106">
        <f t="shared" si="49"/>
        <v>99.999111111111119</v>
      </c>
      <c r="N808" s="83">
        <f t="shared" si="50"/>
        <v>90000000</v>
      </c>
      <c r="O808" s="82" t="s">
        <v>1970</v>
      </c>
      <c r="P808" s="83"/>
    </row>
    <row r="809" spans="1:16" s="163" customFormat="1" ht="17" thickTop="1" thickBot="1">
      <c r="A809" s="104">
        <v>12</v>
      </c>
      <c r="B809" s="104"/>
      <c r="C809" s="104" t="s">
        <v>2004</v>
      </c>
      <c r="D809" s="110" t="s">
        <v>2005</v>
      </c>
      <c r="E809" s="104" t="s">
        <v>2006</v>
      </c>
      <c r="F809" s="104"/>
      <c r="G809" s="104">
        <v>60</v>
      </c>
      <c r="H809" s="111">
        <v>1800000</v>
      </c>
      <c r="I809" s="111">
        <v>1799983</v>
      </c>
      <c r="J809" s="111">
        <v>1799983</v>
      </c>
      <c r="K809" s="104">
        <v>60</v>
      </c>
      <c r="L809" s="104">
        <v>100</v>
      </c>
      <c r="M809" s="106">
        <f t="shared" si="49"/>
        <v>99.999055555555557</v>
      </c>
      <c r="N809" s="83">
        <f t="shared" si="50"/>
        <v>180000000</v>
      </c>
      <c r="O809" s="82" t="s">
        <v>1970</v>
      </c>
      <c r="P809" s="83"/>
    </row>
    <row r="810" spans="1:16" s="163" customFormat="1" ht="17" thickTop="1" thickBot="1">
      <c r="A810" s="104">
        <v>13</v>
      </c>
      <c r="B810" s="104"/>
      <c r="C810" s="104" t="s">
        <v>2007</v>
      </c>
      <c r="D810" s="110" t="s">
        <v>2008</v>
      </c>
      <c r="E810" s="104" t="s">
        <v>2009</v>
      </c>
      <c r="F810" s="104"/>
      <c r="G810" s="104">
        <v>60</v>
      </c>
      <c r="H810" s="111">
        <v>1800000</v>
      </c>
      <c r="I810" s="111">
        <v>1799983</v>
      </c>
      <c r="J810" s="111">
        <v>1799983</v>
      </c>
      <c r="K810" s="104">
        <v>60</v>
      </c>
      <c r="L810" s="104">
        <v>100</v>
      </c>
      <c r="M810" s="106">
        <f t="shared" si="49"/>
        <v>99.999055555555557</v>
      </c>
      <c r="N810" s="83">
        <f t="shared" si="50"/>
        <v>180000000</v>
      </c>
      <c r="O810" s="82" t="s">
        <v>1970</v>
      </c>
      <c r="P810" s="83"/>
    </row>
    <row r="811" spans="1:16" s="163" customFormat="1" ht="17" thickTop="1" thickBot="1">
      <c r="A811" s="104">
        <v>14</v>
      </c>
      <c r="B811" s="104"/>
      <c r="C811" s="104" t="s">
        <v>2010</v>
      </c>
      <c r="D811" s="110" t="s">
        <v>2011</v>
      </c>
      <c r="E811" s="104" t="s">
        <v>2012</v>
      </c>
      <c r="F811" s="104"/>
      <c r="G811" s="104">
        <v>30</v>
      </c>
      <c r="H811" s="111">
        <v>900000</v>
      </c>
      <c r="I811" s="111">
        <v>899992</v>
      </c>
      <c r="J811" s="111">
        <v>899992</v>
      </c>
      <c r="K811" s="104">
        <v>30</v>
      </c>
      <c r="L811" s="104">
        <v>100</v>
      </c>
      <c r="M811" s="106">
        <f t="shared" si="49"/>
        <v>99.999111111111119</v>
      </c>
      <c r="N811" s="83">
        <f t="shared" si="50"/>
        <v>90000000</v>
      </c>
      <c r="O811" s="82" t="s">
        <v>1970</v>
      </c>
      <c r="P811" s="83"/>
    </row>
    <row r="812" spans="1:16" s="163" customFormat="1" ht="17" thickTop="1" thickBot="1">
      <c r="A812" s="104">
        <v>15</v>
      </c>
      <c r="B812" s="104"/>
      <c r="C812" s="104" t="s">
        <v>2013</v>
      </c>
      <c r="D812" s="110" t="s">
        <v>2014</v>
      </c>
      <c r="E812" s="104" t="s">
        <v>2015</v>
      </c>
      <c r="F812" s="104"/>
      <c r="G812" s="104">
        <v>2</v>
      </c>
      <c r="H812" s="111">
        <v>16000000</v>
      </c>
      <c r="I812" s="111">
        <v>15990898</v>
      </c>
      <c r="J812" s="111">
        <v>15990989</v>
      </c>
      <c r="K812" s="104">
        <v>2</v>
      </c>
      <c r="L812" s="104">
        <v>100</v>
      </c>
      <c r="M812" s="106">
        <f t="shared" si="49"/>
        <v>99.943681250000012</v>
      </c>
      <c r="N812" s="83">
        <f t="shared" si="50"/>
        <v>1600000000</v>
      </c>
      <c r="O812" s="82" t="s">
        <v>1970</v>
      </c>
      <c r="P812" s="83"/>
    </row>
    <row r="813" spans="1:16" s="163" customFormat="1" ht="17" thickTop="1" thickBot="1">
      <c r="A813" s="104">
        <v>16</v>
      </c>
      <c r="B813" s="104"/>
      <c r="C813" s="104" t="s">
        <v>2016</v>
      </c>
      <c r="D813" s="110" t="s">
        <v>2017</v>
      </c>
      <c r="E813" s="104" t="s">
        <v>2018</v>
      </c>
      <c r="F813" s="104"/>
      <c r="G813" s="104">
        <v>4</v>
      </c>
      <c r="H813" s="111">
        <v>250000</v>
      </c>
      <c r="I813" s="111">
        <v>250000</v>
      </c>
      <c r="J813" s="111">
        <v>250000</v>
      </c>
      <c r="K813" s="104">
        <v>4</v>
      </c>
      <c r="L813" s="104">
        <v>100</v>
      </c>
      <c r="M813" s="106">
        <f t="shared" si="49"/>
        <v>100</v>
      </c>
      <c r="N813" s="83">
        <f t="shared" si="50"/>
        <v>25000000</v>
      </c>
      <c r="O813" s="82" t="s">
        <v>1970</v>
      </c>
      <c r="P813" s="83"/>
    </row>
    <row r="814" spans="1:16" s="163" customFormat="1" ht="17" thickTop="1" thickBot="1">
      <c r="A814" s="104">
        <v>17</v>
      </c>
      <c r="B814" s="104"/>
      <c r="C814" s="104" t="s">
        <v>2019</v>
      </c>
      <c r="D814" s="110" t="s">
        <v>2020</v>
      </c>
      <c r="E814" s="104" t="s">
        <v>2021</v>
      </c>
      <c r="F814" s="104"/>
      <c r="G814" s="104">
        <v>60</v>
      </c>
      <c r="H814" s="111">
        <v>1800000</v>
      </c>
      <c r="I814" s="111">
        <v>1799983</v>
      </c>
      <c r="J814" s="111">
        <v>1799983</v>
      </c>
      <c r="K814" s="104">
        <v>60</v>
      </c>
      <c r="L814" s="104">
        <v>100</v>
      </c>
      <c r="M814" s="106">
        <f t="shared" si="49"/>
        <v>99.999055555555557</v>
      </c>
      <c r="N814" s="83">
        <f t="shared" si="50"/>
        <v>180000000</v>
      </c>
      <c r="O814" s="82" t="s">
        <v>1970</v>
      </c>
      <c r="P814" s="83"/>
    </row>
    <row r="815" spans="1:16" s="163" customFormat="1" ht="17" thickTop="1" thickBot="1">
      <c r="A815" s="104">
        <v>18</v>
      </c>
      <c r="B815" s="104"/>
      <c r="C815" s="104" t="s">
        <v>2022</v>
      </c>
      <c r="D815" s="110" t="s">
        <v>2023</v>
      </c>
      <c r="E815" s="104" t="s">
        <v>2024</v>
      </c>
      <c r="F815" s="104"/>
      <c r="G815" s="104">
        <v>2</v>
      </c>
      <c r="H815" s="111">
        <v>16000000</v>
      </c>
      <c r="I815" s="111">
        <v>16000000</v>
      </c>
      <c r="J815" s="111">
        <v>16000000</v>
      </c>
      <c r="K815" s="104">
        <v>2</v>
      </c>
      <c r="L815" s="104">
        <v>100</v>
      </c>
      <c r="M815" s="106">
        <f t="shared" si="49"/>
        <v>100</v>
      </c>
      <c r="N815" s="83">
        <f t="shared" si="50"/>
        <v>1600000000</v>
      </c>
      <c r="O815" s="82" t="s">
        <v>1970</v>
      </c>
      <c r="P815" s="83"/>
    </row>
    <row r="816" spans="1:16" s="163" customFormat="1" ht="17" thickTop="1" thickBot="1">
      <c r="A816" s="104">
        <v>19</v>
      </c>
      <c r="B816" s="104"/>
      <c r="C816" s="104" t="s">
        <v>2025</v>
      </c>
      <c r="D816" s="110" t="s">
        <v>2026</v>
      </c>
      <c r="E816" s="104" t="s">
        <v>2027</v>
      </c>
      <c r="F816" s="104"/>
      <c r="G816" s="104">
        <v>2</v>
      </c>
      <c r="H816" s="111">
        <v>16000000</v>
      </c>
      <c r="I816" s="111">
        <v>15650000</v>
      </c>
      <c r="J816" s="111">
        <v>15650000</v>
      </c>
      <c r="K816" s="104">
        <v>2</v>
      </c>
      <c r="L816" s="104">
        <v>100</v>
      </c>
      <c r="M816" s="106">
        <f t="shared" si="49"/>
        <v>97.8125</v>
      </c>
      <c r="N816" s="83">
        <f t="shared" si="50"/>
        <v>1600000000</v>
      </c>
      <c r="O816" s="82" t="s">
        <v>1970</v>
      </c>
      <c r="P816" s="83"/>
    </row>
    <row r="817" spans="1:16" s="163" customFormat="1" ht="17" thickTop="1" thickBot="1">
      <c r="A817" s="104">
        <v>20</v>
      </c>
      <c r="B817" s="104"/>
      <c r="C817" s="104" t="s">
        <v>2028</v>
      </c>
      <c r="D817" s="110" t="s">
        <v>2029</v>
      </c>
      <c r="E817" s="104" t="s">
        <v>2030</v>
      </c>
      <c r="F817" s="104"/>
      <c r="G817" s="104">
        <v>1</v>
      </c>
      <c r="H817" s="111">
        <v>3500000</v>
      </c>
      <c r="I817" s="111">
        <v>3500000</v>
      </c>
      <c r="J817" s="111">
        <v>3500000</v>
      </c>
      <c r="K817" s="104">
        <v>1</v>
      </c>
      <c r="L817" s="104">
        <v>100</v>
      </c>
      <c r="M817" s="106">
        <f t="shared" si="49"/>
        <v>100</v>
      </c>
      <c r="N817" s="83">
        <f t="shared" si="50"/>
        <v>350000000</v>
      </c>
      <c r="O817" s="82" t="s">
        <v>1970</v>
      </c>
      <c r="P817" s="83"/>
    </row>
    <row r="818" spans="1:16" s="163" customFormat="1" ht="17" thickTop="1" thickBot="1">
      <c r="A818" s="104">
        <v>21</v>
      </c>
      <c r="B818" s="104"/>
      <c r="C818" s="104" t="s">
        <v>2031</v>
      </c>
      <c r="D818" s="110" t="s">
        <v>2032</v>
      </c>
      <c r="E818" s="104" t="s">
        <v>2033</v>
      </c>
      <c r="F818" s="104"/>
      <c r="G818" s="104">
        <v>1</v>
      </c>
      <c r="H818" s="111">
        <v>3500000</v>
      </c>
      <c r="I818" s="111">
        <v>3500000</v>
      </c>
      <c r="J818" s="111">
        <v>3500000</v>
      </c>
      <c r="K818" s="104">
        <v>1</v>
      </c>
      <c r="L818" s="104">
        <v>100</v>
      </c>
      <c r="M818" s="106">
        <f t="shared" si="49"/>
        <v>100</v>
      </c>
      <c r="N818" s="83">
        <f t="shared" si="50"/>
        <v>350000000</v>
      </c>
      <c r="O818" s="82" t="s">
        <v>1970</v>
      </c>
      <c r="P818" s="83"/>
    </row>
    <row r="819" spans="1:16" s="163" customFormat="1" ht="17" thickTop="1" thickBot="1">
      <c r="A819" s="104">
        <v>22</v>
      </c>
      <c r="B819" s="104"/>
      <c r="C819" s="104" t="s">
        <v>2034</v>
      </c>
      <c r="D819" s="110" t="s">
        <v>2035</v>
      </c>
      <c r="E819" s="104" t="s">
        <v>2036</v>
      </c>
      <c r="F819" s="104"/>
      <c r="G819" s="104">
        <v>4</v>
      </c>
      <c r="H819" s="111">
        <v>250000</v>
      </c>
      <c r="I819" s="111">
        <v>250000</v>
      </c>
      <c r="J819" s="111">
        <v>250000</v>
      </c>
      <c r="K819" s="104">
        <v>4</v>
      </c>
      <c r="L819" s="104">
        <v>100</v>
      </c>
      <c r="M819" s="106">
        <f t="shared" si="49"/>
        <v>100</v>
      </c>
      <c r="N819" s="83">
        <f t="shared" si="50"/>
        <v>25000000</v>
      </c>
      <c r="O819" s="82" t="s">
        <v>1970</v>
      </c>
      <c r="P819" s="83"/>
    </row>
    <row r="820" spans="1:16" s="163" customFormat="1" ht="17" thickTop="1" thickBot="1">
      <c r="A820" s="104">
        <v>23</v>
      </c>
      <c r="B820" s="104"/>
      <c r="C820" s="104" t="s">
        <v>2037</v>
      </c>
      <c r="D820" s="110" t="s">
        <v>2038</v>
      </c>
      <c r="E820" s="104" t="s">
        <v>2039</v>
      </c>
      <c r="F820" s="104"/>
      <c r="G820" s="104">
        <v>4</v>
      </c>
      <c r="H820" s="111">
        <v>250000</v>
      </c>
      <c r="I820" s="111">
        <v>250000</v>
      </c>
      <c r="J820" s="111">
        <v>250000</v>
      </c>
      <c r="K820" s="104">
        <v>4</v>
      </c>
      <c r="L820" s="104">
        <v>100</v>
      </c>
      <c r="M820" s="106">
        <f t="shared" si="49"/>
        <v>100</v>
      </c>
      <c r="N820" s="83">
        <f t="shared" si="50"/>
        <v>25000000</v>
      </c>
      <c r="O820" s="82" t="s">
        <v>1970</v>
      </c>
      <c r="P820" s="83"/>
    </row>
    <row r="821" spans="1:16" s="163" customFormat="1" ht="17" thickTop="1" thickBot="1">
      <c r="A821" s="104">
        <v>24</v>
      </c>
      <c r="B821" s="104"/>
      <c r="C821" s="104" t="s">
        <v>2040</v>
      </c>
      <c r="D821" s="110" t="s">
        <v>2041</v>
      </c>
      <c r="E821" s="104" t="s">
        <v>2042</v>
      </c>
      <c r="F821" s="104"/>
      <c r="G821" s="104">
        <v>30</v>
      </c>
      <c r="H821" s="111">
        <v>900000</v>
      </c>
      <c r="I821" s="111">
        <v>899992</v>
      </c>
      <c r="J821" s="111">
        <v>899992</v>
      </c>
      <c r="K821" s="104">
        <v>30</v>
      </c>
      <c r="L821" s="104">
        <v>100</v>
      </c>
      <c r="M821" s="106">
        <f t="shared" si="49"/>
        <v>99.999111111111119</v>
      </c>
      <c r="N821" s="83">
        <f t="shared" si="50"/>
        <v>90000000</v>
      </c>
      <c r="O821" s="82" t="s">
        <v>1970</v>
      </c>
      <c r="P821" s="83"/>
    </row>
    <row r="822" spans="1:16" s="163" customFormat="1" ht="17" thickTop="1" thickBot="1">
      <c r="A822" s="104">
        <v>25</v>
      </c>
      <c r="B822" s="104"/>
      <c r="C822" s="104" t="s">
        <v>2043</v>
      </c>
      <c r="D822" s="110" t="s">
        <v>2044</v>
      </c>
      <c r="E822" s="104" t="s">
        <v>2045</v>
      </c>
      <c r="F822" s="104"/>
      <c r="G822" s="104">
        <v>60</v>
      </c>
      <c r="H822" s="111">
        <v>1800000</v>
      </c>
      <c r="I822" s="111">
        <v>1799983</v>
      </c>
      <c r="J822" s="111">
        <v>1799983</v>
      </c>
      <c r="K822" s="104">
        <v>60</v>
      </c>
      <c r="L822" s="104">
        <v>100</v>
      </c>
      <c r="M822" s="106">
        <f t="shared" si="49"/>
        <v>99.999055555555557</v>
      </c>
      <c r="N822" s="83">
        <f t="shared" si="50"/>
        <v>180000000</v>
      </c>
      <c r="O822" s="82" t="s">
        <v>1970</v>
      </c>
      <c r="P822" s="83"/>
    </row>
    <row r="823" spans="1:16" s="163" customFormat="1" ht="17" thickTop="1" thickBot="1">
      <c r="A823" s="104">
        <v>26</v>
      </c>
      <c r="B823" s="104"/>
      <c r="C823" s="104" t="s">
        <v>2046</v>
      </c>
      <c r="D823" s="110" t="s">
        <v>2047</v>
      </c>
      <c r="E823" s="104" t="s">
        <v>2048</v>
      </c>
      <c r="F823" s="104"/>
      <c r="G823" s="104">
        <v>60</v>
      </c>
      <c r="H823" s="111">
        <v>1800000</v>
      </c>
      <c r="I823" s="111">
        <v>1799983</v>
      </c>
      <c r="J823" s="111">
        <v>1799983</v>
      </c>
      <c r="K823" s="104">
        <v>60</v>
      </c>
      <c r="L823" s="104">
        <v>100</v>
      </c>
      <c r="M823" s="106">
        <f t="shared" si="49"/>
        <v>99.999055555555557</v>
      </c>
      <c r="N823" s="83">
        <f t="shared" si="50"/>
        <v>180000000</v>
      </c>
      <c r="O823" s="82" t="s">
        <v>1970</v>
      </c>
      <c r="P823" s="83"/>
    </row>
    <row r="824" spans="1:16" s="163" customFormat="1" ht="17" thickTop="1" thickBot="1">
      <c r="A824" s="104">
        <v>27</v>
      </c>
      <c r="B824" s="104"/>
      <c r="C824" s="104" t="s">
        <v>2049</v>
      </c>
      <c r="D824" s="110" t="s">
        <v>2050</v>
      </c>
      <c r="E824" s="104" t="s">
        <v>2051</v>
      </c>
      <c r="F824" s="104"/>
      <c r="G824" s="104">
        <v>2</v>
      </c>
      <c r="H824" s="111">
        <v>16000000</v>
      </c>
      <c r="I824" s="111">
        <v>15750000</v>
      </c>
      <c r="J824" s="111">
        <v>15750000</v>
      </c>
      <c r="K824" s="104">
        <v>2</v>
      </c>
      <c r="L824" s="104">
        <v>96.1</v>
      </c>
      <c r="M824" s="106">
        <f t="shared" si="49"/>
        <v>98.4375</v>
      </c>
      <c r="N824" s="83">
        <f t="shared" si="50"/>
        <v>1537600000</v>
      </c>
      <c r="O824" s="82" t="s">
        <v>1970</v>
      </c>
      <c r="P824" s="83"/>
    </row>
    <row r="825" spans="1:16" s="163" customFormat="1" ht="17" thickTop="1" thickBot="1">
      <c r="A825" s="104">
        <v>28</v>
      </c>
      <c r="B825" s="104"/>
      <c r="C825" s="104" t="s">
        <v>2052</v>
      </c>
      <c r="D825" s="110" t="s">
        <v>2053</v>
      </c>
      <c r="E825" s="104" t="s">
        <v>2054</v>
      </c>
      <c r="F825" s="104"/>
      <c r="G825" s="104">
        <v>1</v>
      </c>
      <c r="H825" s="111">
        <v>3500000</v>
      </c>
      <c r="I825" s="111">
        <v>3500000</v>
      </c>
      <c r="J825" s="111">
        <v>3500000</v>
      </c>
      <c r="K825" s="104">
        <v>1</v>
      </c>
      <c r="L825" s="104">
        <v>100</v>
      </c>
      <c r="M825" s="106">
        <f t="shared" si="49"/>
        <v>100</v>
      </c>
      <c r="N825" s="83">
        <f t="shared" si="50"/>
        <v>350000000</v>
      </c>
      <c r="O825" s="82" t="s">
        <v>1970</v>
      </c>
      <c r="P825" s="83"/>
    </row>
    <row r="826" spans="1:16" s="163" customFormat="1" ht="17" thickTop="1" thickBot="1">
      <c r="A826" s="104">
        <v>29</v>
      </c>
      <c r="B826" s="104"/>
      <c r="C826" s="104" t="s">
        <v>2055</v>
      </c>
      <c r="D826" s="110" t="s">
        <v>2056</v>
      </c>
      <c r="E826" s="104" t="s">
        <v>2057</v>
      </c>
      <c r="F826" s="104"/>
      <c r="G826" s="104">
        <v>1</v>
      </c>
      <c r="H826" s="111">
        <v>3500000</v>
      </c>
      <c r="I826" s="111">
        <v>3500000</v>
      </c>
      <c r="J826" s="111">
        <v>3500000</v>
      </c>
      <c r="K826" s="104">
        <v>1</v>
      </c>
      <c r="L826" s="104">
        <v>100</v>
      </c>
      <c r="M826" s="106">
        <f t="shared" si="49"/>
        <v>100</v>
      </c>
      <c r="N826" s="83">
        <f t="shared" si="50"/>
        <v>350000000</v>
      </c>
      <c r="O826" s="82" t="s">
        <v>1970</v>
      </c>
      <c r="P826" s="83"/>
    </row>
    <row r="827" spans="1:16" s="163" customFormat="1" ht="17" thickTop="1" thickBot="1">
      <c r="A827" s="104">
        <v>30</v>
      </c>
      <c r="B827" s="104"/>
      <c r="C827" s="104" t="s">
        <v>2058</v>
      </c>
      <c r="D827" s="110" t="s">
        <v>2059</v>
      </c>
      <c r="E827" s="104" t="s">
        <v>2060</v>
      </c>
      <c r="F827" s="104"/>
      <c r="G827" s="104">
        <v>4</v>
      </c>
      <c r="H827" s="111">
        <v>250000</v>
      </c>
      <c r="I827" s="111">
        <v>250000</v>
      </c>
      <c r="J827" s="111">
        <v>250000</v>
      </c>
      <c r="K827" s="104">
        <v>4</v>
      </c>
      <c r="L827" s="104">
        <v>100</v>
      </c>
      <c r="M827" s="106">
        <f t="shared" si="49"/>
        <v>100</v>
      </c>
      <c r="N827" s="83">
        <f t="shared" si="50"/>
        <v>25000000</v>
      </c>
      <c r="O827" s="82" t="s">
        <v>1970</v>
      </c>
      <c r="P827" s="83"/>
    </row>
    <row r="828" spans="1:16" s="163" customFormat="1" ht="17" thickTop="1" thickBot="1">
      <c r="A828" s="104">
        <v>31</v>
      </c>
      <c r="B828" s="104"/>
      <c r="C828" s="104" t="s">
        <v>2061</v>
      </c>
      <c r="D828" s="110" t="s">
        <v>2002</v>
      </c>
      <c r="E828" s="104" t="s">
        <v>2062</v>
      </c>
      <c r="F828" s="104"/>
      <c r="G828" s="104">
        <v>60</v>
      </c>
      <c r="H828" s="111">
        <v>1800000</v>
      </c>
      <c r="I828" s="111">
        <v>1800000</v>
      </c>
      <c r="J828" s="111">
        <v>1800000</v>
      </c>
      <c r="K828" s="104">
        <v>60</v>
      </c>
      <c r="L828" s="104">
        <v>100</v>
      </c>
      <c r="M828" s="106">
        <f t="shared" si="49"/>
        <v>100</v>
      </c>
      <c r="N828" s="83">
        <f t="shared" si="50"/>
        <v>180000000</v>
      </c>
      <c r="O828" s="82" t="s">
        <v>1970</v>
      </c>
      <c r="P828" s="83"/>
    </row>
    <row r="829" spans="1:16" s="163" customFormat="1" ht="17" thickTop="1" thickBot="1">
      <c r="A829" s="104"/>
      <c r="B829" s="104"/>
      <c r="C829" s="104"/>
      <c r="D829" s="110"/>
      <c r="E829" s="114" t="s">
        <v>89</v>
      </c>
      <c r="F829" s="104"/>
      <c r="G829" s="125">
        <f>SUM(G801:G828)</f>
        <v>493</v>
      </c>
      <c r="H829" s="156">
        <f>SUM(H801:H828)</f>
        <v>130500000</v>
      </c>
      <c r="I829" s="156">
        <f>SUM(I801:I828)</f>
        <v>129128608</v>
      </c>
      <c r="J829" s="156">
        <f>SUM(J801:J828)</f>
        <v>129128699</v>
      </c>
      <c r="K829" s="125">
        <f>SUM(K801:K828)</f>
        <v>491</v>
      </c>
      <c r="L829" s="132">
        <f>+N829/H829</f>
        <v>99.52183908045977</v>
      </c>
      <c r="M829" s="127">
        <f t="shared" si="49"/>
        <v>98.949194636015321</v>
      </c>
      <c r="N829" s="165">
        <f>SUM(N801:N828)</f>
        <v>12987600000</v>
      </c>
      <c r="O829" s="82" t="s">
        <v>1970</v>
      </c>
      <c r="P829" s="83"/>
    </row>
    <row r="830" spans="1:16" s="167" customFormat="1" ht="17" thickTop="1" thickBot="1">
      <c r="A830" s="102" t="s">
        <v>117</v>
      </c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66"/>
      <c r="O830" s="82" t="s">
        <v>1970</v>
      </c>
      <c r="P830" s="166"/>
    </row>
    <row r="831" spans="1:16" s="167" customFormat="1" ht="17" thickTop="1" thickBot="1">
      <c r="A831" s="104">
        <v>32</v>
      </c>
      <c r="B831" s="104"/>
      <c r="C831" s="104" t="s">
        <v>2063</v>
      </c>
      <c r="D831" s="110" t="s">
        <v>2064</v>
      </c>
      <c r="E831" s="104" t="s">
        <v>2065</v>
      </c>
      <c r="F831" s="104"/>
      <c r="G831" s="104">
        <v>1</v>
      </c>
      <c r="H831" s="111">
        <v>35000000</v>
      </c>
      <c r="I831" s="111">
        <v>34280750</v>
      </c>
      <c r="J831" s="111">
        <v>10393049</v>
      </c>
      <c r="K831" s="104">
        <v>0.9</v>
      </c>
      <c r="L831" s="104">
        <v>90</v>
      </c>
      <c r="M831" s="106">
        <f>+J831/H831*100</f>
        <v>29.694425714285718</v>
      </c>
      <c r="N831" s="166">
        <f>+L831*H831</f>
        <v>3150000000</v>
      </c>
      <c r="O831" s="82" t="s">
        <v>1970</v>
      </c>
      <c r="P831" s="166"/>
    </row>
    <row r="832" spans="1:16" s="167" customFormat="1" ht="17" thickTop="1" thickBot="1">
      <c r="A832" s="104"/>
      <c r="B832" s="104"/>
      <c r="C832" s="104"/>
      <c r="D832" s="110"/>
      <c r="E832" s="114" t="s">
        <v>157</v>
      </c>
      <c r="F832" s="104"/>
      <c r="G832" s="125">
        <f>SUM(G831)</f>
        <v>1</v>
      </c>
      <c r="H832" s="156">
        <f>SUM(H831)</f>
        <v>35000000</v>
      </c>
      <c r="I832" s="156">
        <f>SUM(I831)</f>
        <v>34280750</v>
      </c>
      <c r="J832" s="156">
        <f>SUM(J831)</f>
        <v>10393049</v>
      </c>
      <c r="K832" s="125">
        <f>SUM(K831)</f>
        <v>0.9</v>
      </c>
      <c r="L832" s="125">
        <f>+N832/H832</f>
        <v>90</v>
      </c>
      <c r="M832" s="127">
        <f>+J832/H832*100</f>
        <v>29.694425714285718</v>
      </c>
      <c r="N832" s="165">
        <f>SUM(N831)</f>
        <v>3150000000</v>
      </c>
      <c r="O832" s="82" t="s">
        <v>1970</v>
      </c>
      <c r="P832" s="166"/>
    </row>
    <row r="833" spans="1:16" s="167" customFormat="1" ht="17" thickTop="1" thickBot="1">
      <c r="A833" s="102" t="s">
        <v>163</v>
      </c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66"/>
      <c r="O833" s="82" t="s">
        <v>1970</v>
      </c>
      <c r="P833" s="166"/>
    </row>
    <row r="834" spans="1:16" s="163" customFormat="1" ht="17" thickTop="1" thickBot="1">
      <c r="A834" s="104">
        <v>33</v>
      </c>
      <c r="B834" s="104"/>
      <c r="C834" s="104" t="s">
        <v>2066</v>
      </c>
      <c r="D834" s="110" t="s">
        <v>2067</v>
      </c>
      <c r="E834" s="104" t="s">
        <v>2068</v>
      </c>
      <c r="F834" s="104"/>
      <c r="G834" s="104">
        <v>1</v>
      </c>
      <c r="H834" s="111">
        <v>6000000</v>
      </c>
      <c r="I834" s="111">
        <v>6000000</v>
      </c>
      <c r="J834" s="111">
        <v>6000000</v>
      </c>
      <c r="K834" s="104">
        <v>1</v>
      </c>
      <c r="L834" s="104">
        <v>100</v>
      </c>
      <c r="M834" s="106">
        <f>+J834/H834*100</f>
        <v>100</v>
      </c>
      <c r="N834" s="166">
        <f>+L834*H834</f>
        <v>600000000</v>
      </c>
      <c r="O834" s="82" t="s">
        <v>1970</v>
      </c>
      <c r="P834" s="83"/>
    </row>
    <row r="835" spans="1:16" s="163" customFormat="1" ht="17" thickTop="1" thickBot="1">
      <c r="A835" s="104">
        <v>34</v>
      </c>
      <c r="B835" s="104"/>
      <c r="C835" s="104" t="s">
        <v>2069</v>
      </c>
      <c r="D835" s="110" t="s">
        <v>2070</v>
      </c>
      <c r="E835" s="104" t="s">
        <v>2071</v>
      </c>
      <c r="F835" s="104"/>
      <c r="G835" s="104">
        <v>1</v>
      </c>
      <c r="H835" s="111">
        <v>20000000</v>
      </c>
      <c r="I835" s="111">
        <v>19500000</v>
      </c>
      <c r="J835" s="111">
        <v>19500000</v>
      </c>
      <c r="K835" s="104">
        <v>1</v>
      </c>
      <c r="L835" s="104">
        <v>100</v>
      </c>
      <c r="M835" s="106">
        <f>+J835/H835*100</f>
        <v>97.5</v>
      </c>
      <c r="N835" s="166">
        <f>+L835*H835</f>
        <v>2000000000</v>
      </c>
      <c r="O835" s="82" t="s">
        <v>1970</v>
      </c>
      <c r="P835" s="83"/>
    </row>
    <row r="836" spans="1:16" s="163" customFormat="1" ht="17" thickTop="1" thickBot="1">
      <c r="A836" s="104">
        <v>35</v>
      </c>
      <c r="B836" s="104"/>
      <c r="C836" s="104" t="s">
        <v>2072</v>
      </c>
      <c r="D836" s="110" t="s">
        <v>2073</v>
      </c>
      <c r="E836" s="104" t="s">
        <v>2074</v>
      </c>
      <c r="F836" s="104"/>
      <c r="G836" s="104">
        <v>1</v>
      </c>
      <c r="H836" s="111">
        <v>20000000</v>
      </c>
      <c r="I836" s="111">
        <v>19999999</v>
      </c>
      <c r="J836" s="111">
        <v>19999999</v>
      </c>
      <c r="K836" s="104">
        <v>1</v>
      </c>
      <c r="L836" s="104">
        <v>100</v>
      </c>
      <c r="M836" s="106">
        <f>+J836/H836*100</f>
        <v>99.999994999999998</v>
      </c>
      <c r="N836" s="166">
        <f>+L836*H836</f>
        <v>2000000000</v>
      </c>
      <c r="O836" s="82" t="s">
        <v>1970</v>
      </c>
      <c r="P836" s="83"/>
    </row>
    <row r="837" spans="1:16" s="163" customFormat="1" ht="17" thickTop="1" thickBot="1">
      <c r="A837" s="104"/>
      <c r="B837" s="104"/>
      <c r="C837" s="104"/>
      <c r="D837" s="110"/>
      <c r="E837" s="114" t="s">
        <v>182</v>
      </c>
      <c r="F837" s="104"/>
      <c r="G837" s="125">
        <f>SUM(G834:G836)</f>
        <v>3</v>
      </c>
      <c r="H837" s="156">
        <f>SUM(H834:H836)</f>
        <v>46000000</v>
      </c>
      <c r="I837" s="156">
        <f>SUM(I834:I836)</f>
        <v>45499999</v>
      </c>
      <c r="J837" s="156">
        <f>SUM(J834:J836)</f>
        <v>45499999</v>
      </c>
      <c r="K837" s="125">
        <f>SUM(K834:K836)</f>
        <v>3</v>
      </c>
      <c r="L837" s="132">
        <f>+N837/H837</f>
        <v>100</v>
      </c>
      <c r="M837" s="127">
        <f>+J837/H837*100</f>
        <v>98.913041304347828</v>
      </c>
      <c r="N837" s="165">
        <f>SUM(N834:N836)</f>
        <v>4600000000</v>
      </c>
      <c r="O837" s="82" t="s">
        <v>1970</v>
      </c>
      <c r="P837" s="83"/>
    </row>
    <row r="838" spans="1:16" s="163" customFormat="1" ht="17" thickTop="1" thickBot="1">
      <c r="A838" s="102" t="s">
        <v>196</v>
      </c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66"/>
      <c r="O838" s="82" t="s">
        <v>1970</v>
      </c>
      <c r="P838" s="83"/>
    </row>
    <row r="839" spans="1:16" s="163" customFormat="1" ht="17" thickTop="1" thickBot="1">
      <c r="A839" s="104">
        <v>36</v>
      </c>
      <c r="B839" s="104"/>
      <c r="C839" s="104" t="s">
        <v>2075</v>
      </c>
      <c r="D839" s="104" t="s">
        <v>2076</v>
      </c>
      <c r="E839" s="104" t="s">
        <v>2077</v>
      </c>
      <c r="F839" s="104"/>
      <c r="G839" s="104">
        <v>60</v>
      </c>
      <c r="H839" s="111">
        <v>1800000</v>
      </c>
      <c r="I839" s="111">
        <v>1799983</v>
      </c>
      <c r="J839" s="111">
        <v>1799983</v>
      </c>
      <c r="K839" s="104">
        <v>60</v>
      </c>
      <c r="L839" s="104">
        <v>100</v>
      </c>
      <c r="M839" s="106">
        <f>+J839/H839*100</f>
        <v>99.999055555555557</v>
      </c>
      <c r="N839" s="166">
        <f>+L839*H839</f>
        <v>180000000</v>
      </c>
      <c r="O839" s="82" t="s">
        <v>1970</v>
      </c>
      <c r="P839" s="83"/>
    </row>
    <row r="840" spans="1:16" s="163" customFormat="1" ht="17" thickTop="1" thickBot="1">
      <c r="A840" s="104">
        <v>37</v>
      </c>
      <c r="B840" s="104"/>
      <c r="C840" s="104" t="s">
        <v>2078</v>
      </c>
      <c r="D840" s="110" t="s">
        <v>2079</v>
      </c>
      <c r="E840" s="104" t="s">
        <v>2080</v>
      </c>
      <c r="F840" s="104"/>
      <c r="G840" s="104">
        <v>1</v>
      </c>
      <c r="H840" s="111">
        <v>20000000</v>
      </c>
      <c r="I840" s="111">
        <v>19700000</v>
      </c>
      <c r="J840" s="111">
        <v>19700000</v>
      </c>
      <c r="K840" s="104">
        <v>1</v>
      </c>
      <c r="L840" s="104">
        <v>100</v>
      </c>
      <c r="M840" s="106">
        <f t="shared" ref="M840:M862" si="51">+J840/H840*100</f>
        <v>98.5</v>
      </c>
      <c r="N840" s="166">
        <f t="shared" ref="N840:N861" si="52">+L840*H840</f>
        <v>2000000000</v>
      </c>
      <c r="O840" s="82" t="s">
        <v>1970</v>
      </c>
      <c r="P840" s="83"/>
    </row>
    <row r="841" spans="1:16" s="163" customFormat="1" ht="17" thickTop="1" thickBot="1">
      <c r="A841" s="103">
        <v>38</v>
      </c>
      <c r="B841" s="104"/>
      <c r="C841" s="104" t="s">
        <v>2081</v>
      </c>
      <c r="D841" s="104" t="s">
        <v>2082</v>
      </c>
      <c r="E841" s="104" t="s">
        <v>2083</v>
      </c>
      <c r="F841" s="104"/>
      <c r="G841" s="104">
        <v>1</v>
      </c>
      <c r="H841" s="111">
        <v>25000000</v>
      </c>
      <c r="I841" s="111">
        <v>24600000</v>
      </c>
      <c r="J841" s="111"/>
      <c r="K841" s="113">
        <v>0.3</v>
      </c>
      <c r="L841" s="104">
        <v>99.48</v>
      </c>
      <c r="M841" s="106">
        <f t="shared" si="51"/>
        <v>0</v>
      </c>
      <c r="N841" s="166">
        <f t="shared" si="52"/>
        <v>2487000000</v>
      </c>
      <c r="O841" s="82" t="s">
        <v>1970</v>
      </c>
      <c r="P841" s="83"/>
    </row>
    <row r="842" spans="1:16" s="163" customFormat="1" ht="17" thickTop="1" thickBot="1">
      <c r="A842" s="104">
        <v>39</v>
      </c>
      <c r="B842" s="103"/>
      <c r="C842" s="103" t="s">
        <v>2084</v>
      </c>
      <c r="D842" s="103" t="s">
        <v>2085</v>
      </c>
      <c r="E842" s="104" t="s">
        <v>2086</v>
      </c>
      <c r="F842" s="103"/>
      <c r="G842" s="103">
        <v>2</v>
      </c>
      <c r="H842" s="111">
        <v>18000000</v>
      </c>
      <c r="I842" s="111">
        <v>17810711</v>
      </c>
      <c r="J842" s="111">
        <v>17810711</v>
      </c>
      <c r="K842" s="103">
        <v>2</v>
      </c>
      <c r="L842" s="104">
        <v>100</v>
      </c>
      <c r="M842" s="106">
        <f t="shared" si="51"/>
        <v>98.948394444444446</v>
      </c>
      <c r="N842" s="166">
        <f t="shared" si="52"/>
        <v>1800000000</v>
      </c>
      <c r="O842" s="82" t="s">
        <v>1970</v>
      </c>
      <c r="P842" s="83"/>
    </row>
    <row r="843" spans="1:16" s="163" customFormat="1" ht="17" thickTop="1" thickBot="1">
      <c r="A843" s="104">
        <v>40</v>
      </c>
      <c r="B843" s="104"/>
      <c r="C843" s="104" t="s">
        <v>2087</v>
      </c>
      <c r="D843" s="110" t="s">
        <v>2088</v>
      </c>
      <c r="E843" s="104" t="s">
        <v>2089</v>
      </c>
      <c r="F843" s="104"/>
      <c r="G843" s="111">
        <v>1</v>
      </c>
      <c r="H843" s="111">
        <v>7500000</v>
      </c>
      <c r="I843" s="111">
        <v>7499995</v>
      </c>
      <c r="J843" s="111"/>
      <c r="K843" s="104">
        <v>0.25</v>
      </c>
      <c r="L843" s="104">
        <v>25</v>
      </c>
      <c r="M843" s="106">
        <f t="shared" si="51"/>
        <v>0</v>
      </c>
      <c r="N843" s="166">
        <f t="shared" si="52"/>
        <v>187500000</v>
      </c>
      <c r="O843" s="82" t="s">
        <v>1970</v>
      </c>
      <c r="P843" s="83"/>
    </row>
    <row r="844" spans="1:16" s="163" customFormat="1" ht="17" thickTop="1" thickBot="1">
      <c r="A844" s="103">
        <v>41</v>
      </c>
      <c r="B844" s="104"/>
      <c r="C844" s="104" t="s">
        <v>2090</v>
      </c>
      <c r="D844" s="104" t="s">
        <v>2091</v>
      </c>
      <c r="E844" s="104" t="s">
        <v>2092</v>
      </c>
      <c r="F844" s="104"/>
      <c r="G844" s="111">
        <v>1</v>
      </c>
      <c r="H844" s="111">
        <v>2000000</v>
      </c>
      <c r="I844" s="111">
        <v>2000000</v>
      </c>
      <c r="J844" s="111">
        <v>2000000</v>
      </c>
      <c r="K844" s="111">
        <v>1</v>
      </c>
      <c r="L844" s="104">
        <v>100</v>
      </c>
      <c r="M844" s="106">
        <f t="shared" si="51"/>
        <v>100</v>
      </c>
      <c r="N844" s="166">
        <f t="shared" si="52"/>
        <v>200000000</v>
      </c>
      <c r="O844" s="82" t="s">
        <v>1970</v>
      </c>
      <c r="P844" s="83"/>
    </row>
    <row r="845" spans="1:16" s="163" customFormat="1" ht="17" thickTop="1" thickBot="1">
      <c r="A845" s="104">
        <v>42</v>
      </c>
      <c r="B845" s="103"/>
      <c r="C845" s="103" t="s">
        <v>2093</v>
      </c>
      <c r="D845" s="103" t="s">
        <v>2094</v>
      </c>
      <c r="E845" s="104" t="s">
        <v>2095</v>
      </c>
      <c r="F845" s="103"/>
      <c r="G845" s="103">
        <v>1</v>
      </c>
      <c r="H845" s="111">
        <v>3250000</v>
      </c>
      <c r="I845" s="111">
        <v>3250000</v>
      </c>
      <c r="J845" s="111">
        <v>3250000</v>
      </c>
      <c r="K845" s="103">
        <v>1</v>
      </c>
      <c r="L845" s="104">
        <v>100</v>
      </c>
      <c r="M845" s="106">
        <f t="shared" si="51"/>
        <v>100</v>
      </c>
      <c r="N845" s="166">
        <f t="shared" si="52"/>
        <v>325000000</v>
      </c>
      <c r="O845" s="82" t="s">
        <v>1970</v>
      </c>
      <c r="P845" s="83"/>
    </row>
    <row r="846" spans="1:16" s="163" customFormat="1" ht="17" thickTop="1" thickBot="1">
      <c r="A846" s="104">
        <v>43</v>
      </c>
      <c r="B846" s="104"/>
      <c r="C846" s="104" t="s">
        <v>2096</v>
      </c>
      <c r="D846" s="110" t="s">
        <v>2097</v>
      </c>
      <c r="E846" s="104" t="s">
        <v>2098</v>
      </c>
      <c r="F846" s="104"/>
      <c r="G846" s="111">
        <v>60</v>
      </c>
      <c r="H846" s="111">
        <v>1800000</v>
      </c>
      <c r="I846" s="111">
        <v>1799983</v>
      </c>
      <c r="J846" s="111">
        <v>1799983</v>
      </c>
      <c r="K846" s="104">
        <v>60</v>
      </c>
      <c r="L846" s="104">
        <v>100</v>
      </c>
      <c r="M846" s="106">
        <f t="shared" si="51"/>
        <v>99.999055555555557</v>
      </c>
      <c r="N846" s="166">
        <f t="shared" si="52"/>
        <v>180000000</v>
      </c>
      <c r="O846" s="82" t="s">
        <v>1970</v>
      </c>
      <c r="P846" s="83"/>
    </row>
    <row r="847" spans="1:16" s="163" customFormat="1" ht="17" thickTop="1" thickBot="1">
      <c r="A847" s="104">
        <v>44</v>
      </c>
      <c r="B847" s="104"/>
      <c r="C847" s="104" t="s">
        <v>2099</v>
      </c>
      <c r="D847" s="110" t="s">
        <v>2100</v>
      </c>
      <c r="E847" s="104" t="s">
        <v>2101</v>
      </c>
      <c r="F847" s="104"/>
      <c r="G847" s="111">
        <v>60</v>
      </c>
      <c r="H847" s="111">
        <v>1800000</v>
      </c>
      <c r="I847" s="111">
        <v>1799983</v>
      </c>
      <c r="J847" s="111">
        <v>1799983</v>
      </c>
      <c r="K847" s="104">
        <v>60</v>
      </c>
      <c r="L847" s="104">
        <v>100</v>
      </c>
      <c r="M847" s="106">
        <f t="shared" si="51"/>
        <v>99.999055555555557</v>
      </c>
      <c r="N847" s="166">
        <f t="shared" si="52"/>
        <v>180000000</v>
      </c>
      <c r="O847" s="82" t="s">
        <v>1970</v>
      </c>
      <c r="P847" s="83"/>
    </row>
    <row r="848" spans="1:16" s="163" customFormat="1" ht="17" thickTop="1" thickBot="1">
      <c r="A848" s="104">
        <v>45</v>
      </c>
      <c r="B848" s="104"/>
      <c r="C848" s="104" t="s">
        <v>2102</v>
      </c>
      <c r="D848" s="110" t="s">
        <v>2103</v>
      </c>
      <c r="E848" s="104" t="s">
        <v>2104</v>
      </c>
      <c r="F848" s="104"/>
      <c r="G848" s="111">
        <v>60</v>
      </c>
      <c r="H848" s="111">
        <v>1800000</v>
      </c>
      <c r="I848" s="111">
        <v>1799983</v>
      </c>
      <c r="J848" s="111">
        <v>1799983</v>
      </c>
      <c r="K848" s="104">
        <v>60</v>
      </c>
      <c r="L848" s="104">
        <v>100</v>
      </c>
      <c r="M848" s="106">
        <f t="shared" si="51"/>
        <v>99.999055555555557</v>
      </c>
      <c r="N848" s="166">
        <f t="shared" si="52"/>
        <v>180000000</v>
      </c>
      <c r="O848" s="82" t="s">
        <v>1970</v>
      </c>
      <c r="P848" s="83"/>
    </row>
    <row r="849" spans="1:16" s="163" customFormat="1" ht="17" thickTop="1" thickBot="1">
      <c r="A849" s="104">
        <v>46</v>
      </c>
      <c r="B849" s="104"/>
      <c r="C849" s="104" t="s">
        <v>2105</v>
      </c>
      <c r="D849" s="110" t="s">
        <v>2106</v>
      </c>
      <c r="E849" s="104" t="s">
        <v>2107</v>
      </c>
      <c r="F849" s="104"/>
      <c r="G849" s="111">
        <v>1</v>
      </c>
      <c r="H849" s="111">
        <v>2500000</v>
      </c>
      <c r="I849" s="111">
        <v>2500000</v>
      </c>
      <c r="J849" s="111">
        <v>2500000</v>
      </c>
      <c r="K849" s="104">
        <v>1</v>
      </c>
      <c r="L849" s="104">
        <v>100</v>
      </c>
      <c r="M849" s="106">
        <f t="shared" si="51"/>
        <v>100</v>
      </c>
      <c r="N849" s="166">
        <f t="shared" si="52"/>
        <v>250000000</v>
      </c>
      <c r="O849" s="82" t="s">
        <v>1970</v>
      </c>
      <c r="P849" s="83"/>
    </row>
    <row r="850" spans="1:16" s="163" customFormat="1" ht="17" thickTop="1" thickBot="1">
      <c r="A850" s="104">
        <v>47</v>
      </c>
      <c r="B850" s="104"/>
      <c r="C850" s="104" t="s">
        <v>2108</v>
      </c>
      <c r="D850" s="110" t="s">
        <v>2109</v>
      </c>
      <c r="E850" s="104" t="s">
        <v>2110</v>
      </c>
      <c r="F850" s="104"/>
      <c r="G850" s="111">
        <v>1</v>
      </c>
      <c r="H850" s="111">
        <v>4000000</v>
      </c>
      <c r="I850" s="111">
        <v>4000000</v>
      </c>
      <c r="J850" s="111">
        <v>4000000</v>
      </c>
      <c r="K850" s="104">
        <v>1</v>
      </c>
      <c r="L850" s="104">
        <v>100</v>
      </c>
      <c r="M850" s="106">
        <f t="shared" si="51"/>
        <v>100</v>
      </c>
      <c r="N850" s="166">
        <f t="shared" si="52"/>
        <v>400000000</v>
      </c>
      <c r="O850" s="82" t="s">
        <v>1970</v>
      </c>
      <c r="P850" s="83"/>
    </row>
    <row r="851" spans="1:16" s="163" customFormat="1" ht="17" thickTop="1" thickBot="1">
      <c r="A851" s="104">
        <v>48</v>
      </c>
      <c r="B851" s="104"/>
      <c r="C851" s="104" t="s">
        <v>2111</v>
      </c>
      <c r="D851" s="110" t="s">
        <v>2112</v>
      </c>
      <c r="E851" s="104" t="s">
        <v>2113</v>
      </c>
      <c r="F851" s="104"/>
      <c r="G851" s="111">
        <v>60</v>
      </c>
      <c r="H851" s="111">
        <v>1800000</v>
      </c>
      <c r="I851" s="111">
        <v>1799983</v>
      </c>
      <c r="J851" s="111">
        <v>1799983</v>
      </c>
      <c r="K851" s="104">
        <v>60</v>
      </c>
      <c r="L851" s="104">
        <v>100</v>
      </c>
      <c r="M851" s="106">
        <f t="shared" si="51"/>
        <v>99.999055555555557</v>
      </c>
      <c r="N851" s="166">
        <f t="shared" si="52"/>
        <v>180000000</v>
      </c>
      <c r="O851" s="82" t="s">
        <v>1970</v>
      </c>
      <c r="P851" s="83"/>
    </row>
    <row r="852" spans="1:16" s="163" customFormat="1" ht="17" thickTop="1" thickBot="1">
      <c r="A852" s="104">
        <v>49</v>
      </c>
      <c r="B852" s="104"/>
      <c r="C852" s="104" t="s">
        <v>2114</v>
      </c>
      <c r="D852" s="110" t="s">
        <v>2115</v>
      </c>
      <c r="E852" s="104" t="s">
        <v>2116</v>
      </c>
      <c r="F852" s="104"/>
      <c r="G852" s="111">
        <v>60</v>
      </c>
      <c r="H852" s="111">
        <v>1800000</v>
      </c>
      <c r="I852" s="111">
        <v>1799983</v>
      </c>
      <c r="J852" s="111">
        <v>1799983</v>
      </c>
      <c r="K852" s="104">
        <v>60</v>
      </c>
      <c r="L852" s="104">
        <v>100</v>
      </c>
      <c r="M852" s="106">
        <f t="shared" si="51"/>
        <v>99.999055555555557</v>
      </c>
      <c r="N852" s="166">
        <f t="shared" si="52"/>
        <v>180000000</v>
      </c>
      <c r="O852" s="82" t="s">
        <v>1970</v>
      </c>
      <c r="P852" s="83"/>
    </row>
    <row r="853" spans="1:16" s="163" customFormat="1" ht="17" thickTop="1" thickBot="1">
      <c r="A853" s="104">
        <v>50</v>
      </c>
      <c r="B853" s="104"/>
      <c r="C853" s="104" t="s">
        <v>2117</v>
      </c>
      <c r="D853" s="110" t="s">
        <v>2118</v>
      </c>
      <c r="E853" s="104" t="s">
        <v>2119</v>
      </c>
      <c r="F853" s="104"/>
      <c r="G853" s="104">
        <v>1</v>
      </c>
      <c r="H853" s="158">
        <v>4300000</v>
      </c>
      <c r="I853" s="111">
        <v>4300000</v>
      </c>
      <c r="J853" s="111">
        <v>4300000</v>
      </c>
      <c r="K853" s="104">
        <v>1</v>
      </c>
      <c r="L853" s="104">
        <v>100</v>
      </c>
      <c r="M853" s="106">
        <f t="shared" si="51"/>
        <v>100</v>
      </c>
      <c r="N853" s="166">
        <f t="shared" si="52"/>
        <v>430000000</v>
      </c>
      <c r="O853" s="82" t="s">
        <v>1970</v>
      </c>
      <c r="P853" s="83"/>
    </row>
    <row r="854" spans="1:16" s="163" customFormat="1" ht="17" thickTop="1" thickBot="1">
      <c r="A854" s="104">
        <v>51</v>
      </c>
      <c r="B854" s="104"/>
      <c r="C854" s="104" t="s">
        <v>2120</v>
      </c>
      <c r="D854" s="110" t="s">
        <v>2121</v>
      </c>
      <c r="E854" s="104" t="s">
        <v>2122</v>
      </c>
      <c r="F854" s="104"/>
      <c r="G854" s="104">
        <v>2</v>
      </c>
      <c r="H854" s="158">
        <v>18000000</v>
      </c>
      <c r="I854" s="111">
        <v>17200000</v>
      </c>
      <c r="J854" s="111">
        <v>17200000</v>
      </c>
      <c r="K854" s="104">
        <v>1</v>
      </c>
      <c r="L854" s="104">
        <v>100</v>
      </c>
      <c r="M854" s="106">
        <f t="shared" si="51"/>
        <v>95.555555555555557</v>
      </c>
      <c r="N854" s="166">
        <f t="shared" si="52"/>
        <v>1800000000</v>
      </c>
      <c r="O854" s="82" t="s">
        <v>1970</v>
      </c>
      <c r="P854" s="83"/>
    </row>
    <row r="855" spans="1:16" s="163" customFormat="1" ht="17" thickTop="1" thickBot="1">
      <c r="A855" s="104">
        <v>52</v>
      </c>
      <c r="B855" s="104"/>
      <c r="C855" s="104" t="s">
        <v>2123</v>
      </c>
      <c r="D855" s="110" t="s">
        <v>2124</v>
      </c>
      <c r="E855" s="104" t="s">
        <v>2125</v>
      </c>
      <c r="F855" s="104"/>
      <c r="G855" s="111">
        <v>2</v>
      </c>
      <c r="H855" s="111">
        <v>18000000</v>
      </c>
      <c r="I855" s="111">
        <v>17683853</v>
      </c>
      <c r="J855" s="111">
        <v>17683853</v>
      </c>
      <c r="K855" s="104">
        <v>2</v>
      </c>
      <c r="L855" s="104">
        <v>100</v>
      </c>
      <c r="M855" s="106">
        <f t="shared" si="51"/>
        <v>98.243627777777775</v>
      </c>
      <c r="N855" s="166">
        <f t="shared" si="52"/>
        <v>1800000000</v>
      </c>
      <c r="O855" s="82" t="s">
        <v>1970</v>
      </c>
      <c r="P855" s="83"/>
    </row>
    <row r="856" spans="1:16" s="163" customFormat="1" ht="17" thickTop="1" thickBot="1">
      <c r="A856" s="104">
        <v>53</v>
      </c>
      <c r="B856" s="104"/>
      <c r="C856" s="104" t="s">
        <v>2126</v>
      </c>
      <c r="D856" s="110" t="s">
        <v>2127</v>
      </c>
      <c r="E856" s="104" t="s">
        <v>2128</v>
      </c>
      <c r="F856" s="104"/>
      <c r="G856" s="111">
        <v>2</v>
      </c>
      <c r="H856" s="111">
        <v>18000000</v>
      </c>
      <c r="I856" s="111">
        <v>17579446</v>
      </c>
      <c r="J856" s="111">
        <v>17579446</v>
      </c>
      <c r="K856" s="104">
        <v>2</v>
      </c>
      <c r="L856" s="104">
        <v>100</v>
      </c>
      <c r="M856" s="106">
        <f t="shared" si="51"/>
        <v>97.663588888888881</v>
      </c>
      <c r="N856" s="166">
        <f t="shared" si="52"/>
        <v>1800000000</v>
      </c>
      <c r="O856" s="82" t="s">
        <v>1970</v>
      </c>
      <c r="P856" s="83"/>
    </row>
    <row r="857" spans="1:16" s="163" customFormat="1" ht="17" thickTop="1" thickBot="1">
      <c r="A857" s="104">
        <v>54</v>
      </c>
      <c r="B857" s="104"/>
      <c r="C857" s="104" t="s">
        <v>2129</v>
      </c>
      <c r="D857" s="110" t="s">
        <v>2130</v>
      </c>
      <c r="E857" s="104" t="s">
        <v>2131</v>
      </c>
      <c r="F857" s="104"/>
      <c r="G857" s="111">
        <v>64</v>
      </c>
      <c r="H857" s="111">
        <v>2000000</v>
      </c>
      <c r="I857" s="111">
        <v>2000000</v>
      </c>
      <c r="J857" s="111">
        <v>2000000</v>
      </c>
      <c r="K857" s="104">
        <v>64</v>
      </c>
      <c r="L857" s="104">
        <v>100</v>
      </c>
      <c r="M857" s="106">
        <f t="shared" si="51"/>
        <v>100</v>
      </c>
      <c r="N857" s="166">
        <f t="shared" si="52"/>
        <v>200000000</v>
      </c>
      <c r="O857" s="82" t="s">
        <v>1970</v>
      </c>
      <c r="P857" s="83"/>
    </row>
    <row r="858" spans="1:16" s="163" customFormat="1" ht="17" thickTop="1" thickBot="1">
      <c r="A858" s="104">
        <v>55</v>
      </c>
      <c r="B858" s="104"/>
      <c r="C858" s="104" t="s">
        <v>2132</v>
      </c>
      <c r="D858" s="110" t="s">
        <v>2133</v>
      </c>
      <c r="E858" s="104" t="s">
        <v>2134</v>
      </c>
      <c r="F858" s="104"/>
      <c r="G858" s="111">
        <v>64</v>
      </c>
      <c r="H858" s="111">
        <v>2000000</v>
      </c>
      <c r="I858" s="111">
        <v>2000000</v>
      </c>
      <c r="J858" s="111">
        <v>2000000</v>
      </c>
      <c r="K858" s="104">
        <v>64</v>
      </c>
      <c r="L858" s="104">
        <v>100</v>
      </c>
      <c r="M858" s="106">
        <f t="shared" si="51"/>
        <v>100</v>
      </c>
      <c r="N858" s="166">
        <f t="shared" si="52"/>
        <v>200000000</v>
      </c>
      <c r="O858" s="82" t="s">
        <v>1970</v>
      </c>
      <c r="P858" s="83"/>
    </row>
    <row r="859" spans="1:16" s="163" customFormat="1" ht="17" thickTop="1" thickBot="1">
      <c r="A859" s="104">
        <v>56</v>
      </c>
      <c r="B859" s="104"/>
      <c r="C859" s="104" t="s">
        <v>2135</v>
      </c>
      <c r="D859" s="110" t="s">
        <v>2136</v>
      </c>
      <c r="E859" s="104" t="s">
        <v>2137</v>
      </c>
      <c r="F859" s="104"/>
      <c r="G859" s="111">
        <v>64</v>
      </c>
      <c r="H859" s="111">
        <v>2000000</v>
      </c>
      <c r="I859" s="111">
        <v>1999999</v>
      </c>
      <c r="J859" s="111">
        <v>1999999</v>
      </c>
      <c r="K859" s="104">
        <v>64</v>
      </c>
      <c r="L859" s="104">
        <v>100</v>
      </c>
      <c r="M859" s="106">
        <f t="shared" si="51"/>
        <v>99.999949999999998</v>
      </c>
      <c r="N859" s="166">
        <f t="shared" si="52"/>
        <v>200000000</v>
      </c>
      <c r="O859" s="82" t="s">
        <v>1970</v>
      </c>
      <c r="P859" s="83"/>
    </row>
    <row r="860" spans="1:16" s="163" customFormat="1" ht="17" thickTop="1" thickBot="1">
      <c r="A860" s="104">
        <v>57</v>
      </c>
      <c r="B860" s="104"/>
      <c r="C860" s="104" t="s">
        <v>2138</v>
      </c>
      <c r="D860" s="110" t="s">
        <v>2139</v>
      </c>
      <c r="E860" s="104" t="s">
        <v>2140</v>
      </c>
      <c r="F860" s="104"/>
      <c r="G860" s="111">
        <v>2</v>
      </c>
      <c r="H860" s="111">
        <v>18000000</v>
      </c>
      <c r="I860" s="111">
        <v>17800000</v>
      </c>
      <c r="J860" s="111">
        <v>17800000</v>
      </c>
      <c r="K860" s="104">
        <v>2</v>
      </c>
      <c r="L860" s="104">
        <v>100</v>
      </c>
      <c r="M860" s="106">
        <f t="shared" si="51"/>
        <v>98.888888888888886</v>
      </c>
      <c r="N860" s="166">
        <f t="shared" si="52"/>
        <v>1800000000</v>
      </c>
      <c r="O860" s="82" t="s">
        <v>1970</v>
      </c>
      <c r="P860" s="83"/>
    </row>
    <row r="861" spans="1:16" s="163" customFormat="1" ht="17" thickTop="1" thickBot="1">
      <c r="A861" s="104">
        <v>58</v>
      </c>
      <c r="B861" s="104"/>
      <c r="C861" s="104" t="s">
        <v>1886</v>
      </c>
      <c r="D861" s="110">
        <v>6616302270</v>
      </c>
      <c r="E861" s="104" t="s">
        <v>2141</v>
      </c>
      <c r="F861" s="104"/>
      <c r="G861" s="111">
        <v>60</v>
      </c>
      <c r="H861" s="111">
        <v>2000000</v>
      </c>
      <c r="I861" s="111">
        <v>2000000</v>
      </c>
      <c r="J861" s="111">
        <v>2000000</v>
      </c>
      <c r="K861" s="104">
        <v>64</v>
      </c>
      <c r="L861" s="104">
        <v>100</v>
      </c>
      <c r="M861" s="106">
        <f t="shared" si="51"/>
        <v>100</v>
      </c>
      <c r="N861" s="166">
        <f t="shared" si="52"/>
        <v>200000000</v>
      </c>
      <c r="O861" s="82" t="s">
        <v>1970</v>
      </c>
      <c r="P861" s="83"/>
    </row>
    <row r="862" spans="1:16" s="163" customFormat="1" ht="17" thickTop="1" thickBot="1">
      <c r="A862" s="104"/>
      <c r="B862" s="104"/>
      <c r="C862" s="104"/>
      <c r="D862" s="110"/>
      <c r="E862" s="114" t="s">
        <v>211</v>
      </c>
      <c r="F862" s="104"/>
      <c r="G862" s="156">
        <f>SUM(G839:G861)</f>
        <v>630</v>
      </c>
      <c r="H862" s="156">
        <f>SUM(H839:H861)</f>
        <v>177350000</v>
      </c>
      <c r="I862" s="156">
        <f>SUM(I839:I859)</f>
        <v>154923902</v>
      </c>
      <c r="J862" s="156">
        <f>SUM(J839:J859)</f>
        <v>122823907</v>
      </c>
      <c r="K862" s="156">
        <f>SUM(K839:K861)</f>
        <v>631.54999999999995</v>
      </c>
      <c r="L862" s="127">
        <f>+N862/H862</f>
        <v>96.755004228925856</v>
      </c>
      <c r="M862" s="127">
        <f t="shared" si="51"/>
        <v>69.255092754440369</v>
      </c>
      <c r="N862" s="165">
        <f>SUM(N839:N861)</f>
        <v>17159500000</v>
      </c>
      <c r="O862" s="82" t="s">
        <v>1970</v>
      </c>
      <c r="P862" s="83"/>
    </row>
    <row r="863" spans="1:16" s="163" customFormat="1" ht="17" thickTop="1" thickBot="1">
      <c r="A863" s="102" t="s">
        <v>212</v>
      </c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66"/>
      <c r="O863" s="82" t="s">
        <v>1970</v>
      </c>
      <c r="P863" s="83"/>
    </row>
    <row r="864" spans="1:16" s="163" customFormat="1" ht="17" thickTop="1" thickBot="1">
      <c r="A864" s="104">
        <v>59</v>
      </c>
      <c r="B864" s="104"/>
      <c r="C864" s="104" t="s">
        <v>2142</v>
      </c>
      <c r="D864" s="110" t="s">
        <v>2143</v>
      </c>
      <c r="E864" s="104" t="s">
        <v>2144</v>
      </c>
      <c r="F864" s="104"/>
      <c r="G864" s="111">
        <v>1</v>
      </c>
      <c r="H864" s="111">
        <v>15000000</v>
      </c>
      <c r="I864" s="111">
        <v>14750000</v>
      </c>
      <c r="J864" s="111">
        <v>14750000</v>
      </c>
      <c r="K864" s="104">
        <v>1</v>
      </c>
      <c r="L864" s="104">
        <v>100</v>
      </c>
      <c r="M864" s="106">
        <f>+J864/H864*100</f>
        <v>98.333333333333329</v>
      </c>
      <c r="N864" s="166">
        <f>+L864*H864</f>
        <v>1500000000</v>
      </c>
      <c r="O864" s="82" t="s">
        <v>1970</v>
      </c>
      <c r="P864" s="83"/>
    </row>
    <row r="865" spans="1:16" s="163" customFormat="1" ht="17" thickTop="1" thickBot="1">
      <c r="A865" s="104">
        <v>60</v>
      </c>
      <c r="B865" s="104"/>
      <c r="C865" s="104" t="s">
        <v>2145</v>
      </c>
      <c r="D865" s="110" t="s">
        <v>2146</v>
      </c>
      <c r="E865" s="104" t="s">
        <v>2147</v>
      </c>
      <c r="F865" s="104"/>
      <c r="G865" s="111">
        <v>1</v>
      </c>
      <c r="H865" s="111">
        <v>2000000</v>
      </c>
      <c r="I865" s="111">
        <v>2000000</v>
      </c>
      <c r="J865" s="111">
        <v>2000000</v>
      </c>
      <c r="K865" s="104">
        <v>1</v>
      </c>
      <c r="L865" s="104">
        <v>100</v>
      </c>
      <c r="M865" s="106">
        <f>+J865/H865*100</f>
        <v>100</v>
      </c>
      <c r="N865" s="166">
        <f>+L865*H865</f>
        <v>200000000</v>
      </c>
      <c r="O865" s="82" t="s">
        <v>1970</v>
      </c>
      <c r="P865" s="83"/>
    </row>
    <row r="866" spans="1:16" s="163" customFormat="1" ht="17" thickTop="1" thickBot="1">
      <c r="A866" s="104"/>
      <c r="B866" s="104"/>
      <c r="C866" s="104"/>
      <c r="D866" s="110"/>
      <c r="E866" s="114" t="s">
        <v>224</v>
      </c>
      <c r="F866" s="104"/>
      <c r="G866" s="156">
        <f>SUM(G864:G865)</f>
        <v>2</v>
      </c>
      <c r="H866" s="156">
        <f>SUM(H864:H865)</f>
        <v>17000000</v>
      </c>
      <c r="I866" s="156">
        <f>SUM(I864:I865)</f>
        <v>16750000</v>
      </c>
      <c r="J866" s="156">
        <f>SUM(J864:J865)</f>
        <v>16750000</v>
      </c>
      <c r="K866" s="156">
        <f>SUM(K864:K865)</f>
        <v>2</v>
      </c>
      <c r="L866" s="125">
        <f>+N866/H866</f>
        <v>100</v>
      </c>
      <c r="M866" s="127">
        <f>+J866/H866*100</f>
        <v>98.529411764705884</v>
      </c>
      <c r="N866" s="165">
        <f>SUM(N864:N865)</f>
        <v>1700000000</v>
      </c>
      <c r="O866" s="82" t="s">
        <v>1970</v>
      </c>
      <c r="P866" s="83"/>
    </row>
    <row r="867" spans="1:16" s="163" customFormat="1" ht="17" thickTop="1" thickBot="1">
      <c r="A867" s="102" t="s">
        <v>2148</v>
      </c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66"/>
      <c r="O867" s="82" t="s">
        <v>1970</v>
      </c>
      <c r="P867" s="83"/>
    </row>
    <row r="868" spans="1:16" s="163" customFormat="1" ht="17" thickTop="1" thickBot="1">
      <c r="A868" s="104">
        <v>61</v>
      </c>
      <c r="B868" s="104"/>
      <c r="C868" s="104" t="s">
        <v>2149</v>
      </c>
      <c r="D868" s="110" t="s">
        <v>2150</v>
      </c>
      <c r="E868" s="104" t="s">
        <v>2151</v>
      </c>
      <c r="F868" s="104"/>
      <c r="G868" s="104">
        <v>1</v>
      </c>
      <c r="H868" s="158">
        <v>45000000</v>
      </c>
      <c r="I868" s="111">
        <v>44991500</v>
      </c>
      <c r="J868" s="111">
        <v>43456172</v>
      </c>
      <c r="K868" s="104">
        <v>0.92</v>
      </c>
      <c r="L868" s="104">
        <v>92.22</v>
      </c>
      <c r="M868" s="106">
        <f>+J868/H868*100</f>
        <v>96.569271111111107</v>
      </c>
      <c r="N868" s="166">
        <f>+L868*H868</f>
        <v>4149900000</v>
      </c>
      <c r="O868" s="82" t="s">
        <v>1970</v>
      </c>
      <c r="P868" s="83"/>
    </row>
    <row r="869" spans="1:16" s="163" customFormat="1" ht="17" thickTop="1" thickBot="1">
      <c r="A869" s="104"/>
      <c r="B869" s="104"/>
      <c r="C869" s="104"/>
      <c r="D869" s="110"/>
      <c r="E869" s="114" t="s">
        <v>237</v>
      </c>
      <c r="F869" s="104"/>
      <c r="G869" s="156">
        <f>SUM(G868)</f>
        <v>1</v>
      </c>
      <c r="H869" s="156">
        <f>SUM(H868)</f>
        <v>45000000</v>
      </c>
      <c r="I869" s="156">
        <f>SUM(I868)</f>
        <v>44991500</v>
      </c>
      <c r="J869" s="156">
        <f>SUM(J868)</f>
        <v>43456172</v>
      </c>
      <c r="K869" s="156">
        <f>SUM(K868)</f>
        <v>0.92</v>
      </c>
      <c r="L869" s="125">
        <f>+N869/H869</f>
        <v>92.22</v>
      </c>
      <c r="M869" s="127">
        <f>+J869/H869*100</f>
        <v>96.569271111111107</v>
      </c>
      <c r="N869" s="165">
        <f>SUM(N868)</f>
        <v>4149900000</v>
      </c>
      <c r="O869" s="82" t="s">
        <v>1970</v>
      </c>
      <c r="P869" s="83"/>
    </row>
    <row r="870" spans="1:16" s="163" customFormat="1" ht="17" thickTop="1" thickBot="1">
      <c r="A870" s="102" t="s">
        <v>238</v>
      </c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66"/>
      <c r="O870" s="82" t="s">
        <v>1970</v>
      </c>
      <c r="P870" s="83"/>
    </row>
    <row r="871" spans="1:16" s="163" customFormat="1" ht="17" thickTop="1" thickBot="1">
      <c r="A871" s="104">
        <v>62</v>
      </c>
      <c r="B871" s="104"/>
      <c r="C871" s="104" t="s">
        <v>2152</v>
      </c>
      <c r="D871" s="110" t="s">
        <v>2153</v>
      </c>
      <c r="E871" s="104" t="s">
        <v>2154</v>
      </c>
      <c r="F871" s="104"/>
      <c r="G871" s="111">
        <v>1</v>
      </c>
      <c r="H871" s="111">
        <v>1000000</v>
      </c>
      <c r="I871" s="111">
        <v>1000000</v>
      </c>
      <c r="J871" s="111">
        <v>1000000</v>
      </c>
      <c r="K871" s="104">
        <v>1</v>
      </c>
      <c r="L871" s="104">
        <v>100</v>
      </c>
      <c r="M871" s="106">
        <f>+J871/H871*100</f>
        <v>100</v>
      </c>
      <c r="N871" s="168">
        <f>+L871*H871</f>
        <v>100000000</v>
      </c>
      <c r="O871" s="82" t="s">
        <v>1970</v>
      </c>
      <c r="P871" s="83"/>
    </row>
    <row r="872" spans="1:16" s="163" customFormat="1" ht="17" thickTop="1" thickBot="1">
      <c r="A872" s="104">
        <v>63</v>
      </c>
      <c r="B872" s="104"/>
      <c r="C872" s="104" t="s">
        <v>2155</v>
      </c>
      <c r="D872" s="110" t="s">
        <v>2156</v>
      </c>
      <c r="E872" s="104" t="s">
        <v>2157</v>
      </c>
      <c r="F872" s="104"/>
      <c r="G872" s="111">
        <v>1</v>
      </c>
      <c r="H872" s="111">
        <v>1000000</v>
      </c>
      <c r="I872" s="111">
        <v>1000000</v>
      </c>
      <c r="J872" s="111">
        <v>1000000</v>
      </c>
      <c r="K872" s="104">
        <v>1</v>
      </c>
      <c r="L872" s="104">
        <v>100</v>
      </c>
      <c r="M872" s="106">
        <f t="shared" ref="M872:M879" si="53">+J872/H872*100</f>
        <v>100</v>
      </c>
      <c r="N872" s="168">
        <f t="shared" ref="N872:N878" si="54">+L872*H872</f>
        <v>100000000</v>
      </c>
      <c r="O872" s="82" t="s">
        <v>1970</v>
      </c>
      <c r="P872" s="83"/>
    </row>
    <row r="873" spans="1:16" s="163" customFormat="1" ht="17" thickTop="1" thickBot="1">
      <c r="A873" s="103">
        <v>64</v>
      </c>
      <c r="B873" s="104"/>
      <c r="C873" s="104" t="s">
        <v>2158</v>
      </c>
      <c r="D873" s="104" t="s">
        <v>2159</v>
      </c>
      <c r="E873" s="104" t="s">
        <v>2160</v>
      </c>
      <c r="F873" s="104"/>
      <c r="G873" s="111">
        <v>1</v>
      </c>
      <c r="H873" s="104">
        <v>1000000</v>
      </c>
      <c r="I873" s="111">
        <v>1000000</v>
      </c>
      <c r="J873" s="111">
        <v>1000000</v>
      </c>
      <c r="K873" s="104">
        <v>1</v>
      </c>
      <c r="L873" s="104">
        <v>100</v>
      </c>
      <c r="M873" s="106">
        <f t="shared" si="53"/>
        <v>100</v>
      </c>
      <c r="N873" s="168">
        <f t="shared" si="54"/>
        <v>100000000</v>
      </c>
      <c r="O873" s="82" t="s">
        <v>1970</v>
      </c>
      <c r="P873" s="83"/>
    </row>
    <row r="874" spans="1:16" s="163" customFormat="1" ht="17" thickTop="1" thickBot="1">
      <c r="A874" s="104">
        <v>65</v>
      </c>
      <c r="B874" s="104"/>
      <c r="C874" s="104" t="s">
        <v>2161</v>
      </c>
      <c r="D874" s="110" t="s">
        <v>2162</v>
      </c>
      <c r="E874" s="104" t="s">
        <v>2163</v>
      </c>
      <c r="F874" s="104"/>
      <c r="G874" s="111">
        <v>1</v>
      </c>
      <c r="H874" s="111">
        <v>1000000</v>
      </c>
      <c r="I874" s="111">
        <v>1000000</v>
      </c>
      <c r="J874" s="111">
        <v>1000000</v>
      </c>
      <c r="K874" s="111">
        <v>1</v>
      </c>
      <c r="L874" s="104">
        <v>100</v>
      </c>
      <c r="M874" s="106">
        <f t="shared" si="53"/>
        <v>100</v>
      </c>
      <c r="N874" s="168">
        <f t="shared" si="54"/>
        <v>100000000</v>
      </c>
      <c r="O874" s="82" t="s">
        <v>1970</v>
      </c>
      <c r="P874" s="83"/>
    </row>
    <row r="875" spans="1:16" s="163" customFormat="1" ht="17" thickTop="1" thickBot="1">
      <c r="A875" s="104">
        <v>66</v>
      </c>
      <c r="B875" s="103"/>
      <c r="C875" s="103" t="s">
        <v>2164</v>
      </c>
      <c r="D875" s="110" t="s">
        <v>2165</v>
      </c>
      <c r="E875" s="104" t="s">
        <v>2166</v>
      </c>
      <c r="F875" s="103"/>
      <c r="G875" s="103">
        <v>1</v>
      </c>
      <c r="H875" s="111">
        <v>1000000</v>
      </c>
      <c r="I875" s="111">
        <v>1000000</v>
      </c>
      <c r="J875" s="111">
        <v>1000000</v>
      </c>
      <c r="K875" s="103">
        <v>1</v>
      </c>
      <c r="L875" s="103">
        <v>100</v>
      </c>
      <c r="M875" s="106">
        <f t="shared" si="53"/>
        <v>100</v>
      </c>
      <c r="N875" s="168">
        <f t="shared" si="54"/>
        <v>100000000</v>
      </c>
      <c r="O875" s="82" t="s">
        <v>1970</v>
      </c>
      <c r="P875" s="83"/>
    </row>
    <row r="876" spans="1:16" s="163" customFormat="1" ht="17" thickTop="1" thickBot="1">
      <c r="A876" s="104">
        <v>67</v>
      </c>
      <c r="B876" s="104"/>
      <c r="C876" s="104" t="s">
        <v>2167</v>
      </c>
      <c r="D876" s="110" t="s">
        <v>2168</v>
      </c>
      <c r="E876" s="104" t="s">
        <v>2169</v>
      </c>
      <c r="F876" s="106"/>
      <c r="G876" s="111">
        <v>1</v>
      </c>
      <c r="H876" s="111">
        <v>1000000</v>
      </c>
      <c r="I876" s="111">
        <v>1000000</v>
      </c>
      <c r="J876" s="111">
        <v>1000000</v>
      </c>
      <c r="K876" s="104">
        <v>1</v>
      </c>
      <c r="L876" s="104">
        <v>100</v>
      </c>
      <c r="M876" s="106">
        <f t="shared" si="53"/>
        <v>100</v>
      </c>
      <c r="N876" s="168">
        <f t="shared" si="54"/>
        <v>100000000</v>
      </c>
      <c r="O876" s="82" t="s">
        <v>1970</v>
      </c>
      <c r="P876" s="83"/>
    </row>
    <row r="877" spans="1:16" s="163" customFormat="1" ht="17" thickTop="1" thickBot="1">
      <c r="A877" s="103">
        <v>68</v>
      </c>
      <c r="B877" s="104"/>
      <c r="C877" s="104" t="s">
        <v>2170</v>
      </c>
      <c r="D877" s="110" t="s">
        <v>2171</v>
      </c>
      <c r="E877" s="104" t="s">
        <v>2172</v>
      </c>
      <c r="F877" s="104"/>
      <c r="G877" s="111">
        <v>1</v>
      </c>
      <c r="H877" s="111">
        <v>1000000</v>
      </c>
      <c r="I877" s="111">
        <v>1000000</v>
      </c>
      <c r="J877" s="111">
        <v>1000000</v>
      </c>
      <c r="K877" s="104">
        <v>1</v>
      </c>
      <c r="L877" s="104">
        <v>100</v>
      </c>
      <c r="M877" s="106">
        <f t="shared" si="53"/>
        <v>100</v>
      </c>
      <c r="N877" s="168">
        <f t="shared" si="54"/>
        <v>100000000</v>
      </c>
      <c r="O877" s="82" t="s">
        <v>1970</v>
      </c>
      <c r="P877" s="83"/>
    </row>
    <row r="878" spans="1:16" s="163" customFormat="1" ht="17" thickTop="1" thickBot="1">
      <c r="A878" s="104">
        <v>69</v>
      </c>
      <c r="B878" s="104"/>
      <c r="C878" s="104" t="s">
        <v>2173</v>
      </c>
      <c r="D878" s="110" t="s">
        <v>2174</v>
      </c>
      <c r="E878" s="104" t="s">
        <v>2175</v>
      </c>
      <c r="F878" s="104"/>
      <c r="G878" s="111">
        <v>1</v>
      </c>
      <c r="H878" s="111">
        <v>12000000</v>
      </c>
      <c r="I878" s="111">
        <v>12000000</v>
      </c>
      <c r="J878" s="111">
        <v>12000000</v>
      </c>
      <c r="K878" s="104">
        <v>1</v>
      </c>
      <c r="L878" s="104">
        <v>100</v>
      </c>
      <c r="M878" s="106">
        <f t="shared" si="53"/>
        <v>100</v>
      </c>
      <c r="N878" s="168">
        <f t="shared" si="54"/>
        <v>1200000000</v>
      </c>
      <c r="O878" s="82" t="s">
        <v>1970</v>
      </c>
      <c r="P878" s="83"/>
    </row>
    <row r="879" spans="1:16" s="163" customFormat="1" ht="17" thickTop="1" thickBot="1">
      <c r="A879" s="104"/>
      <c r="B879" s="104"/>
      <c r="C879" s="104"/>
      <c r="D879" s="110"/>
      <c r="E879" s="114" t="s">
        <v>1919</v>
      </c>
      <c r="F879" s="104"/>
      <c r="G879" s="156">
        <f>SUM(G871:G878)</f>
        <v>8</v>
      </c>
      <c r="H879" s="156">
        <f>SUM(H871:H878)</f>
        <v>19000000</v>
      </c>
      <c r="I879" s="156">
        <f>SUM(I871:I878)</f>
        <v>19000000</v>
      </c>
      <c r="J879" s="156">
        <f>SUM(J871:J878)</f>
        <v>19000000</v>
      </c>
      <c r="K879" s="156">
        <f>SUM(K871:K878)</f>
        <v>8</v>
      </c>
      <c r="L879" s="125">
        <f>+N879/H879</f>
        <v>100</v>
      </c>
      <c r="M879" s="127">
        <f t="shared" si="53"/>
        <v>100</v>
      </c>
      <c r="N879" s="109">
        <f>SUM(N871:N878)</f>
        <v>1900000000</v>
      </c>
      <c r="O879" s="82" t="s">
        <v>1970</v>
      </c>
      <c r="P879" s="83"/>
    </row>
    <row r="880" spans="1:16" s="163" customFormat="1" ht="17" thickTop="1" thickBot="1">
      <c r="A880" s="102" t="s">
        <v>708</v>
      </c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83"/>
      <c r="O880" s="82" t="s">
        <v>1970</v>
      </c>
      <c r="P880" s="83"/>
    </row>
    <row r="881" spans="1:16" s="163" customFormat="1" ht="17" thickTop="1" thickBot="1">
      <c r="A881" s="104">
        <v>70</v>
      </c>
      <c r="B881" s="103"/>
      <c r="C881" s="103" t="s">
        <v>2176</v>
      </c>
      <c r="D881" s="103" t="s">
        <v>2177</v>
      </c>
      <c r="E881" s="103" t="s">
        <v>2178</v>
      </c>
      <c r="F881" s="103"/>
      <c r="G881" s="103">
        <v>1</v>
      </c>
      <c r="H881" s="111">
        <v>10000000</v>
      </c>
      <c r="I881" s="103">
        <v>10000000</v>
      </c>
      <c r="J881" s="103">
        <v>10000000</v>
      </c>
      <c r="K881" s="103">
        <v>1</v>
      </c>
      <c r="L881" s="103">
        <v>100</v>
      </c>
      <c r="M881" s="106">
        <f>+J881/H881*100</f>
        <v>100</v>
      </c>
      <c r="N881" s="83">
        <f>+L881*H881</f>
        <v>1000000000</v>
      </c>
      <c r="O881" s="82" t="s">
        <v>1970</v>
      </c>
      <c r="P881" s="83"/>
    </row>
    <row r="882" spans="1:16" s="163" customFormat="1" ht="17" thickTop="1" thickBot="1">
      <c r="A882" s="104"/>
      <c r="B882" s="102"/>
      <c r="C882" s="104"/>
      <c r="D882" s="110"/>
      <c r="E882" s="114" t="s">
        <v>2179</v>
      </c>
      <c r="F882" s="102"/>
      <c r="G882" s="156">
        <f>SUM(G881)</f>
        <v>1</v>
      </c>
      <c r="H882" s="156">
        <f>SUM(H881)</f>
        <v>10000000</v>
      </c>
      <c r="I882" s="156">
        <f>SUM(I881)</f>
        <v>10000000</v>
      </c>
      <c r="J882" s="156">
        <f>SUM(J881)</f>
        <v>10000000</v>
      </c>
      <c r="K882" s="156">
        <f>SUM(K881)</f>
        <v>1</v>
      </c>
      <c r="L882" s="125">
        <f>+N882/H882</f>
        <v>100</v>
      </c>
      <c r="M882" s="127">
        <f>+J882/H882*100</f>
        <v>100</v>
      </c>
      <c r="N882" s="109">
        <f>SUM(N881)</f>
        <v>1000000000</v>
      </c>
      <c r="O882" s="82" t="s">
        <v>1970</v>
      </c>
      <c r="P882" s="83"/>
    </row>
    <row r="883" spans="1:16" s="163" customFormat="1" ht="17" thickTop="1" thickBot="1">
      <c r="A883" s="102" t="s">
        <v>715</v>
      </c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83"/>
      <c r="O883" s="82" t="s">
        <v>1970</v>
      </c>
      <c r="P883" s="83"/>
    </row>
    <row r="884" spans="1:16" s="163" customFormat="1" ht="17" thickTop="1" thickBot="1">
      <c r="A884" s="104">
        <v>71</v>
      </c>
      <c r="B884" s="104"/>
      <c r="C884" s="104" t="s">
        <v>2180</v>
      </c>
      <c r="D884" s="110" t="s">
        <v>2181</v>
      </c>
      <c r="E884" s="104" t="s">
        <v>2182</v>
      </c>
      <c r="F884" s="104"/>
      <c r="G884" s="111">
        <v>1</v>
      </c>
      <c r="H884" s="111">
        <v>20000000</v>
      </c>
      <c r="I884" s="111">
        <v>19420000</v>
      </c>
      <c r="J884" s="111">
        <v>19420000</v>
      </c>
      <c r="K884" s="104">
        <v>1</v>
      </c>
      <c r="L884" s="104">
        <v>100</v>
      </c>
      <c r="M884" s="106">
        <f>+J884/H884*100</f>
        <v>97.1</v>
      </c>
      <c r="N884" s="83">
        <f>+L884*H884</f>
        <v>2000000000</v>
      </c>
      <c r="O884" s="82" t="s">
        <v>1970</v>
      </c>
      <c r="P884" s="83"/>
    </row>
    <row r="885" spans="1:16" s="163" customFormat="1" ht="17" thickTop="1" thickBot="1">
      <c r="A885" s="104">
        <v>72</v>
      </c>
      <c r="B885" s="104"/>
      <c r="C885" s="104" t="s">
        <v>2183</v>
      </c>
      <c r="D885" s="110">
        <v>4516202254</v>
      </c>
      <c r="E885" s="104" t="s">
        <v>2184</v>
      </c>
      <c r="F885" s="104"/>
      <c r="G885" s="111">
        <v>1</v>
      </c>
      <c r="H885" s="111">
        <v>61000000</v>
      </c>
      <c r="I885" s="111">
        <v>59632036</v>
      </c>
      <c r="J885" s="111">
        <v>59632036</v>
      </c>
      <c r="K885" s="104">
        <v>1</v>
      </c>
      <c r="L885" s="104">
        <v>100</v>
      </c>
      <c r="M885" s="106">
        <f>+J885/H885*100</f>
        <v>97.757436065573771</v>
      </c>
      <c r="N885" s="83">
        <f>+L885*H885</f>
        <v>6100000000</v>
      </c>
      <c r="O885" s="82" t="s">
        <v>1970</v>
      </c>
      <c r="P885" s="83"/>
    </row>
    <row r="886" spans="1:16" s="163" customFormat="1" ht="17" thickTop="1" thickBot="1">
      <c r="A886" s="104"/>
      <c r="B886" s="104"/>
      <c r="C886" s="104"/>
      <c r="D886" s="110"/>
      <c r="E886" s="114" t="s">
        <v>1924</v>
      </c>
      <c r="F886" s="104"/>
      <c r="G886" s="156">
        <f>SUM(G884:G885)</f>
        <v>2</v>
      </c>
      <c r="H886" s="156">
        <f>SUM(H884:H885)</f>
        <v>81000000</v>
      </c>
      <c r="I886" s="156">
        <f>SUM(I884:I885)</f>
        <v>79052036</v>
      </c>
      <c r="J886" s="156">
        <f>SUM(J884:J885)</f>
        <v>79052036</v>
      </c>
      <c r="K886" s="156">
        <f>SUM(K884:K885)</f>
        <v>2</v>
      </c>
      <c r="L886" s="125">
        <f>+N886/H886</f>
        <v>100</v>
      </c>
      <c r="M886" s="127">
        <f>+J886/H886*100</f>
        <v>97.595106172839508</v>
      </c>
      <c r="N886" s="109">
        <f>SUM(N884:N885)</f>
        <v>8100000000</v>
      </c>
      <c r="O886" s="82" t="s">
        <v>1970</v>
      </c>
      <c r="P886" s="83"/>
    </row>
    <row r="887" spans="1:16" s="163" customFormat="1" ht="17" thickTop="1" thickBot="1">
      <c r="A887" s="102" t="s">
        <v>2185</v>
      </c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83"/>
      <c r="O887" s="82" t="s">
        <v>1970</v>
      </c>
      <c r="P887" s="83"/>
    </row>
    <row r="888" spans="1:16" s="163" customFormat="1" ht="17" thickTop="1" thickBot="1">
      <c r="A888" s="104">
        <v>73</v>
      </c>
      <c r="B888" s="104"/>
      <c r="C888" s="104" t="s">
        <v>2186</v>
      </c>
      <c r="D888" s="110" t="s">
        <v>2187</v>
      </c>
      <c r="E888" s="104" t="s">
        <v>2188</v>
      </c>
      <c r="F888" s="104"/>
      <c r="G888" s="111">
        <v>1</v>
      </c>
      <c r="H888" s="111">
        <v>15000000</v>
      </c>
      <c r="I888" s="111">
        <v>14983763</v>
      </c>
      <c r="J888" s="111">
        <v>4280862</v>
      </c>
      <c r="K888" s="104">
        <v>0.62</v>
      </c>
      <c r="L888" s="104">
        <v>62.31</v>
      </c>
      <c r="M888" s="106">
        <f>+J888/H888*100</f>
        <v>28.539079999999998</v>
      </c>
      <c r="N888" s="83">
        <f>+L888*H888</f>
        <v>934650000</v>
      </c>
      <c r="O888" s="82" t="s">
        <v>1970</v>
      </c>
      <c r="P888" s="83"/>
    </row>
    <row r="889" spans="1:16" s="163" customFormat="1" ht="17" thickTop="1" thickBot="1">
      <c r="A889" s="104">
        <v>74</v>
      </c>
      <c r="B889" s="104"/>
      <c r="C889" s="104" t="s">
        <v>2189</v>
      </c>
      <c r="D889" s="110" t="s">
        <v>2150</v>
      </c>
      <c r="E889" s="104" t="s">
        <v>2190</v>
      </c>
      <c r="F889" s="104"/>
      <c r="G889" s="111">
        <v>1</v>
      </c>
      <c r="H889" s="111">
        <v>150000000</v>
      </c>
      <c r="I889" s="111">
        <v>148589674</v>
      </c>
      <c r="J889" s="111">
        <v>59297688</v>
      </c>
      <c r="K889" s="104">
        <v>0.62</v>
      </c>
      <c r="L889" s="104">
        <v>62.31</v>
      </c>
      <c r="M889" s="106">
        <f>+J889/H889*100</f>
        <v>39.531791999999996</v>
      </c>
      <c r="N889" s="83">
        <f>+L889*H889</f>
        <v>9346500000</v>
      </c>
      <c r="O889" s="82" t="s">
        <v>1970</v>
      </c>
      <c r="P889" s="83"/>
    </row>
    <row r="890" spans="1:16" s="163" customFormat="1" ht="17" thickTop="1" thickBot="1">
      <c r="A890" s="104"/>
      <c r="B890" s="104"/>
      <c r="C890" s="104"/>
      <c r="D890" s="104"/>
      <c r="E890" s="114" t="s">
        <v>279</v>
      </c>
      <c r="F890" s="104"/>
      <c r="G890" s="156">
        <f>SUM(G888:G889)</f>
        <v>2</v>
      </c>
      <c r="H890" s="156">
        <f>SUM(H888:H889)</f>
        <v>165000000</v>
      </c>
      <c r="I890" s="156">
        <f>SUM(I888:I889)</f>
        <v>163573437</v>
      </c>
      <c r="J890" s="156">
        <f>SUM(J888:J889)</f>
        <v>63578550</v>
      </c>
      <c r="K890" s="156">
        <f>SUM(K888:K889)</f>
        <v>1.24</v>
      </c>
      <c r="L890" s="125">
        <f>+N890/H890</f>
        <v>62.31</v>
      </c>
      <c r="M890" s="127">
        <f>+J890/H890*100</f>
        <v>38.532454545454549</v>
      </c>
      <c r="N890" s="109">
        <f>SUM(N888:N889)</f>
        <v>10281150000</v>
      </c>
      <c r="O890" s="82" t="s">
        <v>1970</v>
      </c>
      <c r="P890" s="83"/>
    </row>
    <row r="891" spans="1:16" s="163" customFormat="1" ht="17" thickTop="1" thickBot="1">
      <c r="A891" s="102" t="s">
        <v>2191</v>
      </c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83"/>
      <c r="O891" s="82" t="s">
        <v>1970</v>
      </c>
      <c r="P891" s="83"/>
    </row>
    <row r="892" spans="1:16" s="163" customFormat="1" ht="17" thickTop="1" thickBot="1">
      <c r="A892" s="104">
        <v>75</v>
      </c>
      <c r="B892" s="104"/>
      <c r="C892" s="104" t="s">
        <v>2192</v>
      </c>
      <c r="D892" s="104" t="s">
        <v>1984</v>
      </c>
      <c r="E892" s="104" t="s">
        <v>2193</v>
      </c>
      <c r="F892" s="104"/>
      <c r="G892" s="111">
        <v>1</v>
      </c>
      <c r="H892" s="111">
        <v>3000000</v>
      </c>
      <c r="I892" s="111">
        <v>3000000</v>
      </c>
      <c r="J892" s="111">
        <v>3000000</v>
      </c>
      <c r="K892" s="111">
        <v>1</v>
      </c>
      <c r="L892" s="104">
        <v>100</v>
      </c>
      <c r="M892" s="106">
        <f>+J892/H892*100</f>
        <v>100</v>
      </c>
      <c r="N892" s="83">
        <f>+L892*H892</f>
        <v>300000000</v>
      </c>
      <c r="O892" s="82" t="s">
        <v>1970</v>
      </c>
      <c r="P892" s="83"/>
    </row>
    <row r="893" spans="1:16" s="163" customFormat="1" ht="17" thickTop="1" thickBot="1">
      <c r="A893" s="104"/>
      <c r="B893" s="104"/>
      <c r="C893" s="104"/>
      <c r="D893" s="104"/>
      <c r="E893" s="114" t="s">
        <v>300</v>
      </c>
      <c r="F893" s="104"/>
      <c r="G893" s="156">
        <f>SUM(G892)</f>
        <v>1</v>
      </c>
      <c r="H893" s="156">
        <f>SUM(H892)</f>
        <v>3000000</v>
      </c>
      <c r="I893" s="156">
        <f>SUM(I892)</f>
        <v>3000000</v>
      </c>
      <c r="J893" s="156">
        <f>SUM(J892)</f>
        <v>3000000</v>
      </c>
      <c r="K893" s="156">
        <f>SUM(K892)</f>
        <v>1</v>
      </c>
      <c r="L893" s="125">
        <f>+N893/H893</f>
        <v>100</v>
      </c>
      <c r="M893" s="127">
        <f>+J893/H893*100</f>
        <v>100</v>
      </c>
      <c r="N893" s="109">
        <f>SUM(N892)</f>
        <v>300000000</v>
      </c>
      <c r="O893" s="82" t="s">
        <v>1970</v>
      </c>
      <c r="P893" s="83"/>
    </row>
    <row r="894" spans="1:16" s="163" customFormat="1" ht="17" thickTop="1" thickBot="1">
      <c r="A894" s="102" t="s">
        <v>1630</v>
      </c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9"/>
      <c r="O894" s="82" t="s">
        <v>1970</v>
      </c>
      <c r="P894" s="83"/>
    </row>
    <row r="895" spans="1:16" s="163" customFormat="1" ht="17" thickTop="1" thickBot="1">
      <c r="A895" s="104"/>
      <c r="B895" s="104"/>
      <c r="C895" s="104" t="s">
        <v>2194</v>
      </c>
      <c r="D895" s="104" t="s">
        <v>2195</v>
      </c>
      <c r="E895" s="104" t="s">
        <v>2196</v>
      </c>
      <c r="F895" s="104"/>
      <c r="G895" s="111">
        <v>1</v>
      </c>
      <c r="H895" s="111">
        <v>300000000</v>
      </c>
      <c r="I895" s="111">
        <v>299984094</v>
      </c>
      <c r="J895" s="111">
        <v>299984094</v>
      </c>
      <c r="K895" s="111">
        <v>0.18</v>
      </c>
      <c r="L895" s="104">
        <v>18</v>
      </c>
      <c r="M895" s="106">
        <f>+J895/H895*100</f>
        <v>99.994698</v>
      </c>
      <c r="N895" s="83">
        <f>+L895*H895</f>
        <v>5400000000</v>
      </c>
      <c r="O895" s="82" t="s">
        <v>1970</v>
      </c>
      <c r="P895" s="83"/>
    </row>
    <row r="896" spans="1:16" s="163" customFormat="1" ht="17" thickTop="1" thickBot="1">
      <c r="A896" s="104"/>
      <c r="B896" s="104"/>
      <c r="C896" s="104"/>
      <c r="D896" s="104"/>
      <c r="E896" s="114"/>
      <c r="F896" s="104"/>
      <c r="G896" s="156">
        <f>SUM(G895)</f>
        <v>1</v>
      </c>
      <c r="H896" s="156">
        <f>SUM(H895)</f>
        <v>300000000</v>
      </c>
      <c r="I896" s="156">
        <f>SUM(I895)</f>
        <v>299984094</v>
      </c>
      <c r="J896" s="156">
        <f>SUM(J895)</f>
        <v>299984094</v>
      </c>
      <c r="K896" s="156">
        <f>SUM(K895)</f>
        <v>0.18</v>
      </c>
      <c r="L896" s="125">
        <f>+N896/H896</f>
        <v>18</v>
      </c>
      <c r="M896" s="127">
        <f>+J896/H896*100</f>
        <v>99.994698</v>
      </c>
      <c r="N896" s="109">
        <f>SUM(N895)</f>
        <v>5400000000</v>
      </c>
      <c r="O896" s="82" t="s">
        <v>1970</v>
      </c>
      <c r="P896" s="83"/>
    </row>
    <row r="897" spans="1:16" s="163" customFormat="1" ht="17" thickTop="1" thickBot="1">
      <c r="A897" s="102" t="s">
        <v>730</v>
      </c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83"/>
      <c r="O897" s="82" t="s">
        <v>1970</v>
      </c>
      <c r="P897" s="83"/>
    </row>
    <row r="898" spans="1:16" s="163" customFormat="1" ht="17" thickTop="1" thickBot="1">
      <c r="A898" s="103">
        <v>76</v>
      </c>
      <c r="B898" s="104"/>
      <c r="C898" s="104" t="s">
        <v>2197</v>
      </c>
      <c r="D898" s="110" t="s">
        <v>2198</v>
      </c>
      <c r="E898" s="104" t="s">
        <v>2199</v>
      </c>
      <c r="F898" s="104"/>
      <c r="G898" s="111">
        <v>1</v>
      </c>
      <c r="H898" s="111">
        <v>50000000</v>
      </c>
      <c r="I898" s="111">
        <v>49030986</v>
      </c>
      <c r="J898" s="111">
        <v>49030986</v>
      </c>
      <c r="K898" s="104">
        <v>0.92</v>
      </c>
      <c r="L898" s="104">
        <v>92</v>
      </c>
      <c r="M898" s="106">
        <f>+J898/H898*100</f>
        <v>98.061971999999997</v>
      </c>
      <c r="N898" s="83">
        <f t="shared" ref="N898:N903" si="55">+L898*H898</f>
        <v>4600000000</v>
      </c>
      <c r="O898" s="82" t="s">
        <v>1970</v>
      </c>
      <c r="P898" s="83"/>
    </row>
    <row r="899" spans="1:16" s="163" customFormat="1" ht="17" thickTop="1" thickBot="1">
      <c r="A899" s="104">
        <v>77</v>
      </c>
      <c r="B899" s="104"/>
      <c r="C899" s="104" t="s">
        <v>2200</v>
      </c>
      <c r="D899" s="104" t="s">
        <v>2201</v>
      </c>
      <c r="E899" s="104" t="s">
        <v>2202</v>
      </c>
      <c r="F899" s="104"/>
      <c r="G899" s="111">
        <v>1</v>
      </c>
      <c r="H899" s="111">
        <v>4700000</v>
      </c>
      <c r="I899" s="111">
        <v>4700000</v>
      </c>
      <c r="J899" s="111">
        <v>4700000</v>
      </c>
      <c r="K899" s="111">
        <v>1</v>
      </c>
      <c r="L899" s="104">
        <v>100</v>
      </c>
      <c r="M899" s="106">
        <f t="shared" ref="M899:M904" si="56">+J899/H899*100</f>
        <v>100</v>
      </c>
      <c r="N899" s="83">
        <f t="shared" si="55"/>
        <v>470000000</v>
      </c>
      <c r="O899" s="82" t="s">
        <v>1970</v>
      </c>
      <c r="P899" s="83"/>
    </row>
    <row r="900" spans="1:16" s="163" customFormat="1" ht="17" thickTop="1" thickBot="1">
      <c r="A900" s="104">
        <v>78</v>
      </c>
      <c r="B900" s="103"/>
      <c r="C900" s="103" t="s">
        <v>2203</v>
      </c>
      <c r="D900" s="103" t="s">
        <v>2204</v>
      </c>
      <c r="E900" s="103" t="s">
        <v>2205</v>
      </c>
      <c r="F900" s="103"/>
      <c r="G900" s="103">
        <v>1</v>
      </c>
      <c r="H900" s="111">
        <v>4800000</v>
      </c>
      <c r="I900" s="111">
        <v>4800000</v>
      </c>
      <c r="J900" s="111">
        <v>4800000</v>
      </c>
      <c r="K900" s="103">
        <v>1</v>
      </c>
      <c r="L900" s="103">
        <v>100</v>
      </c>
      <c r="M900" s="106">
        <f t="shared" si="56"/>
        <v>100</v>
      </c>
      <c r="N900" s="83">
        <f t="shared" si="55"/>
        <v>480000000</v>
      </c>
      <c r="O900" s="82" t="s">
        <v>1970</v>
      </c>
      <c r="P900" s="83"/>
    </row>
    <row r="901" spans="1:16" s="163" customFormat="1" ht="17" thickTop="1" thickBot="1">
      <c r="A901" s="104">
        <v>79</v>
      </c>
      <c r="B901" s="103"/>
      <c r="C901" s="104" t="s">
        <v>2206</v>
      </c>
      <c r="D901" s="105" t="s">
        <v>2207</v>
      </c>
      <c r="E901" s="104" t="s">
        <v>2208</v>
      </c>
      <c r="F901" s="103"/>
      <c r="G901" s="111">
        <v>1</v>
      </c>
      <c r="H901" s="111">
        <v>4800000</v>
      </c>
      <c r="I901" s="111">
        <v>4800000</v>
      </c>
      <c r="J901" s="111">
        <v>4800000</v>
      </c>
      <c r="K901" s="104">
        <v>100</v>
      </c>
      <c r="L901" s="104">
        <v>100</v>
      </c>
      <c r="M901" s="106">
        <f t="shared" si="56"/>
        <v>100</v>
      </c>
      <c r="N901" s="83">
        <f t="shared" si="55"/>
        <v>480000000</v>
      </c>
      <c r="O901" s="82" t="s">
        <v>1970</v>
      </c>
      <c r="P901" s="83"/>
    </row>
    <row r="902" spans="1:16" s="163" customFormat="1" ht="17" thickTop="1" thickBot="1">
      <c r="A902" s="104">
        <v>80</v>
      </c>
      <c r="B902" s="104"/>
      <c r="C902" s="104" t="s">
        <v>2209</v>
      </c>
      <c r="D902" s="110" t="s">
        <v>2210</v>
      </c>
      <c r="E902" s="104" t="s">
        <v>2211</v>
      </c>
      <c r="F902" s="104"/>
      <c r="G902" s="111">
        <v>1</v>
      </c>
      <c r="H902" s="111">
        <v>15000000</v>
      </c>
      <c r="I902" s="111">
        <v>14500000</v>
      </c>
      <c r="J902" s="111">
        <v>14500000</v>
      </c>
      <c r="K902" s="104">
        <v>1</v>
      </c>
      <c r="L902" s="104">
        <v>100</v>
      </c>
      <c r="M902" s="106">
        <f t="shared" si="56"/>
        <v>96.666666666666671</v>
      </c>
      <c r="N902" s="83">
        <f t="shared" si="55"/>
        <v>1500000000</v>
      </c>
      <c r="O902" s="82" t="s">
        <v>1970</v>
      </c>
      <c r="P902" s="83"/>
    </row>
    <row r="903" spans="1:16" s="163" customFormat="1" ht="17" thickTop="1" thickBot="1">
      <c r="A903" s="104">
        <v>81</v>
      </c>
      <c r="B903" s="104"/>
      <c r="C903" s="104" t="s">
        <v>2212</v>
      </c>
      <c r="D903" s="110" t="s">
        <v>2213</v>
      </c>
      <c r="E903" s="104" t="s">
        <v>2214</v>
      </c>
      <c r="F903" s="104"/>
      <c r="G903" s="111">
        <v>1</v>
      </c>
      <c r="H903" s="111">
        <v>50000000</v>
      </c>
      <c r="I903" s="111">
        <v>49500000</v>
      </c>
      <c r="J903" s="111">
        <v>49500000</v>
      </c>
      <c r="K903" s="104">
        <v>0.76</v>
      </c>
      <c r="L903" s="104">
        <v>76.88</v>
      </c>
      <c r="M903" s="106">
        <f t="shared" si="56"/>
        <v>99</v>
      </c>
      <c r="N903" s="83">
        <f t="shared" si="55"/>
        <v>3844000000</v>
      </c>
      <c r="O903" s="82" t="s">
        <v>1970</v>
      </c>
      <c r="P903" s="83"/>
    </row>
    <row r="904" spans="1:16" s="163" customFormat="1" ht="17" thickTop="1" thickBot="1">
      <c r="A904" s="104"/>
      <c r="B904" s="104"/>
      <c r="C904" s="104"/>
      <c r="D904" s="110"/>
      <c r="E904" s="114" t="s">
        <v>338</v>
      </c>
      <c r="F904" s="104"/>
      <c r="G904" s="156">
        <f>SUM(G898:G903)</f>
        <v>6</v>
      </c>
      <c r="H904" s="156">
        <f>SUM(H898:H903)</f>
        <v>129300000</v>
      </c>
      <c r="I904" s="156">
        <f>SUM(I898:I903)</f>
        <v>127330986</v>
      </c>
      <c r="J904" s="156">
        <f>SUM(J898:J903)</f>
        <v>127330986</v>
      </c>
      <c r="K904" s="156">
        <f>SUM(K898:K903)</f>
        <v>104.68</v>
      </c>
      <c r="L904" s="125">
        <f>+N904/H904</f>
        <v>87.965970610982211</v>
      </c>
      <c r="M904" s="127">
        <f t="shared" si="56"/>
        <v>98.477174013921115</v>
      </c>
      <c r="N904" s="109">
        <f>SUM(N898:N903)</f>
        <v>11374000000</v>
      </c>
      <c r="O904" s="82" t="s">
        <v>1970</v>
      </c>
      <c r="P904" s="83"/>
    </row>
    <row r="905" spans="1:16" s="163" customFormat="1" ht="17" thickTop="1" thickBot="1">
      <c r="A905" s="102" t="s">
        <v>756</v>
      </c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83"/>
      <c r="O905" s="82" t="s">
        <v>1970</v>
      </c>
      <c r="P905" s="83"/>
    </row>
    <row r="906" spans="1:16" s="163" customFormat="1" ht="17" thickTop="1" thickBot="1">
      <c r="A906" s="104">
        <v>82</v>
      </c>
      <c r="B906" s="104"/>
      <c r="C906" s="104" t="s">
        <v>2215</v>
      </c>
      <c r="D906" s="110" t="s">
        <v>2216</v>
      </c>
      <c r="E906" s="104" t="s">
        <v>2217</v>
      </c>
      <c r="F906" s="104"/>
      <c r="G906" s="111">
        <v>1</v>
      </c>
      <c r="H906" s="111">
        <v>600000</v>
      </c>
      <c r="I906" s="111">
        <v>600000</v>
      </c>
      <c r="J906" s="111">
        <v>600000</v>
      </c>
      <c r="K906" s="104">
        <v>1</v>
      </c>
      <c r="L906" s="104">
        <v>100</v>
      </c>
      <c r="M906" s="106">
        <f>+J906/H906*100</f>
        <v>100</v>
      </c>
      <c r="N906" s="83">
        <f>+L906*H906</f>
        <v>60000000</v>
      </c>
      <c r="O906" s="82" t="s">
        <v>1970</v>
      </c>
      <c r="P906" s="83"/>
    </row>
    <row r="907" spans="1:16" s="163" customFormat="1" ht="17" thickTop="1" thickBot="1">
      <c r="A907" s="104">
        <v>83</v>
      </c>
      <c r="B907" s="104"/>
      <c r="C907" s="104" t="s">
        <v>2218</v>
      </c>
      <c r="D907" s="110" t="s">
        <v>2059</v>
      </c>
      <c r="E907" s="104" t="s">
        <v>2219</v>
      </c>
      <c r="F907" s="104"/>
      <c r="G907" s="111">
        <v>1</v>
      </c>
      <c r="H907" s="111">
        <v>5000000</v>
      </c>
      <c r="I907" s="111">
        <v>4990000</v>
      </c>
      <c r="J907" s="111">
        <v>4990000</v>
      </c>
      <c r="K907" s="104">
        <v>1</v>
      </c>
      <c r="L907" s="104">
        <v>100</v>
      </c>
      <c r="M907" s="106">
        <f>+J907/H907*100</f>
        <v>99.8</v>
      </c>
      <c r="N907" s="83">
        <f>+L907*H907</f>
        <v>500000000</v>
      </c>
      <c r="O907" s="82" t="s">
        <v>1970</v>
      </c>
      <c r="P907" s="83"/>
    </row>
    <row r="908" spans="1:16" s="163" customFormat="1" ht="17" thickTop="1" thickBot="1">
      <c r="A908" s="104"/>
      <c r="B908" s="104"/>
      <c r="C908" s="104"/>
      <c r="D908" s="110"/>
      <c r="E908" s="114" t="s">
        <v>350</v>
      </c>
      <c r="F908" s="104"/>
      <c r="G908" s="156">
        <f>SUM(G906:G907)</f>
        <v>2</v>
      </c>
      <c r="H908" s="156">
        <f>SUM(H906:H907)</f>
        <v>5600000</v>
      </c>
      <c r="I908" s="156">
        <f>SUM(I906:I907)</f>
        <v>5590000</v>
      </c>
      <c r="J908" s="156">
        <f>SUM(J906:J907)</f>
        <v>5590000</v>
      </c>
      <c r="K908" s="156">
        <f>SUM(K906:K907)</f>
        <v>2</v>
      </c>
      <c r="L908" s="125">
        <f>+N908/H908</f>
        <v>100</v>
      </c>
      <c r="M908" s="127">
        <f>+J908/H908*100</f>
        <v>99.821428571428569</v>
      </c>
      <c r="N908" s="109">
        <f>SUM(N906:N907)</f>
        <v>560000000</v>
      </c>
      <c r="O908" s="82" t="s">
        <v>1970</v>
      </c>
      <c r="P908" s="83"/>
    </row>
    <row r="909" spans="1:16" s="163" customFormat="1" ht="17" thickTop="1" thickBot="1">
      <c r="A909" s="104"/>
      <c r="B909" s="104"/>
      <c r="C909" s="104"/>
      <c r="D909" s="110"/>
      <c r="E909" s="114" t="s">
        <v>2220</v>
      </c>
      <c r="F909" s="104"/>
      <c r="G909" s="115">
        <f>+G796+G799+G829+G832+G837+G862+G866+G869+G879+G882+G886+G890+G893+G904+G908+G896</f>
        <v>1156</v>
      </c>
      <c r="H909" s="115">
        <f>+H796+H799+H829+H832+H837+H862+H866+H869+H879+H882+H886+H890+H893+H904+H908+H896</f>
        <v>1231546000</v>
      </c>
      <c r="I909" s="115">
        <f>+I796+I799+I829+I832+I837+I862+I866+I869+I879+I882+I886+I890+I893+I904+I908+I896</f>
        <v>1200764095</v>
      </c>
      <c r="J909" s="115">
        <f>+J796+J799+J829+J832+J837+J862+J866+J869+J879+J882+J886+J890+J893+J904+J908+J896</f>
        <v>984500477</v>
      </c>
      <c r="K909" s="115">
        <f>+K796+K799+K829+K832+K837+K862+K866+K869+K879+K882+K886+K890+K893+K904+K908+K896</f>
        <v>1252.47</v>
      </c>
      <c r="L909" s="127">
        <f>+N909/H909</f>
        <v>72.596965440186565</v>
      </c>
      <c r="M909" s="127">
        <f>+J909/H909*100</f>
        <v>79.9402114902732</v>
      </c>
      <c r="N909" s="169">
        <f>+N796+N799+N829+N832+N837+N862+N866+N869+N879+N882+N886+N890+N893+N904+N908+N896</f>
        <v>89406502400</v>
      </c>
      <c r="O909" s="82" t="s">
        <v>1970</v>
      </c>
      <c r="P909" s="83"/>
    </row>
    <row r="910" spans="1:16" s="163" customFormat="1" ht="13" thickTop="1">
      <c r="A910" s="102" t="s">
        <v>2222</v>
      </c>
      <c r="B910" s="102"/>
      <c r="C910" s="102" t="s">
        <v>2223</v>
      </c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83"/>
      <c r="O910" s="83" t="s">
        <v>2221</v>
      </c>
    </row>
    <row r="911" spans="1:16" s="163" customFormat="1" ht="12">
      <c r="A911" s="104">
        <v>1</v>
      </c>
      <c r="B911" s="103"/>
      <c r="C911" s="103" t="s">
        <v>2224</v>
      </c>
      <c r="D911" s="103" t="s">
        <v>2225</v>
      </c>
      <c r="E911" s="103" t="s">
        <v>2226</v>
      </c>
      <c r="F911" s="103"/>
      <c r="G911" s="103">
        <v>1</v>
      </c>
      <c r="H911" s="111">
        <v>10000000</v>
      </c>
      <c r="I911" s="111">
        <v>10000000</v>
      </c>
      <c r="J911" s="111">
        <v>10000000</v>
      </c>
      <c r="K911" s="103">
        <v>1</v>
      </c>
      <c r="L911" s="103">
        <v>100</v>
      </c>
      <c r="M911" s="170">
        <f>+J911/H911*100</f>
        <v>100</v>
      </c>
      <c r="N911" s="83">
        <f>+L911*H911</f>
        <v>1000000000</v>
      </c>
      <c r="O911" s="83" t="s">
        <v>2221</v>
      </c>
    </row>
    <row r="912" spans="1:16" s="163" customFormat="1" ht="12">
      <c r="A912" s="104">
        <v>2</v>
      </c>
      <c r="B912" s="104"/>
      <c r="C912" s="104" t="s">
        <v>2227</v>
      </c>
      <c r="D912" s="110" t="s">
        <v>2228</v>
      </c>
      <c r="E912" s="104" t="s">
        <v>2229</v>
      </c>
      <c r="F912" s="104"/>
      <c r="G912" s="111">
        <v>1</v>
      </c>
      <c r="H912" s="111">
        <v>95000000</v>
      </c>
      <c r="I912" s="111" t="s">
        <v>1669</v>
      </c>
      <c r="J912" s="104"/>
      <c r="K912" s="104"/>
      <c r="L912" s="106"/>
      <c r="M912" s="170">
        <f>+J912/H912*100</f>
        <v>0</v>
      </c>
      <c r="N912" s="83">
        <f>+L912*H912</f>
        <v>0</v>
      </c>
      <c r="O912" s="83" t="s">
        <v>2221</v>
      </c>
    </row>
    <row r="913" spans="1:15" s="163" customFormat="1" ht="12">
      <c r="A913" s="104"/>
      <c r="B913" s="104"/>
      <c r="C913" s="114" t="s">
        <v>2230</v>
      </c>
      <c r="D913" s="114"/>
      <c r="E913" s="114"/>
      <c r="F913" s="104"/>
      <c r="G913" s="156">
        <f>SUM(G911:G912)</f>
        <v>2</v>
      </c>
      <c r="H913" s="156">
        <f>SUM(H911:H912)</f>
        <v>105000000</v>
      </c>
      <c r="I913" s="156">
        <f>SUM(I911:I912)</f>
        <v>10000000</v>
      </c>
      <c r="J913" s="156">
        <f>SUM(J911:J912)</f>
        <v>10000000</v>
      </c>
      <c r="K913" s="156">
        <f>SUM(K911:K912)</f>
        <v>1</v>
      </c>
      <c r="L913" s="127">
        <f>+N913/H913</f>
        <v>9.5238095238095237</v>
      </c>
      <c r="M913" s="171">
        <f>+J913/H913*100</f>
        <v>9.5238095238095237</v>
      </c>
      <c r="N913" s="109">
        <f>SUM(N911:N912)</f>
        <v>1000000000</v>
      </c>
      <c r="O913" s="83" t="s">
        <v>2221</v>
      </c>
    </row>
    <row r="914" spans="1:15" s="163" customFormat="1" ht="12">
      <c r="A914" s="102" t="s">
        <v>799</v>
      </c>
      <c r="B914" s="102"/>
      <c r="C914" s="102" t="s">
        <v>2231</v>
      </c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83"/>
      <c r="O914" s="83" t="s">
        <v>2221</v>
      </c>
    </row>
    <row r="915" spans="1:15" s="163" customFormat="1" ht="12">
      <c r="A915" s="104">
        <v>3</v>
      </c>
      <c r="B915" s="104"/>
      <c r="C915" s="104" t="s">
        <v>2232</v>
      </c>
      <c r="D915" s="110" t="s">
        <v>2233</v>
      </c>
      <c r="E915" s="104" t="s">
        <v>2234</v>
      </c>
      <c r="F915" s="104"/>
      <c r="G915" s="111">
        <v>1</v>
      </c>
      <c r="H915" s="111">
        <v>2000000</v>
      </c>
      <c r="I915" s="111">
        <v>2000000</v>
      </c>
      <c r="J915" s="111">
        <v>2000000</v>
      </c>
      <c r="K915" s="104">
        <v>1</v>
      </c>
      <c r="L915" s="106">
        <v>100</v>
      </c>
      <c r="M915" s="170">
        <f>+J915/H915*100</f>
        <v>100</v>
      </c>
      <c r="N915" s="83">
        <f>+L915*H915</f>
        <v>200000000</v>
      </c>
      <c r="O915" s="83" t="s">
        <v>2221</v>
      </c>
    </row>
    <row r="916" spans="1:15" s="163" customFormat="1" ht="12">
      <c r="A916" s="104"/>
      <c r="B916" s="104"/>
      <c r="C916" s="104"/>
      <c r="D916" s="110"/>
      <c r="E916" s="114" t="s">
        <v>2235</v>
      </c>
      <c r="F916" s="104"/>
      <c r="G916" s="156">
        <f>SUM(G915)</f>
        <v>1</v>
      </c>
      <c r="H916" s="156">
        <f>SUM(H915)</f>
        <v>2000000</v>
      </c>
      <c r="I916" s="156">
        <f>SUM(I915)</f>
        <v>2000000</v>
      </c>
      <c r="J916" s="156">
        <f>SUM(J915)</f>
        <v>2000000</v>
      </c>
      <c r="K916" s="156">
        <f>SUM(K915)</f>
        <v>1</v>
      </c>
      <c r="L916" s="127">
        <f>+N916/H916</f>
        <v>100</v>
      </c>
      <c r="M916" s="171">
        <f>+J916/H916*100</f>
        <v>100</v>
      </c>
      <c r="N916" s="109">
        <f>SUM(N915)</f>
        <v>200000000</v>
      </c>
      <c r="O916" s="83" t="s">
        <v>2221</v>
      </c>
    </row>
    <row r="917" spans="1:15" s="163" customFormat="1" ht="12">
      <c r="A917" s="102" t="s">
        <v>2236</v>
      </c>
      <c r="B917" s="102"/>
      <c r="C917" s="102" t="s">
        <v>2237</v>
      </c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9"/>
      <c r="O917" s="83" t="s">
        <v>2221</v>
      </c>
    </row>
    <row r="918" spans="1:15" s="163" customFormat="1" ht="12">
      <c r="A918" s="104">
        <f>+A915+1</f>
        <v>4</v>
      </c>
      <c r="B918" s="104"/>
      <c r="C918" s="104" t="s">
        <v>2238</v>
      </c>
      <c r="D918" s="110">
        <v>154516152261</v>
      </c>
      <c r="E918" s="104" t="s">
        <v>2239</v>
      </c>
      <c r="F918" s="104"/>
      <c r="G918" s="111">
        <v>1</v>
      </c>
      <c r="H918" s="111">
        <v>1000000</v>
      </c>
      <c r="I918" s="111">
        <v>1000000</v>
      </c>
      <c r="J918" s="111">
        <v>1000000</v>
      </c>
      <c r="K918" s="104">
        <v>1</v>
      </c>
      <c r="L918" s="106">
        <v>100</v>
      </c>
      <c r="M918" s="170">
        <f>+J918/H918*100</f>
        <v>100</v>
      </c>
      <c r="N918" s="83">
        <f>+L918*H918</f>
        <v>100000000</v>
      </c>
      <c r="O918" s="83" t="s">
        <v>2221</v>
      </c>
    </row>
    <row r="919" spans="1:15" s="163" customFormat="1" ht="12">
      <c r="A919" s="104">
        <f t="shared" ref="A919:A952" si="57">+A918+1</f>
        <v>5</v>
      </c>
      <c r="B919" s="104"/>
      <c r="C919" s="104" t="s">
        <v>2240</v>
      </c>
      <c r="D919" s="110">
        <v>156616022222</v>
      </c>
      <c r="E919" s="104" t="s">
        <v>2241</v>
      </c>
      <c r="F919" s="104"/>
      <c r="G919" s="111">
        <v>2</v>
      </c>
      <c r="H919" s="111">
        <v>16000000</v>
      </c>
      <c r="I919" s="111">
        <v>16000000</v>
      </c>
      <c r="J919" s="111">
        <v>16000000</v>
      </c>
      <c r="K919" s="104">
        <v>1</v>
      </c>
      <c r="L919" s="106">
        <v>100</v>
      </c>
      <c r="M919" s="170">
        <f t="shared" ref="M919:M954" si="58">+J919/H919*100</f>
        <v>100</v>
      </c>
      <c r="N919" s="83">
        <f t="shared" ref="N919:N953" si="59">+L919*H919</f>
        <v>1600000000</v>
      </c>
      <c r="O919" s="83" t="s">
        <v>2221</v>
      </c>
    </row>
    <row r="920" spans="1:15" s="163" customFormat="1" ht="12">
      <c r="A920" s="104">
        <f t="shared" si="57"/>
        <v>6</v>
      </c>
      <c r="B920" s="104"/>
      <c r="C920" s="104" t="s">
        <v>2242</v>
      </c>
      <c r="D920" s="110" t="s">
        <v>2243</v>
      </c>
      <c r="E920" s="104" t="s">
        <v>2244</v>
      </c>
      <c r="F920" s="104"/>
      <c r="G920" s="111">
        <v>2</v>
      </c>
      <c r="H920" s="111">
        <v>16000000</v>
      </c>
      <c r="I920" s="111">
        <v>5581002</v>
      </c>
      <c r="J920" s="111">
        <v>5581002</v>
      </c>
      <c r="K920" s="104"/>
      <c r="L920" s="106">
        <v>35</v>
      </c>
      <c r="M920" s="170">
        <f t="shared" si="58"/>
        <v>34.881262499999998</v>
      </c>
      <c r="N920" s="83">
        <f t="shared" si="59"/>
        <v>560000000</v>
      </c>
      <c r="O920" s="83" t="s">
        <v>2221</v>
      </c>
    </row>
    <row r="921" spans="1:15" s="163" customFormat="1" ht="12">
      <c r="A921" s="104">
        <f t="shared" si="57"/>
        <v>7</v>
      </c>
      <c r="B921" s="104"/>
      <c r="C921" s="104" t="s">
        <v>2245</v>
      </c>
      <c r="D921" s="110">
        <v>156616022261</v>
      </c>
      <c r="E921" s="104" t="s">
        <v>2246</v>
      </c>
      <c r="F921" s="104"/>
      <c r="G921" s="111">
        <v>1</v>
      </c>
      <c r="H921" s="111">
        <v>250000</v>
      </c>
      <c r="I921" s="111">
        <v>250000</v>
      </c>
      <c r="J921" s="111">
        <v>250000</v>
      </c>
      <c r="K921" s="104">
        <v>1</v>
      </c>
      <c r="L921" s="106">
        <v>100</v>
      </c>
      <c r="M921" s="170">
        <f t="shared" si="58"/>
        <v>100</v>
      </c>
      <c r="N921" s="83">
        <f t="shared" si="59"/>
        <v>25000000</v>
      </c>
      <c r="O921" s="83" t="s">
        <v>2221</v>
      </c>
    </row>
    <row r="922" spans="1:15" s="163" customFormat="1" ht="12">
      <c r="A922" s="104">
        <f t="shared" si="57"/>
        <v>8</v>
      </c>
      <c r="B922" s="104"/>
      <c r="C922" s="104" t="s">
        <v>2247</v>
      </c>
      <c r="D922" s="110" t="s">
        <v>2248</v>
      </c>
      <c r="E922" s="104" t="s">
        <v>2249</v>
      </c>
      <c r="F922" s="104"/>
      <c r="G922" s="111">
        <v>1</v>
      </c>
      <c r="H922" s="111">
        <v>250000</v>
      </c>
      <c r="I922" s="111">
        <v>250000</v>
      </c>
      <c r="J922" s="111">
        <v>250000</v>
      </c>
      <c r="K922" s="104">
        <v>1</v>
      </c>
      <c r="L922" s="106">
        <v>100</v>
      </c>
      <c r="M922" s="170">
        <f t="shared" si="58"/>
        <v>100</v>
      </c>
      <c r="N922" s="83">
        <f t="shared" si="59"/>
        <v>25000000</v>
      </c>
      <c r="O922" s="83" t="s">
        <v>2221</v>
      </c>
    </row>
    <row r="923" spans="1:15" s="163" customFormat="1" ht="12">
      <c r="A923" s="104">
        <f t="shared" si="57"/>
        <v>9</v>
      </c>
      <c r="B923" s="104"/>
      <c r="C923" s="104" t="s">
        <v>2250</v>
      </c>
      <c r="D923" s="110">
        <v>156616022270</v>
      </c>
      <c r="E923" s="104" t="s">
        <v>2251</v>
      </c>
      <c r="F923" s="104"/>
      <c r="G923" s="111">
        <v>60</v>
      </c>
      <c r="H923" s="111">
        <v>1800000</v>
      </c>
      <c r="I923" s="111">
        <v>1800000</v>
      </c>
      <c r="J923" s="111">
        <v>1800000</v>
      </c>
      <c r="K923" s="104">
        <v>1</v>
      </c>
      <c r="L923" s="106">
        <v>100</v>
      </c>
      <c r="M923" s="170">
        <f t="shared" si="58"/>
        <v>100</v>
      </c>
      <c r="N923" s="83">
        <f t="shared" si="59"/>
        <v>180000000</v>
      </c>
      <c r="O923" s="83" t="s">
        <v>2221</v>
      </c>
    </row>
    <row r="924" spans="1:15" s="163" customFormat="1" ht="12">
      <c r="A924" s="104">
        <f t="shared" si="57"/>
        <v>10</v>
      </c>
      <c r="B924" s="104"/>
      <c r="C924" s="104" t="s">
        <v>2252</v>
      </c>
      <c r="D924" s="110" t="s">
        <v>2253</v>
      </c>
      <c r="E924" s="104" t="s">
        <v>2254</v>
      </c>
      <c r="F924" s="104"/>
      <c r="G924" s="111">
        <v>60</v>
      </c>
      <c r="H924" s="111">
        <v>1800000</v>
      </c>
      <c r="I924" s="111">
        <v>1799983</v>
      </c>
      <c r="J924" s="111">
        <v>1799983</v>
      </c>
      <c r="K924" s="104">
        <v>1</v>
      </c>
      <c r="L924" s="106">
        <v>100</v>
      </c>
      <c r="M924" s="170">
        <f t="shared" si="58"/>
        <v>99.999055555555557</v>
      </c>
      <c r="N924" s="83">
        <f t="shared" si="59"/>
        <v>180000000</v>
      </c>
      <c r="O924" s="83" t="s">
        <v>2221</v>
      </c>
    </row>
    <row r="925" spans="1:15" s="163" customFormat="1" ht="12">
      <c r="A925" s="104">
        <f t="shared" si="57"/>
        <v>11</v>
      </c>
      <c r="B925" s="104"/>
      <c r="C925" s="104" t="s">
        <v>2255</v>
      </c>
      <c r="D925" s="110">
        <v>156616362222</v>
      </c>
      <c r="E925" s="104" t="s">
        <v>2256</v>
      </c>
      <c r="F925" s="104"/>
      <c r="G925" s="111">
        <v>2</v>
      </c>
      <c r="H925" s="111">
        <v>16000000</v>
      </c>
      <c r="I925" s="111">
        <v>16000000</v>
      </c>
      <c r="J925" s="111">
        <v>16000000</v>
      </c>
      <c r="K925" s="104">
        <v>60</v>
      </c>
      <c r="L925" s="106">
        <v>100</v>
      </c>
      <c r="M925" s="170">
        <f t="shared" si="58"/>
        <v>100</v>
      </c>
      <c r="N925" s="83">
        <f t="shared" si="59"/>
        <v>1600000000</v>
      </c>
      <c r="O925" s="83" t="s">
        <v>2221</v>
      </c>
    </row>
    <row r="926" spans="1:15" s="163" customFormat="1" ht="12">
      <c r="A926" s="104">
        <f t="shared" si="57"/>
        <v>12</v>
      </c>
      <c r="B926" s="104"/>
      <c r="C926" s="104" t="s">
        <v>2257</v>
      </c>
      <c r="D926" s="110" t="s">
        <v>2258</v>
      </c>
      <c r="E926" s="104" t="s">
        <v>2259</v>
      </c>
      <c r="F926" s="104"/>
      <c r="G926" s="111">
        <v>2</v>
      </c>
      <c r="H926" s="111">
        <v>16000000</v>
      </c>
      <c r="I926" s="111">
        <v>15200000</v>
      </c>
      <c r="J926" s="111">
        <v>15200000</v>
      </c>
      <c r="K926" s="104">
        <v>2</v>
      </c>
      <c r="L926" s="106">
        <v>100</v>
      </c>
      <c r="M926" s="170">
        <f t="shared" si="58"/>
        <v>95</v>
      </c>
      <c r="N926" s="83">
        <f t="shared" si="59"/>
        <v>1600000000</v>
      </c>
      <c r="O926" s="83" t="s">
        <v>2221</v>
      </c>
    </row>
    <row r="927" spans="1:15" s="163" customFormat="1" ht="12">
      <c r="A927" s="104">
        <f t="shared" si="57"/>
        <v>13</v>
      </c>
      <c r="B927" s="104"/>
      <c r="C927" s="104" t="s">
        <v>2260</v>
      </c>
      <c r="D927" s="110">
        <v>156616362243</v>
      </c>
      <c r="E927" s="104" t="s">
        <v>2261</v>
      </c>
      <c r="F927" s="104"/>
      <c r="G927" s="111">
        <v>1</v>
      </c>
      <c r="H927" s="111">
        <v>3500000</v>
      </c>
      <c r="I927" s="111">
        <v>3500000</v>
      </c>
      <c r="J927" s="111">
        <v>3500000</v>
      </c>
      <c r="K927" s="104">
        <v>2</v>
      </c>
      <c r="L927" s="106">
        <v>100</v>
      </c>
      <c r="M927" s="170">
        <f t="shared" si="58"/>
        <v>100</v>
      </c>
      <c r="N927" s="83">
        <f t="shared" si="59"/>
        <v>350000000</v>
      </c>
      <c r="O927" s="83" t="s">
        <v>2221</v>
      </c>
    </row>
    <row r="928" spans="1:15" s="163" customFormat="1" ht="12">
      <c r="A928" s="104">
        <f t="shared" si="57"/>
        <v>14</v>
      </c>
      <c r="B928" s="104"/>
      <c r="C928" s="104" t="s">
        <v>2262</v>
      </c>
      <c r="D928" s="110">
        <v>156616362270</v>
      </c>
      <c r="E928" s="104" t="s">
        <v>2263</v>
      </c>
      <c r="F928" s="104"/>
      <c r="G928" s="111">
        <v>60</v>
      </c>
      <c r="H928" s="111">
        <v>1800000</v>
      </c>
      <c r="I928" s="111">
        <v>1800000</v>
      </c>
      <c r="J928" s="111">
        <v>1800000</v>
      </c>
      <c r="K928" s="104">
        <v>60</v>
      </c>
      <c r="L928" s="106">
        <v>100</v>
      </c>
      <c r="M928" s="170">
        <f t="shared" si="58"/>
        <v>100</v>
      </c>
      <c r="N928" s="83">
        <f t="shared" si="59"/>
        <v>180000000</v>
      </c>
      <c r="O928" s="83" t="s">
        <v>2221</v>
      </c>
    </row>
    <row r="929" spans="1:15" s="163" customFormat="1" ht="12">
      <c r="A929" s="104">
        <f t="shared" si="57"/>
        <v>15</v>
      </c>
      <c r="B929" s="104"/>
      <c r="C929" s="104" t="s">
        <v>2264</v>
      </c>
      <c r="D929" s="110">
        <v>156616362261</v>
      </c>
      <c r="E929" s="104" t="s">
        <v>2265</v>
      </c>
      <c r="F929" s="104"/>
      <c r="G929" s="111">
        <v>1</v>
      </c>
      <c r="H929" s="111">
        <v>250000</v>
      </c>
      <c r="I929" s="111">
        <v>250000</v>
      </c>
      <c r="J929" s="111">
        <v>250000</v>
      </c>
      <c r="K929" s="104">
        <v>1</v>
      </c>
      <c r="L929" s="106">
        <v>100</v>
      </c>
      <c r="M929" s="170">
        <f t="shared" si="58"/>
        <v>100</v>
      </c>
      <c r="N929" s="83">
        <f t="shared" si="59"/>
        <v>25000000</v>
      </c>
      <c r="O929" s="83" t="s">
        <v>2221</v>
      </c>
    </row>
    <row r="930" spans="1:15" s="163" customFormat="1" ht="12">
      <c r="A930" s="104">
        <f t="shared" si="57"/>
        <v>16</v>
      </c>
      <c r="B930" s="104"/>
      <c r="C930" s="104" t="s">
        <v>2266</v>
      </c>
      <c r="D930" s="110" t="s">
        <v>2267</v>
      </c>
      <c r="E930" s="104" t="s">
        <v>2268</v>
      </c>
      <c r="F930" s="104"/>
      <c r="G930" s="111">
        <v>1</v>
      </c>
      <c r="H930" s="111">
        <v>250000</v>
      </c>
      <c r="I930" s="111">
        <v>250000</v>
      </c>
      <c r="J930" s="111">
        <v>250000</v>
      </c>
      <c r="K930" s="104">
        <v>1</v>
      </c>
      <c r="L930" s="106">
        <v>100</v>
      </c>
      <c r="M930" s="170">
        <f t="shared" si="58"/>
        <v>100</v>
      </c>
      <c r="N930" s="83">
        <f t="shared" si="59"/>
        <v>25000000</v>
      </c>
      <c r="O930" s="83" t="s">
        <v>2221</v>
      </c>
    </row>
    <row r="931" spans="1:15" s="163" customFormat="1" ht="12">
      <c r="A931" s="104">
        <f t="shared" si="57"/>
        <v>17</v>
      </c>
      <c r="B931" s="104"/>
      <c r="C931" s="104" t="s">
        <v>2269</v>
      </c>
      <c r="D931" s="110" t="s">
        <v>2270</v>
      </c>
      <c r="E931" s="104" t="s">
        <v>2271</v>
      </c>
      <c r="F931" s="104"/>
      <c r="G931" s="111">
        <v>60</v>
      </c>
      <c r="H931" s="111">
        <v>1800000</v>
      </c>
      <c r="I931" s="111">
        <v>1800000</v>
      </c>
      <c r="J931" s="111">
        <v>1800000</v>
      </c>
      <c r="K931" s="104">
        <v>60</v>
      </c>
      <c r="L931" s="106">
        <v>100</v>
      </c>
      <c r="M931" s="170">
        <f t="shared" si="58"/>
        <v>100</v>
      </c>
      <c r="N931" s="83">
        <f t="shared" si="59"/>
        <v>180000000</v>
      </c>
      <c r="O931" s="83" t="s">
        <v>2221</v>
      </c>
    </row>
    <row r="932" spans="1:15" s="163" customFormat="1" ht="12">
      <c r="A932" s="104">
        <f t="shared" si="57"/>
        <v>18</v>
      </c>
      <c r="B932" s="104"/>
      <c r="C932" s="104" t="s">
        <v>2272</v>
      </c>
      <c r="D932" s="110">
        <v>156616402222</v>
      </c>
      <c r="E932" s="104" t="s">
        <v>2273</v>
      </c>
      <c r="F932" s="104"/>
      <c r="G932" s="111">
        <v>2</v>
      </c>
      <c r="H932" s="111">
        <v>16000000</v>
      </c>
      <c r="I932" s="111">
        <v>15945722</v>
      </c>
      <c r="J932" s="111">
        <v>15945722</v>
      </c>
      <c r="K932" s="104">
        <v>2</v>
      </c>
      <c r="L932" s="106">
        <v>100</v>
      </c>
      <c r="M932" s="170">
        <f t="shared" si="58"/>
        <v>99.660762500000004</v>
      </c>
      <c r="N932" s="83">
        <f t="shared" si="59"/>
        <v>1600000000</v>
      </c>
      <c r="O932" s="83" t="s">
        <v>2221</v>
      </c>
    </row>
    <row r="933" spans="1:15" s="163" customFormat="1" ht="12">
      <c r="A933" s="104">
        <f t="shared" si="57"/>
        <v>19</v>
      </c>
      <c r="B933" s="104"/>
      <c r="C933" s="104" t="s">
        <v>2274</v>
      </c>
      <c r="D933" s="110" t="s">
        <v>2275</v>
      </c>
      <c r="E933" s="104" t="s">
        <v>2276</v>
      </c>
      <c r="F933" s="104"/>
      <c r="G933" s="111">
        <v>2</v>
      </c>
      <c r="H933" s="111">
        <v>16000000</v>
      </c>
      <c r="I933" s="111">
        <v>15945733</v>
      </c>
      <c r="J933" s="111">
        <v>15945733</v>
      </c>
      <c r="K933" s="104">
        <v>1</v>
      </c>
      <c r="L933" s="106">
        <v>100</v>
      </c>
      <c r="M933" s="170">
        <f t="shared" si="58"/>
        <v>99.660831250000001</v>
      </c>
      <c r="N933" s="83">
        <f t="shared" si="59"/>
        <v>1600000000</v>
      </c>
      <c r="O933" s="83" t="s">
        <v>2221</v>
      </c>
    </row>
    <row r="934" spans="1:15" s="163" customFormat="1" ht="12">
      <c r="A934" s="104">
        <f t="shared" si="57"/>
        <v>20</v>
      </c>
      <c r="B934" s="104"/>
      <c r="C934" s="104" t="s">
        <v>2277</v>
      </c>
      <c r="D934" s="110">
        <v>156616402243</v>
      </c>
      <c r="E934" s="104" t="s">
        <v>2278</v>
      </c>
      <c r="F934" s="104"/>
      <c r="G934" s="111">
        <v>1</v>
      </c>
      <c r="H934" s="111">
        <v>3500000</v>
      </c>
      <c r="I934" s="111">
        <v>3500000</v>
      </c>
      <c r="J934" s="111">
        <v>3500000</v>
      </c>
      <c r="K934" s="104">
        <v>1</v>
      </c>
      <c r="L934" s="106">
        <v>100</v>
      </c>
      <c r="M934" s="170">
        <f t="shared" si="58"/>
        <v>100</v>
      </c>
      <c r="N934" s="83">
        <f t="shared" si="59"/>
        <v>350000000</v>
      </c>
      <c r="O934" s="83" t="s">
        <v>2221</v>
      </c>
    </row>
    <row r="935" spans="1:15" s="163" customFormat="1" ht="12">
      <c r="A935" s="104">
        <f t="shared" si="57"/>
        <v>21</v>
      </c>
      <c r="B935" s="104"/>
      <c r="C935" s="104" t="s">
        <v>2279</v>
      </c>
      <c r="D935" s="110">
        <v>156616402261</v>
      </c>
      <c r="E935" s="104" t="s">
        <v>2280</v>
      </c>
      <c r="F935" s="104"/>
      <c r="G935" s="111">
        <v>1</v>
      </c>
      <c r="H935" s="111">
        <v>250000</v>
      </c>
      <c r="I935" s="111">
        <v>250000</v>
      </c>
      <c r="J935" s="111">
        <v>250000</v>
      </c>
      <c r="K935" s="104">
        <v>1</v>
      </c>
      <c r="L935" s="106">
        <v>100</v>
      </c>
      <c r="M935" s="170">
        <f t="shared" si="58"/>
        <v>100</v>
      </c>
      <c r="N935" s="83">
        <f t="shared" si="59"/>
        <v>25000000</v>
      </c>
      <c r="O935" s="83" t="s">
        <v>2221</v>
      </c>
    </row>
    <row r="936" spans="1:15" s="163" customFormat="1" ht="12">
      <c r="A936" s="104">
        <f t="shared" si="57"/>
        <v>22</v>
      </c>
      <c r="B936" s="104"/>
      <c r="C936" s="104" t="s">
        <v>2281</v>
      </c>
      <c r="D936" s="110" t="s">
        <v>2282</v>
      </c>
      <c r="E936" s="104" t="s">
        <v>2283</v>
      </c>
      <c r="F936" s="104"/>
      <c r="G936" s="111">
        <v>1</v>
      </c>
      <c r="H936" s="111">
        <v>250000</v>
      </c>
      <c r="I936" s="111">
        <v>250000</v>
      </c>
      <c r="J936" s="111">
        <v>250000</v>
      </c>
      <c r="K936" s="104">
        <v>1</v>
      </c>
      <c r="L936" s="106">
        <v>100</v>
      </c>
      <c r="M936" s="170">
        <f t="shared" si="58"/>
        <v>100</v>
      </c>
      <c r="N936" s="83">
        <f t="shared" si="59"/>
        <v>25000000</v>
      </c>
      <c r="O936" s="83" t="s">
        <v>2221</v>
      </c>
    </row>
    <row r="937" spans="1:15" s="163" customFormat="1" ht="12">
      <c r="A937" s="104">
        <f t="shared" si="57"/>
        <v>23</v>
      </c>
      <c r="B937" s="104"/>
      <c r="C937" s="104" t="s">
        <v>2284</v>
      </c>
      <c r="D937" s="110">
        <v>156616402270</v>
      </c>
      <c r="E937" s="104" t="s">
        <v>2285</v>
      </c>
      <c r="F937" s="104"/>
      <c r="G937" s="111">
        <v>60</v>
      </c>
      <c r="H937" s="111">
        <v>1800000</v>
      </c>
      <c r="I937" s="111">
        <v>1799840</v>
      </c>
      <c r="J937" s="111">
        <v>1799840</v>
      </c>
      <c r="K937" s="104">
        <v>60</v>
      </c>
      <c r="L937" s="106">
        <v>100</v>
      </c>
      <c r="M937" s="170">
        <f t="shared" si="58"/>
        <v>99.99111111111111</v>
      </c>
      <c r="N937" s="83">
        <f t="shared" si="59"/>
        <v>180000000</v>
      </c>
      <c r="O937" s="83" t="s">
        <v>2221</v>
      </c>
    </row>
    <row r="938" spans="1:15" s="163" customFormat="1" ht="12">
      <c r="A938" s="104">
        <f t="shared" si="57"/>
        <v>24</v>
      </c>
      <c r="B938" s="104"/>
      <c r="C938" s="104" t="s">
        <v>2286</v>
      </c>
      <c r="D938" s="110" t="s">
        <v>2287</v>
      </c>
      <c r="E938" s="104" t="s">
        <v>2288</v>
      </c>
      <c r="F938" s="104"/>
      <c r="G938" s="111">
        <v>60</v>
      </c>
      <c r="H938" s="111">
        <v>1800000</v>
      </c>
      <c r="I938" s="111">
        <v>1800000</v>
      </c>
      <c r="J938" s="111">
        <v>1800000</v>
      </c>
      <c r="K938" s="104">
        <v>60</v>
      </c>
      <c r="L938" s="106">
        <v>100</v>
      </c>
      <c r="M938" s="170">
        <f t="shared" si="58"/>
        <v>100</v>
      </c>
      <c r="N938" s="83">
        <f t="shared" si="59"/>
        <v>180000000</v>
      </c>
      <c r="O938" s="83" t="s">
        <v>2221</v>
      </c>
    </row>
    <row r="939" spans="1:15" s="163" customFormat="1" ht="12">
      <c r="A939" s="104">
        <f t="shared" si="57"/>
        <v>25</v>
      </c>
      <c r="B939" s="104"/>
      <c r="C939" s="104" t="s">
        <v>2289</v>
      </c>
      <c r="D939" s="110">
        <v>156616482222</v>
      </c>
      <c r="E939" s="104" t="s">
        <v>2290</v>
      </c>
      <c r="F939" s="104"/>
      <c r="G939" s="111">
        <v>2</v>
      </c>
      <c r="H939" s="111">
        <v>16000000</v>
      </c>
      <c r="I939" s="111">
        <v>15945722</v>
      </c>
      <c r="J939" s="111">
        <v>15945722</v>
      </c>
      <c r="K939" s="104">
        <v>2</v>
      </c>
      <c r="L939" s="106">
        <v>100</v>
      </c>
      <c r="M939" s="170">
        <f t="shared" si="58"/>
        <v>99.660762500000004</v>
      </c>
      <c r="N939" s="83">
        <f t="shared" si="59"/>
        <v>1600000000</v>
      </c>
      <c r="O939" s="83" t="s">
        <v>2221</v>
      </c>
    </row>
    <row r="940" spans="1:15" s="163" customFormat="1" ht="12">
      <c r="A940" s="104">
        <f t="shared" si="57"/>
        <v>26</v>
      </c>
      <c r="B940" s="104"/>
      <c r="C940" s="104" t="s">
        <v>2291</v>
      </c>
      <c r="D940" s="110" t="s">
        <v>2292</v>
      </c>
      <c r="E940" s="104" t="s">
        <v>2293</v>
      </c>
      <c r="F940" s="104"/>
      <c r="G940" s="111">
        <v>2</v>
      </c>
      <c r="H940" s="111">
        <v>16000000</v>
      </c>
      <c r="I940" s="111">
        <v>15945722</v>
      </c>
      <c r="J940" s="111">
        <v>15945722</v>
      </c>
      <c r="K940" s="104">
        <v>2</v>
      </c>
      <c r="L940" s="106">
        <v>100</v>
      </c>
      <c r="M940" s="170">
        <f t="shared" si="58"/>
        <v>99.660762500000004</v>
      </c>
      <c r="N940" s="83">
        <f t="shared" si="59"/>
        <v>1600000000</v>
      </c>
      <c r="O940" s="83" t="s">
        <v>2221</v>
      </c>
    </row>
    <row r="941" spans="1:15" s="163" customFormat="1" ht="12">
      <c r="A941" s="104">
        <f t="shared" si="57"/>
        <v>27</v>
      </c>
      <c r="B941" s="104"/>
      <c r="C941" s="104" t="s">
        <v>2294</v>
      </c>
      <c r="D941" s="110">
        <v>156616482261</v>
      </c>
      <c r="E941" s="104" t="s">
        <v>2295</v>
      </c>
      <c r="F941" s="104"/>
      <c r="G941" s="111">
        <v>1</v>
      </c>
      <c r="H941" s="111">
        <v>250000</v>
      </c>
      <c r="I941" s="111">
        <v>250000</v>
      </c>
      <c r="J941" s="111">
        <v>250000</v>
      </c>
      <c r="K941" s="104">
        <v>1</v>
      </c>
      <c r="L941" s="106">
        <v>100</v>
      </c>
      <c r="M941" s="170">
        <f t="shared" si="58"/>
        <v>100</v>
      </c>
      <c r="N941" s="83">
        <f t="shared" si="59"/>
        <v>25000000</v>
      </c>
      <c r="O941" s="83" t="s">
        <v>2221</v>
      </c>
    </row>
    <row r="942" spans="1:15" s="163" customFormat="1" ht="12">
      <c r="A942" s="104">
        <f t="shared" si="57"/>
        <v>28</v>
      </c>
      <c r="B942" s="104"/>
      <c r="C942" s="104" t="s">
        <v>2296</v>
      </c>
      <c r="D942" s="110" t="s">
        <v>2297</v>
      </c>
      <c r="E942" s="104" t="s">
        <v>2298</v>
      </c>
      <c r="F942" s="104"/>
      <c r="G942" s="111">
        <v>1</v>
      </c>
      <c r="H942" s="111">
        <v>250000</v>
      </c>
      <c r="I942" s="111">
        <v>250000</v>
      </c>
      <c r="J942" s="111">
        <v>250000</v>
      </c>
      <c r="K942" s="104">
        <v>1</v>
      </c>
      <c r="L942" s="106">
        <v>100</v>
      </c>
      <c r="M942" s="170">
        <f t="shared" si="58"/>
        <v>100</v>
      </c>
      <c r="N942" s="83">
        <f t="shared" si="59"/>
        <v>25000000</v>
      </c>
      <c r="O942" s="83" t="s">
        <v>2221</v>
      </c>
    </row>
    <row r="943" spans="1:15" s="163" customFormat="1" ht="12">
      <c r="A943" s="104">
        <f t="shared" si="57"/>
        <v>29</v>
      </c>
      <c r="B943" s="104"/>
      <c r="C943" s="104" t="s">
        <v>2299</v>
      </c>
      <c r="D943" s="110">
        <v>156616482270</v>
      </c>
      <c r="E943" s="104" t="s">
        <v>2300</v>
      </c>
      <c r="F943" s="104"/>
      <c r="G943" s="111">
        <v>60</v>
      </c>
      <c r="H943" s="111">
        <v>1800000</v>
      </c>
      <c r="I943" s="111">
        <v>1799983</v>
      </c>
      <c r="J943" s="111">
        <v>1799983</v>
      </c>
      <c r="K943" s="104">
        <v>60</v>
      </c>
      <c r="L943" s="106">
        <v>100</v>
      </c>
      <c r="M943" s="170">
        <f t="shared" si="58"/>
        <v>99.999055555555557</v>
      </c>
      <c r="N943" s="83">
        <f t="shared" si="59"/>
        <v>180000000</v>
      </c>
      <c r="O943" s="83" t="s">
        <v>2221</v>
      </c>
    </row>
    <row r="944" spans="1:15" s="163" customFormat="1" ht="12">
      <c r="A944" s="104">
        <f t="shared" si="57"/>
        <v>30</v>
      </c>
      <c r="B944" s="104"/>
      <c r="C944" s="104" t="s">
        <v>2301</v>
      </c>
      <c r="D944" s="110" t="s">
        <v>2302</v>
      </c>
      <c r="E944" s="104" t="s">
        <v>2303</v>
      </c>
      <c r="F944" s="104"/>
      <c r="G944" s="111">
        <v>45</v>
      </c>
      <c r="H944" s="111">
        <v>900000</v>
      </c>
      <c r="I944" s="111">
        <v>899992</v>
      </c>
      <c r="J944" s="111">
        <v>899992</v>
      </c>
      <c r="K944" s="104">
        <v>45</v>
      </c>
      <c r="L944" s="106">
        <v>100</v>
      </c>
      <c r="M944" s="170">
        <f t="shared" si="58"/>
        <v>99.999111111111119</v>
      </c>
      <c r="N944" s="83">
        <f t="shared" si="59"/>
        <v>90000000</v>
      </c>
      <c r="O944" s="83" t="s">
        <v>2221</v>
      </c>
    </row>
    <row r="945" spans="1:15" s="163" customFormat="1" ht="12">
      <c r="A945" s="104">
        <f t="shared" si="57"/>
        <v>31</v>
      </c>
      <c r="B945" s="104"/>
      <c r="C945" s="104" t="s">
        <v>2304</v>
      </c>
      <c r="D945" s="110" t="s">
        <v>2305</v>
      </c>
      <c r="E945" s="104" t="s">
        <v>2306</v>
      </c>
      <c r="F945" s="104"/>
      <c r="G945" s="111">
        <v>45</v>
      </c>
      <c r="H945" s="111">
        <v>900000</v>
      </c>
      <c r="I945" s="111">
        <v>899992</v>
      </c>
      <c r="J945" s="111">
        <v>899992</v>
      </c>
      <c r="K945" s="104">
        <v>45</v>
      </c>
      <c r="L945" s="106">
        <v>100</v>
      </c>
      <c r="M945" s="170">
        <f t="shared" si="58"/>
        <v>99.999111111111119</v>
      </c>
      <c r="N945" s="83">
        <f t="shared" si="59"/>
        <v>90000000</v>
      </c>
      <c r="O945" s="83" t="s">
        <v>2221</v>
      </c>
    </row>
    <row r="946" spans="1:15" s="163" customFormat="1" ht="12">
      <c r="A946" s="104">
        <f t="shared" si="57"/>
        <v>32</v>
      </c>
      <c r="B946" s="104"/>
      <c r="C946" s="104" t="s">
        <v>2307</v>
      </c>
      <c r="D946" s="110" t="s">
        <v>2308</v>
      </c>
      <c r="E946" s="104" t="s">
        <v>2309</v>
      </c>
      <c r="F946" s="104"/>
      <c r="G946" s="111">
        <v>45</v>
      </c>
      <c r="H946" s="111">
        <v>900000</v>
      </c>
      <c r="I946" s="111">
        <v>899980</v>
      </c>
      <c r="J946" s="111">
        <v>899980</v>
      </c>
      <c r="K946" s="104">
        <v>45</v>
      </c>
      <c r="L946" s="106">
        <v>100</v>
      </c>
      <c r="M946" s="170">
        <f t="shared" si="58"/>
        <v>99.99777777777777</v>
      </c>
      <c r="N946" s="83">
        <f t="shared" si="59"/>
        <v>90000000</v>
      </c>
      <c r="O946" s="83" t="s">
        <v>2221</v>
      </c>
    </row>
    <row r="947" spans="1:15" s="163" customFormat="1" ht="12">
      <c r="A947" s="104">
        <f t="shared" si="57"/>
        <v>33</v>
      </c>
      <c r="B947" s="104"/>
      <c r="C947" s="104" t="s">
        <v>2310</v>
      </c>
      <c r="D947" s="110" t="s">
        <v>2311</v>
      </c>
      <c r="E947" s="104" t="s">
        <v>2312</v>
      </c>
      <c r="F947" s="104"/>
      <c r="G947" s="111">
        <v>60</v>
      </c>
      <c r="H947" s="111">
        <v>1800000</v>
      </c>
      <c r="I947" s="111">
        <v>1799983</v>
      </c>
      <c r="J947" s="111">
        <v>1799983</v>
      </c>
      <c r="K947" s="104">
        <v>60</v>
      </c>
      <c r="L947" s="106">
        <v>100</v>
      </c>
      <c r="M947" s="170">
        <f t="shared" si="58"/>
        <v>99.999055555555557</v>
      </c>
      <c r="N947" s="83">
        <f t="shared" si="59"/>
        <v>180000000</v>
      </c>
      <c r="O947" s="83" t="s">
        <v>2221</v>
      </c>
    </row>
    <row r="948" spans="1:15" s="163" customFormat="1" ht="12">
      <c r="A948" s="104">
        <f t="shared" si="57"/>
        <v>34</v>
      </c>
      <c r="B948" s="104"/>
      <c r="C948" s="104" t="s">
        <v>2313</v>
      </c>
      <c r="D948" s="110">
        <v>156616522222</v>
      </c>
      <c r="E948" s="104" t="s">
        <v>2314</v>
      </c>
      <c r="F948" s="104"/>
      <c r="G948" s="111">
        <v>2</v>
      </c>
      <c r="H948" s="111">
        <v>16000000</v>
      </c>
      <c r="I948" s="111">
        <v>16000000</v>
      </c>
      <c r="J948" s="111">
        <v>16000000</v>
      </c>
      <c r="K948" s="104">
        <v>1</v>
      </c>
      <c r="L948" s="106">
        <v>100</v>
      </c>
      <c r="M948" s="170">
        <f t="shared" si="58"/>
        <v>100</v>
      </c>
      <c r="N948" s="83">
        <f t="shared" si="59"/>
        <v>1600000000</v>
      </c>
      <c r="O948" s="83" t="s">
        <v>2221</v>
      </c>
    </row>
    <row r="949" spans="1:15" s="163" customFormat="1" ht="12">
      <c r="A949" s="104">
        <f t="shared" si="57"/>
        <v>35</v>
      </c>
      <c r="B949" s="104"/>
      <c r="C949" s="104" t="s">
        <v>2315</v>
      </c>
      <c r="D949" s="110" t="s">
        <v>2316</v>
      </c>
      <c r="E949" s="104" t="s">
        <v>2317</v>
      </c>
      <c r="F949" s="104"/>
      <c r="G949" s="111">
        <v>1</v>
      </c>
      <c r="H949" s="111">
        <v>3500000</v>
      </c>
      <c r="I949" s="111">
        <v>3500000</v>
      </c>
      <c r="J949" s="111">
        <v>3500000</v>
      </c>
      <c r="K949" s="104">
        <v>1</v>
      </c>
      <c r="L949" s="106">
        <v>100</v>
      </c>
      <c r="M949" s="170">
        <f t="shared" si="58"/>
        <v>100</v>
      </c>
      <c r="N949" s="83">
        <f t="shared" si="59"/>
        <v>350000000</v>
      </c>
      <c r="O949" s="83" t="s">
        <v>2221</v>
      </c>
    </row>
    <row r="950" spans="1:15" s="163" customFormat="1" ht="12">
      <c r="A950" s="104">
        <f t="shared" si="57"/>
        <v>36</v>
      </c>
      <c r="B950" s="104"/>
      <c r="C950" s="104" t="s">
        <v>2318</v>
      </c>
      <c r="D950" s="110" t="s">
        <v>2316</v>
      </c>
      <c r="E950" s="104" t="s">
        <v>2319</v>
      </c>
      <c r="F950" s="104"/>
      <c r="G950" s="111">
        <v>1</v>
      </c>
      <c r="H950" s="111">
        <v>3500000</v>
      </c>
      <c r="I950" s="111">
        <v>3500000</v>
      </c>
      <c r="J950" s="111">
        <v>3500000</v>
      </c>
      <c r="K950" s="104">
        <v>1</v>
      </c>
      <c r="L950" s="106">
        <v>100</v>
      </c>
      <c r="M950" s="170">
        <f t="shared" si="58"/>
        <v>100</v>
      </c>
      <c r="N950" s="83">
        <f t="shared" si="59"/>
        <v>350000000</v>
      </c>
      <c r="O950" s="83" t="s">
        <v>2221</v>
      </c>
    </row>
    <row r="951" spans="1:15" s="163" customFormat="1" ht="12">
      <c r="A951" s="104">
        <f t="shared" si="57"/>
        <v>37</v>
      </c>
      <c r="B951" s="104"/>
      <c r="C951" s="104" t="s">
        <v>2320</v>
      </c>
      <c r="D951" s="110" t="s">
        <v>2321</v>
      </c>
      <c r="E951" s="104" t="s">
        <v>2322</v>
      </c>
      <c r="F951" s="104"/>
      <c r="G951" s="111">
        <v>1</v>
      </c>
      <c r="H951" s="111">
        <v>3500000</v>
      </c>
      <c r="I951" s="111">
        <v>3500000</v>
      </c>
      <c r="J951" s="111">
        <v>3500000</v>
      </c>
      <c r="K951" s="104">
        <v>1</v>
      </c>
      <c r="L951" s="106">
        <v>100</v>
      </c>
      <c r="M951" s="170">
        <f t="shared" si="58"/>
        <v>100</v>
      </c>
      <c r="N951" s="83">
        <f t="shared" si="59"/>
        <v>350000000</v>
      </c>
      <c r="O951" s="83" t="s">
        <v>2221</v>
      </c>
    </row>
    <row r="952" spans="1:15" s="163" customFormat="1" ht="12">
      <c r="A952" s="104">
        <f t="shared" si="57"/>
        <v>38</v>
      </c>
      <c r="B952" s="104"/>
      <c r="C952" s="104" t="s">
        <v>2323</v>
      </c>
      <c r="D952" s="110">
        <v>15661622261</v>
      </c>
      <c r="E952" s="104" t="s">
        <v>2324</v>
      </c>
      <c r="F952" s="104"/>
      <c r="G952" s="111">
        <v>1</v>
      </c>
      <c r="H952" s="111">
        <v>250000</v>
      </c>
      <c r="I952" s="111">
        <v>250000</v>
      </c>
      <c r="J952" s="111">
        <v>250000</v>
      </c>
      <c r="K952" s="104">
        <v>1</v>
      </c>
      <c r="L952" s="106">
        <v>100</v>
      </c>
      <c r="M952" s="170">
        <f t="shared" si="58"/>
        <v>100</v>
      </c>
      <c r="N952" s="83">
        <f t="shared" si="59"/>
        <v>25000000</v>
      </c>
      <c r="O952" s="83" t="s">
        <v>2221</v>
      </c>
    </row>
    <row r="953" spans="1:15" s="163" customFormat="1" ht="12">
      <c r="A953" s="104">
        <v>43</v>
      </c>
      <c r="B953" s="104"/>
      <c r="C953" s="104" t="s">
        <v>2325</v>
      </c>
      <c r="D953" s="110">
        <v>15661622270</v>
      </c>
      <c r="E953" s="104" t="s">
        <v>2326</v>
      </c>
      <c r="F953" s="104"/>
      <c r="G953" s="111">
        <v>60</v>
      </c>
      <c r="H953" s="111">
        <v>1800000</v>
      </c>
      <c r="I953" s="111">
        <v>1800000</v>
      </c>
      <c r="J953" s="111">
        <v>1800000</v>
      </c>
      <c r="K953" s="104">
        <v>1</v>
      </c>
      <c r="L953" s="106">
        <v>100</v>
      </c>
      <c r="M953" s="170">
        <f t="shared" si="58"/>
        <v>100</v>
      </c>
      <c r="N953" s="83">
        <f t="shared" si="59"/>
        <v>180000000</v>
      </c>
      <c r="O953" s="83" t="s">
        <v>2221</v>
      </c>
    </row>
    <row r="954" spans="1:15" s="163" customFormat="1" ht="12">
      <c r="A954" s="104"/>
      <c r="B954" s="104"/>
      <c r="C954" s="114" t="s">
        <v>2327</v>
      </c>
      <c r="D954" s="114"/>
      <c r="E954" s="114"/>
      <c r="F954" s="104"/>
      <c r="G954" s="156">
        <f>SUM(G918:G953)</f>
        <v>708</v>
      </c>
      <c r="H954" s="156">
        <f>SUM(H918:H953)</f>
        <v>183650000</v>
      </c>
      <c r="I954" s="156">
        <f>SUM(I918:I953)</f>
        <v>172213654</v>
      </c>
      <c r="J954" s="156">
        <f>SUM(J918:J953)</f>
        <v>172213654</v>
      </c>
      <c r="K954" s="156">
        <f>SUM(K918:K953)</f>
        <v>585</v>
      </c>
      <c r="L954" s="127">
        <f>+N954/H954</f>
        <v>94.337054179145113</v>
      </c>
      <c r="M954" s="171">
        <f t="shared" si="58"/>
        <v>93.77274925129322</v>
      </c>
      <c r="N954" s="109">
        <f>SUM(N918:N953)</f>
        <v>17325000000</v>
      </c>
      <c r="O954" s="83" t="s">
        <v>2221</v>
      </c>
    </row>
    <row r="955" spans="1:15" s="163" customFormat="1" ht="12">
      <c r="A955" s="102" t="s">
        <v>518</v>
      </c>
      <c r="B955" s="102"/>
      <c r="C955" s="102" t="s">
        <v>2328</v>
      </c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9"/>
      <c r="O955" s="83" t="s">
        <v>2221</v>
      </c>
    </row>
    <row r="956" spans="1:15" s="163" customFormat="1" ht="12">
      <c r="A956" s="104">
        <v>44</v>
      </c>
      <c r="B956" s="104"/>
      <c r="C956" s="104" t="s">
        <v>2329</v>
      </c>
      <c r="D956" s="110">
        <v>204516152230</v>
      </c>
      <c r="E956" s="104" t="s">
        <v>2330</v>
      </c>
      <c r="F956" s="104"/>
      <c r="G956" s="111">
        <v>1</v>
      </c>
      <c r="H956" s="111">
        <v>25000000</v>
      </c>
      <c r="I956" s="111">
        <v>25000000</v>
      </c>
      <c r="J956" s="111">
        <v>25000000</v>
      </c>
      <c r="K956" s="104">
        <v>1</v>
      </c>
      <c r="L956" s="106">
        <v>100</v>
      </c>
      <c r="M956" s="170">
        <f>+J956/H956*100</f>
        <v>100</v>
      </c>
      <c r="N956" s="83">
        <f>+L956*H956</f>
        <v>2500000000</v>
      </c>
      <c r="O956" s="83" t="s">
        <v>2221</v>
      </c>
    </row>
    <row r="957" spans="1:15" s="163" customFormat="1" ht="12">
      <c r="A957" s="104">
        <v>45</v>
      </c>
      <c r="B957" s="104"/>
      <c r="C957" s="104" t="s">
        <v>2331</v>
      </c>
      <c r="D957" s="110">
        <v>20451615240</v>
      </c>
      <c r="E957" s="104" t="s">
        <v>2332</v>
      </c>
      <c r="F957" s="104"/>
      <c r="G957" s="104">
        <v>1</v>
      </c>
      <c r="H957" s="158">
        <v>9000000</v>
      </c>
      <c r="I957" s="111">
        <v>9000000</v>
      </c>
      <c r="J957" s="111">
        <v>9000000</v>
      </c>
      <c r="K957" s="104">
        <v>1</v>
      </c>
      <c r="L957" s="106">
        <v>100</v>
      </c>
      <c r="M957" s="170">
        <f>+J957/H957*100</f>
        <v>100</v>
      </c>
      <c r="N957" s="83">
        <f>+L957*H957</f>
        <v>900000000</v>
      </c>
      <c r="O957" s="83" t="s">
        <v>2221</v>
      </c>
    </row>
    <row r="958" spans="1:15" s="163" customFormat="1" ht="12">
      <c r="A958" s="104"/>
      <c r="B958" s="104"/>
      <c r="C958" s="114" t="s">
        <v>2333</v>
      </c>
      <c r="D958" s="114"/>
      <c r="E958" s="114"/>
      <c r="F958" s="114"/>
      <c r="G958" s="172">
        <f>SUM(G956:G957)</f>
        <v>2</v>
      </c>
      <c r="H958" s="156">
        <f>SUM(H956:H957)</f>
        <v>34000000</v>
      </c>
      <c r="I958" s="156">
        <f>SUM(I956:I957)</f>
        <v>34000000</v>
      </c>
      <c r="J958" s="156">
        <f>SUM(J956:J957)</f>
        <v>34000000</v>
      </c>
      <c r="K958" s="156">
        <f>SUM(K956:K957)</f>
        <v>2</v>
      </c>
      <c r="L958" s="127">
        <f>+N958/H958</f>
        <v>100</v>
      </c>
      <c r="M958" s="116">
        <f>+J958/H958*100</f>
        <v>100</v>
      </c>
      <c r="N958" s="109">
        <f>SUM(N956:N957)</f>
        <v>3400000000</v>
      </c>
      <c r="O958" s="83" t="s">
        <v>2221</v>
      </c>
    </row>
    <row r="959" spans="1:15" s="163" customFormat="1" ht="12">
      <c r="A959" s="102" t="s">
        <v>163</v>
      </c>
      <c r="B959" s="102"/>
      <c r="C959" s="102" t="s">
        <v>2334</v>
      </c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9"/>
      <c r="O959" s="83" t="s">
        <v>2221</v>
      </c>
    </row>
    <row r="960" spans="1:15" s="163" customFormat="1" ht="12">
      <c r="A960" s="104">
        <v>46</v>
      </c>
      <c r="B960" s="104"/>
      <c r="C960" s="104" t="s">
        <v>2335</v>
      </c>
      <c r="D960" s="110">
        <v>224516152021</v>
      </c>
      <c r="E960" s="104" t="s">
        <v>2336</v>
      </c>
      <c r="F960" s="104"/>
      <c r="G960" s="104">
        <v>1</v>
      </c>
      <c r="H960" s="158">
        <v>6000000</v>
      </c>
      <c r="I960" s="158">
        <v>6000000</v>
      </c>
      <c r="J960" s="158">
        <v>6000000</v>
      </c>
      <c r="K960" s="104">
        <v>1</v>
      </c>
      <c r="L960" s="106">
        <v>100</v>
      </c>
      <c r="M960" s="170">
        <f>+J960/H960*100</f>
        <v>100</v>
      </c>
      <c r="N960" s="83">
        <f>+L960*H960</f>
        <v>600000000</v>
      </c>
      <c r="O960" s="83" t="s">
        <v>2221</v>
      </c>
    </row>
    <row r="961" spans="1:15" s="163" customFormat="1" ht="12">
      <c r="A961" s="104">
        <v>47</v>
      </c>
      <c r="B961" s="104"/>
      <c r="C961" s="104" t="s">
        <v>2337</v>
      </c>
      <c r="D961" s="110">
        <v>224516152220</v>
      </c>
      <c r="E961" s="104" t="s">
        <v>2338</v>
      </c>
      <c r="F961" s="104"/>
      <c r="G961" s="111">
        <v>1</v>
      </c>
      <c r="H961" s="111">
        <v>55000000</v>
      </c>
      <c r="I961" s="111">
        <v>54970726</v>
      </c>
      <c r="J961" s="111">
        <v>54970726</v>
      </c>
      <c r="K961" s="104">
        <v>1</v>
      </c>
      <c r="L961" s="106">
        <v>100</v>
      </c>
      <c r="M961" s="170">
        <f>+J961/H961*100</f>
        <v>99.946774545454545</v>
      </c>
      <c r="N961" s="83">
        <f>+L961*H961</f>
        <v>5500000000</v>
      </c>
      <c r="O961" s="83" t="s">
        <v>2221</v>
      </c>
    </row>
    <row r="962" spans="1:15" s="163" customFormat="1" ht="12">
      <c r="A962" s="104">
        <f>+A961+1</f>
        <v>48</v>
      </c>
      <c r="B962" s="104"/>
      <c r="C962" s="104" t="s">
        <v>2339</v>
      </c>
      <c r="D962" s="110" t="s">
        <v>2340</v>
      </c>
      <c r="E962" s="104" t="s">
        <v>2341</v>
      </c>
      <c r="F962" s="104"/>
      <c r="G962" s="111">
        <v>1</v>
      </c>
      <c r="H962" s="111">
        <v>130000000</v>
      </c>
      <c r="I962" s="111">
        <v>130000000</v>
      </c>
      <c r="J962" s="111">
        <v>130000000</v>
      </c>
      <c r="K962" s="104">
        <v>1</v>
      </c>
      <c r="L962" s="106">
        <v>100</v>
      </c>
      <c r="M962" s="170">
        <f>+J962/H962*100</f>
        <v>100</v>
      </c>
      <c r="N962" s="83">
        <f>+L962*H962</f>
        <v>13000000000</v>
      </c>
      <c r="O962" s="83" t="s">
        <v>2221</v>
      </c>
    </row>
    <row r="963" spans="1:15" s="163" customFormat="1" ht="12">
      <c r="A963" s="104"/>
      <c r="B963" s="104"/>
      <c r="C963" s="114" t="s">
        <v>2342</v>
      </c>
      <c r="D963" s="114"/>
      <c r="E963" s="114"/>
      <c r="F963" s="111"/>
      <c r="G963" s="156">
        <f>SUM(G960:G961)</f>
        <v>2</v>
      </c>
      <c r="H963" s="156">
        <f>SUM(H960:H962)</f>
        <v>191000000</v>
      </c>
      <c r="I963" s="156">
        <f>SUM(I960:I962)</f>
        <v>190970726</v>
      </c>
      <c r="J963" s="156">
        <f>SUM(J960:J962)</f>
        <v>190970726</v>
      </c>
      <c r="K963" s="156">
        <f>SUM(K960:K961)</f>
        <v>2</v>
      </c>
      <c r="L963" s="127">
        <f>+N963/H963</f>
        <v>100</v>
      </c>
      <c r="M963" s="171">
        <f>+J963/H963*100</f>
        <v>99.984673298429314</v>
      </c>
      <c r="N963" s="109">
        <f>SUM(N960:N962)</f>
        <v>19100000000</v>
      </c>
      <c r="O963" s="83" t="s">
        <v>2221</v>
      </c>
    </row>
    <row r="964" spans="1:15" s="163" customFormat="1" ht="12">
      <c r="A964" s="102" t="s">
        <v>196</v>
      </c>
      <c r="B964" s="102"/>
      <c r="C964" s="102" t="s">
        <v>2343</v>
      </c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83"/>
      <c r="O964" s="83" t="s">
        <v>2221</v>
      </c>
    </row>
    <row r="965" spans="1:15" s="163" customFormat="1" ht="12">
      <c r="A965" s="104">
        <f>+A962+1</f>
        <v>49</v>
      </c>
      <c r="B965" s="104"/>
      <c r="C965" s="104" t="s">
        <v>2344</v>
      </c>
      <c r="D965" s="110">
        <v>254516152222</v>
      </c>
      <c r="E965" s="104" t="s">
        <v>2345</v>
      </c>
      <c r="F965" s="104"/>
      <c r="G965" s="111">
        <v>2</v>
      </c>
      <c r="H965" s="111">
        <v>18000000</v>
      </c>
      <c r="I965" s="111">
        <v>18000000</v>
      </c>
      <c r="J965" s="111">
        <v>18000000</v>
      </c>
      <c r="K965" s="104">
        <v>2</v>
      </c>
      <c r="L965" s="106">
        <v>100</v>
      </c>
      <c r="M965" s="170">
        <f>+J965/H965*100</f>
        <v>100</v>
      </c>
      <c r="N965" s="83">
        <f>+L965*H965</f>
        <v>1800000000</v>
      </c>
      <c r="O965" s="83" t="s">
        <v>2221</v>
      </c>
    </row>
    <row r="966" spans="1:15" s="163" customFormat="1" ht="12">
      <c r="A966" s="104">
        <f>+A965+1</f>
        <v>50</v>
      </c>
      <c r="B966" s="104"/>
      <c r="C966" s="104" t="s">
        <v>2346</v>
      </c>
      <c r="D966" s="110" t="s">
        <v>2347</v>
      </c>
      <c r="E966" s="104" t="s">
        <v>2348</v>
      </c>
      <c r="F966" s="104"/>
      <c r="G966" s="111">
        <v>1</v>
      </c>
      <c r="H966" s="111">
        <v>30000000</v>
      </c>
      <c r="I966" s="111">
        <v>29831669</v>
      </c>
      <c r="J966" s="111">
        <v>29831669</v>
      </c>
      <c r="K966" s="104">
        <v>1</v>
      </c>
      <c r="L966" s="106">
        <v>100</v>
      </c>
      <c r="M966" s="170">
        <f t="shared" ref="M966:M991" si="60">+J966/H966*100</f>
        <v>99.438896666666665</v>
      </c>
      <c r="N966" s="83">
        <f t="shared" ref="N966:N990" si="61">+L966*H966</f>
        <v>3000000000</v>
      </c>
      <c r="O966" s="83" t="s">
        <v>2221</v>
      </c>
    </row>
    <row r="967" spans="1:15" s="163" customFormat="1" ht="12">
      <c r="A967" s="104">
        <f>+A966+1</f>
        <v>51</v>
      </c>
      <c r="B967" s="104"/>
      <c r="C967" s="104" t="s">
        <v>2349</v>
      </c>
      <c r="D967" s="110">
        <v>254516152240</v>
      </c>
      <c r="E967" s="104" t="s">
        <v>2350</v>
      </c>
      <c r="F967" s="104"/>
      <c r="G967" s="111">
        <v>1</v>
      </c>
      <c r="H967" s="111">
        <v>350000</v>
      </c>
      <c r="I967" s="111">
        <v>350000</v>
      </c>
      <c r="J967" s="111">
        <v>350000</v>
      </c>
      <c r="K967" s="104">
        <v>1</v>
      </c>
      <c r="L967" s="106">
        <v>100</v>
      </c>
      <c r="M967" s="170">
        <f t="shared" si="60"/>
        <v>100</v>
      </c>
      <c r="N967" s="83">
        <f t="shared" si="61"/>
        <v>35000000</v>
      </c>
      <c r="O967" s="83" t="s">
        <v>2221</v>
      </c>
    </row>
    <row r="968" spans="1:15" s="163" customFormat="1" ht="12">
      <c r="A968" s="124">
        <v>52</v>
      </c>
      <c r="B968" s="104"/>
      <c r="C968" s="104" t="s">
        <v>2351</v>
      </c>
      <c r="D968" s="110">
        <v>254516152243</v>
      </c>
      <c r="E968" s="104" t="s">
        <v>2352</v>
      </c>
      <c r="F968" s="104"/>
      <c r="G968" s="111">
        <v>1</v>
      </c>
      <c r="H968" s="111">
        <v>7500000</v>
      </c>
      <c r="I968" s="111">
        <v>7483340</v>
      </c>
      <c r="J968" s="111">
        <v>7483340</v>
      </c>
      <c r="K968" s="104">
        <v>1</v>
      </c>
      <c r="L968" s="106">
        <v>100</v>
      </c>
      <c r="M968" s="170">
        <f t="shared" si="60"/>
        <v>99.777866666666668</v>
      </c>
      <c r="N968" s="83">
        <f t="shared" si="61"/>
        <v>750000000</v>
      </c>
      <c r="O968" s="83" t="s">
        <v>2221</v>
      </c>
    </row>
    <row r="969" spans="1:15" s="163" customFormat="1" ht="12">
      <c r="A969" s="104">
        <v>53</v>
      </c>
      <c r="B969" s="104"/>
      <c r="C969" s="104" t="s">
        <v>2353</v>
      </c>
      <c r="D969" s="110">
        <v>254516152276</v>
      </c>
      <c r="E969" s="104" t="s">
        <v>2354</v>
      </c>
      <c r="F969" s="104"/>
      <c r="G969" s="111">
        <v>1</v>
      </c>
      <c r="H969" s="111">
        <v>2000000</v>
      </c>
      <c r="I969" s="111">
        <v>2000000</v>
      </c>
      <c r="J969" s="111">
        <v>2000000</v>
      </c>
      <c r="K969" s="104">
        <v>1</v>
      </c>
      <c r="L969" s="106">
        <v>100</v>
      </c>
      <c r="M969" s="170">
        <f t="shared" si="60"/>
        <v>100</v>
      </c>
      <c r="N969" s="83">
        <f t="shared" si="61"/>
        <v>200000000</v>
      </c>
      <c r="O969" s="83" t="s">
        <v>2221</v>
      </c>
    </row>
    <row r="970" spans="1:15" s="163" customFormat="1" ht="12">
      <c r="A970" s="104">
        <v>54</v>
      </c>
      <c r="B970" s="104"/>
      <c r="C970" s="104" t="s">
        <v>2355</v>
      </c>
      <c r="D970" s="110">
        <v>254516152279</v>
      </c>
      <c r="E970" s="104" t="s">
        <v>2356</v>
      </c>
      <c r="F970" s="104"/>
      <c r="G970" s="111">
        <v>1</v>
      </c>
      <c r="H970" s="111">
        <v>2000000</v>
      </c>
      <c r="I970" s="111">
        <v>2000000</v>
      </c>
      <c r="J970" s="111">
        <v>2000000</v>
      </c>
      <c r="K970" s="104">
        <v>1</v>
      </c>
      <c r="L970" s="106">
        <v>100</v>
      </c>
      <c r="M970" s="170">
        <f t="shared" si="60"/>
        <v>100</v>
      </c>
      <c r="N970" s="83">
        <f t="shared" si="61"/>
        <v>200000000</v>
      </c>
      <c r="O970" s="83" t="s">
        <v>2221</v>
      </c>
    </row>
    <row r="971" spans="1:15" s="163" customFormat="1" ht="12">
      <c r="A971" s="104">
        <v>55</v>
      </c>
      <c r="B971" s="104"/>
      <c r="C971" s="104" t="s">
        <v>2357</v>
      </c>
      <c r="D971" s="110">
        <v>255416022260</v>
      </c>
      <c r="E971" s="104" t="s">
        <v>2358</v>
      </c>
      <c r="F971" s="104"/>
      <c r="G971" s="111">
        <v>1</v>
      </c>
      <c r="H971" s="111">
        <v>1800000</v>
      </c>
      <c r="I971" s="111">
        <v>1800000</v>
      </c>
      <c r="J971" s="111">
        <v>1800000</v>
      </c>
      <c r="K971" s="104">
        <v>1</v>
      </c>
      <c r="L971" s="106">
        <v>100</v>
      </c>
      <c r="M971" s="170">
        <f t="shared" si="60"/>
        <v>100</v>
      </c>
      <c r="N971" s="83">
        <f t="shared" si="61"/>
        <v>180000000</v>
      </c>
      <c r="O971" s="83" t="s">
        <v>2221</v>
      </c>
    </row>
    <row r="972" spans="1:15" s="163" customFormat="1" ht="12">
      <c r="A972" s="104">
        <v>56</v>
      </c>
      <c r="B972" s="104"/>
      <c r="C972" s="104" t="s">
        <v>2359</v>
      </c>
      <c r="D972" s="110">
        <v>255416222703</v>
      </c>
      <c r="E972" s="104" t="s">
        <v>2360</v>
      </c>
      <c r="F972" s="104"/>
      <c r="G972" s="111">
        <v>1</v>
      </c>
      <c r="H972" s="111">
        <v>1800000</v>
      </c>
      <c r="I972" s="111">
        <v>1800000</v>
      </c>
      <c r="J972" s="111">
        <v>1800000</v>
      </c>
      <c r="K972" s="104">
        <v>1</v>
      </c>
      <c r="L972" s="106">
        <v>100</v>
      </c>
      <c r="M972" s="170">
        <f t="shared" si="60"/>
        <v>100</v>
      </c>
      <c r="N972" s="83">
        <f t="shared" si="61"/>
        <v>180000000</v>
      </c>
      <c r="O972" s="83" t="s">
        <v>2221</v>
      </c>
    </row>
    <row r="973" spans="1:15" s="163" customFormat="1" ht="12">
      <c r="A973" s="104">
        <v>57</v>
      </c>
      <c r="B973" s="104"/>
      <c r="C973" s="104" t="s">
        <v>2361</v>
      </c>
      <c r="D973" s="110">
        <v>255516402279</v>
      </c>
      <c r="E973" s="104" t="s">
        <v>2362</v>
      </c>
      <c r="F973" s="104"/>
      <c r="G973" s="111">
        <v>1</v>
      </c>
      <c r="H973" s="111">
        <v>2000000</v>
      </c>
      <c r="I973" s="111">
        <v>2000000</v>
      </c>
      <c r="J973" s="111">
        <v>2000000</v>
      </c>
      <c r="K973" s="104">
        <v>1</v>
      </c>
      <c r="L973" s="106">
        <v>100</v>
      </c>
      <c r="M973" s="170">
        <f t="shared" si="60"/>
        <v>100</v>
      </c>
      <c r="N973" s="83">
        <f t="shared" si="61"/>
        <v>200000000</v>
      </c>
      <c r="O973" s="83" t="s">
        <v>2221</v>
      </c>
    </row>
    <row r="974" spans="1:15" s="163" customFormat="1" ht="12">
      <c r="A974" s="104">
        <v>58</v>
      </c>
      <c r="B974" s="104"/>
      <c r="C974" s="104" t="s">
        <v>2363</v>
      </c>
      <c r="D974" s="110">
        <v>255516482270</v>
      </c>
      <c r="E974" s="104" t="s">
        <v>2364</v>
      </c>
      <c r="F974" s="104"/>
      <c r="G974" s="111">
        <v>1</v>
      </c>
      <c r="H974" s="111">
        <v>2000000</v>
      </c>
      <c r="I974" s="111">
        <v>2000000</v>
      </c>
      <c r="J974" s="111">
        <v>2000000</v>
      </c>
      <c r="K974" s="104">
        <v>1</v>
      </c>
      <c r="L974" s="106">
        <v>100</v>
      </c>
      <c r="M974" s="170">
        <f t="shared" si="60"/>
        <v>100</v>
      </c>
      <c r="N974" s="83">
        <f t="shared" si="61"/>
        <v>200000000</v>
      </c>
      <c r="O974" s="83" t="s">
        <v>2221</v>
      </c>
    </row>
    <row r="975" spans="1:15" s="163" customFormat="1" ht="12">
      <c r="A975" s="104">
        <v>59</v>
      </c>
      <c r="B975" s="104"/>
      <c r="C975" s="104" t="s">
        <v>2365</v>
      </c>
      <c r="D975" s="110" t="s">
        <v>2366</v>
      </c>
      <c r="E975" s="104" t="s">
        <v>2367</v>
      </c>
      <c r="F975" s="104"/>
      <c r="G975" s="111">
        <v>60</v>
      </c>
      <c r="H975" s="111">
        <v>1800000</v>
      </c>
      <c r="I975" s="111">
        <v>1800000</v>
      </c>
      <c r="J975" s="111">
        <v>1800000</v>
      </c>
      <c r="K975" s="104">
        <v>60</v>
      </c>
      <c r="L975" s="106">
        <v>100</v>
      </c>
      <c r="M975" s="170">
        <f t="shared" si="60"/>
        <v>100</v>
      </c>
      <c r="N975" s="83">
        <f t="shared" si="61"/>
        <v>180000000</v>
      </c>
      <c r="O975" s="83" t="s">
        <v>2221</v>
      </c>
    </row>
    <row r="976" spans="1:15" s="163" customFormat="1" ht="12">
      <c r="A976" s="104">
        <v>60</v>
      </c>
      <c r="B976" s="104"/>
      <c r="C976" s="104" t="s">
        <v>2368</v>
      </c>
      <c r="D976" s="110">
        <v>255516522279</v>
      </c>
      <c r="E976" s="104" t="s">
        <v>2369</v>
      </c>
      <c r="F976" s="104"/>
      <c r="G976" s="111">
        <v>1</v>
      </c>
      <c r="H976" s="111">
        <v>2000000</v>
      </c>
      <c r="I976" s="111">
        <v>1999995</v>
      </c>
      <c r="J976" s="111">
        <v>1999995</v>
      </c>
      <c r="K976" s="104">
        <v>1</v>
      </c>
      <c r="L976" s="106">
        <v>100</v>
      </c>
      <c r="M976" s="170">
        <f t="shared" si="60"/>
        <v>99.999749999999992</v>
      </c>
      <c r="N976" s="83">
        <f t="shared" si="61"/>
        <v>200000000</v>
      </c>
      <c r="O976" s="83" t="s">
        <v>2221</v>
      </c>
    </row>
    <row r="977" spans="1:15" s="163" customFormat="1" ht="12">
      <c r="A977" s="104">
        <v>61</v>
      </c>
      <c r="B977" s="104"/>
      <c r="C977" s="104" t="s">
        <v>2370</v>
      </c>
      <c r="D977" s="110">
        <v>255516402260</v>
      </c>
      <c r="E977" s="104" t="s">
        <v>2371</v>
      </c>
      <c r="F977" s="104"/>
      <c r="G977" s="111">
        <v>1</v>
      </c>
      <c r="H977" s="111">
        <v>2500000</v>
      </c>
      <c r="I977" s="111">
        <v>2500000</v>
      </c>
      <c r="J977" s="111">
        <v>2500000</v>
      </c>
      <c r="K977" s="104">
        <v>1</v>
      </c>
      <c r="L977" s="106">
        <v>100</v>
      </c>
      <c r="M977" s="170">
        <f t="shared" si="60"/>
        <v>100</v>
      </c>
      <c r="N977" s="83">
        <f t="shared" si="61"/>
        <v>250000000</v>
      </c>
      <c r="O977" s="83" t="s">
        <v>2221</v>
      </c>
    </row>
    <row r="978" spans="1:15" s="163" customFormat="1" ht="12">
      <c r="A978" s="104">
        <v>62</v>
      </c>
      <c r="B978" s="104"/>
      <c r="C978" s="104" t="s">
        <v>2372</v>
      </c>
      <c r="D978" s="110">
        <v>255716482240</v>
      </c>
      <c r="E978" s="104" t="s">
        <v>2373</v>
      </c>
      <c r="F978" s="104"/>
      <c r="G978" s="111">
        <v>1</v>
      </c>
      <c r="H978" s="111">
        <v>350000</v>
      </c>
      <c r="I978" s="111">
        <v>350000</v>
      </c>
      <c r="J978" s="111">
        <v>350000</v>
      </c>
      <c r="K978" s="104">
        <v>1</v>
      </c>
      <c r="L978" s="106">
        <v>100</v>
      </c>
      <c r="M978" s="170">
        <f t="shared" si="60"/>
        <v>100</v>
      </c>
      <c r="N978" s="83">
        <f t="shared" si="61"/>
        <v>35000000</v>
      </c>
      <c r="O978" s="83" t="s">
        <v>2221</v>
      </c>
    </row>
    <row r="979" spans="1:15" s="163" customFormat="1" ht="12">
      <c r="A979" s="104">
        <v>63</v>
      </c>
      <c r="B979" s="104"/>
      <c r="C979" s="104" t="s">
        <v>2374</v>
      </c>
      <c r="D979" s="110">
        <v>255716482270</v>
      </c>
      <c r="E979" s="104" t="s">
        <v>2375</v>
      </c>
      <c r="F979" s="104"/>
      <c r="G979" s="111">
        <v>60</v>
      </c>
      <c r="H979" s="111">
        <v>1800000</v>
      </c>
      <c r="I979" s="111">
        <v>1800000</v>
      </c>
      <c r="J979" s="111">
        <v>1800000</v>
      </c>
      <c r="K979" s="104">
        <v>60</v>
      </c>
      <c r="L979" s="106">
        <v>100</v>
      </c>
      <c r="M979" s="170">
        <f t="shared" si="60"/>
        <v>100</v>
      </c>
      <c r="N979" s="83">
        <f t="shared" si="61"/>
        <v>180000000</v>
      </c>
      <c r="O979" s="83" t="s">
        <v>2221</v>
      </c>
    </row>
    <row r="980" spans="1:15" s="163" customFormat="1" ht="12">
      <c r="A980" s="104">
        <v>64</v>
      </c>
      <c r="B980" s="104"/>
      <c r="C980" s="104" t="s">
        <v>2376</v>
      </c>
      <c r="D980" s="110">
        <v>255716482276</v>
      </c>
      <c r="E980" s="104" t="s">
        <v>2377</v>
      </c>
      <c r="F980" s="104"/>
      <c r="G980" s="104">
        <v>1</v>
      </c>
      <c r="H980" s="158">
        <v>2000000</v>
      </c>
      <c r="I980" s="111">
        <v>2000000</v>
      </c>
      <c r="J980" s="111">
        <v>2000000</v>
      </c>
      <c r="K980" s="104">
        <v>1</v>
      </c>
      <c r="L980" s="106">
        <v>100</v>
      </c>
      <c r="M980" s="170">
        <f t="shared" si="60"/>
        <v>100</v>
      </c>
      <c r="N980" s="83">
        <f t="shared" si="61"/>
        <v>200000000</v>
      </c>
      <c r="O980" s="83" t="s">
        <v>2221</v>
      </c>
    </row>
    <row r="981" spans="1:15" s="163" customFormat="1" ht="12">
      <c r="A981" s="104">
        <v>65</v>
      </c>
      <c r="B981" s="104"/>
      <c r="C981" s="104" t="s">
        <v>2378</v>
      </c>
      <c r="D981" s="110">
        <v>255716482279</v>
      </c>
      <c r="E981" s="104" t="s">
        <v>2379</v>
      </c>
      <c r="F981" s="104"/>
      <c r="G981" s="111">
        <v>1</v>
      </c>
      <c r="H981" s="111">
        <v>4500000</v>
      </c>
      <c r="I981" s="111">
        <v>4500000</v>
      </c>
      <c r="J981" s="111">
        <v>4500000</v>
      </c>
      <c r="K981" s="104">
        <v>1</v>
      </c>
      <c r="L981" s="106">
        <v>100</v>
      </c>
      <c r="M981" s="170">
        <f t="shared" si="60"/>
        <v>100</v>
      </c>
      <c r="N981" s="83">
        <f t="shared" si="61"/>
        <v>450000000</v>
      </c>
      <c r="O981" s="83" t="s">
        <v>2221</v>
      </c>
    </row>
    <row r="982" spans="1:15" s="163" customFormat="1" ht="12">
      <c r="A982" s="104">
        <v>66</v>
      </c>
      <c r="B982" s="104"/>
      <c r="C982" s="104" t="s">
        <v>2380</v>
      </c>
      <c r="D982" s="110" t="s">
        <v>2381</v>
      </c>
      <c r="E982" s="104" t="s">
        <v>2382</v>
      </c>
      <c r="F982" s="104"/>
      <c r="G982" s="111">
        <v>1</v>
      </c>
      <c r="H982" s="111">
        <v>2000000</v>
      </c>
      <c r="I982" s="111">
        <v>2000000</v>
      </c>
      <c r="J982" s="111">
        <v>2000000</v>
      </c>
      <c r="K982" s="104">
        <v>1</v>
      </c>
      <c r="L982" s="106">
        <v>100</v>
      </c>
      <c r="M982" s="170">
        <f t="shared" si="60"/>
        <v>100</v>
      </c>
      <c r="N982" s="83">
        <f t="shared" si="61"/>
        <v>200000000</v>
      </c>
      <c r="O982" s="83" t="s">
        <v>2221</v>
      </c>
    </row>
    <row r="983" spans="1:15" s="163" customFormat="1" ht="12">
      <c r="A983" s="104">
        <v>67</v>
      </c>
      <c r="B983" s="104"/>
      <c r="C983" s="104" t="s">
        <v>2383</v>
      </c>
      <c r="D983" s="110">
        <v>256616152222</v>
      </c>
      <c r="E983" s="104" t="s">
        <v>2384</v>
      </c>
      <c r="F983" s="104"/>
      <c r="G983" s="111">
        <v>2</v>
      </c>
      <c r="H983" s="111">
        <v>18000000</v>
      </c>
      <c r="I983" s="111">
        <v>18000000</v>
      </c>
      <c r="J983" s="111">
        <v>18000000</v>
      </c>
      <c r="K983" s="104">
        <v>2</v>
      </c>
      <c r="L983" s="106">
        <v>100</v>
      </c>
      <c r="M983" s="170">
        <f t="shared" si="60"/>
        <v>100</v>
      </c>
      <c r="N983" s="83">
        <f t="shared" si="61"/>
        <v>1800000000</v>
      </c>
      <c r="O983" s="83" t="s">
        <v>2221</v>
      </c>
    </row>
    <row r="984" spans="1:15" s="163" customFormat="1" ht="12">
      <c r="A984" s="104">
        <v>68</v>
      </c>
      <c r="B984" s="104"/>
      <c r="C984" s="104" t="s">
        <v>2385</v>
      </c>
      <c r="D984" s="110" t="s">
        <v>2386</v>
      </c>
      <c r="E984" s="104" t="s">
        <v>2387</v>
      </c>
      <c r="F984" s="104"/>
      <c r="G984" s="111">
        <v>2</v>
      </c>
      <c r="H984" s="111">
        <v>18000000</v>
      </c>
      <c r="I984" s="111">
        <v>17779275</v>
      </c>
      <c r="J984" s="111">
        <v>17779275</v>
      </c>
      <c r="K984" s="104">
        <v>2</v>
      </c>
      <c r="L984" s="106">
        <v>100</v>
      </c>
      <c r="M984" s="170">
        <f t="shared" si="60"/>
        <v>98.773750000000007</v>
      </c>
      <c r="N984" s="83">
        <f t="shared" si="61"/>
        <v>1800000000</v>
      </c>
      <c r="O984" s="83" t="s">
        <v>2221</v>
      </c>
    </row>
    <row r="985" spans="1:15" s="163" customFormat="1" ht="12">
      <c r="A985" s="104">
        <v>69</v>
      </c>
      <c r="B985" s="104"/>
      <c r="C985" s="104" t="s">
        <v>2388</v>
      </c>
      <c r="D985" s="110" t="s">
        <v>2389</v>
      </c>
      <c r="E985" s="104" t="s">
        <v>2390</v>
      </c>
      <c r="F985" s="104"/>
      <c r="G985" s="111">
        <v>2</v>
      </c>
      <c r="H985" s="111">
        <v>18000000</v>
      </c>
      <c r="I985" s="111">
        <v>17900000</v>
      </c>
      <c r="J985" s="111">
        <v>17900000</v>
      </c>
      <c r="K985" s="104">
        <v>2</v>
      </c>
      <c r="L985" s="106">
        <v>100</v>
      </c>
      <c r="M985" s="170">
        <f t="shared" si="60"/>
        <v>99.444444444444443</v>
      </c>
      <c r="N985" s="83">
        <f t="shared" si="61"/>
        <v>1800000000</v>
      </c>
      <c r="O985" s="83" t="s">
        <v>2221</v>
      </c>
    </row>
    <row r="986" spans="1:15" s="163" customFormat="1" ht="12">
      <c r="A986" s="104">
        <v>70</v>
      </c>
      <c r="B986" s="104"/>
      <c r="C986" s="104" t="s">
        <v>2391</v>
      </c>
      <c r="D986" s="110" t="s">
        <v>2392</v>
      </c>
      <c r="E986" s="104" t="s">
        <v>2393</v>
      </c>
      <c r="F986" s="104"/>
      <c r="G986" s="111">
        <v>2</v>
      </c>
      <c r="H986" s="111">
        <v>18000000</v>
      </c>
      <c r="I986" s="111">
        <v>17960300</v>
      </c>
      <c r="J986" s="111">
        <v>17960300</v>
      </c>
      <c r="K986" s="104">
        <v>2</v>
      </c>
      <c r="L986" s="106">
        <v>100</v>
      </c>
      <c r="M986" s="170">
        <f t="shared" si="60"/>
        <v>99.779444444444437</v>
      </c>
      <c r="N986" s="83">
        <f t="shared" si="61"/>
        <v>1800000000</v>
      </c>
      <c r="O986" s="83" t="s">
        <v>2221</v>
      </c>
    </row>
    <row r="987" spans="1:15" s="163" customFormat="1" ht="12">
      <c r="A987" s="104">
        <v>71</v>
      </c>
      <c r="B987" s="104"/>
      <c r="C987" s="104" t="s">
        <v>2394</v>
      </c>
      <c r="D987" s="110">
        <v>256616162270</v>
      </c>
      <c r="E987" s="104" t="s">
        <v>2395</v>
      </c>
      <c r="F987" s="104"/>
      <c r="G987" s="111">
        <v>60</v>
      </c>
      <c r="H987" s="111">
        <v>2000000</v>
      </c>
      <c r="I987" s="111">
        <v>2000000</v>
      </c>
      <c r="J987" s="111">
        <v>2000000</v>
      </c>
      <c r="K987" s="104">
        <v>60</v>
      </c>
      <c r="L987" s="106">
        <v>100</v>
      </c>
      <c r="M987" s="170">
        <f t="shared" si="60"/>
        <v>100</v>
      </c>
      <c r="N987" s="83">
        <f t="shared" si="61"/>
        <v>200000000</v>
      </c>
      <c r="O987" s="83" t="s">
        <v>2221</v>
      </c>
    </row>
    <row r="988" spans="1:15" s="163" customFormat="1" ht="12">
      <c r="A988" s="104">
        <v>72</v>
      </c>
      <c r="B988" s="104"/>
      <c r="C988" s="104" t="s">
        <v>2396</v>
      </c>
      <c r="D988" s="110" t="s">
        <v>2397</v>
      </c>
      <c r="E988" s="104" t="s">
        <v>2398</v>
      </c>
      <c r="F988" s="104"/>
      <c r="G988" s="111">
        <v>60</v>
      </c>
      <c r="H988" s="111">
        <v>2000000</v>
      </c>
      <c r="I988" s="111">
        <v>2000000</v>
      </c>
      <c r="J988" s="111">
        <v>2000000</v>
      </c>
      <c r="K988" s="104">
        <v>60</v>
      </c>
      <c r="L988" s="106">
        <v>100</v>
      </c>
      <c r="M988" s="170">
        <f t="shared" si="60"/>
        <v>100</v>
      </c>
      <c r="N988" s="83">
        <f t="shared" si="61"/>
        <v>200000000</v>
      </c>
      <c r="O988" s="83" t="s">
        <v>2221</v>
      </c>
    </row>
    <row r="989" spans="1:15" s="163" customFormat="1" ht="12">
      <c r="A989" s="104">
        <v>73</v>
      </c>
      <c r="B989" s="104"/>
      <c r="C989" s="104" t="s">
        <v>2399</v>
      </c>
      <c r="D989" s="110" t="s">
        <v>2400</v>
      </c>
      <c r="E989" s="104" t="s">
        <v>2401</v>
      </c>
      <c r="F989" s="104"/>
      <c r="G989" s="111">
        <v>60</v>
      </c>
      <c r="H989" s="111">
        <v>2000000</v>
      </c>
      <c r="I989" s="111">
        <v>2000000</v>
      </c>
      <c r="J989" s="111">
        <v>2000000</v>
      </c>
      <c r="K989" s="104">
        <v>60</v>
      </c>
      <c r="L989" s="106">
        <v>100</v>
      </c>
      <c r="M989" s="170">
        <f t="shared" si="60"/>
        <v>100</v>
      </c>
      <c r="N989" s="83">
        <f t="shared" si="61"/>
        <v>200000000</v>
      </c>
      <c r="O989" s="83" t="s">
        <v>2221</v>
      </c>
    </row>
    <row r="990" spans="1:15" s="163" customFormat="1" ht="12">
      <c r="A990" s="104">
        <v>74</v>
      </c>
      <c r="B990" s="104"/>
      <c r="C990" s="104" t="s">
        <v>2402</v>
      </c>
      <c r="D990" s="110" t="s">
        <v>2403</v>
      </c>
      <c r="E990" s="104" t="s">
        <v>2404</v>
      </c>
      <c r="F990" s="104"/>
      <c r="G990" s="111">
        <v>60</v>
      </c>
      <c r="H990" s="111">
        <v>2000000</v>
      </c>
      <c r="I990" s="111">
        <v>2000000</v>
      </c>
      <c r="J990" s="111">
        <v>2000000</v>
      </c>
      <c r="K990" s="104">
        <v>60</v>
      </c>
      <c r="L990" s="106">
        <v>100</v>
      </c>
      <c r="M990" s="170">
        <f t="shared" si="60"/>
        <v>100</v>
      </c>
      <c r="N990" s="83">
        <f t="shared" si="61"/>
        <v>200000000</v>
      </c>
      <c r="O990" s="83" t="s">
        <v>2221</v>
      </c>
    </row>
    <row r="991" spans="1:15" s="163" customFormat="1" ht="12">
      <c r="A991" s="104"/>
      <c r="B991" s="104"/>
      <c r="C991" s="114" t="s">
        <v>2342</v>
      </c>
      <c r="D991" s="114"/>
      <c r="E991" s="114"/>
      <c r="F991" s="111"/>
      <c r="G991" s="156">
        <f>SUM(G965:G990)</f>
        <v>385</v>
      </c>
      <c r="H991" s="156">
        <f>SUM(H965:H990)</f>
        <v>164400000</v>
      </c>
      <c r="I991" s="156">
        <f>SUM(I965:I990)</f>
        <v>163854579</v>
      </c>
      <c r="J991" s="156">
        <f>SUM(J965:J990)</f>
        <v>163854579</v>
      </c>
      <c r="K991" s="156">
        <f>SUM(K965:K990)</f>
        <v>385</v>
      </c>
      <c r="L991" s="127">
        <f>+N991/H991</f>
        <v>100</v>
      </c>
      <c r="M991" s="171">
        <f t="shared" si="60"/>
        <v>99.668235401459853</v>
      </c>
      <c r="N991" s="109">
        <f>SUM(N965:N990)</f>
        <v>16440000000</v>
      </c>
      <c r="O991" s="83" t="s">
        <v>2221</v>
      </c>
    </row>
    <row r="992" spans="1:15" s="163" customFormat="1" ht="12">
      <c r="A992" s="102" t="s">
        <v>212</v>
      </c>
      <c r="B992" s="102"/>
      <c r="C992" s="102" t="s">
        <v>2405</v>
      </c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83"/>
      <c r="O992" s="83" t="s">
        <v>2221</v>
      </c>
    </row>
    <row r="993" spans="1:15" s="163" customFormat="1" ht="12">
      <c r="A993" s="104">
        <v>75</v>
      </c>
      <c r="B993" s="104"/>
      <c r="C993" s="104" t="s">
        <v>2406</v>
      </c>
      <c r="D993" s="110">
        <v>264516152271</v>
      </c>
      <c r="E993" s="104" t="s">
        <v>2407</v>
      </c>
      <c r="F993" s="104"/>
      <c r="G993" s="111">
        <v>1</v>
      </c>
      <c r="H993" s="111">
        <v>2561000</v>
      </c>
      <c r="I993" s="111">
        <v>2561000</v>
      </c>
      <c r="J993" s="104">
        <v>2561000</v>
      </c>
      <c r="K993" s="104">
        <v>1</v>
      </c>
      <c r="L993" s="106">
        <v>100</v>
      </c>
      <c r="M993" s="170">
        <f>+J993/H993*100</f>
        <v>100</v>
      </c>
      <c r="N993" s="83">
        <f>+L993*H993</f>
        <v>256100000</v>
      </c>
      <c r="O993" s="83" t="s">
        <v>2221</v>
      </c>
    </row>
    <row r="994" spans="1:15" s="163" customFormat="1" ht="12">
      <c r="A994" s="104"/>
      <c r="B994" s="104"/>
      <c r="C994" s="114" t="s">
        <v>2408</v>
      </c>
      <c r="D994" s="114"/>
      <c r="E994" s="114"/>
      <c r="F994" s="111"/>
      <c r="G994" s="156">
        <f>SUM(G993)</f>
        <v>1</v>
      </c>
      <c r="H994" s="156">
        <f>SUM(H993)</f>
        <v>2561000</v>
      </c>
      <c r="I994" s="156">
        <v>2561000</v>
      </c>
      <c r="J994" s="156">
        <v>1</v>
      </c>
      <c r="K994" s="156">
        <f>SUM(K993)</f>
        <v>1</v>
      </c>
      <c r="L994" s="132">
        <f>+N994/H994</f>
        <v>100</v>
      </c>
      <c r="M994" s="171">
        <f>+J994/H994*100</f>
        <v>3.9047247169074576E-5</v>
      </c>
      <c r="N994" s="109">
        <f>SUM(N993)</f>
        <v>256100000</v>
      </c>
      <c r="O994" s="83" t="s">
        <v>2221</v>
      </c>
    </row>
    <row r="995" spans="1:15" s="163" customFormat="1" ht="12">
      <c r="A995" s="102" t="s">
        <v>677</v>
      </c>
      <c r="B995" s="102"/>
      <c r="C995" s="102" t="s">
        <v>2409</v>
      </c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9"/>
      <c r="O995" s="83" t="s">
        <v>2221</v>
      </c>
    </row>
    <row r="996" spans="1:15" s="163" customFormat="1" ht="12">
      <c r="A996" s="104">
        <f>+A993+1</f>
        <v>76</v>
      </c>
      <c r="B996" s="104"/>
      <c r="C996" s="104" t="s">
        <v>2410</v>
      </c>
      <c r="D996" s="110">
        <v>304516152230</v>
      </c>
      <c r="E996" s="104" t="s">
        <v>2411</v>
      </c>
      <c r="F996" s="104"/>
      <c r="G996" s="111">
        <v>1</v>
      </c>
      <c r="H996" s="111">
        <v>4000000</v>
      </c>
      <c r="I996" s="111">
        <v>4000000</v>
      </c>
      <c r="J996" s="111">
        <v>4000000</v>
      </c>
      <c r="K996" s="104">
        <v>1</v>
      </c>
      <c r="L996" s="106">
        <v>100</v>
      </c>
      <c r="M996" s="170">
        <f>+J996/H996*100</f>
        <v>100</v>
      </c>
      <c r="N996" s="83">
        <f>+L996*H996</f>
        <v>400000000</v>
      </c>
      <c r="O996" s="83" t="s">
        <v>2221</v>
      </c>
    </row>
    <row r="997" spans="1:15" s="163" customFormat="1" ht="12">
      <c r="A997" s="104">
        <f t="shared" ref="A997:A1003" si="62">+A996+1</f>
        <v>77</v>
      </c>
      <c r="B997" s="104"/>
      <c r="C997" s="104" t="s">
        <v>2412</v>
      </c>
      <c r="D997" s="110">
        <v>304516152842</v>
      </c>
      <c r="E997" s="104" t="s">
        <v>2413</v>
      </c>
      <c r="F997" s="104"/>
      <c r="G997" s="111">
        <v>1</v>
      </c>
      <c r="H997" s="111">
        <v>1000000</v>
      </c>
      <c r="I997" s="111">
        <v>1000000</v>
      </c>
      <c r="J997" s="111">
        <v>1000000</v>
      </c>
      <c r="K997" s="104">
        <v>1</v>
      </c>
      <c r="L997" s="106">
        <v>100</v>
      </c>
      <c r="M997" s="170">
        <f t="shared" ref="M997:M1005" si="63">+J997/H997*100</f>
        <v>100</v>
      </c>
      <c r="N997" s="83">
        <f t="shared" ref="N997:N1004" si="64">+L997*H997</f>
        <v>100000000</v>
      </c>
      <c r="O997" s="83" t="s">
        <v>2221</v>
      </c>
    </row>
    <row r="998" spans="1:15" s="163" customFormat="1" ht="12">
      <c r="A998" s="104">
        <f t="shared" si="62"/>
        <v>78</v>
      </c>
      <c r="B998" s="104"/>
      <c r="C998" s="104" t="s">
        <v>2414</v>
      </c>
      <c r="D998" s="110" t="s">
        <v>2415</v>
      </c>
      <c r="E998" s="104" t="s">
        <v>2416</v>
      </c>
      <c r="F998" s="104"/>
      <c r="G998" s="111">
        <v>1</v>
      </c>
      <c r="H998" s="111">
        <v>1000000</v>
      </c>
      <c r="I998" s="111">
        <v>1000000</v>
      </c>
      <c r="J998" s="111">
        <v>1000000</v>
      </c>
      <c r="K998" s="104">
        <v>1</v>
      </c>
      <c r="L998" s="106">
        <v>100</v>
      </c>
      <c r="M998" s="170">
        <f t="shared" si="63"/>
        <v>100</v>
      </c>
      <c r="N998" s="83">
        <f t="shared" si="64"/>
        <v>100000000</v>
      </c>
      <c r="O998" s="83" t="s">
        <v>2221</v>
      </c>
    </row>
    <row r="999" spans="1:15" s="163" customFormat="1" ht="12">
      <c r="A999" s="104">
        <f t="shared" si="62"/>
        <v>79</v>
      </c>
      <c r="B999" s="104"/>
      <c r="C999" s="104" t="s">
        <v>2417</v>
      </c>
      <c r="D999" s="110" t="s">
        <v>2418</v>
      </c>
      <c r="E999" s="104" t="s">
        <v>2419</v>
      </c>
      <c r="F999" s="104"/>
      <c r="G999" s="111">
        <v>1</v>
      </c>
      <c r="H999" s="111">
        <v>1000000</v>
      </c>
      <c r="I999" s="111">
        <v>1000000</v>
      </c>
      <c r="J999" s="111">
        <v>1000000</v>
      </c>
      <c r="K999" s="104">
        <v>1</v>
      </c>
      <c r="L999" s="106">
        <v>100</v>
      </c>
      <c r="M999" s="170">
        <f t="shared" si="63"/>
        <v>100</v>
      </c>
      <c r="N999" s="83">
        <f t="shared" si="64"/>
        <v>100000000</v>
      </c>
      <c r="O999" s="83" t="s">
        <v>2221</v>
      </c>
    </row>
    <row r="1000" spans="1:15" s="163" customFormat="1" ht="12">
      <c r="A1000" s="104">
        <f t="shared" si="62"/>
        <v>80</v>
      </c>
      <c r="B1000" s="104"/>
      <c r="C1000" s="104" t="s">
        <v>2420</v>
      </c>
      <c r="D1000" s="110" t="s">
        <v>2421</v>
      </c>
      <c r="E1000" s="104" t="s">
        <v>2422</v>
      </c>
      <c r="F1000" s="104"/>
      <c r="G1000" s="111">
        <v>1</v>
      </c>
      <c r="H1000" s="111">
        <v>1000000</v>
      </c>
      <c r="I1000" s="111">
        <v>1000000</v>
      </c>
      <c r="J1000" s="111">
        <v>1000000</v>
      </c>
      <c r="K1000" s="104">
        <v>1</v>
      </c>
      <c r="L1000" s="106">
        <v>100</v>
      </c>
      <c r="M1000" s="170">
        <f t="shared" si="63"/>
        <v>100</v>
      </c>
      <c r="N1000" s="83">
        <f t="shared" si="64"/>
        <v>100000000</v>
      </c>
      <c r="O1000" s="83" t="s">
        <v>2221</v>
      </c>
    </row>
    <row r="1001" spans="1:15" s="163" customFormat="1" ht="12">
      <c r="A1001" s="104">
        <f t="shared" si="62"/>
        <v>81</v>
      </c>
      <c r="B1001" s="104"/>
      <c r="C1001" s="104" t="s">
        <v>2423</v>
      </c>
      <c r="D1001" s="110" t="s">
        <v>2424</v>
      </c>
      <c r="E1001" s="104" t="s">
        <v>2425</v>
      </c>
      <c r="F1001" s="104"/>
      <c r="G1001" s="111">
        <v>1</v>
      </c>
      <c r="H1001" s="111">
        <v>1000000</v>
      </c>
      <c r="I1001" s="111">
        <v>1000000</v>
      </c>
      <c r="J1001" s="111">
        <v>1000000</v>
      </c>
      <c r="K1001" s="104">
        <v>1</v>
      </c>
      <c r="L1001" s="106">
        <v>100</v>
      </c>
      <c r="M1001" s="170">
        <f t="shared" si="63"/>
        <v>100</v>
      </c>
      <c r="N1001" s="83">
        <f t="shared" si="64"/>
        <v>100000000</v>
      </c>
      <c r="O1001" s="83" t="s">
        <v>2221</v>
      </c>
    </row>
    <row r="1002" spans="1:15" s="163" customFormat="1" ht="12">
      <c r="A1002" s="104">
        <f t="shared" si="62"/>
        <v>82</v>
      </c>
      <c r="B1002" s="104"/>
      <c r="C1002" s="104" t="s">
        <v>2426</v>
      </c>
      <c r="D1002" s="110" t="s">
        <v>2427</v>
      </c>
      <c r="E1002" s="104" t="s">
        <v>2428</v>
      </c>
      <c r="F1002" s="104"/>
      <c r="G1002" s="111">
        <v>1</v>
      </c>
      <c r="H1002" s="111">
        <v>1000000</v>
      </c>
      <c r="I1002" s="111">
        <v>1000000</v>
      </c>
      <c r="J1002" s="111">
        <v>1000000</v>
      </c>
      <c r="K1002" s="104">
        <v>1</v>
      </c>
      <c r="L1002" s="106">
        <v>100</v>
      </c>
      <c r="M1002" s="170">
        <f t="shared" si="63"/>
        <v>100</v>
      </c>
      <c r="N1002" s="83">
        <f t="shared" si="64"/>
        <v>100000000</v>
      </c>
      <c r="O1002" s="83" t="s">
        <v>2221</v>
      </c>
    </row>
    <row r="1003" spans="1:15" s="163" customFormat="1" ht="12">
      <c r="A1003" s="104">
        <f t="shared" si="62"/>
        <v>83</v>
      </c>
      <c r="B1003" s="104"/>
      <c r="C1003" s="104" t="s">
        <v>2429</v>
      </c>
      <c r="D1003" s="110" t="s">
        <v>2430</v>
      </c>
      <c r="E1003" s="104" t="s">
        <v>2431</v>
      </c>
      <c r="F1003" s="104"/>
      <c r="G1003" s="111">
        <v>1</v>
      </c>
      <c r="H1003" s="111">
        <v>1000000</v>
      </c>
      <c r="I1003" s="111">
        <v>1000000</v>
      </c>
      <c r="J1003" s="111">
        <v>1000000</v>
      </c>
      <c r="K1003" s="104">
        <v>1</v>
      </c>
      <c r="L1003" s="106">
        <v>100</v>
      </c>
      <c r="M1003" s="170">
        <f t="shared" si="63"/>
        <v>100</v>
      </c>
      <c r="N1003" s="83">
        <f t="shared" si="64"/>
        <v>100000000</v>
      </c>
      <c r="O1003" s="83" t="s">
        <v>2221</v>
      </c>
    </row>
    <row r="1004" spans="1:15" s="163" customFormat="1" ht="12">
      <c r="A1004" s="104">
        <v>84</v>
      </c>
      <c r="B1004" s="104"/>
      <c r="C1004" s="104" t="s">
        <v>2432</v>
      </c>
      <c r="D1004" s="110">
        <v>306416482270</v>
      </c>
      <c r="E1004" s="104" t="s">
        <v>2433</v>
      </c>
      <c r="F1004" s="104"/>
      <c r="G1004" s="111">
        <v>1</v>
      </c>
      <c r="H1004" s="111">
        <v>4900000</v>
      </c>
      <c r="I1004" s="111">
        <v>4900000</v>
      </c>
      <c r="J1004" s="111">
        <v>4900000</v>
      </c>
      <c r="K1004" s="104">
        <v>1</v>
      </c>
      <c r="L1004" s="106">
        <v>100</v>
      </c>
      <c r="M1004" s="170">
        <f t="shared" si="63"/>
        <v>100</v>
      </c>
      <c r="N1004" s="83">
        <f t="shared" si="64"/>
        <v>490000000</v>
      </c>
      <c r="O1004" s="83" t="s">
        <v>2221</v>
      </c>
    </row>
    <row r="1005" spans="1:15" s="163" customFormat="1" ht="12">
      <c r="A1005" s="104"/>
      <c r="B1005" s="104"/>
      <c r="C1005" s="114" t="s">
        <v>2434</v>
      </c>
      <c r="D1005" s="114"/>
      <c r="E1005" s="114"/>
      <c r="F1005" s="111"/>
      <c r="G1005" s="156">
        <f>SUM(G996:G1004)</f>
        <v>9</v>
      </c>
      <c r="H1005" s="156">
        <f>SUM(H996:H1004)</f>
        <v>15900000</v>
      </c>
      <c r="I1005" s="156">
        <f>SUM(I996:I1004)</f>
        <v>15900000</v>
      </c>
      <c r="J1005" s="156">
        <f>SUM(J996:J1004)</f>
        <v>15900000</v>
      </c>
      <c r="K1005" s="156">
        <f>SUM(K996:K1004)</f>
        <v>9</v>
      </c>
      <c r="L1005" s="127">
        <f>+N1005/H1005</f>
        <v>100</v>
      </c>
      <c r="M1005" s="171">
        <f t="shared" si="63"/>
        <v>100</v>
      </c>
      <c r="N1005" s="109">
        <f>SUM(N996:N1004)</f>
        <v>1590000000</v>
      </c>
      <c r="O1005" s="83" t="s">
        <v>2221</v>
      </c>
    </row>
    <row r="1006" spans="1:15" s="163" customFormat="1" ht="12">
      <c r="A1006" s="102" t="s">
        <v>708</v>
      </c>
      <c r="B1006" s="102"/>
      <c r="C1006" s="102" t="s">
        <v>2435</v>
      </c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83"/>
      <c r="O1006" s="83" t="s">
        <v>2221</v>
      </c>
    </row>
    <row r="1007" spans="1:15" s="163" customFormat="1" ht="12">
      <c r="A1007" s="104">
        <v>85</v>
      </c>
      <c r="B1007" s="104"/>
      <c r="C1007" s="104" t="s">
        <v>2436</v>
      </c>
      <c r="D1007" s="110">
        <v>314716522219</v>
      </c>
      <c r="E1007" s="104" t="s">
        <v>2437</v>
      </c>
      <c r="F1007" s="104"/>
      <c r="G1007" s="111">
        <v>1</v>
      </c>
      <c r="H1007" s="111">
        <v>5000000</v>
      </c>
      <c r="I1007" s="111">
        <v>5000000</v>
      </c>
      <c r="J1007" s="111">
        <v>5000000</v>
      </c>
      <c r="K1007" s="104">
        <v>1</v>
      </c>
      <c r="L1007" s="106">
        <v>100</v>
      </c>
      <c r="M1007" s="170">
        <f>+J1007/H1007*100</f>
        <v>100</v>
      </c>
      <c r="N1007" s="83">
        <f>+L1007*H1007</f>
        <v>500000000</v>
      </c>
      <c r="O1007" s="83" t="s">
        <v>2221</v>
      </c>
    </row>
    <row r="1008" spans="1:15" s="163" customFormat="1" ht="12">
      <c r="A1008" s="104">
        <v>86</v>
      </c>
      <c r="B1008" s="104"/>
      <c r="C1008" s="104" t="s">
        <v>2438</v>
      </c>
      <c r="D1008" s="110">
        <v>316416362226</v>
      </c>
      <c r="E1008" s="104" t="s">
        <v>2439</v>
      </c>
      <c r="F1008" s="104"/>
      <c r="G1008" s="111">
        <v>1</v>
      </c>
      <c r="H1008" s="111">
        <v>20000000</v>
      </c>
      <c r="I1008" s="111">
        <v>20000000</v>
      </c>
      <c r="J1008" s="111">
        <v>20000000</v>
      </c>
      <c r="K1008" s="104">
        <v>1</v>
      </c>
      <c r="L1008" s="106">
        <v>100</v>
      </c>
      <c r="M1008" s="170">
        <f>+J1008/H1008*100</f>
        <v>100</v>
      </c>
      <c r="N1008" s="83">
        <f>+L1008*H1008</f>
        <v>2000000000</v>
      </c>
      <c r="O1008" s="83" t="s">
        <v>2221</v>
      </c>
    </row>
    <row r="1009" spans="1:15" s="163" customFormat="1" ht="12">
      <c r="A1009" s="104">
        <v>87</v>
      </c>
      <c r="B1009" s="104"/>
      <c r="C1009" s="104" t="s">
        <v>2440</v>
      </c>
      <c r="D1009" s="110">
        <v>316416362246</v>
      </c>
      <c r="E1009" s="104" t="s">
        <v>2441</v>
      </c>
      <c r="F1009" s="104"/>
      <c r="G1009" s="111">
        <v>1</v>
      </c>
      <c r="H1009" s="111">
        <v>10000000</v>
      </c>
      <c r="I1009" s="111">
        <v>9994568</v>
      </c>
      <c r="J1009" s="111">
        <v>9994568</v>
      </c>
      <c r="K1009" s="104">
        <v>1</v>
      </c>
      <c r="L1009" s="106">
        <v>100</v>
      </c>
      <c r="M1009" s="170">
        <f>+J1009/H1009*100</f>
        <v>99.94568000000001</v>
      </c>
      <c r="N1009" s="83">
        <f>+L1009*H1009</f>
        <v>1000000000</v>
      </c>
      <c r="O1009" s="83" t="s">
        <v>2221</v>
      </c>
    </row>
    <row r="1010" spans="1:15" s="163" customFormat="1" ht="12">
      <c r="A1010" s="104">
        <v>88</v>
      </c>
      <c r="B1010" s="104"/>
      <c r="C1010" s="104" t="s">
        <v>2442</v>
      </c>
      <c r="D1010" s="110">
        <v>316416482226</v>
      </c>
      <c r="E1010" s="104" t="s">
        <v>2443</v>
      </c>
      <c r="F1010" s="104"/>
      <c r="G1010" s="111">
        <v>1</v>
      </c>
      <c r="H1010" s="111">
        <v>18000000</v>
      </c>
      <c r="I1010" s="111">
        <v>17860034</v>
      </c>
      <c r="J1010" s="111">
        <v>17860034</v>
      </c>
      <c r="K1010" s="104">
        <v>1</v>
      </c>
      <c r="L1010" s="106">
        <v>100</v>
      </c>
      <c r="M1010" s="170">
        <f>+J1010/H1010*100</f>
        <v>99.222411111111114</v>
      </c>
      <c r="N1010" s="83">
        <f>+L1010*H1010</f>
        <v>1800000000</v>
      </c>
      <c r="O1010" s="83" t="s">
        <v>2221</v>
      </c>
    </row>
    <row r="1011" spans="1:15" s="163" customFormat="1" ht="12">
      <c r="A1011" s="104"/>
      <c r="B1011" s="104"/>
      <c r="C1011" s="114" t="s">
        <v>2444</v>
      </c>
      <c r="D1011" s="114"/>
      <c r="E1011" s="114"/>
      <c r="F1011" s="111"/>
      <c r="G1011" s="156">
        <f>SUM(G1007:G1010)</f>
        <v>4</v>
      </c>
      <c r="H1011" s="156">
        <f>SUM(H1007:H1010)</f>
        <v>53000000</v>
      </c>
      <c r="I1011" s="156">
        <f>SUM(I1007:I1010)</f>
        <v>52854602</v>
      </c>
      <c r="J1011" s="156">
        <f>SUM(J1007:J1010)</f>
        <v>52854602</v>
      </c>
      <c r="K1011" s="156">
        <f>SUM(K1007:K1010)</f>
        <v>4</v>
      </c>
      <c r="L1011" s="127">
        <f>+N1011/H1011</f>
        <v>100</v>
      </c>
      <c r="M1011" s="171">
        <f>+J1011/H1011*100</f>
        <v>99.725664150943388</v>
      </c>
      <c r="N1011" s="109">
        <f>SUM(N1007:N1010)</f>
        <v>5300000000</v>
      </c>
      <c r="O1011" s="83" t="s">
        <v>2221</v>
      </c>
    </row>
    <row r="1012" spans="1:15" s="163" customFormat="1" ht="12">
      <c r="A1012" s="102" t="s">
        <v>715</v>
      </c>
      <c r="B1012" s="102"/>
      <c r="C1012" s="102" t="s">
        <v>2445</v>
      </c>
      <c r="D1012" s="102"/>
      <c r="E1012" s="102"/>
      <c r="F1012" s="102"/>
      <c r="G1012" s="102"/>
      <c r="H1012" s="102"/>
      <c r="I1012" s="102"/>
      <c r="J1012" s="102"/>
      <c r="K1012" s="102"/>
      <c r="L1012" s="102"/>
      <c r="M1012" s="102"/>
      <c r="N1012" s="83"/>
      <c r="O1012" s="83" t="s">
        <v>2221</v>
      </c>
    </row>
    <row r="1013" spans="1:15" s="163" customFormat="1" ht="12">
      <c r="A1013" s="104">
        <v>89</v>
      </c>
      <c r="B1013" s="104"/>
      <c r="C1013" s="104" t="s">
        <v>2446</v>
      </c>
      <c r="D1013" s="110">
        <v>324516152220</v>
      </c>
      <c r="E1013" s="104" t="s">
        <v>2447</v>
      </c>
      <c r="F1013" s="104"/>
      <c r="G1013" s="111">
        <v>1</v>
      </c>
      <c r="H1013" s="111">
        <v>3000000</v>
      </c>
      <c r="I1013" s="111">
        <v>3000000</v>
      </c>
      <c r="J1013" s="111">
        <v>3000000</v>
      </c>
      <c r="K1013" s="104">
        <v>1</v>
      </c>
      <c r="L1013" s="106">
        <v>100</v>
      </c>
      <c r="M1013" s="170">
        <f>+J1013/H1013*100</f>
        <v>100</v>
      </c>
      <c r="N1013" s="83">
        <f>+L1013*H1013</f>
        <v>300000000</v>
      </c>
      <c r="O1013" s="83" t="s">
        <v>2221</v>
      </c>
    </row>
    <row r="1014" spans="1:15" s="163" customFormat="1" ht="12">
      <c r="A1014" s="104">
        <v>90</v>
      </c>
      <c r="B1014" s="104"/>
      <c r="C1014" s="104" t="s">
        <v>2448</v>
      </c>
      <c r="D1014" s="110">
        <v>324516152252</v>
      </c>
      <c r="E1014" s="104" t="s">
        <v>2449</v>
      </c>
      <c r="F1014" s="104"/>
      <c r="G1014" s="111">
        <v>1</v>
      </c>
      <c r="H1014" s="111">
        <v>26000000</v>
      </c>
      <c r="I1014" s="111">
        <v>26000000</v>
      </c>
      <c r="J1014" s="111">
        <v>26000000</v>
      </c>
      <c r="K1014" s="104">
        <v>1</v>
      </c>
      <c r="L1014" s="106">
        <v>100</v>
      </c>
      <c r="M1014" s="170">
        <f>+J1014/H1014*100</f>
        <v>100</v>
      </c>
      <c r="N1014" s="83">
        <f>+L1014*H1014</f>
        <v>2600000000</v>
      </c>
      <c r="O1014" s="83" t="s">
        <v>2221</v>
      </c>
    </row>
    <row r="1015" spans="1:15" s="163" customFormat="1" ht="12">
      <c r="A1015" s="104">
        <v>91</v>
      </c>
      <c r="B1015" s="104"/>
      <c r="C1015" s="104" t="s">
        <v>2450</v>
      </c>
      <c r="D1015" s="110">
        <v>324516152254</v>
      </c>
      <c r="E1015" s="104" t="s">
        <v>2451</v>
      </c>
      <c r="F1015" s="104"/>
      <c r="G1015" s="111">
        <v>1</v>
      </c>
      <c r="H1015" s="111">
        <v>44000000</v>
      </c>
      <c r="I1015" s="111">
        <v>43980000</v>
      </c>
      <c r="J1015" s="111">
        <v>43980000</v>
      </c>
      <c r="K1015" s="104">
        <v>1</v>
      </c>
      <c r="L1015" s="106">
        <v>100</v>
      </c>
      <c r="M1015" s="170">
        <f>+J1015/H1015*100</f>
        <v>99.954545454545453</v>
      </c>
      <c r="N1015" s="83">
        <f>+L1015*H1015</f>
        <v>4400000000</v>
      </c>
      <c r="O1015" s="83" t="s">
        <v>2221</v>
      </c>
    </row>
    <row r="1016" spans="1:15" s="163" customFormat="1" ht="12">
      <c r="A1016" s="104"/>
      <c r="B1016" s="104"/>
      <c r="C1016" s="114" t="s">
        <v>2452</v>
      </c>
      <c r="D1016" s="114"/>
      <c r="E1016" s="114"/>
      <c r="F1016" s="111"/>
      <c r="G1016" s="156">
        <f>SUM(G1013:G1015)</f>
        <v>3</v>
      </c>
      <c r="H1016" s="156">
        <f>SUM(H1013:H1015)</f>
        <v>73000000</v>
      </c>
      <c r="I1016" s="156">
        <f>SUM(I1013:I1015)</f>
        <v>72980000</v>
      </c>
      <c r="J1016" s="156">
        <f>SUM(J1013:J1015)</f>
        <v>72980000</v>
      </c>
      <c r="K1016" s="156">
        <f>SUM(K1013:K1015)</f>
        <v>3</v>
      </c>
      <c r="L1016" s="127">
        <f>+N1016/H1016</f>
        <v>100</v>
      </c>
      <c r="M1016" s="171">
        <f>+J1016/H1016*100</f>
        <v>99.972602739726028</v>
      </c>
      <c r="N1016" s="109">
        <f>SUM(N1013:N1015)</f>
        <v>7300000000</v>
      </c>
      <c r="O1016" s="83" t="s">
        <v>2221</v>
      </c>
    </row>
    <row r="1017" spans="1:15" s="163" customFormat="1" ht="12">
      <c r="A1017" s="102" t="s">
        <v>1630</v>
      </c>
      <c r="B1017" s="102"/>
      <c r="C1017" s="102"/>
      <c r="D1017" s="102" t="s">
        <v>2453</v>
      </c>
      <c r="E1017" s="102"/>
      <c r="F1017" s="102"/>
      <c r="G1017" s="102"/>
      <c r="H1017" s="102"/>
      <c r="I1017" s="102"/>
      <c r="J1017" s="102"/>
      <c r="K1017" s="102"/>
      <c r="L1017" s="102"/>
      <c r="M1017" s="102"/>
      <c r="N1017" s="83"/>
      <c r="O1017" s="83" t="s">
        <v>2221</v>
      </c>
    </row>
    <row r="1018" spans="1:15" s="163" customFormat="1" ht="12">
      <c r="A1018" s="104">
        <v>92</v>
      </c>
      <c r="B1018" s="104"/>
      <c r="C1018" s="104" t="s">
        <v>2454</v>
      </c>
      <c r="D1018" s="110">
        <v>364516152225</v>
      </c>
      <c r="E1018" s="104" t="s">
        <v>2455</v>
      </c>
      <c r="F1018" s="104"/>
      <c r="G1018" s="111">
        <v>1</v>
      </c>
      <c r="H1018" s="111">
        <v>20239000</v>
      </c>
      <c r="I1018" s="111">
        <v>20239000</v>
      </c>
      <c r="J1018" s="111">
        <v>20239000</v>
      </c>
      <c r="K1018" s="104">
        <v>1</v>
      </c>
      <c r="L1018" s="106">
        <v>100</v>
      </c>
      <c r="M1018" s="170">
        <f>+J1018/H1018*100</f>
        <v>100</v>
      </c>
      <c r="N1018" s="83">
        <f>+L1018*H1018</f>
        <v>2023900000</v>
      </c>
      <c r="O1018" s="83" t="s">
        <v>2221</v>
      </c>
    </row>
    <row r="1019" spans="1:15" s="163" customFormat="1" ht="12">
      <c r="A1019" s="104">
        <v>93</v>
      </c>
      <c r="B1019" s="104"/>
      <c r="C1019" s="104" t="s">
        <v>2456</v>
      </c>
      <c r="D1019" s="110">
        <v>364516152230</v>
      </c>
      <c r="E1019" s="104" t="s">
        <v>2457</v>
      </c>
      <c r="F1019" s="104"/>
      <c r="G1019" s="111">
        <v>1</v>
      </c>
      <c r="H1019" s="111">
        <v>23768000</v>
      </c>
      <c r="I1019" s="111">
        <v>23768000</v>
      </c>
      <c r="J1019" s="111">
        <v>23768000</v>
      </c>
      <c r="K1019" s="104">
        <v>1</v>
      </c>
      <c r="L1019" s="106">
        <v>100</v>
      </c>
      <c r="M1019" s="170">
        <f>+J1019/H1019*100</f>
        <v>100</v>
      </c>
      <c r="N1019" s="83">
        <f>+L1019*H1019</f>
        <v>2376800000</v>
      </c>
      <c r="O1019" s="83" t="s">
        <v>2221</v>
      </c>
    </row>
    <row r="1020" spans="1:15" s="163" customFormat="1" ht="12">
      <c r="A1020" s="104">
        <v>94</v>
      </c>
      <c r="B1020" s="104"/>
      <c r="C1020" s="104" t="s">
        <v>2458</v>
      </c>
      <c r="D1020" s="110">
        <v>366416522279</v>
      </c>
      <c r="E1020" s="104" t="s">
        <v>2459</v>
      </c>
      <c r="F1020" s="104"/>
      <c r="G1020" s="111">
        <v>1</v>
      </c>
      <c r="H1020" s="111">
        <v>1562000</v>
      </c>
      <c r="I1020" s="111">
        <v>1562000</v>
      </c>
      <c r="J1020" s="111">
        <v>1562000</v>
      </c>
      <c r="K1020" s="104">
        <v>1</v>
      </c>
      <c r="L1020" s="106">
        <v>100</v>
      </c>
      <c r="M1020" s="170">
        <f>+J1020/H1020*100</f>
        <v>100</v>
      </c>
      <c r="N1020" s="83">
        <f>+L1020*H1020</f>
        <v>156200000</v>
      </c>
      <c r="O1020" s="83" t="s">
        <v>2221</v>
      </c>
    </row>
    <row r="1021" spans="1:15" s="163" customFormat="1" ht="12">
      <c r="A1021" s="104"/>
      <c r="B1021" s="104"/>
      <c r="C1021" s="114" t="s">
        <v>2460</v>
      </c>
      <c r="D1021" s="114"/>
      <c r="E1021" s="114"/>
      <c r="F1021" s="111"/>
      <c r="G1021" s="156">
        <f>SUM(G1018:G1020)</f>
        <v>3</v>
      </c>
      <c r="H1021" s="156">
        <f>SUM(H1018:H1020)</f>
        <v>45569000</v>
      </c>
      <c r="I1021" s="156">
        <f>SUM(I1018:I1020)</f>
        <v>45569000</v>
      </c>
      <c r="J1021" s="156">
        <f>SUM(J1018:J1020)</f>
        <v>45569000</v>
      </c>
      <c r="K1021" s="156">
        <f>SUM(K1018:K1020)</f>
        <v>3</v>
      </c>
      <c r="L1021" s="127">
        <f>+N1021/H1021</f>
        <v>100</v>
      </c>
      <c r="M1021" s="171">
        <f>+J1021/H1021*100</f>
        <v>100</v>
      </c>
      <c r="N1021" s="109">
        <f>SUM(N1018:N1020)</f>
        <v>4556900000</v>
      </c>
      <c r="O1021" s="83" t="s">
        <v>2221</v>
      </c>
    </row>
    <row r="1022" spans="1:15" s="163" customFormat="1" ht="12">
      <c r="A1022" s="102" t="s">
        <v>307</v>
      </c>
      <c r="B1022" s="102"/>
      <c r="C1022" s="102"/>
      <c r="D1022" s="102"/>
      <c r="E1022" s="102"/>
      <c r="F1022" s="102"/>
      <c r="G1022" s="102"/>
      <c r="H1022" s="102"/>
      <c r="I1022" s="102"/>
      <c r="J1022" s="102"/>
      <c r="K1022" s="102"/>
      <c r="L1022" s="102"/>
      <c r="M1022" s="102"/>
      <c r="N1022" s="109"/>
      <c r="O1022" s="83" t="s">
        <v>2221</v>
      </c>
    </row>
    <row r="1023" spans="1:15" s="163" customFormat="1" ht="12">
      <c r="A1023" s="104">
        <v>95</v>
      </c>
      <c r="B1023" s="104"/>
      <c r="C1023" s="104" t="s">
        <v>2461</v>
      </c>
      <c r="D1023" s="114" t="s">
        <v>2462</v>
      </c>
      <c r="E1023" s="104" t="s">
        <v>2463</v>
      </c>
      <c r="F1023" s="111"/>
      <c r="G1023" s="111">
        <v>1</v>
      </c>
      <c r="H1023" s="111">
        <v>50000000</v>
      </c>
      <c r="I1023" s="111">
        <v>49486850</v>
      </c>
      <c r="J1023" s="111">
        <v>49486850</v>
      </c>
      <c r="K1023" s="111">
        <v>1</v>
      </c>
      <c r="L1023" s="106">
        <v>100</v>
      </c>
      <c r="M1023" s="170">
        <f>+J1023/H1023*100</f>
        <v>98.973699999999994</v>
      </c>
      <c r="N1023" s="83">
        <f>+L1023*H1023</f>
        <v>5000000000</v>
      </c>
      <c r="O1023" s="83" t="s">
        <v>2221</v>
      </c>
    </row>
    <row r="1024" spans="1:15" s="163" customFormat="1" ht="12">
      <c r="A1024" s="104"/>
      <c r="B1024" s="104"/>
      <c r="C1024" s="114"/>
      <c r="D1024" s="114"/>
      <c r="E1024" s="114"/>
      <c r="F1024" s="111"/>
      <c r="G1024" s="115">
        <f>SUM(G1023)</f>
        <v>1</v>
      </c>
      <c r="H1024" s="115">
        <f>SUM(H1023)</f>
        <v>50000000</v>
      </c>
      <c r="I1024" s="115">
        <f>SUM(I1023)</f>
        <v>49486850</v>
      </c>
      <c r="J1024" s="115">
        <f>SUM(J1023)</f>
        <v>49486850</v>
      </c>
      <c r="K1024" s="115">
        <f>SUM(K1023)</f>
        <v>1</v>
      </c>
      <c r="L1024" s="127">
        <f>+N1024/H1024</f>
        <v>100</v>
      </c>
      <c r="M1024" s="116">
        <f>+J1024/H1024*100</f>
        <v>98.973699999999994</v>
      </c>
      <c r="N1024" s="109">
        <f>SUM(N1023)</f>
        <v>5000000000</v>
      </c>
      <c r="O1024" s="83" t="s">
        <v>2221</v>
      </c>
    </row>
    <row r="1025" spans="1:15" s="163" customFormat="1" ht="12">
      <c r="A1025" s="102" t="s">
        <v>730</v>
      </c>
      <c r="B1025" s="102"/>
      <c r="C1025" s="102" t="s">
        <v>2464</v>
      </c>
      <c r="D1025" s="102"/>
      <c r="E1025" s="102"/>
      <c r="F1025" s="102"/>
      <c r="G1025" s="102"/>
      <c r="H1025" s="102"/>
      <c r="I1025" s="102"/>
      <c r="J1025" s="102"/>
      <c r="K1025" s="102"/>
      <c r="L1025" s="102"/>
      <c r="M1025" s="102"/>
      <c r="N1025" s="83"/>
      <c r="O1025" s="83" t="s">
        <v>2221</v>
      </c>
    </row>
    <row r="1026" spans="1:15" s="163" customFormat="1" ht="12">
      <c r="A1026" s="104">
        <v>96</v>
      </c>
      <c r="B1026" s="104"/>
      <c r="C1026" s="104" t="s">
        <v>2465</v>
      </c>
      <c r="D1026" s="110">
        <v>404516022231</v>
      </c>
      <c r="E1026" s="104" t="s">
        <v>2466</v>
      </c>
      <c r="F1026" s="104"/>
      <c r="G1026" s="111">
        <v>1</v>
      </c>
      <c r="H1026" s="111">
        <v>30000000</v>
      </c>
      <c r="I1026" s="111">
        <v>30000000</v>
      </c>
      <c r="J1026" s="111">
        <v>30000000</v>
      </c>
      <c r="K1026" s="104">
        <v>1</v>
      </c>
      <c r="L1026" s="106">
        <v>100</v>
      </c>
      <c r="M1026" s="170">
        <f>+J1026/H1026*100</f>
        <v>100</v>
      </c>
      <c r="N1026" s="83">
        <f>+L1026*H1026</f>
        <v>3000000000</v>
      </c>
      <c r="O1026" s="83" t="s">
        <v>2221</v>
      </c>
    </row>
    <row r="1027" spans="1:15" s="163" customFormat="1" ht="12">
      <c r="A1027" s="124">
        <v>97</v>
      </c>
      <c r="B1027" s="104"/>
      <c r="C1027" s="104" t="s">
        <v>2467</v>
      </c>
      <c r="D1027" s="110">
        <v>4054164822311</v>
      </c>
      <c r="E1027" s="104" t="s">
        <v>2468</v>
      </c>
      <c r="F1027" s="104"/>
      <c r="G1027" s="111">
        <v>1</v>
      </c>
      <c r="H1027" s="111">
        <v>25000000</v>
      </c>
      <c r="I1027" s="111">
        <v>25000000</v>
      </c>
      <c r="J1027" s="111">
        <v>25000000</v>
      </c>
      <c r="K1027" s="104">
        <v>1</v>
      </c>
      <c r="L1027" s="106">
        <v>100</v>
      </c>
      <c r="M1027" s="170">
        <f>+J1027/H1027*100</f>
        <v>100</v>
      </c>
      <c r="N1027" s="83">
        <f>+L1027*H1027</f>
        <v>2500000000</v>
      </c>
      <c r="O1027" s="83" t="s">
        <v>2221</v>
      </c>
    </row>
    <row r="1028" spans="1:15" s="163" customFormat="1" ht="12">
      <c r="A1028" s="104">
        <v>98</v>
      </c>
      <c r="B1028" s="104"/>
      <c r="C1028" s="104" t="s">
        <v>2469</v>
      </c>
      <c r="D1028" s="110">
        <v>4056165222313</v>
      </c>
      <c r="E1028" s="104" t="s">
        <v>2470</v>
      </c>
      <c r="F1028" s="104"/>
      <c r="G1028" s="111">
        <v>1</v>
      </c>
      <c r="H1028" s="111">
        <v>15000000</v>
      </c>
      <c r="I1028" s="111">
        <v>15000000</v>
      </c>
      <c r="J1028" s="111">
        <v>15000000</v>
      </c>
      <c r="K1028" s="104">
        <v>1</v>
      </c>
      <c r="L1028" s="106">
        <v>100</v>
      </c>
      <c r="M1028" s="170">
        <f>+J1028/H1028*100</f>
        <v>100</v>
      </c>
      <c r="N1028" s="83">
        <f>+L1028*H1028</f>
        <v>1500000000</v>
      </c>
      <c r="O1028" s="83" t="s">
        <v>2221</v>
      </c>
    </row>
    <row r="1029" spans="1:15" s="163" customFormat="1" ht="12">
      <c r="A1029" s="104">
        <v>99</v>
      </c>
      <c r="B1029" s="104"/>
      <c r="C1029" s="104" t="s">
        <v>2471</v>
      </c>
      <c r="D1029" s="110">
        <v>406616402221</v>
      </c>
      <c r="E1029" s="104" t="s">
        <v>2472</v>
      </c>
      <c r="F1029" s="104"/>
      <c r="G1029" s="111">
        <v>1</v>
      </c>
      <c r="H1029" s="111">
        <v>50000000</v>
      </c>
      <c r="I1029" s="111">
        <v>50000000</v>
      </c>
      <c r="J1029" s="111">
        <v>50000000</v>
      </c>
      <c r="K1029" s="104">
        <v>1</v>
      </c>
      <c r="L1029" s="106">
        <v>100</v>
      </c>
      <c r="M1029" s="170">
        <f>+J1029/H1029*100</f>
        <v>100</v>
      </c>
      <c r="N1029" s="83">
        <f>+L1029*H1029</f>
        <v>5000000000</v>
      </c>
      <c r="O1029" s="83" t="s">
        <v>2221</v>
      </c>
    </row>
    <row r="1030" spans="1:15" s="163" customFormat="1" ht="12">
      <c r="A1030" s="104"/>
      <c r="B1030" s="104"/>
      <c r="C1030" s="114" t="s">
        <v>2473</v>
      </c>
      <c r="D1030" s="114"/>
      <c r="E1030" s="114"/>
      <c r="F1030" s="111"/>
      <c r="G1030" s="156">
        <f>SUM(G1026:G1029)</f>
        <v>4</v>
      </c>
      <c r="H1030" s="156">
        <f>SUM(H1026:H1029)</f>
        <v>120000000</v>
      </c>
      <c r="I1030" s="156">
        <f>SUM(I1026:I1029)</f>
        <v>120000000</v>
      </c>
      <c r="J1030" s="156">
        <f>SUM(J1026:J1029)</f>
        <v>120000000</v>
      </c>
      <c r="K1030" s="156">
        <f>SUM(K1026:K1029)</f>
        <v>4</v>
      </c>
      <c r="L1030" s="127">
        <f>+N1030/H1030</f>
        <v>100</v>
      </c>
      <c r="M1030" s="171">
        <f>+J1030/H1030*100</f>
        <v>100</v>
      </c>
      <c r="N1030" s="101">
        <f>SUM(N1026:N1029)</f>
        <v>12000000000</v>
      </c>
      <c r="O1030" s="83" t="s">
        <v>2221</v>
      </c>
    </row>
    <row r="1031" spans="1:15" s="163" customFormat="1" ht="12">
      <c r="A1031" s="102" t="s">
        <v>345</v>
      </c>
      <c r="B1031" s="102"/>
      <c r="C1031" s="102" t="s">
        <v>2474</v>
      </c>
      <c r="D1031" s="102"/>
      <c r="E1031" s="102"/>
      <c r="F1031" s="102"/>
      <c r="G1031" s="102"/>
      <c r="H1031" s="102"/>
      <c r="I1031" s="102"/>
      <c r="J1031" s="102"/>
      <c r="K1031" s="102"/>
      <c r="L1031" s="102"/>
      <c r="M1031" s="102"/>
      <c r="N1031" s="83"/>
      <c r="O1031" s="83" t="s">
        <v>2221</v>
      </c>
    </row>
    <row r="1032" spans="1:15" s="163" customFormat="1" ht="12">
      <c r="A1032" s="104">
        <v>100</v>
      </c>
      <c r="B1032" s="104"/>
      <c r="C1032" s="104" t="s">
        <v>2475</v>
      </c>
      <c r="D1032" s="110">
        <v>426616402279</v>
      </c>
      <c r="E1032" s="104" t="s">
        <v>2476</v>
      </c>
      <c r="F1032" s="104"/>
      <c r="G1032" s="111">
        <v>1</v>
      </c>
      <c r="H1032" s="111">
        <v>350000</v>
      </c>
      <c r="I1032" s="111">
        <v>350000</v>
      </c>
      <c r="J1032" s="111">
        <v>350000</v>
      </c>
      <c r="K1032" s="104">
        <v>1</v>
      </c>
      <c r="L1032" s="106">
        <v>100</v>
      </c>
      <c r="M1032" s="170">
        <f>+J1032/H1032*100</f>
        <v>100</v>
      </c>
      <c r="N1032" s="83">
        <f>+L1032*H1032</f>
        <v>35000000</v>
      </c>
      <c r="O1032" s="83" t="s">
        <v>2221</v>
      </c>
    </row>
    <row r="1033" spans="1:15" s="163" customFormat="1" ht="12">
      <c r="A1033" s="104">
        <v>101</v>
      </c>
      <c r="B1033" s="104"/>
      <c r="C1033" s="104" t="s">
        <v>2477</v>
      </c>
      <c r="D1033" s="110">
        <v>426416482279</v>
      </c>
      <c r="E1033" s="104" t="s">
        <v>2478</v>
      </c>
      <c r="F1033" s="104"/>
      <c r="G1033" s="111">
        <v>1</v>
      </c>
      <c r="H1033" s="111">
        <v>600000</v>
      </c>
      <c r="I1033" s="111">
        <v>600000</v>
      </c>
      <c r="J1033" s="111">
        <v>600000</v>
      </c>
      <c r="K1033" s="104">
        <v>1</v>
      </c>
      <c r="L1033" s="106">
        <v>100</v>
      </c>
      <c r="M1033" s="170">
        <f>+J1033/H1033*100</f>
        <v>100</v>
      </c>
      <c r="N1033" s="83">
        <f>+L1033*H1033</f>
        <v>60000000</v>
      </c>
      <c r="O1033" s="83" t="s">
        <v>2221</v>
      </c>
    </row>
    <row r="1034" spans="1:15" s="163" customFormat="1" ht="12">
      <c r="A1034" s="104"/>
      <c r="B1034" s="104"/>
      <c r="C1034" s="114" t="s">
        <v>2479</v>
      </c>
      <c r="D1034" s="114"/>
      <c r="E1034" s="114"/>
      <c r="F1034" s="104"/>
      <c r="G1034" s="156">
        <f>SUM(G1032:G1033)</f>
        <v>2</v>
      </c>
      <c r="H1034" s="156">
        <f>SUM(H1032:H1033)</f>
        <v>950000</v>
      </c>
      <c r="I1034" s="156">
        <f>SUM(I1032:I1033)</f>
        <v>950000</v>
      </c>
      <c r="J1034" s="156">
        <f>SUM(J1032:J1033)</f>
        <v>950000</v>
      </c>
      <c r="K1034" s="156">
        <f>SUM(K1032:K1033)</f>
        <v>2</v>
      </c>
      <c r="L1034" s="125">
        <f>+N1034/H1034</f>
        <v>100</v>
      </c>
      <c r="M1034" s="171">
        <f>+J1034/H1034*100</f>
        <v>100</v>
      </c>
      <c r="N1034" s="109">
        <f>SUM(N1032:N1033)</f>
        <v>95000000</v>
      </c>
      <c r="O1034" s="83" t="s">
        <v>2221</v>
      </c>
    </row>
    <row r="1035" spans="1:15" s="163" customFormat="1" ht="12">
      <c r="A1035" s="104"/>
      <c r="B1035" s="104"/>
      <c r="C1035" s="104"/>
      <c r="D1035" s="104"/>
      <c r="E1035" s="125" t="s">
        <v>2480</v>
      </c>
      <c r="F1035" s="112"/>
      <c r="G1035" s="156">
        <f>+G913+G916+G954+G958+G963+G991+G994+G1005+G1011+G1016+G1021+G1030+G1034+G1024</f>
        <v>1127</v>
      </c>
      <c r="H1035" s="156">
        <f>+H913+H916+H954+H958+H963+H991+H994+H1005+H1011+H1016+H1021+H1030+H1034+H1024</f>
        <v>1041030000</v>
      </c>
      <c r="I1035" s="156">
        <f>+I913+I916+I954+I958+I963+I991+I994+I1005+I1011+I1016+I1021+I1030+I1034+I1024</f>
        <v>933340411</v>
      </c>
      <c r="J1035" s="156">
        <f>+J913+J916+J954+J958+J963+J991+J994+J1005+J1011+J1016+J1021+J1030+J1034+J1024</f>
        <v>930779412</v>
      </c>
      <c r="K1035" s="156">
        <f>+K913+K916+K954+K958+K963+K991+K994+K1005+K1011+K1016+K1021+K1030+K1034+K1024</f>
        <v>1003</v>
      </c>
      <c r="L1035" s="127">
        <f>+N1035/H1035</f>
        <v>89.875411851723769</v>
      </c>
      <c r="M1035" s="127">
        <f>+J1035/H1035*100</f>
        <v>89.409470620443216</v>
      </c>
      <c r="N1035" s="173">
        <f>+N913+N916+N954+N958+N963+N991+N994+N1005+N1011+N1016+N1021+N1030+N1034+N1024</f>
        <v>93563000000</v>
      </c>
      <c r="O1035" s="83" t="s">
        <v>2221</v>
      </c>
    </row>
  </sheetData>
  <mergeCells count="28">
    <mergeCell ref="HA766:HM766"/>
    <mergeCell ref="HN766:HZ766"/>
    <mergeCell ref="IA766:IM766"/>
    <mergeCell ref="IN766:IV766"/>
    <mergeCell ref="EA766:EM766"/>
    <mergeCell ref="EN766:EZ766"/>
    <mergeCell ref="FA766:FM766"/>
    <mergeCell ref="FN766:FZ766"/>
    <mergeCell ref="GA766:GM766"/>
    <mergeCell ref="GN766:GZ766"/>
    <mergeCell ref="BA766:BM766"/>
    <mergeCell ref="BN766:BZ766"/>
    <mergeCell ref="CA766:CM766"/>
    <mergeCell ref="CN766:CZ766"/>
    <mergeCell ref="DA766:DM766"/>
    <mergeCell ref="DN766:DZ766"/>
    <mergeCell ref="A123:M123"/>
    <mergeCell ref="A126:M126"/>
    <mergeCell ref="A131:M131"/>
    <mergeCell ref="A135:M135"/>
    <mergeCell ref="AA766:AM766"/>
    <mergeCell ref="AN766:AZ766"/>
    <mergeCell ref="A93:M93"/>
    <mergeCell ref="A98:M98"/>
    <mergeCell ref="A105:M105"/>
    <mergeCell ref="A108:M108"/>
    <mergeCell ref="A111:M111"/>
    <mergeCell ref="A120:M120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Lindenberg</dc:creator>
  <cp:lastModifiedBy>Friedrich Lindenberg</cp:lastModifiedBy>
  <dcterms:created xsi:type="dcterms:W3CDTF">2012-05-24T15:18:22Z</dcterms:created>
  <dcterms:modified xsi:type="dcterms:W3CDTF">2012-05-24T15:25:52Z</dcterms:modified>
</cp:coreProperties>
</file>