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Results\"/>
    </mc:Choice>
  </mc:AlternateContent>
  <xr:revisionPtr revIDLastSave="0" documentId="13_ncr:1_{535F2CA3-0DBD-4516-998E-E7D6F9E8BFE3}" xr6:coauthVersionLast="47" xr6:coauthVersionMax="47" xr10:uidLastSave="{00000000-0000-0000-0000-000000000000}"/>
  <bookViews>
    <workbookView xWindow="2730" yWindow="2730" windowWidth="25005" windowHeight="11385" firstSheet="1" activeTab="1" xr2:uid="{86B06F17-7874-4E7A-826C-9AE875634DAC}"/>
  </bookViews>
  <sheets>
    <sheet name="Base_case" sheetId="1" r:id="rId1"/>
    <sheet name="Elec_Battery_Case" sheetId="2" r:id="rId2"/>
    <sheet name="Ele_Battery_Heater_case" sheetId="3" r:id="rId3"/>
    <sheet name="Graphs of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1" i="3" l="1"/>
  <c r="N81" i="3"/>
  <c r="O81" i="3"/>
  <c r="P81" i="3"/>
  <c r="Q81" i="3"/>
  <c r="R81" i="3"/>
  <c r="M117" i="3"/>
  <c r="C27" i="2"/>
  <c r="D27" i="2"/>
  <c r="E27" i="2"/>
  <c r="F27" i="2"/>
  <c r="G27" i="2"/>
  <c r="H27" i="2"/>
  <c r="C15" i="2"/>
  <c r="D15" i="2"/>
  <c r="E15" i="2"/>
  <c r="F15" i="2"/>
  <c r="G15" i="2"/>
  <c r="H15" i="2"/>
  <c r="M39" i="2"/>
  <c r="N39" i="2"/>
  <c r="O39" i="2"/>
  <c r="P39" i="2"/>
  <c r="Q39" i="2"/>
  <c r="R39" i="2"/>
  <c r="D10" i="4"/>
  <c r="E10" i="4"/>
  <c r="F10" i="4"/>
  <c r="G10" i="4"/>
  <c r="H10" i="4"/>
  <c r="C10" i="4"/>
  <c r="D20" i="4"/>
  <c r="E20" i="4"/>
  <c r="F20" i="4"/>
  <c r="G20" i="4"/>
  <c r="H20" i="4"/>
  <c r="C20" i="4"/>
  <c r="D15" i="4"/>
  <c r="E15" i="4"/>
  <c r="F15" i="4"/>
  <c r="G15" i="4"/>
  <c r="H15" i="4"/>
  <c r="C15" i="4"/>
  <c r="D5" i="4"/>
  <c r="E5" i="4"/>
  <c r="F5" i="4"/>
  <c r="G5" i="4"/>
  <c r="H5" i="4"/>
  <c r="C5" i="4"/>
  <c r="M93" i="3"/>
  <c r="M129" i="3"/>
  <c r="O129" i="3"/>
  <c r="M66" i="2"/>
  <c r="M78" i="2"/>
  <c r="M90" i="2"/>
  <c r="M102" i="2"/>
  <c r="C102" i="2"/>
  <c r="C90" i="2"/>
  <c r="C6" i="4" s="1"/>
  <c r="C78" i="2"/>
  <c r="C66" i="2"/>
  <c r="M15" i="2"/>
  <c r="M27" i="2"/>
  <c r="M51" i="2"/>
  <c r="C51" i="2"/>
  <c r="C39" i="2"/>
  <c r="C16" i="4" s="1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D21" i="4" s="1"/>
  <c r="E52" i="3"/>
  <c r="E21" i="4" s="1"/>
  <c r="F52" i="3"/>
  <c r="F21" i="4" s="1"/>
  <c r="G52" i="3"/>
  <c r="G21" i="4" s="1"/>
  <c r="H52" i="3"/>
  <c r="H21" i="4" s="1"/>
  <c r="C52" i="3"/>
  <c r="C21" i="4" s="1"/>
  <c r="C64" i="3"/>
  <c r="C129" i="3"/>
  <c r="C117" i="3"/>
  <c r="C11" i="4" s="1"/>
  <c r="C105" i="3"/>
  <c r="C93" i="3"/>
  <c r="E81" i="3"/>
  <c r="D81" i="3"/>
  <c r="C81" i="3"/>
  <c r="D117" i="3"/>
  <c r="D11" i="4" s="1"/>
  <c r="E117" i="3"/>
  <c r="E11" i="4" s="1"/>
  <c r="F117" i="3"/>
  <c r="F11" i="4" s="1"/>
  <c r="G117" i="3"/>
  <c r="G11" i="4" s="1"/>
  <c r="H117" i="3"/>
  <c r="H11" i="4" s="1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39" i="2"/>
  <c r="D16" i="4" s="1"/>
  <c r="E39" i="2"/>
  <c r="E16" i="4" s="1"/>
  <c r="F39" i="2"/>
  <c r="F16" i="4" s="1"/>
  <c r="G39" i="2"/>
  <c r="G16" i="4" s="1"/>
  <c r="H39" i="2"/>
  <c r="H16" i="4" s="1"/>
  <c r="N27" i="2"/>
  <c r="O27" i="2"/>
  <c r="P27" i="2"/>
  <c r="Q27" i="2"/>
  <c r="R27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D6" i="4" s="1"/>
  <c r="E90" i="2"/>
  <c r="E6" i="4" s="1"/>
  <c r="F90" i="2"/>
  <c r="F6" i="4" s="1"/>
  <c r="G90" i="2"/>
  <c r="G6" i="4" s="1"/>
  <c r="H90" i="2"/>
  <c r="H6" i="4" s="1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D4" i="1" s="1"/>
  <c r="E4" i="1" l="1"/>
  <c r="F4" i="1"/>
</calcChain>
</file>

<file path=xl/sharedStrings.xml><?xml version="1.0" encoding="utf-8"?>
<sst xmlns="http://schemas.openxmlformats.org/spreadsheetml/2006/main" count="494" uniqueCount="110">
  <si>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</si>
  <si>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</si>
  <si>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</si>
  <si>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</si>
  <si>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</si>
  <si>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</si>
  <si>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</si>
  <si>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</si>
  <si>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</si>
  <si>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</si>
  <si>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</si>
  <si>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</si>
  <si>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</si>
  <si>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</si>
  <si>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</si>
  <si>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</si>
  <si>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</si>
  <si>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</si>
  <si>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</si>
  <si>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</si>
  <si>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</si>
  <si>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</si>
  <si>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</si>
  <si>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</si>
  <si>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</si>
  <si>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</si>
  <si>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</si>
  <si>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</si>
  <si>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</si>
  <si>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</si>
  <si>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</si>
  <si>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</si>
  <si>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</si>
  <si>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</si>
  <si>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</si>
  <si>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</si>
  <si>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</si>
  <si>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</si>
  <si>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</si>
  <si>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</si>
  <si>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</si>
  <si>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</si>
  <si>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</si>
  <si>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</si>
  <si>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</si>
  <si>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</si>
  <si>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</si>
  <si>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</si>
  <si>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</si>
  <si>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</si>
  <si>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</si>
  <si>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</si>
  <si>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</si>
  <si>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</si>
  <si>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</si>
  <si>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</si>
  <si>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</si>
  <si>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</si>
  <si>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</si>
  <si>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</si>
  <si>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</si>
  <si>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</si>
  <si>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</si>
  <si>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</si>
  <si>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</si>
  <si>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</si>
  <si>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</si>
  <si>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</si>
  <si>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</si>
  <si>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</si>
  <si>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</si>
  <si>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</si>
  <si>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</si>
  <si>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</si>
  <si>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</si>
  <si>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</si>
  <si>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</si>
  <si>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</si>
  <si>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</si>
  <si>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</si>
  <si>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</si>
  <si>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</si>
  <si>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</si>
  <si>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</si>
  <si>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</si>
  <si>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</si>
  <si>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</si>
  <si>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</si>
  <si>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</si>
  <si>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</si>
  <si>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</si>
  <si>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</si>
  <si>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</si>
  <si>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</si>
  <si>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</si>
  <si>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</si>
  <si>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</si>
  <si>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</si>
  <si>
    <t>NPV AND NPV STD DATA</t>
  </si>
  <si>
    <t>Iteration</t>
  </si>
  <si>
    <t>FF CASE 2</t>
  </si>
  <si>
    <t>FF CASE 3</t>
  </si>
  <si>
    <t>GA CASE 2</t>
  </si>
  <si>
    <t>GA CASE 3</t>
  </si>
  <si>
    <t>NPV - std</t>
  </si>
  <si>
    <t>NPV - EURO</t>
  </si>
  <si>
    <t>ESS_capacity - Average -FF</t>
  </si>
  <si>
    <t>ESS_power - Average - FF</t>
  </si>
  <si>
    <t>ESS_power - Average - GA</t>
  </si>
  <si>
    <t>ESS_capacity - Average -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</si>
</sst>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  <xf numFmtId="0" fontId="0" fillId="6" borderId="0" xfId="0" applyFill="1"/>
    <xf numFmtId="0" fontId="0" fillId="7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NPV compared to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1300776929068405"/>
          <c:y val="8.1538863136962056E-2"/>
          <c:w val="0.86870461641172658"/>
          <c:h val="0.77758696078909939"/>
        </c:manualLayout>
      </c:layout>
      <c:lineChart>
        <c:grouping val="standard"/>
        <c:varyColors val="0"/>
        <c:ser>
          <c:idx val="1"/>
          <c:order val="0"/>
          <c:tx>
            <c:v>FF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results'!$C$6:$H$6</c:f>
              <c:numCache>
                <c:formatCode>General</c:formatCode>
                <c:ptCount val="6"/>
                <c:pt idx="0">
                  <c:v>-346008.94510316331</c:v>
                </c:pt>
                <c:pt idx="1">
                  <c:v>-37761.085850770949</c:v>
                </c:pt>
                <c:pt idx="2">
                  <c:v>-211.45644788410601</c:v>
                </c:pt>
                <c:pt idx="3">
                  <c:v>-211.45644788410601</c:v>
                </c:pt>
                <c:pt idx="4">
                  <c:v>-211.45644788410601</c:v>
                </c:pt>
                <c:pt idx="5">
                  <c:v>-211.45644788410601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5FD-862E-11BE69BF4D57}"/>
            </c:ext>
          </c:extLst>
        </c:ser>
        <c:ser>
          <c:idx val="0"/>
          <c:order val="1"/>
          <c:tx>
            <c:strRef>
              <c:f>'Graphs of results'!$B$8</c:f>
              <c:strCache>
                <c:ptCount val="1"/>
                <c:pt idx="0">
                  <c:v>FF CASE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of results'!$C$10:$H$10</c:f>
                <c:numCache>
                  <c:formatCode>General</c:formatCode>
                  <c:ptCount val="6"/>
                  <c:pt idx="0">
                    <c:v>110241.049250319</c:v>
                  </c:pt>
                  <c:pt idx="1">
                    <c:v>94181.606883073997</c:v>
                  </c:pt>
                  <c:pt idx="2">
                    <c:v>141685.6325287715</c:v>
                  </c:pt>
                  <c:pt idx="3">
                    <c:v>101300.488631135</c:v>
                  </c:pt>
                  <c:pt idx="4">
                    <c:v>106713.99402805349</c:v>
                  </c:pt>
                  <c:pt idx="5">
                    <c:v>106422.3093631735</c:v>
                  </c:pt>
                </c:numCache>
              </c:numRef>
            </c:plus>
            <c:minus>
              <c:numRef>
                <c:f>'Graphs of results'!$C$10:$H$10</c:f>
                <c:numCache>
                  <c:formatCode>General</c:formatCode>
                  <c:ptCount val="6"/>
                  <c:pt idx="0">
                    <c:v>110241.049250319</c:v>
                  </c:pt>
                  <c:pt idx="1">
                    <c:v>94181.606883073997</c:v>
                  </c:pt>
                  <c:pt idx="2">
                    <c:v>141685.6325287715</c:v>
                  </c:pt>
                  <c:pt idx="3">
                    <c:v>101300.488631135</c:v>
                  </c:pt>
                  <c:pt idx="4">
                    <c:v>106713.99402805349</c:v>
                  </c:pt>
                  <c:pt idx="5">
                    <c:v>106422.3093631735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results'!$C$11:$H$11</c:f>
              <c:numCache>
                <c:formatCode>General</c:formatCode>
                <c:ptCount val="6"/>
                <c:pt idx="0">
                  <c:v>384572.34131474112</c:v>
                </c:pt>
                <c:pt idx="1">
                  <c:v>403325.76411781122</c:v>
                </c:pt>
                <c:pt idx="2">
                  <c:v>336185.91169883555</c:v>
                </c:pt>
                <c:pt idx="3">
                  <c:v>400167.38740308664</c:v>
                </c:pt>
                <c:pt idx="4">
                  <c:v>370941.58416825149</c:v>
                </c:pt>
                <c:pt idx="5">
                  <c:v>399116.45982562623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5FD-862E-11BE69BF4D57}"/>
            </c:ext>
          </c:extLst>
        </c:ser>
        <c:ser>
          <c:idx val="2"/>
          <c:order val="2"/>
          <c:tx>
            <c:strRef>
              <c:f>'Graphs of results'!$B$13</c:f>
              <c:strCache>
                <c:ptCount val="1"/>
                <c:pt idx="0">
                  <c:v>GA 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results'!$C$16:$H$16</c:f>
              <c:numCache>
                <c:formatCode>General</c:formatCode>
                <c:ptCount val="6"/>
                <c:pt idx="0">
                  <c:v>-84239.089719620693</c:v>
                </c:pt>
                <c:pt idx="1">
                  <c:v>-59018.610851721001</c:v>
                </c:pt>
                <c:pt idx="2">
                  <c:v>-27719.950992608134</c:v>
                </c:pt>
                <c:pt idx="3">
                  <c:v>-24993.621043363084</c:v>
                </c:pt>
                <c:pt idx="4">
                  <c:v>-10614.300958868731</c:v>
                </c:pt>
                <c:pt idx="5">
                  <c:v>-6316.1272837008883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7-45FD-862E-11BE69BF4D57}"/>
            </c:ext>
          </c:extLst>
        </c:ser>
        <c:ser>
          <c:idx val="3"/>
          <c:order val="3"/>
          <c:tx>
            <c:strRef>
              <c:f>'Graphs of results'!$B$18</c:f>
              <c:strCache>
                <c:ptCount val="1"/>
                <c:pt idx="0">
                  <c:v>GA 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of results'!$C$20:$H$20</c:f>
                <c:numCache>
                  <c:formatCode>General</c:formatCode>
                  <c:ptCount val="6"/>
                  <c:pt idx="0">
                    <c:v>24221.90430199675</c:v>
                  </c:pt>
                  <c:pt idx="1">
                    <c:v>19157.2868375906</c:v>
                  </c:pt>
                  <c:pt idx="2">
                    <c:v>15040.298308815551</c:v>
                  </c:pt>
                  <c:pt idx="3">
                    <c:v>14164.293295738251</c:v>
                  </c:pt>
                  <c:pt idx="4">
                    <c:v>10925.007722369101</c:v>
                  </c:pt>
                  <c:pt idx="5">
                    <c:v>3725.4994603856699</c:v>
                  </c:pt>
                </c:numCache>
              </c:numRef>
            </c:plus>
            <c:minus>
              <c:numRef>
                <c:f>'Graphs of results'!$C$20:$H$20</c:f>
                <c:numCache>
                  <c:formatCode>General</c:formatCode>
                  <c:ptCount val="6"/>
                  <c:pt idx="0">
                    <c:v>24221.90430199675</c:v>
                  </c:pt>
                  <c:pt idx="1">
                    <c:v>19157.2868375906</c:v>
                  </c:pt>
                  <c:pt idx="2">
                    <c:v>15040.298308815551</c:v>
                  </c:pt>
                  <c:pt idx="3">
                    <c:v>14164.293295738251</c:v>
                  </c:pt>
                  <c:pt idx="4">
                    <c:v>10925.007722369101</c:v>
                  </c:pt>
                  <c:pt idx="5">
                    <c:v>3725.4994603856699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results'!$C$21:$H$21</c:f>
              <c:numCache>
                <c:formatCode>General</c:formatCode>
                <c:ptCount val="6"/>
                <c:pt idx="0">
                  <c:v>858811.53675769386</c:v>
                </c:pt>
                <c:pt idx="1">
                  <c:v>870681.54542526905</c:v>
                </c:pt>
                <c:pt idx="2">
                  <c:v>903779.47967209411</c:v>
                </c:pt>
                <c:pt idx="3">
                  <c:v>921129.50111117051</c:v>
                </c:pt>
                <c:pt idx="4">
                  <c:v>936223.23254216241</c:v>
                </c:pt>
                <c:pt idx="5">
                  <c:v>948054.95543184038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7-45FD-862E-11BE69BF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71584"/>
        <c:axId val="116272000"/>
      </c:lineChart>
      <c:catAx>
        <c:axId val="1162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272000"/>
        <c:crosses val="autoZero"/>
        <c:auto val="1"/>
        <c:lblAlgn val="ctr"/>
        <c:lblOffset val="100"/>
        <c:noMultiLvlLbl val="0"/>
      </c:catAx>
      <c:valAx>
        <c:axId val="116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</a:t>
                </a:r>
                <a:r>
                  <a:rPr lang="en-GB" baseline="0"/>
                  <a:t> -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2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of results'!$B$3</c:f>
              <c:strCache>
                <c:ptCount val="1"/>
                <c:pt idx="0">
                  <c:v>FF CASE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results'!$C$5:$H$5</c:f>
              <c:numCache>
                <c:formatCode>General</c:formatCode>
                <c:ptCount val="6"/>
                <c:pt idx="0">
                  <c:v>175789</c:v>
                </c:pt>
                <c:pt idx="1">
                  <c:v>86207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D-4F0D-A08A-1D04CD010662}"/>
            </c:ext>
          </c:extLst>
        </c:ser>
        <c:ser>
          <c:idx val="1"/>
          <c:order val="1"/>
          <c:tx>
            <c:strRef>
              <c:f>'Graphs of results'!$B$8</c:f>
              <c:strCache>
                <c:ptCount val="1"/>
                <c:pt idx="0">
                  <c:v>FF CASE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results'!$C$10:$H$10</c:f>
              <c:numCache>
                <c:formatCode>General</c:formatCode>
                <c:ptCount val="6"/>
                <c:pt idx="0">
                  <c:v>110241.049250319</c:v>
                </c:pt>
                <c:pt idx="1">
                  <c:v>94181.606883073997</c:v>
                </c:pt>
                <c:pt idx="2">
                  <c:v>141685.6325287715</c:v>
                </c:pt>
                <c:pt idx="3">
                  <c:v>101300.488631135</c:v>
                </c:pt>
                <c:pt idx="4">
                  <c:v>106713.99402805349</c:v>
                </c:pt>
                <c:pt idx="5">
                  <c:v>106422.3093631735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D-4F0D-A08A-1D04CD010662}"/>
            </c:ext>
          </c:extLst>
        </c:ser>
        <c:ser>
          <c:idx val="2"/>
          <c:order val="2"/>
          <c:tx>
            <c:strRef>
              <c:f>'Graphs of results'!$B$13</c:f>
              <c:strCache>
                <c:ptCount val="1"/>
                <c:pt idx="0">
                  <c:v>GA 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results'!$C$15:$H$15</c:f>
              <c:numCache>
                <c:formatCode>General</c:formatCode>
                <c:ptCount val="6"/>
                <c:pt idx="0">
                  <c:v>41020.055162496101</c:v>
                </c:pt>
                <c:pt idx="1">
                  <c:v>44211.3382974329</c:v>
                </c:pt>
                <c:pt idx="2">
                  <c:v>14511.161986876499</c:v>
                </c:pt>
                <c:pt idx="3">
                  <c:v>22720.7753870249</c:v>
                </c:pt>
                <c:pt idx="4">
                  <c:v>6623.9311968299899</c:v>
                </c:pt>
                <c:pt idx="5">
                  <c:v>4756.1991191674197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D-4F0D-A08A-1D04CD010662}"/>
            </c:ext>
          </c:extLst>
        </c:ser>
        <c:ser>
          <c:idx val="3"/>
          <c:order val="3"/>
          <c:tx>
            <c:strRef>
              <c:f>'Graphs of results'!$B$18</c:f>
              <c:strCache>
                <c:ptCount val="1"/>
                <c:pt idx="0">
                  <c:v>GA 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results'!$C$20:$H$20</c:f>
              <c:numCache>
                <c:formatCode>General</c:formatCode>
                <c:ptCount val="6"/>
                <c:pt idx="0">
                  <c:v>24221.90430199675</c:v>
                </c:pt>
                <c:pt idx="1">
                  <c:v>19157.2868375906</c:v>
                </c:pt>
                <c:pt idx="2">
                  <c:v>15040.298308815551</c:v>
                </c:pt>
                <c:pt idx="3">
                  <c:v>14164.293295738251</c:v>
                </c:pt>
                <c:pt idx="4">
                  <c:v>10925.007722369101</c:v>
                </c:pt>
                <c:pt idx="5">
                  <c:v>3725.4994603856699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D-4F0D-A08A-1D04CD01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90976"/>
        <c:axId val="301692640"/>
      </c:lineChart>
      <c:catAx>
        <c:axId val="301690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1692640"/>
        <c:crosses val="autoZero"/>
        <c:auto val="1"/>
        <c:lblAlgn val="ctr"/>
        <c:lblOffset val="100"/>
        <c:noMultiLvlLbl val="0"/>
      </c:catAx>
      <c:valAx>
        <c:axId val="301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16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</a:t>
            </a:r>
            <a:r>
              <a:rPr lang="en-GB" baseline="0"/>
              <a:t> 2 - Optimal Power and capacity for LCOS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Elec_Battery_Case!$L$15</c:f>
              <c:strCache>
                <c:ptCount val="1"/>
                <c:pt idx="0">
                  <c:v>ESS_power - Average - 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Elec_Battery_Case!$M$15:$R$15</c:f>
              <c:numCache>
                <c:formatCode>General</c:formatCode>
                <c:ptCount val="6"/>
                <c:pt idx="0">
                  <c:v>326.31439218085745</c:v>
                </c:pt>
                <c:pt idx="1">
                  <c:v>270.02319594687094</c:v>
                </c:pt>
                <c:pt idx="2">
                  <c:v>278.28360956176272</c:v>
                </c:pt>
                <c:pt idx="3">
                  <c:v>238.27321340138741</c:v>
                </c:pt>
                <c:pt idx="4">
                  <c:v>230.14225509476009</c:v>
                </c:pt>
                <c:pt idx="5">
                  <c:v>193.08345943186103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9E3-802B-FB9F2933C79C}"/>
            </c:ext>
          </c:extLst>
        </c:ser>
        <c:ser>
          <c:idx val="1"/>
          <c:order val="1"/>
          <c:tx>
            <c:strRef>
              <c:f>Elec_Battery_Case!$L$27</c:f>
              <c:strCache>
                <c:ptCount val="1"/>
                <c:pt idx="0">
                  <c:v>ESS_capacity - Average - 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Elec_Battery_Case!$M$27:$R$27</c:f>
              <c:numCache>
                <c:formatCode>General</c:formatCode>
                <c:ptCount val="6"/>
                <c:pt idx="0">
                  <c:v>937.33647264846263</c:v>
                </c:pt>
                <c:pt idx="1">
                  <c:v>790.58342122074555</c:v>
                </c:pt>
                <c:pt idx="2">
                  <c:v>803.93917458707733</c:v>
                </c:pt>
                <c:pt idx="3">
                  <c:v>746.11039825962678</c:v>
                </c:pt>
                <c:pt idx="4">
                  <c:v>746.21998222936259</c:v>
                </c:pt>
                <c:pt idx="5">
                  <c:v>641.79849361923709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9E3-802B-FB9F2933C79C}"/>
            </c:ext>
          </c:extLst>
        </c:ser>
        <c:ser>
          <c:idx val="2"/>
          <c:order val="2"/>
          <c:tx>
            <c:strRef>
              <c:f>Elec_Battery_Case!$L$66</c:f>
              <c:strCache>
                <c:ptCount val="1"/>
                <c:pt idx="0">
                  <c:v>ESS_power - Average - 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Elec_Battery_Case!$M$66:$R$66</c:f>
              <c:numCache>
                <c:formatCode>General</c:formatCode>
                <c:ptCount val="6"/>
                <c:pt idx="0">
                  <c:v>279.33431028300004</c:v>
                </c:pt>
                <c:pt idx="1">
                  <c:v>88.069237049000009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9E3-802B-FB9F2933C79C}"/>
            </c:ext>
          </c:extLst>
        </c:ser>
        <c:ser>
          <c:idx val="3"/>
          <c:order val="3"/>
          <c:tx>
            <c:strRef>
              <c:f>Elec_Battery_Case!$L$78</c:f>
              <c:strCache>
                <c:ptCount val="1"/>
                <c:pt idx="0">
                  <c:v>ESS_capacity - Average -FF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Elec_Battery_Case!$M$78:$R$78</c:f>
              <c:numCache>
                <c:formatCode>General</c:formatCode>
                <c:ptCount val="6"/>
                <c:pt idx="0">
                  <c:v>363.89057571899997</c:v>
                </c:pt>
                <c:pt idx="1">
                  <c:v>145.62630627199997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9E3-802B-FB9F2933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1680"/>
        <c:axId val="120323760"/>
      </c:lineChart>
      <c:catAx>
        <c:axId val="1203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323760"/>
        <c:crosses val="autoZero"/>
        <c:auto val="1"/>
        <c:lblAlgn val="ctr"/>
        <c:lblOffset val="100"/>
        <c:noMultiLvlLbl val="0"/>
      </c:catAx>
      <c:valAx>
        <c:axId val="1203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 or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3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542926</xdr:colOff>
      <xdr:row>2</xdr:row>
      <xdr:rowOff>138111</xdr:rowOff>
    </xdr:from>
    <xdr:to>
      <xdr:col>21</xdr:col>
      <xdr:colOff>152400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F891-FA5B-AB44-88EC-AA3D92D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22</xdr:row>
      <xdr:rowOff>52387</xdr:rowOff>
    </xdr:from>
    <xdr:to>
      <xdr:col>6</xdr:col>
      <xdr:colOff>328612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E0F5C-8FC8-0F2A-F78D-4DAE4211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21</xdr:row>
      <xdr:rowOff>33336</xdr:rowOff>
    </xdr:from>
    <xdr:to>
      <xdr:col>20</xdr:col>
      <xdr:colOff>314325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1280C-FB61-3CF0-5297-E98D6A4C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zoomScale="84" workbookViewId="0">
      <selection activeCell="K6" sqref="K6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16" t="s">
        <v>0</v>
      </c>
      <c r="B1" s="17"/>
      <c r="C1" s="17"/>
      <c r="D1" s="17"/>
      <c r="E1" s="17"/>
      <c r="F1" s="18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x14ac:dyDescent="0.25">
      <c r="A6">
        <v>2</v>
      </c>
      <c r="B6">
        <v>4</v>
      </c>
      <c r="C6">
        <v>640.53654770000003</v>
      </c>
      <c r="J6" t="s">
        <v>59</v>
      </c>
      <c r="K6" t="s">
        <v>60</v>
      </c>
      <c r="Q6" t="s">
        <v>61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tabSelected="1" zoomScale="85" zoomScaleNormal="85" workbookViewId="0">
      <selection activeCell="C6" sqref="C6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16" t="s">
        <v>0</v>
      </c>
      <c r="B1" s="17"/>
      <c r="C1" s="17"/>
      <c r="D1" s="17"/>
      <c r="E1" s="17"/>
      <c r="F1" s="18"/>
    </row>
    <row r="2" spans="1:19" x14ac:dyDescent="0.25">
      <c r="B2" s="1" t="s">
        <v>64</v>
      </c>
      <c r="D2" s="1" t="s">
        <v>77</v>
      </c>
      <c r="I2" s="9"/>
      <c r="L2" s="1" t="s">
        <v>64</v>
      </c>
      <c r="O2" s="1" t="s">
        <v>78</v>
      </c>
      <c r="S2" s="10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7">
        <v>200</v>
      </c>
      <c r="I3" s="9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7">
        <v>200</v>
      </c>
      <c r="S3" s="11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9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1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9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1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9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1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9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1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9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1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9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1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9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1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9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1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9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1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9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1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8">
        <v>6.8833648326009396</v>
      </c>
      <c r="I14" s="9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1"/>
    </row>
    <row r="15" spans="1:19" x14ac:dyDescent="0.25">
      <c r="B15" s="3" t="s">
        <v>80</v>
      </c>
      <c r="C15" s="4">
        <f t="shared" ref="C15:H15" si="0">SUM(C4:C13)/10</f>
        <v>233.81991886468481</v>
      </c>
      <c r="D15" s="4">
        <f t="shared" si="0"/>
        <v>185.81667472203466</v>
      </c>
      <c r="E15" s="4">
        <f t="shared" si="0"/>
        <v>50.44935875344278</v>
      </c>
      <c r="F15" s="4">
        <f t="shared" si="0"/>
        <v>44.567053067685649</v>
      </c>
      <c r="G15" s="4">
        <f t="shared" si="0"/>
        <v>9.8327533337286894</v>
      </c>
      <c r="H15" s="8">
        <f t="shared" si="0"/>
        <v>7.6073192531306519</v>
      </c>
      <c r="I15" s="9"/>
      <c r="L15" s="3" t="s">
        <v>108</v>
      </c>
      <c r="M15" s="4">
        <f t="shared" ref="M15:R15" si="1">SUM(M4:M13)/10</f>
        <v>326.31439218085745</v>
      </c>
      <c r="N15" s="4">
        <f t="shared" si="1"/>
        <v>270.02319594687094</v>
      </c>
      <c r="O15" s="4">
        <f t="shared" si="1"/>
        <v>278.28360956176272</v>
      </c>
      <c r="P15" s="4">
        <f t="shared" si="1"/>
        <v>238.27321340138741</v>
      </c>
      <c r="Q15" s="4">
        <f t="shared" si="1"/>
        <v>230.14225509476009</v>
      </c>
      <c r="R15" s="4">
        <f t="shared" si="1"/>
        <v>193.08345943186103</v>
      </c>
      <c r="S15" s="11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9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1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9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1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9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1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9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1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9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1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9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1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9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1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9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1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9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1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9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1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8">
        <v>14.3971512261635</v>
      </c>
      <c r="I26" s="9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1"/>
    </row>
    <row r="27" spans="2:19" x14ac:dyDescent="0.25">
      <c r="B27" s="3" t="s">
        <v>82</v>
      </c>
      <c r="C27" s="4">
        <f t="shared" ref="C27:H27" si="2">SUM(C16:C25)/10</f>
        <v>213.4126224762424</v>
      </c>
      <c r="D27" s="4">
        <f t="shared" si="2"/>
        <v>123.69419375910891</v>
      </c>
      <c r="E27" s="4">
        <f t="shared" si="2"/>
        <v>54.028942605589364</v>
      </c>
      <c r="F27" s="4">
        <f t="shared" si="2"/>
        <v>56.28912400031377</v>
      </c>
      <c r="G27" s="4">
        <f t="shared" si="2"/>
        <v>24.777923588807489</v>
      </c>
      <c r="H27" s="8">
        <f t="shared" si="2"/>
        <v>13.977632207899669</v>
      </c>
      <c r="I27" s="9"/>
      <c r="L27" s="3" t="s">
        <v>109</v>
      </c>
      <c r="M27" s="4">
        <f t="shared" ref="M27:R27" si="3">SUM(M16:M25)/10</f>
        <v>937.33647264846263</v>
      </c>
      <c r="N27" s="4">
        <f t="shared" si="3"/>
        <v>790.58342122074555</v>
      </c>
      <c r="O27" s="4">
        <f t="shared" si="3"/>
        <v>803.93917458707733</v>
      </c>
      <c r="P27" s="4">
        <f t="shared" si="3"/>
        <v>746.11039825962678</v>
      </c>
      <c r="Q27" s="4">
        <f t="shared" si="3"/>
        <v>746.21998222936259</v>
      </c>
      <c r="R27" s="4">
        <f t="shared" si="3"/>
        <v>641.79849361923709</v>
      </c>
      <c r="S27" s="11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9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1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9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1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9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1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9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1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9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1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9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1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9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1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9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1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9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1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9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1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8">
        <v>4756.1991191674197</v>
      </c>
      <c r="I38" s="9"/>
      <c r="L38" s="3" t="s">
        <v>83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1"/>
    </row>
    <row r="39" spans="2:19" x14ac:dyDescent="0.25">
      <c r="B39" s="3" t="s">
        <v>81</v>
      </c>
      <c r="C39" s="4">
        <f t="shared" ref="C39:H39" si="4">SUM(C28:C37)/10</f>
        <v>-84239.089719620693</v>
      </c>
      <c r="D39" s="4">
        <f t="shared" si="4"/>
        <v>-59018.610851721001</v>
      </c>
      <c r="E39" s="4">
        <f t="shared" si="4"/>
        <v>-27719.950992608134</v>
      </c>
      <c r="F39" s="4">
        <f t="shared" si="4"/>
        <v>-24993.621043363084</v>
      </c>
      <c r="G39" s="4">
        <f t="shared" si="4"/>
        <v>-10614.300958868731</v>
      </c>
      <c r="H39" s="8">
        <f t="shared" si="4"/>
        <v>-6316.1272837008883</v>
      </c>
      <c r="I39" s="9"/>
      <c r="L39" s="3" t="s">
        <v>97</v>
      </c>
      <c r="M39" s="4">
        <f t="shared" ref="M39:R39" si="5">SUM(M28:M37)/10</f>
        <v>0.22763289463422751</v>
      </c>
      <c r="N39" s="4">
        <f t="shared" si="5"/>
        <v>0.22689689822089201</v>
      </c>
      <c r="O39" s="4">
        <f t="shared" si="5"/>
        <v>0.2267452328763957</v>
      </c>
      <c r="P39" s="4">
        <f t="shared" si="5"/>
        <v>0.22606753442947589</v>
      </c>
      <c r="Q39" s="4">
        <f t="shared" si="5"/>
        <v>0.22587654500599413</v>
      </c>
      <c r="R39" s="4">
        <f t="shared" si="5"/>
        <v>0.22565568254360407</v>
      </c>
      <c r="S39" s="11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9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1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9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1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9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1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9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1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9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1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9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1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9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1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9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1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9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1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9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1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6">_xlfn.STDEV.P(D40:D49)</f>
        <v>0.40683590109627144</v>
      </c>
      <c r="E50" s="4">
        <f t="shared" si="6"/>
        <v>0.97861512413868001</v>
      </c>
      <c r="F50" s="4">
        <f t="shared" si="6"/>
        <v>1.0357666233964313</v>
      </c>
      <c r="G50" s="4">
        <f t="shared" si="6"/>
        <v>2.0635617522835479</v>
      </c>
      <c r="H50" s="8">
        <f t="shared" si="6"/>
        <v>3.6026629152590433</v>
      </c>
      <c r="I50" s="9"/>
      <c r="L50" s="3" t="s">
        <v>76</v>
      </c>
      <c r="M50" s="4">
        <f>_xlfn.STDEV.P(M40:M49)</f>
        <v>0.66241266850172964</v>
      </c>
      <c r="N50" s="4">
        <f t="shared" ref="N50:R50" si="7">_xlfn.STDEV.P(N40:N49)</f>
        <v>0.81586697639201011</v>
      </c>
      <c r="O50" s="4">
        <f t="shared" si="7"/>
        <v>1.0430816589427372</v>
      </c>
      <c r="P50" s="4">
        <f t="shared" si="7"/>
        <v>1.2957609149674907</v>
      </c>
      <c r="Q50" s="4">
        <f t="shared" si="7"/>
        <v>2.4559240898661776</v>
      </c>
      <c r="R50" s="8">
        <f t="shared" si="7"/>
        <v>2.1955049011131891</v>
      </c>
      <c r="S50" s="11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8">SUM(D40:D49)/10</f>
        <v>11.720871591567931</v>
      </c>
      <c r="E51" s="4">
        <f t="shared" si="8"/>
        <v>17.929345035552942</v>
      </c>
      <c r="F51" s="4">
        <f t="shared" si="8"/>
        <v>28.306400132179238</v>
      </c>
      <c r="G51" s="4">
        <f t="shared" si="8"/>
        <v>48.291269540786701</v>
      </c>
      <c r="H51" s="4">
        <f t="shared" si="8"/>
        <v>90.280611252784681</v>
      </c>
      <c r="I51" s="9"/>
      <c r="L51" s="3" t="s">
        <v>79</v>
      </c>
      <c r="M51" s="4">
        <f>SUM(M40:M49)/10</f>
        <v>9.8113411664962591</v>
      </c>
      <c r="N51" s="4">
        <f t="shared" ref="N51:R51" si="9">SUM(N40:N49)/10</f>
        <v>11.735041809081988</v>
      </c>
      <c r="O51" s="4">
        <f t="shared" si="9"/>
        <v>18.644187808036751</v>
      </c>
      <c r="P51" s="4">
        <f t="shared" si="9"/>
        <v>28.672593855857798</v>
      </c>
      <c r="Q51" s="4">
        <f t="shared" si="9"/>
        <v>51.584903049468934</v>
      </c>
      <c r="R51" s="4">
        <f t="shared" si="9"/>
        <v>92.391059255599941</v>
      </c>
      <c r="S51" s="11"/>
    </row>
    <row r="52" spans="2:19" x14ac:dyDescent="0.25">
      <c r="I52" s="9"/>
      <c r="S52" s="11"/>
    </row>
    <row r="53" spans="2:19" x14ac:dyDescent="0.25">
      <c r="B53" s="1" t="s">
        <v>65</v>
      </c>
      <c r="E53" s="1" t="s">
        <v>77</v>
      </c>
      <c r="I53" s="9"/>
      <c r="L53" s="1" t="s">
        <v>65</v>
      </c>
      <c r="O53" s="1" t="s">
        <v>78</v>
      </c>
      <c r="S53" s="11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7">
        <v>200</v>
      </c>
      <c r="I54" s="9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7">
        <v>200</v>
      </c>
      <c r="S54" s="11"/>
    </row>
    <row r="55" spans="2:19" x14ac:dyDescent="0.25">
      <c r="B55" t="s">
        <v>15</v>
      </c>
      <c r="C55">
        <v>8.9320304999999998</v>
      </c>
      <c r="D55">
        <v>0.1</v>
      </c>
      <c r="E55">
        <v>0.1</v>
      </c>
      <c r="F55">
        <v>0.1</v>
      </c>
      <c r="G55">
        <v>0.1</v>
      </c>
      <c r="H55">
        <v>0.1</v>
      </c>
      <c r="I55" s="9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1"/>
    </row>
    <row r="56" spans="2:19" x14ac:dyDescent="0.25">
      <c r="B56" t="s">
        <v>16</v>
      </c>
      <c r="C56">
        <v>63.246489599999997</v>
      </c>
      <c r="D56">
        <v>0.1</v>
      </c>
      <c r="E56">
        <v>0.1</v>
      </c>
      <c r="F56">
        <v>0.1</v>
      </c>
      <c r="G56">
        <v>0.1</v>
      </c>
      <c r="H56">
        <v>0.1</v>
      </c>
      <c r="I56" s="9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1"/>
    </row>
    <row r="57" spans="2:19" x14ac:dyDescent="0.25">
      <c r="B57" t="s">
        <v>17</v>
      </c>
      <c r="C57">
        <v>200.17735385</v>
      </c>
      <c r="D57">
        <v>0.1</v>
      </c>
      <c r="E57">
        <v>0.1</v>
      </c>
      <c r="F57">
        <v>0.1</v>
      </c>
      <c r="G57">
        <v>0.1</v>
      </c>
      <c r="H57">
        <v>0.1</v>
      </c>
      <c r="I57" s="9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1"/>
    </row>
    <row r="58" spans="2:19" x14ac:dyDescent="0.25">
      <c r="B58" t="s">
        <v>18</v>
      </c>
      <c r="C58">
        <v>54.047704430000003</v>
      </c>
      <c r="D58">
        <v>0.1</v>
      </c>
      <c r="E58">
        <v>0.1</v>
      </c>
      <c r="F58">
        <v>0.1</v>
      </c>
      <c r="G58">
        <v>0.1</v>
      </c>
      <c r="H58">
        <v>0.1</v>
      </c>
      <c r="I58" s="9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1"/>
    </row>
    <row r="59" spans="2:19" x14ac:dyDescent="0.25">
      <c r="B59" t="s">
        <v>19</v>
      </c>
      <c r="C59">
        <v>164.78439664000001</v>
      </c>
      <c r="D59">
        <v>0.1</v>
      </c>
      <c r="E59">
        <v>0.1</v>
      </c>
      <c r="F59">
        <v>0.1</v>
      </c>
      <c r="G59">
        <v>0.1</v>
      </c>
      <c r="H59">
        <v>0.1</v>
      </c>
      <c r="I59" s="9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1"/>
    </row>
    <row r="60" spans="2:19" x14ac:dyDescent="0.25">
      <c r="B60" t="s">
        <v>20</v>
      </c>
      <c r="C60">
        <v>70.123017340000004</v>
      </c>
      <c r="D60">
        <v>0.1</v>
      </c>
      <c r="E60">
        <v>0.1</v>
      </c>
      <c r="F60">
        <v>0.1</v>
      </c>
      <c r="G60">
        <v>0.1</v>
      </c>
      <c r="H60">
        <v>0.1</v>
      </c>
      <c r="I60" s="9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1"/>
    </row>
    <row r="61" spans="2:19" x14ac:dyDescent="0.25">
      <c r="B61" t="s">
        <v>21</v>
      </c>
      <c r="C61">
        <v>341.32204833999998</v>
      </c>
      <c r="D61">
        <v>0.1</v>
      </c>
      <c r="E61">
        <v>0.1</v>
      </c>
      <c r="F61">
        <v>0.1</v>
      </c>
      <c r="G61">
        <v>0.1</v>
      </c>
      <c r="H61">
        <v>0.1</v>
      </c>
      <c r="I61" s="9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1"/>
    </row>
    <row r="62" spans="2:19" x14ac:dyDescent="0.25">
      <c r="B62" t="s">
        <v>22</v>
      </c>
      <c r="C62">
        <v>11.16213529</v>
      </c>
      <c r="D62">
        <v>0.1</v>
      </c>
      <c r="E62">
        <v>0.1</v>
      </c>
      <c r="F62">
        <v>0.1</v>
      </c>
      <c r="G62">
        <v>0.1</v>
      </c>
      <c r="H62">
        <v>0.1</v>
      </c>
      <c r="I62" s="9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1"/>
    </row>
    <row r="63" spans="2:19" x14ac:dyDescent="0.25">
      <c r="B63" t="s">
        <v>23</v>
      </c>
      <c r="C63">
        <v>48.035615800000002</v>
      </c>
      <c r="D63">
        <v>0.1</v>
      </c>
      <c r="E63">
        <v>0.1</v>
      </c>
      <c r="F63">
        <v>0.1</v>
      </c>
      <c r="G63">
        <v>0.1</v>
      </c>
      <c r="H63">
        <v>0.1</v>
      </c>
      <c r="I63" s="9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1"/>
    </row>
    <row r="64" spans="2:19" x14ac:dyDescent="0.25">
      <c r="B64" t="s">
        <v>24</v>
      </c>
      <c r="C64">
        <v>38.564000040000003</v>
      </c>
      <c r="D64">
        <v>0.1</v>
      </c>
      <c r="E64">
        <v>0.1</v>
      </c>
      <c r="F64">
        <v>0.1</v>
      </c>
      <c r="G64">
        <v>0.1</v>
      </c>
      <c r="H64">
        <v>0.1</v>
      </c>
      <c r="I64" s="9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1"/>
    </row>
    <row r="65" spans="2:19" x14ac:dyDescent="0.25">
      <c r="B65" s="3" t="s">
        <v>55</v>
      </c>
      <c r="C65" s="4">
        <v>99.741</v>
      </c>
      <c r="D65" s="4">
        <v>0</v>
      </c>
      <c r="E65" s="4">
        <v>0</v>
      </c>
      <c r="F65" s="4">
        <v>0</v>
      </c>
      <c r="G65" s="4">
        <v>0</v>
      </c>
      <c r="H65" s="8">
        <v>0</v>
      </c>
      <c r="I65" s="9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8">
        <v>0</v>
      </c>
      <c r="S65" s="11"/>
    </row>
    <row r="66" spans="2:19" x14ac:dyDescent="0.25">
      <c r="B66" s="3" t="s">
        <v>80</v>
      </c>
      <c r="C66" s="4">
        <f>SUM(C55:C64)/10</f>
        <v>100.039479183</v>
      </c>
      <c r="D66" s="4">
        <f t="shared" ref="D66:H66" si="10">SUM(D55:D64)/10</f>
        <v>9.9999999999999992E-2</v>
      </c>
      <c r="E66" s="4">
        <f t="shared" si="10"/>
        <v>9.9999999999999992E-2</v>
      </c>
      <c r="F66" s="4">
        <f t="shared" si="10"/>
        <v>9.9999999999999992E-2</v>
      </c>
      <c r="G66" s="4">
        <f t="shared" si="10"/>
        <v>9.9999999999999992E-2</v>
      </c>
      <c r="H66" s="4">
        <f t="shared" si="10"/>
        <v>9.9999999999999992E-2</v>
      </c>
      <c r="I66" s="9"/>
      <c r="L66" s="3" t="s">
        <v>107</v>
      </c>
      <c r="M66" s="4">
        <f>SUM(M55:M64)/10</f>
        <v>279.33431028300004</v>
      </c>
      <c r="N66" s="4">
        <f t="shared" ref="N66:R66" si="11">SUM(N55:N64)/10</f>
        <v>88.069237049000009</v>
      </c>
      <c r="O66" s="4">
        <f t="shared" si="11"/>
        <v>9.9999999999999992E-2</v>
      </c>
      <c r="P66" s="4">
        <f t="shared" si="11"/>
        <v>9.9999999999999992E-2</v>
      </c>
      <c r="Q66" s="4">
        <f t="shared" si="11"/>
        <v>9.9999999999999992E-2</v>
      </c>
      <c r="R66" s="4">
        <f t="shared" si="11"/>
        <v>9.9999999999999992E-2</v>
      </c>
      <c r="S66" s="11"/>
    </row>
    <row r="67" spans="2:19" x14ac:dyDescent="0.25">
      <c r="B67" t="s">
        <v>25</v>
      </c>
      <c r="C67">
        <v>958.31583972999999</v>
      </c>
      <c r="D67">
        <v>0.1</v>
      </c>
      <c r="E67">
        <v>0.1</v>
      </c>
      <c r="F67">
        <v>0.1</v>
      </c>
      <c r="G67">
        <v>0.1</v>
      </c>
      <c r="H67">
        <v>0.1</v>
      </c>
      <c r="I67" s="9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1"/>
    </row>
    <row r="68" spans="2:19" x14ac:dyDescent="0.25">
      <c r="B68" t="s">
        <v>26</v>
      </c>
      <c r="C68">
        <v>631.47807819000002</v>
      </c>
      <c r="D68">
        <v>661.02509138999994</v>
      </c>
      <c r="E68">
        <v>0.1</v>
      </c>
      <c r="F68">
        <v>0.1</v>
      </c>
      <c r="G68">
        <v>0.1</v>
      </c>
      <c r="H68">
        <v>0.1</v>
      </c>
      <c r="I68" s="9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1"/>
    </row>
    <row r="69" spans="2:19" x14ac:dyDescent="0.25">
      <c r="B69" t="s">
        <v>27</v>
      </c>
      <c r="C69">
        <v>0.1</v>
      </c>
      <c r="D69">
        <v>218.00477149</v>
      </c>
      <c r="E69">
        <v>0.1</v>
      </c>
      <c r="F69">
        <v>0.1</v>
      </c>
      <c r="G69">
        <v>0.1</v>
      </c>
      <c r="H69">
        <v>0.1</v>
      </c>
      <c r="I69" s="9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1"/>
    </row>
    <row r="70" spans="2:19" x14ac:dyDescent="0.25">
      <c r="B70" t="s">
        <v>28</v>
      </c>
      <c r="C70">
        <v>791.24357845999998</v>
      </c>
      <c r="D70">
        <v>0.1</v>
      </c>
      <c r="E70">
        <v>0.1</v>
      </c>
      <c r="F70">
        <v>0.1</v>
      </c>
      <c r="G70">
        <v>0.1</v>
      </c>
      <c r="H70">
        <v>0.1</v>
      </c>
      <c r="I70" s="9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1"/>
    </row>
    <row r="71" spans="2:19" x14ac:dyDescent="0.25">
      <c r="B71" t="s">
        <v>29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 s="9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1"/>
    </row>
    <row r="72" spans="2:19" x14ac:dyDescent="0.25">
      <c r="B72" t="s">
        <v>30</v>
      </c>
      <c r="C72">
        <v>441.88157002000003</v>
      </c>
      <c r="D72">
        <v>0.1</v>
      </c>
      <c r="E72">
        <v>0.1</v>
      </c>
      <c r="F72">
        <v>0.1</v>
      </c>
      <c r="G72">
        <v>0.1</v>
      </c>
      <c r="H72">
        <v>0.1</v>
      </c>
      <c r="I72" s="9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1"/>
    </row>
    <row r="73" spans="2:19" x14ac:dyDescent="0.25">
      <c r="B73" t="s">
        <v>31</v>
      </c>
      <c r="C73">
        <v>254.44818846999999</v>
      </c>
      <c r="D73">
        <v>0.1</v>
      </c>
      <c r="E73">
        <v>0.1</v>
      </c>
      <c r="F73">
        <v>0.1</v>
      </c>
      <c r="G73">
        <v>0.1</v>
      </c>
      <c r="H73">
        <v>0.1</v>
      </c>
      <c r="I73" s="9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1"/>
    </row>
    <row r="74" spans="2:19" x14ac:dyDescent="0.25">
      <c r="B74" t="s">
        <v>32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 s="9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1"/>
    </row>
    <row r="75" spans="2:19" x14ac:dyDescent="0.25">
      <c r="B75" t="s">
        <v>33</v>
      </c>
      <c r="C75">
        <v>88.848282459999993</v>
      </c>
      <c r="D75">
        <v>0.1</v>
      </c>
      <c r="E75">
        <v>0.1</v>
      </c>
      <c r="F75">
        <v>0.1</v>
      </c>
      <c r="G75">
        <v>0.1</v>
      </c>
      <c r="H75">
        <v>0.1</v>
      </c>
      <c r="I75" s="9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1"/>
    </row>
    <row r="76" spans="2:19" x14ac:dyDescent="0.25">
      <c r="B76" t="s">
        <v>34</v>
      </c>
      <c r="C76">
        <v>908.60655317999999</v>
      </c>
      <c r="D76">
        <v>0.1</v>
      </c>
      <c r="E76">
        <v>0.1</v>
      </c>
      <c r="F76">
        <v>0.1</v>
      </c>
      <c r="G76">
        <v>0.1</v>
      </c>
      <c r="H76">
        <v>0.1</v>
      </c>
      <c r="I76" s="9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1"/>
    </row>
    <row r="77" spans="2:19" x14ac:dyDescent="0.25">
      <c r="B77" s="3" t="s">
        <v>56</v>
      </c>
      <c r="C77" s="4">
        <v>370.94400000000002</v>
      </c>
      <c r="D77" s="4">
        <v>201.75899999999999</v>
      </c>
      <c r="E77" s="4">
        <v>0</v>
      </c>
      <c r="F77" s="4">
        <v>0</v>
      </c>
      <c r="G77" s="4">
        <v>0</v>
      </c>
      <c r="H77" s="8">
        <v>0</v>
      </c>
      <c r="I77" s="9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8">
        <v>0</v>
      </c>
      <c r="S77" s="11"/>
    </row>
    <row r="78" spans="2:19" x14ac:dyDescent="0.25">
      <c r="B78" s="3" t="s">
        <v>82</v>
      </c>
      <c r="C78" s="4">
        <f>SUM(C67:C76)/10</f>
        <v>407.51220905099996</v>
      </c>
      <c r="D78" s="4">
        <f t="shared" ref="D78:H78" si="12">SUM(D67:D76)/10</f>
        <v>87.982986288000021</v>
      </c>
      <c r="E78" s="4">
        <f t="shared" si="12"/>
        <v>9.9999999999999992E-2</v>
      </c>
      <c r="F78" s="4">
        <f t="shared" si="12"/>
        <v>9.9999999999999992E-2</v>
      </c>
      <c r="G78" s="4">
        <f t="shared" si="12"/>
        <v>9.9999999999999992E-2</v>
      </c>
      <c r="H78" s="4">
        <f t="shared" si="12"/>
        <v>9.9999999999999992E-2</v>
      </c>
      <c r="I78" s="9"/>
      <c r="L78" s="3" t="s">
        <v>106</v>
      </c>
      <c r="M78" s="4">
        <f>SUM(M67:M76)/10</f>
        <v>363.89057571899997</v>
      </c>
      <c r="N78" s="4">
        <f t="shared" ref="N78:R78" si="13">SUM(N67:N76)/10</f>
        <v>145.62630627199997</v>
      </c>
      <c r="O78" s="4">
        <f t="shared" si="13"/>
        <v>9.9999999999999992E-2</v>
      </c>
      <c r="P78" s="4">
        <f t="shared" si="13"/>
        <v>9.9999999999999992E-2</v>
      </c>
      <c r="Q78" s="4">
        <f t="shared" si="13"/>
        <v>9.9999999999999992E-2</v>
      </c>
      <c r="R78" s="4">
        <f t="shared" si="13"/>
        <v>9.9999999999999992E-2</v>
      </c>
      <c r="S78" s="11"/>
    </row>
    <row r="79" spans="2:19" x14ac:dyDescent="0.25">
      <c r="B79" t="s">
        <v>35</v>
      </c>
      <c r="C79">
        <v>-424825.01993497898</v>
      </c>
      <c r="D79">
        <v>-211.45644788410601</v>
      </c>
      <c r="E79">
        <v>-211.45644788410601</v>
      </c>
      <c r="F79">
        <v>-211.45644788410601</v>
      </c>
      <c r="G79">
        <v>-211.45644788410601</v>
      </c>
      <c r="H79">
        <v>-211.45644788410601</v>
      </c>
      <c r="I79" s="9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1"/>
    </row>
    <row r="80" spans="2:19" x14ac:dyDescent="0.25">
      <c r="B80" t="s">
        <v>36</v>
      </c>
      <c r="C80">
        <v>-376965.78167710197</v>
      </c>
      <c r="D80">
        <v>-282613.95720645098</v>
      </c>
      <c r="E80">
        <v>-211.45644788410601</v>
      </c>
      <c r="F80">
        <v>-211.45644788410601</v>
      </c>
      <c r="G80">
        <v>-211.45644788410601</v>
      </c>
      <c r="H80">
        <v>-211.45644788410601</v>
      </c>
      <c r="I80" s="9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1"/>
    </row>
    <row r="81" spans="2:19" x14ac:dyDescent="0.25">
      <c r="B81" t="s">
        <v>37</v>
      </c>
      <c r="C81">
        <v>-348008.96978936199</v>
      </c>
      <c r="D81">
        <v>-93305.249718185805</v>
      </c>
      <c r="E81">
        <v>-211.45644788410601</v>
      </c>
      <c r="F81">
        <v>-211.45644788410601</v>
      </c>
      <c r="G81">
        <v>-211.45644788410601</v>
      </c>
      <c r="H81">
        <v>-211.45644788410601</v>
      </c>
      <c r="I81" s="9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1"/>
    </row>
    <row r="82" spans="2:19" x14ac:dyDescent="0.25">
      <c r="B82" t="s">
        <v>38</v>
      </c>
      <c r="C82">
        <v>-430196.63046926202</v>
      </c>
      <c r="D82">
        <v>-211.45644788410601</v>
      </c>
      <c r="E82">
        <v>-211.45644788410601</v>
      </c>
      <c r="F82">
        <v>-211.45644788410601</v>
      </c>
      <c r="G82">
        <v>-211.45644788410601</v>
      </c>
      <c r="H82">
        <v>-211.45644788410601</v>
      </c>
      <c r="I82" s="9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1"/>
    </row>
    <row r="83" spans="2:19" x14ac:dyDescent="0.25">
      <c r="B83" t="s">
        <v>39</v>
      </c>
      <c r="C83">
        <v>-286484.85283933801</v>
      </c>
      <c r="D83">
        <v>-211.45644788410601</v>
      </c>
      <c r="E83">
        <v>-211.45644788410601</v>
      </c>
      <c r="F83">
        <v>-211.45644788410601</v>
      </c>
      <c r="G83">
        <v>-211.45644788410601</v>
      </c>
      <c r="H83">
        <v>-211.45644788410601</v>
      </c>
      <c r="I83" s="9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1"/>
    </row>
    <row r="84" spans="2:19" x14ac:dyDescent="0.25">
      <c r="B84" t="s">
        <v>40</v>
      </c>
      <c r="C84">
        <v>-307190.66871775402</v>
      </c>
      <c r="D84">
        <v>-211.45644788410601</v>
      </c>
      <c r="E84">
        <v>-211.45644788410601</v>
      </c>
      <c r="F84">
        <v>-211.45644788410601</v>
      </c>
      <c r="G84">
        <v>-211.45644788410601</v>
      </c>
      <c r="H84">
        <v>-211.45644788410601</v>
      </c>
      <c r="I84" s="9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1"/>
    </row>
    <row r="85" spans="2:19" x14ac:dyDescent="0.25">
      <c r="B85" t="s">
        <v>41</v>
      </c>
      <c r="C85">
        <v>-693096.03152513702</v>
      </c>
      <c r="D85">
        <v>-211.45644788410601</v>
      </c>
      <c r="E85">
        <v>-211.45644788410601</v>
      </c>
      <c r="F85">
        <v>-211.45644788410601</v>
      </c>
      <c r="G85">
        <v>-211.45644788410601</v>
      </c>
      <c r="H85">
        <v>-211.45644788410601</v>
      </c>
      <c r="I85" s="9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1"/>
    </row>
    <row r="86" spans="2:19" x14ac:dyDescent="0.25">
      <c r="B86" t="s">
        <v>42</v>
      </c>
      <c r="C86">
        <v>-19440.9345659192</v>
      </c>
      <c r="D86">
        <v>-211.45644788410601</v>
      </c>
      <c r="E86">
        <v>-211.45644788410601</v>
      </c>
      <c r="F86">
        <v>-211.45644788410601</v>
      </c>
      <c r="G86">
        <v>-211.45644788410601</v>
      </c>
      <c r="H86">
        <v>-211.45644788410601</v>
      </c>
      <c r="I86" s="9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1"/>
    </row>
    <row r="87" spans="2:19" x14ac:dyDescent="0.25">
      <c r="B87" t="s">
        <v>43</v>
      </c>
      <c r="C87">
        <v>-120188.782596053</v>
      </c>
      <c r="D87">
        <v>-211.45644788410601</v>
      </c>
      <c r="E87">
        <v>-211.45644788410601</v>
      </c>
      <c r="F87">
        <v>-211.45644788410601</v>
      </c>
      <c r="G87">
        <v>-211.45644788410601</v>
      </c>
      <c r="H87">
        <v>-211.45644788410601</v>
      </c>
      <c r="I87" s="9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1"/>
    </row>
    <row r="88" spans="2:19" x14ac:dyDescent="0.25">
      <c r="B88" t="s">
        <v>44</v>
      </c>
      <c r="C88">
        <v>-453691.77891672699</v>
      </c>
      <c r="D88">
        <v>-211.45644788410601</v>
      </c>
      <c r="E88">
        <v>-211.45644788410601</v>
      </c>
      <c r="F88">
        <v>-211.45644788410601</v>
      </c>
      <c r="G88">
        <v>-211.45644788410601</v>
      </c>
      <c r="H88">
        <v>-211.45644788410601</v>
      </c>
      <c r="I88" s="9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1"/>
    </row>
    <row r="89" spans="2:19" x14ac:dyDescent="0.25">
      <c r="B89" s="3" t="s">
        <v>57</v>
      </c>
      <c r="C89" s="4">
        <v>175789</v>
      </c>
      <c r="D89" s="4">
        <v>86207</v>
      </c>
      <c r="E89" s="4">
        <v>0</v>
      </c>
      <c r="F89" s="4">
        <v>0</v>
      </c>
      <c r="G89" s="4">
        <v>0</v>
      </c>
      <c r="H89" s="8">
        <v>0</v>
      </c>
      <c r="I89" s="9"/>
      <c r="L89" s="3" t="s">
        <v>83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8">
        <v>0</v>
      </c>
      <c r="S89" s="11"/>
    </row>
    <row r="90" spans="2:19" x14ac:dyDescent="0.25">
      <c r="B90" s="3" t="s">
        <v>81</v>
      </c>
      <c r="C90" s="4">
        <f>SUM(C79:C88)/10</f>
        <v>-346008.94510316331</v>
      </c>
      <c r="D90" s="4">
        <f t="shared" ref="D90:H90" si="14">SUM(D79:D88)/10</f>
        <v>-37761.085850770949</v>
      </c>
      <c r="E90" s="4">
        <f t="shared" si="14"/>
        <v>-211.45644788410601</v>
      </c>
      <c r="F90" s="4">
        <f t="shared" si="14"/>
        <v>-211.45644788410601</v>
      </c>
      <c r="G90" s="4">
        <f t="shared" si="14"/>
        <v>-211.45644788410601</v>
      </c>
      <c r="H90" s="8">
        <f t="shared" si="14"/>
        <v>-211.45644788410601</v>
      </c>
      <c r="I90" s="9"/>
      <c r="L90" s="3" t="s">
        <v>97</v>
      </c>
      <c r="M90" s="4">
        <f>SUM(M79:M88)/10</f>
        <v>0.62176326640000001</v>
      </c>
      <c r="N90" s="4">
        <f t="shared" ref="N90:R90" si="15">SUM(N79:N88)/10</f>
        <v>0.43230437259020055</v>
      </c>
      <c r="O90" s="4">
        <f t="shared" si="15"/>
        <v>0.25380805727392003</v>
      </c>
      <c r="P90" s="4">
        <f t="shared" si="15"/>
        <v>0.25380805727392003</v>
      </c>
      <c r="Q90" s="4">
        <f t="shared" si="15"/>
        <v>0.25380805727392003</v>
      </c>
      <c r="R90" s="4">
        <f t="shared" si="15"/>
        <v>0.25380805727392003</v>
      </c>
      <c r="S90" s="11"/>
    </row>
    <row r="91" spans="2:19" x14ac:dyDescent="0.25">
      <c r="B91" t="s">
        <v>66</v>
      </c>
      <c r="C91">
        <v>11.1031637191772</v>
      </c>
      <c r="D91">
        <v>18.489829778671201</v>
      </c>
      <c r="E91">
        <v>34.982577800750697</v>
      </c>
      <c r="F91">
        <v>71.1800088882446</v>
      </c>
      <c r="G91">
        <v>138.36456894874499</v>
      </c>
      <c r="H91">
        <v>279.123925685882</v>
      </c>
      <c r="I91" s="9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1"/>
    </row>
    <row r="92" spans="2:19" x14ac:dyDescent="0.25">
      <c r="B92" t="s">
        <v>67</v>
      </c>
      <c r="C92">
        <v>9.5898182392120308</v>
      </c>
      <c r="D92">
        <v>29.780801057815498</v>
      </c>
      <c r="E92">
        <v>37.728183031082096</v>
      </c>
      <c r="F92">
        <v>71.087516546249304</v>
      </c>
      <c r="G92">
        <v>149.434047460556</v>
      </c>
      <c r="H92">
        <v>276.90437245368901</v>
      </c>
      <c r="I92" s="9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1"/>
    </row>
    <row r="93" spans="2:19" x14ac:dyDescent="0.25">
      <c r="B93" t="s">
        <v>68</v>
      </c>
      <c r="C93">
        <v>10.1124722957611</v>
      </c>
      <c r="D93">
        <v>27.789431810379</v>
      </c>
      <c r="E93">
        <v>35.654797077178898</v>
      </c>
      <c r="F93">
        <v>67.553211688995304</v>
      </c>
      <c r="G93">
        <v>139.32750105857801</v>
      </c>
      <c r="H93">
        <v>261.97131776809601</v>
      </c>
      <c r="I93" s="9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1"/>
    </row>
    <row r="94" spans="2:19" x14ac:dyDescent="0.25">
      <c r="B94" t="s">
        <v>69</v>
      </c>
      <c r="C94">
        <v>8.77945876121521</v>
      </c>
      <c r="D94">
        <v>16.457968473434399</v>
      </c>
      <c r="E94">
        <v>33.728713989257798</v>
      </c>
      <c r="F94">
        <v>75.737790822982703</v>
      </c>
      <c r="G94">
        <v>130.165795326232</v>
      </c>
      <c r="H94">
        <v>264.04601311683598</v>
      </c>
      <c r="I94" s="9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1"/>
    </row>
    <row r="95" spans="2:19" x14ac:dyDescent="0.25">
      <c r="B95" t="s">
        <v>70</v>
      </c>
      <c r="C95">
        <v>8.2576315402984601</v>
      </c>
      <c r="D95">
        <v>16.442796468734699</v>
      </c>
      <c r="E95">
        <v>33.528677463531402</v>
      </c>
      <c r="F95">
        <v>69.108268260955796</v>
      </c>
      <c r="G95">
        <v>135.831485271453</v>
      </c>
      <c r="H95">
        <v>259.342000007629</v>
      </c>
      <c r="I95" s="9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1"/>
    </row>
    <row r="96" spans="2:19" x14ac:dyDescent="0.25">
      <c r="B96" t="s">
        <v>71</v>
      </c>
      <c r="C96">
        <v>8.3804068565368599</v>
      </c>
      <c r="D96">
        <v>15.001485109329201</v>
      </c>
      <c r="E96">
        <v>33.746272563934298</v>
      </c>
      <c r="F96">
        <v>70.040524959564195</v>
      </c>
      <c r="G96">
        <v>141.54101324081401</v>
      </c>
      <c r="H96">
        <v>257.01206994056702</v>
      </c>
      <c r="I96" s="9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1"/>
    </row>
    <row r="97" spans="2:19" x14ac:dyDescent="0.25">
      <c r="B97" t="s">
        <v>72</v>
      </c>
      <c r="C97">
        <v>8.8305590152740407</v>
      </c>
      <c r="D97">
        <v>15.733249425887999</v>
      </c>
      <c r="E97">
        <v>34.303286552429199</v>
      </c>
      <c r="F97">
        <v>75.603776693344102</v>
      </c>
      <c r="G97">
        <v>143.57711935043301</v>
      </c>
      <c r="H97">
        <v>257.27479100227299</v>
      </c>
      <c r="I97" s="9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1"/>
    </row>
    <row r="98" spans="2:19" x14ac:dyDescent="0.25">
      <c r="B98" t="s">
        <v>73</v>
      </c>
      <c r="C98">
        <v>8.5831449031829798</v>
      </c>
      <c r="D98">
        <v>15.1843221187591</v>
      </c>
      <c r="E98">
        <v>33.709405422210601</v>
      </c>
      <c r="F98">
        <v>68.167846918105994</v>
      </c>
      <c r="G98">
        <v>137.68753504753099</v>
      </c>
      <c r="H98">
        <v>258.51430606842001</v>
      </c>
      <c r="I98" s="9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1"/>
    </row>
    <row r="99" spans="2:19" x14ac:dyDescent="0.25">
      <c r="B99" t="s">
        <v>74</v>
      </c>
      <c r="C99">
        <v>8.0141458511352504</v>
      </c>
      <c r="D99">
        <v>16.909684896469098</v>
      </c>
      <c r="E99">
        <v>35.4586436748504</v>
      </c>
      <c r="F99">
        <v>1261.3490006923601</v>
      </c>
      <c r="G99">
        <v>136.32748889922999</v>
      </c>
      <c r="H99">
        <v>255.631107091903</v>
      </c>
      <c r="I99" s="9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1"/>
    </row>
    <row r="100" spans="2:19" x14ac:dyDescent="0.25">
      <c r="B100" t="s">
        <v>75</v>
      </c>
      <c r="C100">
        <v>9.1376869678497297</v>
      </c>
      <c r="D100">
        <v>14.5395193099975</v>
      </c>
      <c r="E100">
        <v>37.040351629257202</v>
      </c>
      <c r="F100">
        <v>67.461360692977905</v>
      </c>
      <c r="G100">
        <v>134.673614025115</v>
      </c>
      <c r="H100">
        <v>255.733554601669</v>
      </c>
      <c r="I100" s="9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1"/>
    </row>
    <row r="101" spans="2:19" x14ac:dyDescent="0.25">
      <c r="B101" s="3" t="s">
        <v>76</v>
      </c>
      <c r="C101" s="4">
        <f>_xlfn.STDEV.P(C91:C100)</f>
        <v>0.90130993514891011</v>
      </c>
      <c r="D101" s="4">
        <f t="shared" ref="D101:H101" si="16">_xlfn.STDEV.P(D91:D100)</f>
        <v>5.2045959999708469</v>
      </c>
      <c r="E101" s="4">
        <f t="shared" si="16"/>
        <v>1.4052704554549842</v>
      </c>
      <c r="F101" s="4">
        <f t="shared" si="16"/>
        <v>357.21782681306576</v>
      </c>
      <c r="G101" s="4">
        <f t="shared" si="16"/>
        <v>5.0150763961140044</v>
      </c>
      <c r="H101" s="8">
        <f t="shared" si="16"/>
        <v>8.140793938518069</v>
      </c>
      <c r="I101" s="9"/>
      <c r="L101" s="3" t="s">
        <v>76</v>
      </c>
      <c r="M101" s="4">
        <f>_xlfn.STDEV.P(M91:M100)</f>
        <v>0.61054690652747001</v>
      </c>
      <c r="N101" s="4">
        <f t="shared" ref="N101:R101" si="17">_xlfn.STDEV.P(N91:N100)</f>
        <v>0.66461072900637685</v>
      </c>
      <c r="O101" s="4">
        <f t="shared" si="17"/>
        <v>1.3437192442059229</v>
      </c>
      <c r="P101" s="4">
        <f t="shared" si="17"/>
        <v>2.1789669804847542</v>
      </c>
      <c r="Q101" s="4">
        <f t="shared" si="17"/>
        <v>2.4971111154697607</v>
      </c>
      <c r="R101" s="8">
        <f t="shared" si="17"/>
        <v>958.50352002321677</v>
      </c>
      <c r="S101" s="11"/>
    </row>
    <row r="102" spans="2:19" x14ac:dyDescent="0.25">
      <c r="B102" s="3" t="s">
        <v>79</v>
      </c>
      <c r="C102" s="4">
        <f>SUM(C91:C100)/10</f>
        <v>9.078848814964287</v>
      </c>
      <c r="D102" s="4">
        <f t="shared" ref="D102:H102" si="18">SUM(D91:D100)/10</f>
        <v>18.632908844947767</v>
      </c>
      <c r="E102" s="4">
        <f t="shared" si="18"/>
        <v>34.988090920448258</v>
      </c>
      <c r="F102" s="4">
        <f t="shared" si="18"/>
        <v>189.72893061637802</v>
      </c>
      <c r="G102" s="4">
        <f t="shared" si="18"/>
        <v>138.69301686286872</v>
      </c>
      <c r="H102" s="8">
        <f t="shared" si="18"/>
        <v>262.55534577369639</v>
      </c>
      <c r="I102" s="9"/>
      <c r="L102" s="3" t="s">
        <v>79</v>
      </c>
      <c r="M102" s="4">
        <f>SUM(M91:M100)/10</f>
        <v>8.156267595200001</v>
      </c>
      <c r="N102" s="4">
        <f t="shared" ref="N102:R102" si="19">SUM(N91:N100)/10</f>
        <v>14.487721633911082</v>
      </c>
      <c r="O102" s="4">
        <f t="shared" si="19"/>
        <v>34.365154528617808</v>
      </c>
      <c r="P102" s="4">
        <f t="shared" si="19"/>
        <v>66.676942133903481</v>
      </c>
      <c r="Q102" s="4">
        <f t="shared" si="19"/>
        <v>132.7714914083474</v>
      </c>
      <c r="R102" s="8">
        <f t="shared" si="19"/>
        <v>587.5291454315178</v>
      </c>
      <c r="S102" s="12"/>
    </row>
    <row r="103" spans="2:19" x14ac:dyDescent="0.25">
      <c r="I103" s="9"/>
    </row>
    <row r="104" spans="2:19" x14ac:dyDescent="0.25">
      <c r="I104" s="9"/>
    </row>
    <row r="105" spans="2:19" x14ac:dyDescent="0.25">
      <c r="I105" s="9"/>
    </row>
    <row r="106" spans="2:19" x14ac:dyDescent="0.25">
      <c r="I106" s="9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zoomScale="85" zoomScaleNormal="85" workbookViewId="0">
      <selection activeCell="C27" sqref="C27:H27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16" t="s">
        <v>0</v>
      </c>
      <c r="B1" s="17"/>
      <c r="C1" s="17"/>
      <c r="D1" s="17"/>
      <c r="E1" s="17"/>
      <c r="F1" s="18"/>
    </row>
    <row r="2" spans="1:19" x14ac:dyDescent="0.25">
      <c r="I2" s="13"/>
      <c r="S2" s="9"/>
    </row>
    <row r="3" spans="1:19" x14ac:dyDescent="0.25">
      <c r="B3" s="1" t="s">
        <v>64</v>
      </c>
      <c r="E3" s="1" t="s">
        <v>77</v>
      </c>
      <c r="I3" s="9"/>
      <c r="L3" s="1" t="s">
        <v>84</v>
      </c>
      <c r="O3" s="1" t="s">
        <v>78</v>
      </c>
      <c r="S3" s="9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7">
        <v>200</v>
      </c>
      <c r="I4" s="9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7">
        <v>200</v>
      </c>
      <c r="S4" s="9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9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9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9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9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9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9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9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9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9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9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9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9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9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9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9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9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9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9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9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9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9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9"/>
    </row>
    <row r="16" spans="1:19" x14ac:dyDescent="0.25">
      <c r="B16" s="3" t="s">
        <v>80</v>
      </c>
      <c r="C16" s="4">
        <f t="shared" ref="C16:H16" si="0">SUM(C5:C14)/10</f>
        <v>172.633582211337</v>
      </c>
      <c r="D16" s="4">
        <f t="shared" si="0"/>
        <v>163.74170104378248</v>
      </c>
      <c r="E16" s="4">
        <f t="shared" si="0"/>
        <v>39.927172735710982</v>
      </c>
      <c r="F16" s="4">
        <f t="shared" si="0"/>
        <v>10.838060033810809</v>
      </c>
      <c r="G16" s="4">
        <f t="shared" si="0"/>
        <v>8.6746186077652983</v>
      </c>
      <c r="H16" s="4">
        <f t="shared" si="0"/>
        <v>5.0675891980754404</v>
      </c>
      <c r="I16" s="9"/>
      <c r="L16" s="3" t="s">
        <v>80</v>
      </c>
      <c r="M16" s="4">
        <f>SUM(M5:M14)/10</f>
        <v>332.23977694476514</v>
      </c>
      <c r="N16" s="4">
        <f t="shared" ref="N16:R16" si="1">SUM(N5:N14)/10</f>
        <v>287.23751985695617</v>
      </c>
      <c r="O16" s="4">
        <f t="shared" si="1"/>
        <v>294.09942292808239</v>
      </c>
      <c r="P16" s="4">
        <f t="shared" si="1"/>
        <v>248.99053311179151</v>
      </c>
      <c r="Q16" s="4">
        <f t="shared" si="1"/>
        <v>204.9296010051838</v>
      </c>
      <c r="R16" s="4">
        <f t="shared" si="1"/>
        <v>223.41962029302408</v>
      </c>
      <c r="S16" s="9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9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9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9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9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9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9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9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9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9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9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9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9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9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9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9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9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9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9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9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9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9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9"/>
    </row>
    <row r="28" spans="2:19" x14ac:dyDescent="0.25">
      <c r="B28" s="3" t="s">
        <v>82</v>
      </c>
      <c r="C28" s="4">
        <f t="shared" ref="C28:H28" si="2">SUM(C17:C26)/10</f>
        <v>165.65183173032685</v>
      </c>
      <c r="D28" s="4">
        <f t="shared" si="2"/>
        <v>119.1606863473221</v>
      </c>
      <c r="E28" s="4">
        <f t="shared" si="2"/>
        <v>111.97359608742686</v>
      </c>
      <c r="F28" s="4">
        <f t="shared" si="2"/>
        <v>81.199794544550883</v>
      </c>
      <c r="G28" s="4">
        <f t="shared" si="2"/>
        <v>45.295007360947956</v>
      </c>
      <c r="H28" s="4">
        <f t="shared" si="2"/>
        <v>17.68834595306798</v>
      </c>
      <c r="I28" s="9"/>
      <c r="L28" s="3" t="s">
        <v>82</v>
      </c>
      <c r="M28" s="4">
        <f>SUM(M17:M26)/10</f>
        <v>920.2897715101833</v>
      </c>
      <c r="N28" s="4">
        <f t="shared" ref="N28:R28" si="3">SUM(N17:N26)/10</f>
        <v>793.32651346935791</v>
      </c>
      <c r="O28" s="4">
        <f t="shared" si="3"/>
        <v>881.65691984404259</v>
      </c>
      <c r="P28" s="4">
        <f t="shared" si="3"/>
        <v>793.26416201670224</v>
      </c>
      <c r="Q28" s="4">
        <f t="shared" si="3"/>
        <v>672.30442701129903</v>
      </c>
      <c r="R28" s="4">
        <f t="shared" si="3"/>
        <v>738.86244979191849</v>
      </c>
      <c r="S28" s="9"/>
    </row>
    <row r="29" spans="2:19" x14ac:dyDescent="0.25">
      <c r="B29" t="s">
        <v>85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9"/>
      <c r="L29" t="s">
        <v>85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9"/>
    </row>
    <row r="30" spans="2:19" x14ac:dyDescent="0.25">
      <c r="B30" t="s">
        <v>86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9"/>
      <c r="L30" t="s">
        <v>86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9"/>
    </row>
    <row r="31" spans="2:19" x14ac:dyDescent="0.25">
      <c r="B31" t="s">
        <v>87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9"/>
      <c r="L31" t="s">
        <v>87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9"/>
    </row>
    <row r="32" spans="2:19" x14ac:dyDescent="0.25">
      <c r="B32" t="s">
        <v>88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9"/>
      <c r="L32" t="s">
        <v>88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9"/>
    </row>
    <row r="33" spans="2:19" x14ac:dyDescent="0.25">
      <c r="B33" t="s">
        <v>89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9"/>
      <c r="L33" t="s">
        <v>89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9"/>
    </row>
    <row r="34" spans="2:19" x14ac:dyDescent="0.25">
      <c r="B34" t="s">
        <v>90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9"/>
      <c r="L34" t="s">
        <v>90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9"/>
    </row>
    <row r="35" spans="2:19" x14ac:dyDescent="0.25">
      <c r="B35" t="s">
        <v>91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9"/>
      <c r="L35" t="s">
        <v>91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9"/>
    </row>
    <row r="36" spans="2:19" x14ac:dyDescent="0.25">
      <c r="B36" t="s">
        <v>92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9"/>
      <c r="L36" t="s">
        <v>92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9"/>
    </row>
    <row r="37" spans="2:19" x14ac:dyDescent="0.25">
      <c r="B37" t="s">
        <v>93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9"/>
      <c r="L37" t="s">
        <v>93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9"/>
    </row>
    <row r="38" spans="2:19" x14ac:dyDescent="0.25">
      <c r="B38" t="s">
        <v>94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9"/>
      <c r="L38" t="s">
        <v>94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9"/>
    </row>
    <row r="39" spans="2:19" x14ac:dyDescent="0.25">
      <c r="B39" s="3" t="s">
        <v>95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9"/>
      <c r="L39" s="3" t="s">
        <v>95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9"/>
    </row>
    <row r="40" spans="2:19" x14ac:dyDescent="0.25">
      <c r="B40" s="3" t="s">
        <v>96</v>
      </c>
      <c r="C40" s="4">
        <f t="shared" ref="C40:H40" si="4">SUM(C29:C38)/10</f>
        <v>1332.4277453450279</v>
      </c>
      <c r="D40" s="4">
        <f t="shared" si="4"/>
        <v>1364.2895351067521</v>
      </c>
      <c r="E40" s="4">
        <f t="shared" si="4"/>
        <v>1479.9558541481861</v>
      </c>
      <c r="F40" s="4">
        <f t="shared" si="4"/>
        <v>1506.7834997579509</v>
      </c>
      <c r="G40" s="4">
        <f t="shared" si="4"/>
        <v>1520.2156211461638</v>
      </c>
      <c r="H40" s="4">
        <f t="shared" si="4"/>
        <v>1526.571442206103</v>
      </c>
      <c r="I40" s="9"/>
      <c r="L40" s="3" t="s">
        <v>96</v>
      </c>
      <c r="M40" s="4">
        <f>SUM(M29:M38)/10</f>
        <v>1011.9784835189209</v>
      </c>
      <c r="N40" s="4">
        <f t="shared" ref="N40:Q40" si="5">SUM(N29:N38)/10</f>
        <v>710.61587540635753</v>
      </c>
      <c r="O40" s="4">
        <f t="shared" si="5"/>
        <v>678.6023612313727</v>
      </c>
      <c r="P40" s="4">
        <f t="shared" si="5"/>
        <v>572.79436124262736</v>
      </c>
      <c r="Q40" s="4">
        <f t="shared" si="5"/>
        <v>525.95945424168758</v>
      </c>
      <c r="R40" s="4">
        <f>SUM(R29:R38)/10</f>
        <v>209.49135307079013</v>
      </c>
      <c r="S40" s="9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9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9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9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9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9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9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9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9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9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9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9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9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9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9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9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9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9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9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9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9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9"/>
      <c r="L51" s="3" t="s">
        <v>83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9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6">SUM(D41:D50)/10</f>
        <v>870681.54542526905</v>
      </c>
      <c r="E52" s="4">
        <f t="shared" si="6"/>
        <v>903779.47967209411</v>
      </c>
      <c r="F52" s="4">
        <f t="shared" si="6"/>
        <v>921129.50111117051</v>
      </c>
      <c r="G52" s="4">
        <f t="shared" si="6"/>
        <v>936223.23254216241</v>
      </c>
      <c r="H52" s="4">
        <f t="shared" si="6"/>
        <v>948054.95543184038</v>
      </c>
      <c r="I52" s="9"/>
      <c r="L52" s="3" t="s">
        <v>97</v>
      </c>
      <c r="M52" s="4">
        <f>SUM(M41:M50)/10</f>
        <v>0.23244117758569321</v>
      </c>
      <c r="N52" s="4">
        <f t="shared" ref="N52:R52" si="7">SUM(N41:N50)/10</f>
        <v>0.2317252629002326</v>
      </c>
      <c r="O52" s="4">
        <f t="shared" si="7"/>
        <v>0.23149057379473897</v>
      </c>
      <c r="P52" s="4">
        <f t="shared" si="7"/>
        <v>0.23101612554111398</v>
      </c>
      <c r="Q52" s="4">
        <f t="shared" si="7"/>
        <v>0.23085558874243794</v>
      </c>
      <c r="R52" s="4">
        <f t="shared" si="7"/>
        <v>0.23081243433942528</v>
      </c>
      <c r="S52" s="9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9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9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9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9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9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9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9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9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9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9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9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9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9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9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9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9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9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9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9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9"/>
    </row>
    <row r="63" spans="2:19" x14ac:dyDescent="0.25">
      <c r="B63" s="3" t="s">
        <v>76</v>
      </c>
      <c r="C63" s="4">
        <f t="shared" ref="C63:H63" si="8">_xlfn.STDEV.P(C53:C62)</f>
        <v>0.41750744875001183</v>
      </c>
      <c r="D63" s="4">
        <f t="shared" si="8"/>
        <v>0.97383106992681245</v>
      </c>
      <c r="E63" s="4">
        <f t="shared" si="8"/>
        <v>2.1590002878364372</v>
      </c>
      <c r="F63" s="4">
        <f t="shared" si="8"/>
        <v>1.875525062220204</v>
      </c>
      <c r="G63" s="4">
        <f t="shared" si="8"/>
        <v>4.0490313144465633</v>
      </c>
      <c r="H63" s="8">
        <f t="shared" si="8"/>
        <v>5.7173248990884868</v>
      </c>
      <c r="I63" s="9"/>
      <c r="L63" s="3" t="s">
        <v>76</v>
      </c>
      <c r="M63" s="4">
        <f t="shared" ref="M63:R63" si="9">_xlfn.STDEV.P(M53:M62)</f>
        <v>0.62535754574957481</v>
      </c>
      <c r="N63" s="4">
        <f t="shared" si="9"/>
        <v>1.2050084968872605</v>
      </c>
      <c r="O63" s="4">
        <f t="shared" si="9"/>
        <v>1.5794798683450442</v>
      </c>
      <c r="P63" s="4">
        <f t="shared" si="9"/>
        <v>1.7753262941590682</v>
      </c>
      <c r="Q63" s="4">
        <f t="shared" si="9"/>
        <v>3.3951541008311104</v>
      </c>
      <c r="R63" s="8">
        <f t="shared" si="9"/>
        <v>2.8645706001467888</v>
      </c>
      <c r="S63" s="9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10">SUM(D53:D62)/10</f>
        <v>15.08883631229396</v>
      </c>
      <c r="E64" s="4">
        <f t="shared" si="10"/>
        <v>24.113718914985604</v>
      </c>
      <c r="F64" s="4">
        <f t="shared" si="10"/>
        <v>39.085792827606163</v>
      </c>
      <c r="G64" s="4">
        <f t="shared" si="10"/>
        <v>68.13774929046626</v>
      </c>
      <c r="H64" s="4">
        <f t="shared" si="10"/>
        <v>121.4206256866449</v>
      </c>
      <c r="I64" s="9"/>
      <c r="L64" s="3" t="s">
        <v>79</v>
      </c>
      <c r="M64" s="4">
        <f>SUM(M53:M62)/10</f>
        <v>12.581236982345519</v>
      </c>
      <c r="N64" s="4">
        <f t="shared" ref="N64:R64" si="11">SUM(N53:N62)/10</f>
        <v>16.053246998786893</v>
      </c>
      <c r="O64" s="4">
        <f t="shared" si="11"/>
        <v>24.406880426406811</v>
      </c>
      <c r="P64" s="4">
        <f t="shared" si="11"/>
        <v>41.028248882293667</v>
      </c>
      <c r="Q64" s="4">
        <f t="shared" si="11"/>
        <v>70.609630012512156</v>
      </c>
      <c r="R64" s="4">
        <f t="shared" si="11"/>
        <v>130.5479995250696</v>
      </c>
      <c r="S64" s="9"/>
    </row>
    <row r="65" spans="2:19" x14ac:dyDescent="0.25">
      <c r="I65" s="9"/>
      <c r="S65" s="9"/>
    </row>
    <row r="66" spans="2:19" x14ac:dyDescent="0.25">
      <c r="I66" s="9"/>
      <c r="S66" s="9"/>
    </row>
    <row r="67" spans="2:19" x14ac:dyDescent="0.25">
      <c r="I67" s="9"/>
      <c r="S67" s="9"/>
    </row>
    <row r="68" spans="2:19" x14ac:dyDescent="0.25">
      <c r="B68" s="1" t="s">
        <v>65</v>
      </c>
      <c r="E68" s="1" t="s">
        <v>77</v>
      </c>
      <c r="I68" s="9"/>
      <c r="L68" s="1" t="s">
        <v>65</v>
      </c>
      <c r="O68" s="1" t="s">
        <v>78</v>
      </c>
      <c r="S68" s="9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7">
        <v>200</v>
      </c>
      <c r="I69" s="9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7">
        <v>200</v>
      </c>
      <c r="S69" s="9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9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9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9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9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9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9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9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9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9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9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9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9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9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9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9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9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9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9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9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9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9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9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F81:H81" si="12">SUM(F70:F79)/10</f>
        <v>290.69856152399996</v>
      </c>
      <c r="G81" s="4">
        <f t="shared" si="12"/>
        <v>468.77747537499999</v>
      </c>
      <c r="H81" s="4">
        <f t="shared" si="12"/>
        <v>340.51162763399998</v>
      </c>
      <c r="I81" s="9"/>
      <c r="L81" s="3" t="s">
        <v>80</v>
      </c>
      <c r="M81" s="4">
        <f t="shared" ref="M81:R81" si="13">SUM(M70:M79)/10</f>
        <v>243.985818733</v>
      </c>
      <c r="N81" s="4">
        <f t="shared" si="13"/>
        <v>49.258612350000007</v>
      </c>
      <c r="O81" s="4">
        <f t="shared" si="13"/>
        <v>9.9999999999999992E-2</v>
      </c>
      <c r="P81" s="4">
        <f t="shared" si="13"/>
        <v>9.9999999999999992E-2</v>
      </c>
      <c r="Q81" s="4">
        <f t="shared" si="13"/>
        <v>9.9999999999999992E-2</v>
      </c>
      <c r="R81" s="4">
        <f t="shared" si="13"/>
        <v>9.9999999999999992E-2</v>
      </c>
      <c r="S81" s="9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9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9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9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9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9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9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9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9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9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9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9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9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9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9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9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9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9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9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9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9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9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9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4">SUM(D82:D91)/10</f>
        <v>230.62726213100001</v>
      </c>
      <c r="E93" s="4">
        <f t="shared" si="14"/>
        <v>113.94228921600002</v>
      </c>
      <c r="F93" s="4">
        <f t="shared" si="14"/>
        <v>105.15915496799998</v>
      </c>
      <c r="G93" s="4">
        <f t="shared" si="14"/>
        <v>106.69959052700001</v>
      </c>
      <c r="H93" s="4">
        <f t="shared" si="14"/>
        <v>70.545362662999992</v>
      </c>
      <c r="I93" s="9"/>
      <c r="L93" s="3" t="s">
        <v>82</v>
      </c>
      <c r="M93" s="4">
        <f>SUM(M82:M91)/10</f>
        <v>307.86470289900001</v>
      </c>
      <c r="N93" s="4">
        <f t="shared" ref="N93:R93" si="15">SUM(N82:N91)/10</f>
        <v>41.850594407000003</v>
      </c>
      <c r="O93" s="4">
        <f t="shared" si="15"/>
        <v>9.9999999999999992E-2</v>
      </c>
      <c r="P93" s="4">
        <f t="shared" si="15"/>
        <v>9.9999999999999992E-2</v>
      </c>
      <c r="Q93" s="4">
        <f t="shared" si="15"/>
        <v>9.9999999999999992E-2</v>
      </c>
      <c r="R93" s="4">
        <f t="shared" si="15"/>
        <v>9.9999999999999992E-2</v>
      </c>
      <c r="S93" s="9"/>
    </row>
    <row r="94" spans="2:19" x14ac:dyDescent="0.25">
      <c r="B94" t="s">
        <v>85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9"/>
      <c r="L94" t="s">
        <v>85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9"/>
    </row>
    <row r="95" spans="2:19" x14ac:dyDescent="0.25">
      <c r="B95" t="s">
        <v>86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9"/>
      <c r="L95" t="s">
        <v>86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9"/>
    </row>
    <row r="96" spans="2:19" x14ac:dyDescent="0.25">
      <c r="B96" t="s">
        <v>87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9"/>
      <c r="L96" t="s">
        <v>87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9"/>
    </row>
    <row r="97" spans="2:19" x14ac:dyDescent="0.25">
      <c r="B97" t="s">
        <v>88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9"/>
      <c r="L97" t="s">
        <v>88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9"/>
    </row>
    <row r="98" spans="2:19" x14ac:dyDescent="0.25">
      <c r="B98" t="s">
        <v>89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9"/>
      <c r="L98" t="s">
        <v>89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9"/>
    </row>
    <row r="99" spans="2:19" x14ac:dyDescent="0.25">
      <c r="B99" t="s">
        <v>90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9"/>
      <c r="L99" t="s">
        <v>90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9"/>
    </row>
    <row r="100" spans="2:19" x14ac:dyDescent="0.25">
      <c r="B100" t="s">
        <v>91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9"/>
      <c r="L100" t="s">
        <v>91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9"/>
    </row>
    <row r="101" spans="2:19" x14ac:dyDescent="0.25">
      <c r="B101" t="s">
        <v>92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9"/>
      <c r="L101" t="s">
        <v>92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9"/>
    </row>
    <row r="102" spans="2:19" x14ac:dyDescent="0.25">
      <c r="B102" t="s">
        <v>93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9"/>
      <c r="L102" t="s">
        <v>93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9"/>
    </row>
    <row r="103" spans="2:19" x14ac:dyDescent="0.25">
      <c r="B103" t="s">
        <v>94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9"/>
      <c r="L103" t="s">
        <v>94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9"/>
    </row>
    <row r="104" spans="2:19" x14ac:dyDescent="0.25">
      <c r="B104" s="3" t="s">
        <v>95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9"/>
      <c r="L104" s="3" t="s">
        <v>95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9"/>
    </row>
    <row r="105" spans="2:19" x14ac:dyDescent="0.25">
      <c r="B105" s="3" t="s">
        <v>96</v>
      </c>
      <c r="C105" s="4">
        <f>SUM(C94:C103)/10</f>
        <v>504.27329046000006</v>
      </c>
      <c r="D105" s="4">
        <f t="shared" ref="D105:H105" si="16">SUM(D94:D103)/10</f>
        <v>574.15351685299993</v>
      </c>
      <c r="E105" s="4">
        <f t="shared" si="16"/>
        <v>413.94809457100001</v>
      </c>
      <c r="F105" s="4">
        <f t="shared" si="16"/>
        <v>410.09794538200003</v>
      </c>
      <c r="G105" s="4">
        <f t="shared" si="16"/>
        <v>377.83182375500007</v>
      </c>
      <c r="H105" s="4">
        <f t="shared" si="16"/>
        <v>405.45291810399999</v>
      </c>
      <c r="I105" s="9"/>
      <c r="L105" s="3" t="s">
        <v>96</v>
      </c>
      <c r="M105" s="4">
        <f>SUM(M94:M103)/10</f>
        <v>222.33246177500001</v>
      </c>
      <c r="N105" s="4">
        <f t="shared" ref="N105:Q105" si="17">SUM(N94:N103)/10</f>
        <v>66.205961523000013</v>
      </c>
      <c r="O105" s="4">
        <f t="shared" si="17"/>
        <v>1.4762414999999998</v>
      </c>
      <c r="P105" s="4">
        <f t="shared" si="17"/>
        <v>27.490585751000015</v>
      </c>
      <c r="Q105" s="4">
        <f t="shared" si="17"/>
        <v>9.9999999999999992E-2</v>
      </c>
      <c r="R105" s="4">
        <f>SUM(R94:R103)/10</f>
        <v>9.9999999999999992E-2</v>
      </c>
      <c r="S105" s="9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9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9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9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9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9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9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9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9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9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9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9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9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9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9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9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9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9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9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9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9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9"/>
      <c r="L116" s="3" t="s">
        <v>83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9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8">SUM(D106:D115)/10</f>
        <v>403325.76411781122</v>
      </c>
      <c r="E117" s="4">
        <f t="shared" si="18"/>
        <v>336185.91169883555</v>
      </c>
      <c r="F117" s="4">
        <f t="shared" si="18"/>
        <v>400167.38740308664</v>
      </c>
      <c r="G117" s="4">
        <f t="shared" si="18"/>
        <v>370941.58416825149</v>
      </c>
      <c r="H117" s="4">
        <f t="shared" si="18"/>
        <v>399116.45982562623</v>
      </c>
      <c r="I117" s="9"/>
      <c r="L117" s="3" t="s">
        <v>97</v>
      </c>
      <c r="M117" s="4">
        <f>SUM(M106:M115)/10</f>
        <v>0.54624343756223914</v>
      </c>
      <c r="N117" s="4">
        <f t="shared" ref="N117:R117" si="19">SUM(N106:N115)/10</f>
        <v>0.25617501591924824</v>
      </c>
      <c r="O117" s="4">
        <f t="shared" si="19"/>
        <v>0.25380805727392003</v>
      </c>
      <c r="P117" s="4">
        <f t="shared" si="19"/>
        <v>0.25380805727392003</v>
      </c>
      <c r="Q117" s="4">
        <f t="shared" si="19"/>
        <v>0.25380805727392003</v>
      </c>
      <c r="R117" s="4">
        <f t="shared" si="19"/>
        <v>0.25380805727392003</v>
      </c>
      <c r="S117" s="9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9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9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9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9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I120" s="13"/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9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 t="shared" ref="C128:H128" si="20">_xlfn.STDEV.P(C118:C127)</f>
        <v>0.94246401682996683</v>
      </c>
      <c r="D128" s="4">
        <f t="shared" si="20"/>
        <v>1.289301511383347</v>
      </c>
      <c r="E128" s="4">
        <f t="shared" si="20"/>
        <v>4.6449314292688628</v>
      </c>
      <c r="F128" s="4">
        <f t="shared" si="20"/>
        <v>21.070277562637227</v>
      </c>
      <c r="G128" s="4">
        <f t="shared" si="20"/>
        <v>82.67930874821657</v>
      </c>
      <c r="H128" s="4">
        <f t="shared" si="20"/>
        <v>58.304775195798896</v>
      </c>
      <c r="L128" s="3" t="s">
        <v>76</v>
      </c>
      <c r="M128" s="4">
        <f t="shared" ref="M128:R128" si="21">_xlfn.STDEV.P(M118:M127)</f>
        <v>0.8879021224544893</v>
      </c>
      <c r="N128" s="4">
        <f t="shared" si="21"/>
        <v>5.695670161226146</v>
      </c>
      <c r="O128" s="4">
        <f t="shared" si="21"/>
        <v>3.1421997072691652</v>
      </c>
      <c r="P128" s="4">
        <f t="shared" si="21"/>
        <v>4.7901704692481104</v>
      </c>
      <c r="Q128" s="4">
        <f t="shared" si="21"/>
        <v>28.843906203775422</v>
      </c>
      <c r="R128" s="8">
        <f t="shared" si="21"/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22">SUM(D118:D127)/10</f>
        <v>17.625309181213321</v>
      </c>
      <c r="E129" s="4">
        <f t="shared" si="22"/>
        <v>43.124448871612501</v>
      </c>
      <c r="F129" s="4">
        <f t="shared" si="22"/>
        <v>183.23409671783401</v>
      </c>
      <c r="G129" s="4">
        <f t="shared" si="22"/>
        <v>318.05286986827798</v>
      </c>
      <c r="H129" s="4">
        <f t="shared" si="22"/>
        <v>534.37351906299523</v>
      </c>
      <c r="L129" s="3" t="s">
        <v>79</v>
      </c>
      <c r="M129" s="4">
        <f>SUM(M118:M127)/10</f>
        <v>10.457066130638086</v>
      </c>
      <c r="N129" s="4">
        <f t="shared" ref="N129:R129" si="23">SUM(N118:N127)/10</f>
        <v>26.281019496917679</v>
      </c>
      <c r="O129" s="4">
        <f>SUM(O118:O127)/10</f>
        <v>47.217209982871957</v>
      </c>
      <c r="P129" s="4">
        <f t="shared" si="23"/>
        <v>89.816549301147433</v>
      </c>
      <c r="Q129" s="4">
        <f t="shared" si="23"/>
        <v>199.18713207244832</v>
      </c>
      <c r="R129" s="4">
        <f t="shared" si="23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0298-C073-4B07-86A8-76E7A12E6067}">
  <dimension ref="B2:H21"/>
  <sheetViews>
    <sheetView topLeftCell="A16" zoomScaleNormal="100" workbookViewId="0">
      <selection activeCell="U29" sqref="U29"/>
    </sheetView>
  </sheetViews>
  <sheetFormatPr defaultRowHeight="15" x14ac:dyDescent="0.25"/>
  <cols>
    <col min="2" max="2" width="13.7109375" customWidth="1"/>
    <col min="3" max="3" width="15.140625" customWidth="1"/>
  </cols>
  <sheetData>
    <row r="2" spans="2:8" x14ac:dyDescent="0.25">
      <c r="B2" s="19" t="s">
        <v>98</v>
      </c>
      <c r="C2" s="19"/>
      <c r="D2" s="19"/>
      <c r="E2" s="19"/>
    </row>
    <row r="3" spans="2:8" x14ac:dyDescent="0.25">
      <c r="B3" s="14" t="s">
        <v>100</v>
      </c>
    </row>
    <row r="4" spans="2:8" x14ac:dyDescent="0.25">
      <c r="B4" t="s">
        <v>99</v>
      </c>
      <c r="C4">
        <v>5</v>
      </c>
      <c r="D4">
        <v>10</v>
      </c>
      <c r="E4">
        <v>25</v>
      </c>
      <c r="F4">
        <v>50</v>
      </c>
      <c r="G4">
        <v>100</v>
      </c>
      <c r="H4">
        <v>200</v>
      </c>
    </row>
    <row r="5" spans="2:8" x14ac:dyDescent="0.25">
      <c r="B5" t="s">
        <v>104</v>
      </c>
      <c r="C5">
        <f>Elec_Battery_Case!C89</f>
        <v>175789</v>
      </c>
      <c r="D5">
        <f>Elec_Battery_Case!D89</f>
        <v>86207</v>
      </c>
      <c r="E5">
        <f>Elec_Battery_Case!E89</f>
        <v>0</v>
      </c>
      <c r="F5">
        <f>Elec_Battery_Case!F89</f>
        <v>0</v>
      </c>
      <c r="G5">
        <f>Elec_Battery_Case!G89</f>
        <v>0</v>
      </c>
      <c r="H5">
        <f>Elec_Battery_Case!H89</f>
        <v>0</v>
      </c>
    </row>
    <row r="6" spans="2:8" x14ac:dyDescent="0.25">
      <c r="B6" t="s">
        <v>105</v>
      </c>
      <c r="C6">
        <f>Elec_Battery_Case!C90</f>
        <v>-346008.94510316331</v>
      </c>
      <c r="D6">
        <f>Elec_Battery_Case!D90</f>
        <v>-37761.085850770949</v>
      </c>
      <c r="E6">
        <f>Elec_Battery_Case!E90</f>
        <v>-211.45644788410601</v>
      </c>
      <c r="F6">
        <f>Elec_Battery_Case!F90</f>
        <v>-211.45644788410601</v>
      </c>
      <c r="G6">
        <f>Elec_Battery_Case!G90</f>
        <v>-211.45644788410601</v>
      </c>
      <c r="H6">
        <f>Elec_Battery_Case!H90</f>
        <v>-211.45644788410601</v>
      </c>
    </row>
    <row r="8" spans="2:8" x14ac:dyDescent="0.25">
      <c r="B8" s="15" t="s">
        <v>101</v>
      </c>
    </row>
    <row r="9" spans="2:8" x14ac:dyDescent="0.25">
      <c r="B9" t="s">
        <v>99</v>
      </c>
      <c r="C9">
        <v>5</v>
      </c>
      <c r="D9">
        <v>10</v>
      </c>
      <c r="E9">
        <v>25</v>
      </c>
      <c r="F9">
        <v>50</v>
      </c>
      <c r="G9">
        <v>100</v>
      </c>
      <c r="H9">
        <v>200</v>
      </c>
    </row>
    <row r="10" spans="2:8" x14ac:dyDescent="0.25">
      <c r="B10" t="s">
        <v>104</v>
      </c>
      <c r="C10">
        <f>(Ele_Battery_Heater_case!C116)/2</f>
        <v>110241.049250319</v>
      </c>
      <c r="D10">
        <f>(Ele_Battery_Heater_case!D116)/2</f>
        <v>94181.606883073997</v>
      </c>
      <c r="E10">
        <f>(Ele_Battery_Heater_case!E116)/2</f>
        <v>141685.6325287715</v>
      </c>
      <c r="F10">
        <f>(Ele_Battery_Heater_case!F116)/2</f>
        <v>101300.488631135</v>
      </c>
      <c r="G10">
        <f>(Ele_Battery_Heater_case!G116)/2</f>
        <v>106713.99402805349</v>
      </c>
      <c r="H10">
        <f>(Ele_Battery_Heater_case!H116)/2</f>
        <v>106422.3093631735</v>
      </c>
    </row>
    <row r="11" spans="2:8" x14ac:dyDescent="0.25">
      <c r="B11" t="s">
        <v>105</v>
      </c>
      <c r="C11">
        <f>Ele_Battery_Heater_case!C117</f>
        <v>384572.34131474112</v>
      </c>
      <c r="D11">
        <f>Ele_Battery_Heater_case!D117</f>
        <v>403325.76411781122</v>
      </c>
      <c r="E11">
        <f>Ele_Battery_Heater_case!E117</f>
        <v>336185.91169883555</v>
      </c>
      <c r="F11">
        <f>Ele_Battery_Heater_case!F117</f>
        <v>400167.38740308664</v>
      </c>
      <c r="G11">
        <f>Ele_Battery_Heater_case!G117</f>
        <v>370941.58416825149</v>
      </c>
      <c r="H11">
        <f>Ele_Battery_Heater_case!H117</f>
        <v>399116.45982562623</v>
      </c>
    </row>
    <row r="13" spans="2:8" x14ac:dyDescent="0.25">
      <c r="B13" s="14" t="s">
        <v>102</v>
      </c>
    </row>
    <row r="14" spans="2:8" x14ac:dyDescent="0.25">
      <c r="B14" t="s">
        <v>99</v>
      </c>
      <c r="C14">
        <v>5</v>
      </c>
      <c r="D14">
        <v>10</v>
      </c>
      <c r="E14">
        <v>25</v>
      </c>
      <c r="F14">
        <v>50</v>
      </c>
      <c r="G14">
        <v>100</v>
      </c>
      <c r="H14">
        <v>200</v>
      </c>
    </row>
    <row r="15" spans="2:8" x14ac:dyDescent="0.25">
      <c r="B15" t="s">
        <v>104</v>
      </c>
      <c r="C15">
        <f>Elec_Battery_Case!C38</f>
        <v>41020.055162496101</v>
      </c>
      <c r="D15">
        <f>Elec_Battery_Case!D38</f>
        <v>44211.3382974329</v>
      </c>
      <c r="E15">
        <f>Elec_Battery_Case!E38</f>
        <v>14511.161986876499</v>
      </c>
      <c r="F15">
        <f>Elec_Battery_Case!F38</f>
        <v>22720.7753870249</v>
      </c>
      <c r="G15">
        <f>Elec_Battery_Case!G38</f>
        <v>6623.9311968299899</v>
      </c>
      <c r="H15">
        <f>Elec_Battery_Case!H38</f>
        <v>4756.1991191674197</v>
      </c>
    </row>
    <row r="16" spans="2:8" x14ac:dyDescent="0.25">
      <c r="B16" t="s">
        <v>105</v>
      </c>
      <c r="C16">
        <f>Elec_Battery_Case!C39</f>
        <v>-84239.089719620693</v>
      </c>
      <c r="D16">
        <f>Elec_Battery_Case!D39</f>
        <v>-59018.610851721001</v>
      </c>
      <c r="E16">
        <f>Elec_Battery_Case!E39</f>
        <v>-27719.950992608134</v>
      </c>
      <c r="F16">
        <f>Elec_Battery_Case!F39</f>
        <v>-24993.621043363084</v>
      </c>
      <c r="G16">
        <f>Elec_Battery_Case!G39</f>
        <v>-10614.300958868731</v>
      </c>
      <c r="H16">
        <f>Elec_Battery_Case!H39</f>
        <v>-6316.1272837008883</v>
      </c>
    </row>
    <row r="18" spans="2:8" x14ac:dyDescent="0.25">
      <c r="B18" s="15" t="s">
        <v>103</v>
      </c>
    </row>
    <row r="19" spans="2:8" x14ac:dyDescent="0.25">
      <c r="B19" t="s">
        <v>99</v>
      </c>
      <c r="C19">
        <v>5</v>
      </c>
      <c r="D19">
        <v>10</v>
      </c>
      <c r="E19">
        <v>25</v>
      </c>
      <c r="F19">
        <v>50</v>
      </c>
      <c r="G19">
        <v>100</v>
      </c>
      <c r="H19">
        <v>200</v>
      </c>
    </row>
    <row r="20" spans="2:8" x14ac:dyDescent="0.25">
      <c r="B20" t="s">
        <v>104</v>
      </c>
      <c r="C20">
        <f>(Ele_Battery_Heater_case!C51)/2</f>
        <v>24221.90430199675</v>
      </c>
      <c r="D20">
        <f>(Ele_Battery_Heater_case!D51)/2</f>
        <v>19157.2868375906</v>
      </c>
      <c r="E20">
        <f>(Ele_Battery_Heater_case!E51)/2</f>
        <v>15040.298308815551</v>
      </c>
      <c r="F20">
        <f>(Ele_Battery_Heater_case!F51)/2</f>
        <v>14164.293295738251</v>
      </c>
      <c r="G20">
        <f>(Ele_Battery_Heater_case!G51)/2</f>
        <v>10925.007722369101</v>
      </c>
      <c r="H20">
        <f>(Ele_Battery_Heater_case!H51)/2</f>
        <v>3725.4994603856699</v>
      </c>
    </row>
    <row r="21" spans="2:8" x14ac:dyDescent="0.25">
      <c r="B21" t="s">
        <v>105</v>
      </c>
      <c r="C21">
        <f>Ele_Battery_Heater_case!C52</f>
        <v>858811.53675769386</v>
      </c>
      <c r="D21">
        <f>Ele_Battery_Heater_case!D52</f>
        <v>870681.54542526905</v>
      </c>
      <c r="E21">
        <f>Ele_Battery_Heater_case!E52</f>
        <v>903779.47967209411</v>
      </c>
      <c r="F21">
        <f>Ele_Battery_Heater_case!F52</f>
        <v>921129.50111117051</v>
      </c>
      <c r="G21">
        <f>Ele_Battery_Heater_case!G52</f>
        <v>936223.23254216241</v>
      </c>
      <c r="H21">
        <f>Ele_Battery_Heater_case!H52</f>
        <v>948054.95543184038</v>
      </c>
    </row>
  </sheetData>
  <mergeCells count="1">
    <mergeCell ref="B2:E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Base_case</vt:lpstr>
      <vt:lpstr>Elec_Battery_Case</vt:lpstr>
      <vt:lpstr>Ele_Battery_Heater_case</vt:lpstr>
      <vt:lpstr>Graphs of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2022-06-03T14:14:24Z</dcterms:modified>
</cp:coreProperties>
</file>