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Results\"/>
    </mc:Choice>
  </mc:AlternateContent>
  <xr:revisionPtr revIDLastSave="0" documentId="13_ncr:1_{806E4010-B517-4956-A0F8-C3642D60AC20}" xr6:coauthVersionLast="47" xr6:coauthVersionMax="47" xr10:uidLastSave="{00000000-0000-0000-0000-000000000000}"/>
  <bookViews>
    <workbookView xWindow="-120" yWindow="-120" windowWidth="29040" windowHeight="15840" xr2:uid="{86B06F17-7874-4E7A-826C-9AE875634DAC}"/>
  </bookViews>
  <sheets>
    <sheet name="Base_case" sheetId="1" r:id="rId1"/>
    <sheet name="Elec_Battery_Case" sheetId="2" r:id="rId2"/>
    <sheet name="Ele_Battery_Heater_case" sheetId="3" r:id="rId3"/>
    <sheet name="Case 3 -200 iter collected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4" i="1"/>
  <c r="D4" i="1"/>
  <c r="M81" i="3"/>
  <c r="N81" i="3"/>
  <c r="O81" i="3"/>
  <c r="P81" i="3"/>
  <c r="Q81" i="3"/>
  <c r="R81" i="3"/>
  <c r="M117" i="3"/>
  <c r="C27" i="2"/>
  <c r="D27" i="2"/>
  <c r="E27" i="2"/>
  <c r="F27" i="2"/>
  <c r="G27" i="2"/>
  <c r="H27" i="2"/>
  <c r="C15" i="2"/>
  <c r="D15" i="2"/>
  <c r="E15" i="2"/>
  <c r="F15" i="2"/>
  <c r="G15" i="2"/>
  <c r="H15" i="2"/>
  <c r="M39" i="2"/>
  <c r="N39" i="2"/>
  <c r="O39" i="2"/>
  <c r="P39" i="2"/>
  <c r="Q39" i="2"/>
  <c r="R39" i="2"/>
  <c r="M93" i="3"/>
  <c r="M129" i="3"/>
  <c r="O129" i="3"/>
  <c r="M66" i="2"/>
  <c r="M78" i="2"/>
  <c r="M90" i="2"/>
  <c r="M102" i="2"/>
  <c r="C102" i="2"/>
  <c r="C90" i="2"/>
  <c r="C78" i="2"/>
  <c r="C66" i="2"/>
  <c r="M15" i="2"/>
  <c r="M27" i="2"/>
  <c r="M51" i="2"/>
  <c r="C51" i="2"/>
  <c r="C39" i="2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E52" i="3"/>
  <c r="F52" i="3"/>
  <c r="G52" i="3"/>
  <c r="H52" i="3"/>
  <c r="C52" i="3"/>
  <c r="C64" i="3"/>
  <c r="C129" i="3"/>
  <c r="C117" i="3"/>
  <c r="C105" i="3"/>
  <c r="C93" i="3"/>
  <c r="E81" i="3"/>
  <c r="D81" i="3"/>
  <c r="C81" i="3"/>
  <c r="D117" i="3"/>
  <c r="E117" i="3"/>
  <c r="F117" i="3"/>
  <c r="G117" i="3"/>
  <c r="H117" i="3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39" i="2"/>
  <c r="E39" i="2"/>
  <c r="F39" i="2"/>
  <c r="G39" i="2"/>
  <c r="H39" i="2"/>
  <c r="N27" i="2"/>
  <c r="O27" i="2"/>
  <c r="P27" i="2"/>
  <c r="Q27" i="2"/>
  <c r="R27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E90" i="2"/>
  <c r="F90" i="2"/>
  <c r="G90" i="2"/>
  <c r="H90" i="2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E4" i="1" l="1"/>
</calcChain>
</file>

<file path=xl/sharedStrings.xml><?xml version="1.0" encoding="utf-8"?>
<sst xmlns="http://schemas.openxmlformats.org/spreadsheetml/2006/main" count="503" uniqueCount="119">
  <si>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</si>
  <si>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</si>
  <si>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</si>
  <si>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</si>
  <si>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</si>
  <si>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</si>
  <si>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</si>
  <si>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</si>
  <si>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</si>
  <si>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</si>
  <si>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</si>
  <si>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</si>
  <si>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</si>
  <si>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</si>
  <si>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</si>
  <si>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</si>
  <si>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</si>
  <si>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</si>
  <si>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</si>
  <si>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</si>
  <si>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</si>
  <si>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</si>
  <si>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</si>
  <si>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</si>
  <si>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</si>
  <si>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</si>
  <si>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</si>
  <si>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</si>
  <si>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</si>
  <si>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</si>
  <si>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</si>
  <si>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</si>
  <si>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</si>
  <si>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</si>
  <si>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</si>
  <si>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</si>
  <si>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</si>
  <si>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</si>
  <si>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</si>
  <si>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</si>
  <si>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</si>
  <si>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</si>
  <si>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</si>
  <si>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</si>
  <si>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</si>
  <si>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</si>
  <si>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</si>
  <si>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</si>
  <si>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</si>
  <si>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</si>
  <si>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</si>
  <si>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</si>
  <si>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</si>
  <si>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</si>
  <si>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</si>
  <si>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</si>
  <si>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</si>
  <si>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</si>
  <si>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</si>
  <si>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</si>
  <si>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</si>
  <si>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</si>
  <si>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</si>
  <si>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</si>
  <si>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</si>
  <si>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</si>
  <si>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</si>
  <si>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</si>
  <si>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</si>
  <si>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</si>
  <si>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</si>
  <si>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</si>
  <si>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</si>
  <si>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</si>
  <si>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</si>
  <si>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</si>
  <si>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</si>
  <si>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</si>
  <si>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</si>
  <si>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</si>
  <si>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</si>
  <si>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</si>
  <si>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</si>
  <si>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</si>
  <si>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</si>
  <si>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</si>
  <si>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</si>
  <si>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</si>
  <si>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</si>
  <si>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</si>
  <si>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</si>
  <si>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</si>
  <si>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</si>
  <si>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</si>
  <si>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</si>
  <si>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</si>
  <si>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</si>
  <si>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</si>
  <si>
    <t>ESS_capacity - Average -FF</t>
  </si>
  <si>
    <t>ESS_power - Average - FF</t>
  </si>
  <si>
    <t>ESS_power - Average - GA</t>
  </si>
  <si>
    <t>ESS_capacity - Average - GA</t>
  </si>
  <si>
    <t>Optimize for:</t>
  </si>
  <si>
    <t>GA</t>
  </si>
  <si>
    <t>FF</t>
  </si>
  <si>
    <t>Fitness value</t>
  </si>
  <si>
    <t>Case 3 200 iter Best results</t>
  </si>
  <si>
    <t>BESS Capacity [kWh]</t>
  </si>
  <si>
    <t>BESS Power [kW]</t>
  </si>
  <si>
    <t>ELH Power [kW]</t>
  </si>
  <si>
    <t>Yearly heating demand supplied by ELH [%]</t>
  </si>
  <si>
    <t>Yearly Saved CO_2 emissons [tons]</t>
  </si>
  <si>
    <t>Yearly Saved CO_2 emissons [%]</t>
  </si>
  <si>
    <t>These values are calculated by using the ELH power function in the ELH code, with the ELH size as input.</t>
  </si>
  <si>
    <t>Yearly heating demand supplied by ELH [MWh]</t>
  </si>
  <si>
    <t>Electricity required (TWh)</t>
  </si>
  <si>
    <t>Total cost  (Million EURO)</t>
  </si>
  <si>
    <t>#calculated values with nordpool data for each hour /per year</t>
  </si>
  <si>
    <t>https://www.nowtricity.com/country/sweden/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</si>
</sst>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 and Heating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[hour]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Tempearture [</a:t>
                </a:r>
                <a:r>
                  <a:rPr lang="sv-S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sv-SE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Heating demand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tabSelected="1" zoomScale="84" workbookViewId="0">
      <selection activeCell="F23" sqref="F23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7.7109375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15" t="s">
        <v>0</v>
      </c>
      <c r="B1" s="16"/>
      <c r="C1" s="16"/>
      <c r="D1" s="16"/>
      <c r="E1" s="16"/>
      <c r="F1" s="17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ht="18" x14ac:dyDescent="0.35">
      <c r="A6">
        <v>2</v>
      </c>
      <c r="B6">
        <v>4</v>
      </c>
      <c r="C6">
        <v>640.53654770000003</v>
      </c>
      <c r="D6" s="1" t="s">
        <v>115</v>
      </c>
      <c r="E6" s="1" t="s">
        <v>116</v>
      </c>
      <c r="F6" s="1" t="s">
        <v>13</v>
      </c>
      <c r="J6" t="s">
        <v>59</v>
      </c>
      <c r="K6" t="s">
        <v>60</v>
      </c>
      <c r="Q6" t="s">
        <v>61</v>
      </c>
    </row>
    <row r="7" spans="1:17" ht="18" x14ac:dyDescent="0.35">
      <c r="A7">
        <v>3</v>
      </c>
      <c r="B7">
        <v>4</v>
      </c>
      <c r="C7">
        <v>573.86702060000005</v>
      </c>
      <c r="D7">
        <v>3.4</v>
      </c>
      <c r="E7">
        <v>0.113</v>
      </c>
      <c r="F7">
        <f>I7*D7*1000*1000/1000</f>
        <v>9.86</v>
      </c>
      <c r="I7">
        <v>2.8999999999999998E-3</v>
      </c>
      <c r="J7" t="s">
        <v>10</v>
      </c>
      <c r="K7" t="s">
        <v>118</v>
      </c>
    </row>
    <row r="8" spans="1:17" x14ac:dyDescent="0.25">
      <c r="A8">
        <v>4</v>
      </c>
      <c r="B8">
        <v>4</v>
      </c>
      <c r="C8">
        <v>590.38463079999997</v>
      </c>
      <c r="E8" t="s">
        <v>117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topLeftCell="A48" zoomScale="85" zoomScaleNormal="85" workbookViewId="0">
      <selection activeCell="J60" sqref="J60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15" t="s">
        <v>0</v>
      </c>
      <c r="B1" s="16"/>
      <c r="C1" s="16"/>
      <c r="D1" s="16"/>
      <c r="E1" s="16"/>
      <c r="F1" s="17"/>
    </row>
    <row r="2" spans="1:19" x14ac:dyDescent="0.25">
      <c r="B2" s="1" t="s">
        <v>64</v>
      </c>
      <c r="D2" s="1" t="s">
        <v>77</v>
      </c>
      <c r="I2" s="9"/>
      <c r="L2" s="1" t="s">
        <v>64</v>
      </c>
      <c r="O2" s="1" t="s">
        <v>78</v>
      </c>
      <c r="S2" s="10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7">
        <v>200</v>
      </c>
      <c r="I3" s="9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7">
        <v>200</v>
      </c>
      <c r="S3" s="11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9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1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9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1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9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1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9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1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9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1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9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1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9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1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9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1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9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1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9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1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8">
        <v>6.8833648326009396</v>
      </c>
      <c r="I14" s="9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1"/>
    </row>
    <row r="15" spans="1:19" x14ac:dyDescent="0.25">
      <c r="B15" s="3" t="s">
        <v>80</v>
      </c>
      <c r="C15" s="4">
        <f t="shared" ref="C15:H15" si="0">SUM(C4:C13)/10</f>
        <v>233.81991886468481</v>
      </c>
      <c r="D15" s="4">
        <f t="shared" si="0"/>
        <v>185.81667472203466</v>
      </c>
      <c r="E15" s="4">
        <f t="shared" si="0"/>
        <v>50.44935875344278</v>
      </c>
      <c r="F15" s="4">
        <f t="shared" si="0"/>
        <v>44.567053067685649</v>
      </c>
      <c r="G15" s="4">
        <f t="shared" si="0"/>
        <v>9.8327533337286894</v>
      </c>
      <c r="H15" s="8">
        <f t="shared" si="0"/>
        <v>7.6073192531306519</v>
      </c>
      <c r="I15" s="9"/>
      <c r="L15" s="3" t="s">
        <v>100</v>
      </c>
      <c r="M15" s="4">
        <f t="shared" ref="M15:R15" si="1">SUM(M4:M13)/10</f>
        <v>326.31439218085745</v>
      </c>
      <c r="N15" s="4">
        <f t="shared" si="1"/>
        <v>270.02319594687094</v>
      </c>
      <c r="O15" s="4">
        <f t="shared" si="1"/>
        <v>278.28360956176272</v>
      </c>
      <c r="P15" s="4">
        <f t="shared" si="1"/>
        <v>238.27321340138741</v>
      </c>
      <c r="Q15" s="4">
        <f t="shared" si="1"/>
        <v>230.14225509476009</v>
      </c>
      <c r="R15" s="4">
        <f t="shared" si="1"/>
        <v>193.08345943186103</v>
      </c>
      <c r="S15" s="11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9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1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9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1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9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1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9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1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9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1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9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1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9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1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9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1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9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1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9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1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8">
        <v>14.3971512261635</v>
      </c>
      <c r="I26" s="9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1"/>
    </row>
    <row r="27" spans="2:19" x14ac:dyDescent="0.25">
      <c r="B27" s="3" t="s">
        <v>82</v>
      </c>
      <c r="C27" s="4">
        <f t="shared" ref="C27:H27" si="2">SUM(C16:C25)/10</f>
        <v>213.4126224762424</v>
      </c>
      <c r="D27" s="4">
        <f t="shared" si="2"/>
        <v>123.69419375910891</v>
      </c>
      <c r="E27" s="4">
        <f t="shared" si="2"/>
        <v>54.028942605589364</v>
      </c>
      <c r="F27" s="4">
        <f t="shared" si="2"/>
        <v>56.28912400031377</v>
      </c>
      <c r="G27" s="4">
        <f t="shared" si="2"/>
        <v>24.777923588807489</v>
      </c>
      <c r="H27" s="8">
        <f t="shared" si="2"/>
        <v>13.977632207899669</v>
      </c>
      <c r="I27" s="9"/>
      <c r="L27" s="3" t="s">
        <v>101</v>
      </c>
      <c r="M27" s="4">
        <f t="shared" ref="M27:R27" si="3">SUM(M16:M25)/10</f>
        <v>937.33647264846263</v>
      </c>
      <c r="N27" s="4">
        <f t="shared" si="3"/>
        <v>790.58342122074555</v>
      </c>
      <c r="O27" s="4">
        <f t="shared" si="3"/>
        <v>803.93917458707733</v>
      </c>
      <c r="P27" s="4">
        <f t="shared" si="3"/>
        <v>746.11039825962678</v>
      </c>
      <c r="Q27" s="4">
        <f t="shared" si="3"/>
        <v>746.21998222936259</v>
      </c>
      <c r="R27" s="4">
        <f t="shared" si="3"/>
        <v>641.79849361923709</v>
      </c>
      <c r="S27" s="11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9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1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9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1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9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1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9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1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9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1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9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1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9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1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9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1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9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1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9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1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8">
        <v>4756.1991191674197</v>
      </c>
      <c r="I38" s="9"/>
      <c r="L38" s="3" t="s">
        <v>83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1"/>
    </row>
    <row r="39" spans="2:19" x14ac:dyDescent="0.25">
      <c r="B39" s="3" t="s">
        <v>81</v>
      </c>
      <c r="C39" s="4">
        <f t="shared" ref="C39:H39" si="4">SUM(C28:C37)/10</f>
        <v>-84239.089719620693</v>
      </c>
      <c r="D39" s="4">
        <f t="shared" si="4"/>
        <v>-59018.610851721001</v>
      </c>
      <c r="E39" s="4">
        <f t="shared" si="4"/>
        <v>-27719.950992608134</v>
      </c>
      <c r="F39" s="4">
        <f t="shared" si="4"/>
        <v>-24993.621043363084</v>
      </c>
      <c r="G39" s="4">
        <f t="shared" si="4"/>
        <v>-10614.300958868731</v>
      </c>
      <c r="H39" s="8">
        <f t="shared" si="4"/>
        <v>-6316.1272837008883</v>
      </c>
      <c r="I39" s="9"/>
      <c r="L39" s="3" t="s">
        <v>97</v>
      </c>
      <c r="M39" s="4">
        <f t="shared" ref="M39:R39" si="5">SUM(M28:M37)/10</f>
        <v>0.22763289463422751</v>
      </c>
      <c r="N39" s="4">
        <f t="shared" si="5"/>
        <v>0.22689689822089201</v>
      </c>
      <c r="O39" s="4">
        <f t="shared" si="5"/>
        <v>0.2267452328763957</v>
      </c>
      <c r="P39" s="4">
        <f t="shared" si="5"/>
        <v>0.22606753442947589</v>
      </c>
      <c r="Q39" s="4">
        <f t="shared" si="5"/>
        <v>0.22587654500599413</v>
      </c>
      <c r="R39" s="4">
        <f t="shared" si="5"/>
        <v>0.22565568254360407</v>
      </c>
      <c r="S39" s="11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9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1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9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1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9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1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9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1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9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1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9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1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9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1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9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1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9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1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9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1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6">_xlfn.STDEV.P(D40:D49)</f>
        <v>0.40683590109627144</v>
      </c>
      <c r="E50" s="4">
        <f t="shared" si="6"/>
        <v>0.97861512413868001</v>
      </c>
      <c r="F50" s="4">
        <f t="shared" si="6"/>
        <v>1.0357666233964313</v>
      </c>
      <c r="G50" s="4">
        <f t="shared" si="6"/>
        <v>2.0635617522835479</v>
      </c>
      <c r="H50" s="8">
        <f t="shared" si="6"/>
        <v>3.6026629152590433</v>
      </c>
      <c r="I50" s="9"/>
      <c r="L50" s="3" t="s">
        <v>76</v>
      </c>
      <c r="M50" s="4">
        <f>_xlfn.STDEV.P(M40:M49)</f>
        <v>0.66241266850172964</v>
      </c>
      <c r="N50" s="4">
        <f t="shared" ref="N50:R50" si="7">_xlfn.STDEV.P(N40:N49)</f>
        <v>0.81586697639201011</v>
      </c>
      <c r="O50" s="4">
        <f t="shared" si="7"/>
        <v>1.0430816589427372</v>
      </c>
      <c r="P50" s="4">
        <f t="shared" si="7"/>
        <v>1.2957609149674907</v>
      </c>
      <c r="Q50" s="4">
        <f t="shared" si="7"/>
        <v>2.4559240898661776</v>
      </c>
      <c r="R50" s="8">
        <f t="shared" si="7"/>
        <v>2.1955049011131891</v>
      </c>
      <c r="S50" s="11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8">SUM(D40:D49)/10</f>
        <v>11.720871591567931</v>
      </c>
      <c r="E51" s="4">
        <f t="shared" si="8"/>
        <v>17.929345035552942</v>
      </c>
      <c r="F51" s="4">
        <f t="shared" si="8"/>
        <v>28.306400132179238</v>
      </c>
      <c r="G51" s="4">
        <f t="shared" si="8"/>
        <v>48.291269540786701</v>
      </c>
      <c r="H51" s="4">
        <f t="shared" si="8"/>
        <v>90.280611252784681</v>
      </c>
      <c r="I51" s="9"/>
      <c r="L51" s="3" t="s">
        <v>79</v>
      </c>
      <c r="M51" s="4">
        <f>SUM(M40:M49)/10</f>
        <v>9.8113411664962591</v>
      </c>
      <c r="N51" s="4">
        <f t="shared" ref="N51:R51" si="9">SUM(N40:N49)/10</f>
        <v>11.735041809081988</v>
      </c>
      <c r="O51" s="4">
        <f t="shared" si="9"/>
        <v>18.644187808036751</v>
      </c>
      <c r="P51" s="4">
        <f t="shared" si="9"/>
        <v>28.672593855857798</v>
      </c>
      <c r="Q51" s="4">
        <f t="shared" si="9"/>
        <v>51.584903049468934</v>
      </c>
      <c r="R51" s="4">
        <f t="shared" si="9"/>
        <v>92.391059255599941</v>
      </c>
      <c r="S51" s="11"/>
    </row>
    <row r="52" spans="2:19" x14ac:dyDescent="0.25">
      <c r="I52" s="9"/>
      <c r="S52" s="11"/>
    </row>
    <row r="53" spans="2:19" x14ac:dyDescent="0.25">
      <c r="B53" s="1" t="s">
        <v>65</v>
      </c>
      <c r="E53" s="1" t="s">
        <v>77</v>
      </c>
      <c r="I53" s="9"/>
      <c r="L53" s="1" t="s">
        <v>65</v>
      </c>
      <c r="O53" s="1" t="s">
        <v>78</v>
      </c>
      <c r="S53" s="11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7">
        <v>200</v>
      </c>
      <c r="I54" s="9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7">
        <v>200</v>
      </c>
      <c r="S54" s="11"/>
    </row>
    <row r="55" spans="2:19" x14ac:dyDescent="0.25">
      <c r="B55" t="s">
        <v>15</v>
      </c>
      <c r="C55">
        <v>310.43677674386203</v>
      </c>
      <c r="D55">
        <v>0.1</v>
      </c>
      <c r="E55">
        <v>0.1</v>
      </c>
      <c r="F55">
        <v>0.1</v>
      </c>
      <c r="G55">
        <v>0.1</v>
      </c>
      <c r="H55">
        <v>0.1</v>
      </c>
      <c r="I55" s="9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1"/>
    </row>
    <row r="56" spans="2:19" x14ac:dyDescent="0.25">
      <c r="B56" t="s">
        <v>16</v>
      </c>
      <c r="C56">
        <v>313.792460066665</v>
      </c>
      <c r="D56">
        <v>0.1</v>
      </c>
      <c r="E56">
        <v>0.1</v>
      </c>
      <c r="F56">
        <v>0.1</v>
      </c>
      <c r="G56">
        <v>0.1</v>
      </c>
      <c r="H56">
        <v>0.1</v>
      </c>
      <c r="I56" s="9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1"/>
    </row>
    <row r="57" spans="2:19" x14ac:dyDescent="0.25">
      <c r="B57" t="s">
        <v>17</v>
      </c>
      <c r="C57">
        <v>193.20652159175401</v>
      </c>
      <c r="D57">
        <v>0.1</v>
      </c>
      <c r="E57">
        <v>0.1</v>
      </c>
      <c r="F57">
        <v>0.1</v>
      </c>
      <c r="G57">
        <v>0.1</v>
      </c>
      <c r="H57">
        <v>0.1</v>
      </c>
      <c r="I57" s="9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1"/>
    </row>
    <row r="58" spans="2:19" x14ac:dyDescent="0.25">
      <c r="B58" t="s">
        <v>18</v>
      </c>
      <c r="C58">
        <v>78.599182045972299</v>
      </c>
      <c r="D58">
        <v>0.1</v>
      </c>
      <c r="E58">
        <v>0.1</v>
      </c>
      <c r="F58">
        <v>0.1</v>
      </c>
      <c r="G58">
        <v>0.1</v>
      </c>
      <c r="H58">
        <v>0.1</v>
      </c>
      <c r="I58" s="9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1"/>
    </row>
    <row r="59" spans="2:19" x14ac:dyDescent="0.25">
      <c r="B59" t="s">
        <v>19</v>
      </c>
      <c r="C59">
        <v>148.466826973607</v>
      </c>
      <c r="D59">
        <v>24.6022808510901</v>
      </c>
      <c r="E59">
        <v>0.1</v>
      </c>
      <c r="F59">
        <v>0.1</v>
      </c>
      <c r="G59">
        <v>0.1</v>
      </c>
      <c r="H59">
        <v>0.1</v>
      </c>
      <c r="I59" s="9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1"/>
    </row>
    <row r="60" spans="2:19" x14ac:dyDescent="0.25">
      <c r="B60" t="s">
        <v>20</v>
      </c>
      <c r="C60">
        <v>96.007420712509798</v>
      </c>
      <c r="D60">
        <v>0.1</v>
      </c>
      <c r="E60">
        <v>0.1</v>
      </c>
      <c r="F60">
        <v>0.1</v>
      </c>
      <c r="G60">
        <v>0.1</v>
      </c>
      <c r="H60">
        <v>0.1</v>
      </c>
      <c r="I60" s="9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1"/>
    </row>
    <row r="61" spans="2:19" x14ac:dyDescent="0.25">
      <c r="B61" t="s">
        <v>21</v>
      </c>
      <c r="C61">
        <v>16.297777005272799</v>
      </c>
      <c r="D61">
        <v>0.1</v>
      </c>
      <c r="E61">
        <v>0.1</v>
      </c>
      <c r="F61">
        <v>0.1</v>
      </c>
      <c r="G61">
        <v>0.1</v>
      </c>
      <c r="H61">
        <v>0.1</v>
      </c>
      <c r="I61" s="9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1"/>
    </row>
    <row r="62" spans="2:19" x14ac:dyDescent="0.25">
      <c r="B62" t="s">
        <v>22</v>
      </c>
      <c r="C62">
        <v>77.991533979180005</v>
      </c>
      <c r="D62">
        <v>0.1</v>
      </c>
      <c r="E62">
        <v>0.1</v>
      </c>
      <c r="F62">
        <v>0.1</v>
      </c>
      <c r="G62">
        <v>0.1</v>
      </c>
      <c r="H62">
        <v>0.1</v>
      </c>
      <c r="I62" s="9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1"/>
    </row>
    <row r="63" spans="2:19" x14ac:dyDescent="0.25">
      <c r="B63" t="s">
        <v>23</v>
      </c>
      <c r="C63">
        <v>102.909805738646</v>
      </c>
      <c r="D63">
        <v>0.1</v>
      </c>
      <c r="E63">
        <v>0.1</v>
      </c>
      <c r="F63">
        <v>0.1</v>
      </c>
      <c r="G63">
        <v>0.1</v>
      </c>
      <c r="H63">
        <v>0.1</v>
      </c>
      <c r="I63" s="9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1"/>
    </row>
    <row r="64" spans="2:19" x14ac:dyDescent="0.25">
      <c r="B64" t="s">
        <v>24</v>
      </c>
      <c r="C64">
        <v>152.64443019981999</v>
      </c>
      <c r="D64">
        <v>0.1</v>
      </c>
      <c r="E64">
        <v>0.1</v>
      </c>
      <c r="F64">
        <v>0.1</v>
      </c>
      <c r="G64">
        <v>0.1</v>
      </c>
      <c r="H64">
        <v>0.1</v>
      </c>
      <c r="I64" s="9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1"/>
    </row>
    <row r="65" spans="2:19" x14ac:dyDescent="0.25">
      <c r="B65" s="3" t="s">
        <v>55</v>
      </c>
      <c r="C65" s="4">
        <v>93.662711312361296</v>
      </c>
      <c r="D65" s="4">
        <v>7.3506842553270397</v>
      </c>
      <c r="E65" s="4">
        <v>0</v>
      </c>
      <c r="F65" s="4">
        <v>0</v>
      </c>
      <c r="G65" s="4">
        <v>0</v>
      </c>
      <c r="H65" s="8">
        <v>0</v>
      </c>
      <c r="I65" s="9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8">
        <v>0</v>
      </c>
      <c r="S65" s="11"/>
    </row>
    <row r="66" spans="2:19" x14ac:dyDescent="0.25">
      <c r="B66" s="3" t="s">
        <v>80</v>
      </c>
      <c r="C66" s="4">
        <f>SUM(C55:C64)/10</f>
        <v>149.03527350572887</v>
      </c>
      <c r="D66" s="4">
        <f t="shared" ref="D66:H66" si="10">SUM(D55:D64)/10</f>
        <v>2.5502280851090107</v>
      </c>
      <c r="E66" s="4">
        <f t="shared" si="10"/>
        <v>9.9999999999999992E-2</v>
      </c>
      <c r="F66" s="4">
        <f t="shared" si="10"/>
        <v>9.9999999999999992E-2</v>
      </c>
      <c r="G66" s="4">
        <f t="shared" si="10"/>
        <v>9.9999999999999992E-2</v>
      </c>
      <c r="H66" s="4">
        <f t="shared" si="10"/>
        <v>9.9999999999999992E-2</v>
      </c>
      <c r="I66" s="9"/>
      <c r="L66" s="3" t="s">
        <v>99</v>
      </c>
      <c r="M66" s="4">
        <f>SUM(M55:M64)/10</f>
        <v>279.33431028300004</v>
      </c>
      <c r="N66" s="4">
        <f t="shared" ref="N66:R66" si="11">SUM(N55:N64)/10</f>
        <v>88.069237049000009</v>
      </c>
      <c r="O66" s="4">
        <f t="shared" si="11"/>
        <v>9.9999999999999992E-2</v>
      </c>
      <c r="P66" s="4">
        <f t="shared" si="11"/>
        <v>9.9999999999999992E-2</v>
      </c>
      <c r="Q66" s="4">
        <f t="shared" si="11"/>
        <v>9.9999999999999992E-2</v>
      </c>
      <c r="R66" s="4">
        <f t="shared" si="11"/>
        <v>9.9999999999999992E-2</v>
      </c>
      <c r="S66" s="11"/>
    </row>
    <row r="67" spans="2:19" x14ac:dyDescent="0.25">
      <c r="B67" t="s">
        <v>25</v>
      </c>
      <c r="C67">
        <v>0.1</v>
      </c>
      <c r="D67">
        <v>0.1</v>
      </c>
      <c r="E67">
        <v>0.1</v>
      </c>
      <c r="F67">
        <v>0.1</v>
      </c>
      <c r="G67">
        <v>0.1</v>
      </c>
      <c r="H67">
        <v>0.1</v>
      </c>
      <c r="I67" s="9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1"/>
    </row>
    <row r="68" spans="2:19" x14ac:dyDescent="0.25">
      <c r="B68" t="s">
        <v>26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 s="9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1"/>
    </row>
    <row r="69" spans="2:19" x14ac:dyDescent="0.25">
      <c r="B69" t="s">
        <v>27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0.1</v>
      </c>
      <c r="I69" s="9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1"/>
    </row>
    <row r="70" spans="2:19" x14ac:dyDescent="0.25">
      <c r="B70" t="s">
        <v>28</v>
      </c>
      <c r="C70">
        <v>175.31042770648801</v>
      </c>
      <c r="D70">
        <v>0.1</v>
      </c>
      <c r="E70">
        <v>0.1</v>
      </c>
      <c r="F70">
        <v>0.1</v>
      </c>
      <c r="G70">
        <v>0.1</v>
      </c>
      <c r="H70">
        <v>0.1</v>
      </c>
      <c r="I70" s="9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1"/>
    </row>
    <row r="71" spans="2:19" x14ac:dyDescent="0.25">
      <c r="B71" t="s">
        <v>29</v>
      </c>
      <c r="C71">
        <v>84.0833473072625</v>
      </c>
      <c r="D71">
        <v>0.1</v>
      </c>
      <c r="E71">
        <v>0.1</v>
      </c>
      <c r="F71">
        <v>0.1</v>
      </c>
      <c r="G71">
        <v>0.1</v>
      </c>
      <c r="H71">
        <v>0.1</v>
      </c>
      <c r="I71" s="9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1"/>
    </row>
    <row r="72" spans="2:19" x14ac:dyDescent="0.25">
      <c r="B72" t="s">
        <v>30</v>
      </c>
      <c r="C72">
        <v>23.343117543604698</v>
      </c>
      <c r="D72">
        <v>0.1</v>
      </c>
      <c r="E72">
        <v>0.1</v>
      </c>
      <c r="F72">
        <v>0.1</v>
      </c>
      <c r="G72">
        <v>0.1</v>
      </c>
      <c r="H72">
        <v>0.1</v>
      </c>
      <c r="I72" s="9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1"/>
    </row>
    <row r="73" spans="2:19" x14ac:dyDescent="0.25">
      <c r="B73" t="s">
        <v>31</v>
      </c>
      <c r="C73">
        <v>0.85830630933721297</v>
      </c>
      <c r="D73">
        <v>0.1</v>
      </c>
      <c r="E73">
        <v>0.1</v>
      </c>
      <c r="F73">
        <v>0.1</v>
      </c>
      <c r="G73">
        <v>0.1</v>
      </c>
      <c r="H73">
        <v>0.1</v>
      </c>
      <c r="I73" s="9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1"/>
    </row>
    <row r="74" spans="2:19" x14ac:dyDescent="0.25">
      <c r="B74" t="s">
        <v>32</v>
      </c>
      <c r="C74">
        <v>40.263738259941299</v>
      </c>
      <c r="D74">
        <v>0.1</v>
      </c>
      <c r="E74">
        <v>0.1</v>
      </c>
      <c r="F74">
        <v>0.1</v>
      </c>
      <c r="G74">
        <v>0.1</v>
      </c>
      <c r="H74">
        <v>0.1</v>
      </c>
      <c r="I74" s="9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1"/>
    </row>
    <row r="75" spans="2:19" x14ac:dyDescent="0.25">
      <c r="B75" t="s">
        <v>33</v>
      </c>
      <c r="C75">
        <v>0.1</v>
      </c>
      <c r="D75">
        <v>0.1</v>
      </c>
      <c r="E75">
        <v>0.1</v>
      </c>
      <c r="F75">
        <v>0.1</v>
      </c>
      <c r="G75">
        <v>0.1</v>
      </c>
      <c r="H75">
        <v>0.1</v>
      </c>
      <c r="I75" s="9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1"/>
    </row>
    <row r="76" spans="2:19" x14ac:dyDescent="0.25">
      <c r="B76" t="s">
        <v>34</v>
      </c>
      <c r="C76">
        <v>594.23708406609398</v>
      </c>
      <c r="D76">
        <v>0.1</v>
      </c>
      <c r="E76">
        <v>0.1</v>
      </c>
      <c r="F76">
        <v>0.1</v>
      </c>
      <c r="G76">
        <v>0.1</v>
      </c>
      <c r="H76">
        <v>0.1</v>
      </c>
      <c r="I76" s="9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1"/>
    </row>
    <row r="77" spans="2:19" x14ac:dyDescent="0.25">
      <c r="B77" s="3" t="s">
        <v>56</v>
      </c>
      <c r="C77" s="4">
        <v>175.70566860142901</v>
      </c>
      <c r="D77" s="4">
        <v>0</v>
      </c>
      <c r="E77" s="4">
        <v>0</v>
      </c>
      <c r="F77" s="4">
        <v>0</v>
      </c>
      <c r="G77" s="4">
        <v>0</v>
      </c>
      <c r="H77" s="8">
        <v>0</v>
      </c>
      <c r="I77" s="9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8">
        <v>0</v>
      </c>
      <c r="S77" s="11"/>
    </row>
    <row r="78" spans="2:19" x14ac:dyDescent="0.25">
      <c r="B78" s="3" t="s">
        <v>82</v>
      </c>
      <c r="C78" s="4">
        <f>SUM(C67:C76)/10</f>
        <v>91.849602119272774</v>
      </c>
      <c r="D78" s="4">
        <f t="shared" ref="D78:H78" si="12">SUM(D67:D76)/10</f>
        <v>9.9999999999999992E-2</v>
      </c>
      <c r="E78" s="4">
        <f t="shared" si="12"/>
        <v>9.9999999999999992E-2</v>
      </c>
      <c r="F78" s="4">
        <f t="shared" si="12"/>
        <v>9.9999999999999992E-2</v>
      </c>
      <c r="G78" s="4">
        <f t="shared" si="12"/>
        <v>9.9999999999999992E-2</v>
      </c>
      <c r="H78" s="4">
        <f t="shared" si="12"/>
        <v>9.9999999999999992E-2</v>
      </c>
      <c r="I78" s="9"/>
      <c r="L78" s="3" t="s">
        <v>98</v>
      </c>
      <c r="M78" s="4">
        <f>SUM(M67:M76)/10</f>
        <v>363.89057571899997</v>
      </c>
      <c r="N78" s="4">
        <f t="shared" ref="N78:R78" si="13">SUM(N67:N76)/10</f>
        <v>145.62630627199997</v>
      </c>
      <c r="O78" s="4">
        <f t="shared" si="13"/>
        <v>9.9999999999999992E-2</v>
      </c>
      <c r="P78" s="4">
        <f t="shared" si="13"/>
        <v>9.9999999999999992E-2</v>
      </c>
      <c r="Q78" s="4">
        <f t="shared" si="13"/>
        <v>9.9999999999999992E-2</v>
      </c>
      <c r="R78" s="4">
        <f t="shared" si="13"/>
        <v>9.9999999999999992E-2</v>
      </c>
      <c r="S78" s="11"/>
    </row>
    <row r="79" spans="2:19" x14ac:dyDescent="0.25">
      <c r="B79" t="s">
        <v>35</v>
      </c>
      <c r="C79">
        <v>-54954.810868818502</v>
      </c>
      <c r="D79">
        <v>-51.505447884106097</v>
      </c>
      <c r="E79">
        <v>-51.505447879999998</v>
      </c>
      <c r="F79">
        <v>-51.505447879999998</v>
      </c>
      <c r="G79">
        <v>-51.505447879999998</v>
      </c>
      <c r="H79">
        <v>-51.505447879999998</v>
      </c>
      <c r="I79" s="9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1"/>
    </row>
    <row r="80" spans="2:19" x14ac:dyDescent="0.25">
      <c r="B80" t="s">
        <v>36</v>
      </c>
      <c r="C80">
        <v>-55548.482392798403</v>
      </c>
      <c r="D80">
        <v>-51.505447884106097</v>
      </c>
      <c r="E80">
        <v>-51.505447879999998</v>
      </c>
      <c r="F80">
        <v>-51.505447879999998</v>
      </c>
      <c r="G80">
        <v>-51.505447879999998</v>
      </c>
      <c r="H80">
        <v>-51.505447879999998</v>
      </c>
      <c r="I80" s="9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1"/>
    </row>
    <row r="81" spans="2:19" x14ac:dyDescent="0.25">
      <c r="B81" t="s">
        <v>37</v>
      </c>
      <c r="C81">
        <v>-34214.992018874502</v>
      </c>
      <c r="D81">
        <v>-51.505447884106097</v>
      </c>
      <c r="E81">
        <v>-51.505447879999998</v>
      </c>
      <c r="F81">
        <v>-51.505447879999998</v>
      </c>
      <c r="G81">
        <v>-51.505447879999998</v>
      </c>
      <c r="H81">
        <v>-51.505447879999998</v>
      </c>
      <c r="I81" s="9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1"/>
    </row>
    <row r="82" spans="2:19" x14ac:dyDescent="0.25">
      <c r="B82" t="s">
        <v>38</v>
      </c>
      <c r="C82">
        <v>-75940.029445772801</v>
      </c>
      <c r="D82">
        <v>-51.505447884106097</v>
      </c>
      <c r="E82">
        <v>-51.505447879999998</v>
      </c>
      <c r="F82">
        <v>-51.505447879999998</v>
      </c>
      <c r="G82">
        <v>-51.505447879999998</v>
      </c>
      <c r="H82">
        <v>-51.505447879999998</v>
      </c>
      <c r="I82" s="9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1"/>
    </row>
    <row r="83" spans="2:19" x14ac:dyDescent="0.25">
      <c r="B83" t="s">
        <v>39</v>
      </c>
      <c r="C83">
        <v>-50251.323419845001</v>
      </c>
      <c r="D83">
        <v>-4386.3321242378697</v>
      </c>
      <c r="E83">
        <v>-51.505447879999998</v>
      </c>
      <c r="F83">
        <v>-51.505447879999998</v>
      </c>
      <c r="G83">
        <v>-51.505447879999998</v>
      </c>
      <c r="H83">
        <v>-51.505447879999998</v>
      </c>
      <c r="I83" s="9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1"/>
    </row>
    <row r="84" spans="2:19" x14ac:dyDescent="0.25">
      <c r="B84" t="s">
        <v>40</v>
      </c>
      <c r="C84">
        <v>-24878.342300979901</v>
      </c>
      <c r="D84">
        <v>-51.505447884106097</v>
      </c>
      <c r="E84">
        <v>-51.505447879999998</v>
      </c>
      <c r="F84">
        <v>-51.505447879999998</v>
      </c>
      <c r="G84">
        <v>-51.505447879999998</v>
      </c>
      <c r="H84">
        <v>-51.505447879999998</v>
      </c>
      <c r="I84" s="9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1"/>
    </row>
    <row r="85" spans="2:19" x14ac:dyDescent="0.25">
      <c r="B85" t="s">
        <v>41</v>
      </c>
      <c r="C85">
        <v>-3173.5500690740801</v>
      </c>
      <c r="D85">
        <v>-51.505447884106097</v>
      </c>
      <c r="E85">
        <v>-51.505447879999998</v>
      </c>
      <c r="F85">
        <v>-51.505447879999998</v>
      </c>
      <c r="G85">
        <v>-51.505447879999998</v>
      </c>
      <c r="H85">
        <v>-51.505447879999998</v>
      </c>
      <c r="I85" s="9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1"/>
    </row>
    <row r="86" spans="2:19" x14ac:dyDescent="0.25">
      <c r="B86" t="s">
        <v>42</v>
      </c>
      <c r="C86">
        <v>-27093.457472234899</v>
      </c>
      <c r="D86">
        <v>-51.505447884106097</v>
      </c>
      <c r="E86">
        <v>-51.505447879999998</v>
      </c>
      <c r="F86">
        <v>-51.505447879999998</v>
      </c>
      <c r="G86">
        <v>-51.505447879999998</v>
      </c>
      <c r="H86">
        <v>-51.505447879999998</v>
      </c>
      <c r="I86" s="9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1"/>
    </row>
    <row r="87" spans="2:19" x14ac:dyDescent="0.25">
      <c r="B87" t="s">
        <v>43</v>
      </c>
      <c r="C87">
        <v>-18240.126766654299</v>
      </c>
      <c r="D87">
        <v>-51.505447884106097</v>
      </c>
      <c r="E87">
        <v>-51.505447879999998</v>
      </c>
      <c r="F87">
        <v>-51.505447879999998</v>
      </c>
      <c r="G87">
        <v>-51.505447879999998</v>
      </c>
      <c r="H87">
        <v>-51.505447879999998</v>
      </c>
      <c r="I87" s="9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1"/>
    </row>
    <row r="88" spans="2:19" x14ac:dyDescent="0.25">
      <c r="B88" t="s">
        <v>44</v>
      </c>
      <c r="C88">
        <v>-247207.60882144599</v>
      </c>
      <c r="D88">
        <v>-51.505447884106097</v>
      </c>
      <c r="E88">
        <v>-51.505447879999998</v>
      </c>
      <c r="F88">
        <v>-51.505447879999998</v>
      </c>
      <c r="G88">
        <v>-51.505447879999998</v>
      </c>
      <c r="H88">
        <v>-51.505447879999998</v>
      </c>
      <c r="I88" s="9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1"/>
    </row>
    <row r="89" spans="2:19" x14ac:dyDescent="0.25">
      <c r="B89" s="3" t="s">
        <v>57</v>
      </c>
      <c r="C89" s="4">
        <v>65869.742710608698</v>
      </c>
      <c r="D89" s="4">
        <v>1300</v>
      </c>
      <c r="E89" s="4">
        <v>0</v>
      </c>
      <c r="F89" s="4">
        <v>0</v>
      </c>
      <c r="G89" s="4">
        <v>0</v>
      </c>
      <c r="H89" s="8">
        <v>0</v>
      </c>
      <c r="I89" s="9"/>
      <c r="L89" s="3" t="s">
        <v>83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8">
        <v>0</v>
      </c>
      <c r="S89" s="11"/>
    </row>
    <row r="90" spans="2:19" x14ac:dyDescent="0.25">
      <c r="B90" s="3" t="s">
        <v>81</v>
      </c>
      <c r="C90" s="4">
        <f>SUM(C79:C88)/10</f>
        <v>-59150.272357649847</v>
      </c>
      <c r="D90" s="4">
        <f t="shared" ref="D90:H90" si="14">SUM(D79:D88)/10</f>
        <v>-484.98811551948228</v>
      </c>
      <c r="E90" s="4">
        <f t="shared" si="14"/>
        <v>-51.505447880000006</v>
      </c>
      <c r="F90" s="4">
        <f t="shared" si="14"/>
        <v>-51.505447880000006</v>
      </c>
      <c r="G90" s="4">
        <f t="shared" si="14"/>
        <v>-51.505447880000006</v>
      </c>
      <c r="H90" s="8">
        <f t="shared" si="14"/>
        <v>-51.505447880000006</v>
      </c>
      <c r="I90" s="9"/>
      <c r="L90" s="3" t="s">
        <v>97</v>
      </c>
      <c r="M90" s="4">
        <f>SUM(M79:M88)/10</f>
        <v>0.62176326640000001</v>
      </c>
      <c r="N90" s="4">
        <f t="shared" ref="N90:R90" si="15">SUM(N79:N88)/10</f>
        <v>0.43230437259020055</v>
      </c>
      <c r="O90" s="4">
        <f t="shared" si="15"/>
        <v>0.25380805727392003</v>
      </c>
      <c r="P90" s="4">
        <f t="shared" si="15"/>
        <v>0.25380805727392003</v>
      </c>
      <c r="Q90" s="4">
        <f t="shared" si="15"/>
        <v>0.25380805727392003</v>
      </c>
      <c r="R90" s="4">
        <f t="shared" si="15"/>
        <v>0.25380805727392003</v>
      </c>
      <c r="S90" s="11"/>
    </row>
    <row r="91" spans="2:19" x14ac:dyDescent="0.25">
      <c r="B91" t="s">
        <v>66</v>
      </c>
      <c r="C91">
        <v>9.1938219070434499</v>
      </c>
      <c r="D91">
        <v>15.3773367404937</v>
      </c>
      <c r="E91">
        <v>35.593925237655597</v>
      </c>
      <c r="F91">
        <v>69.645560503005896</v>
      </c>
      <c r="G91">
        <v>145.60620713233899</v>
      </c>
      <c r="H91">
        <v>292.76008462905799</v>
      </c>
      <c r="I91" s="9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1"/>
    </row>
    <row r="92" spans="2:19" x14ac:dyDescent="0.25">
      <c r="B92" t="s">
        <v>67</v>
      </c>
      <c r="C92">
        <v>8.4866392612457204</v>
      </c>
      <c r="D92">
        <v>15.0355594158172</v>
      </c>
      <c r="E92">
        <v>35.619604587554903</v>
      </c>
      <c r="F92">
        <v>68.676980972289996</v>
      </c>
      <c r="G92">
        <v>140.20545411109899</v>
      </c>
      <c r="H92">
        <v>284.88465237617402</v>
      </c>
      <c r="I92" s="9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1"/>
    </row>
    <row r="93" spans="2:19" x14ac:dyDescent="0.25">
      <c r="B93" t="s">
        <v>68</v>
      </c>
      <c r="C93">
        <v>8.4326224327087402</v>
      </c>
      <c r="D93">
        <v>15.026622056960999</v>
      </c>
      <c r="E93">
        <v>35.0054931640625</v>
      </c>
      <c r="F93">
        <v>66.628950119018498</v>
      </c>
      <c r="G93">
        <v>142.52220630645701</v>
      </c>
      <c r="H93">
        <v>281.42387509346003</v>
      </c>
      <c r="I93" s="9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1"/>
    </row>
    <row r="94" spans="2:19" x14ac:dyDescent="0.25">
      <c r="B94" t="s">
        <v>69</v>
      </c>
      <c r="C94">
        <v>8.2269041538238508</v>
      </c>
      <c r="D94">
        <v>15.023927927017199</v>
      </c>
      <c r="E94">
        <v>35.070234060287397</v>
      </c>
      <c r="F94">
        <v>69.924426317214895</v>
      </c>
      <c r="G94">
        <v>136.456256151199</v>
      </c>
      <c r="H94">
        <v>278.85077762603697</v>
      </c>
      <c r="I94" s="9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1"/>
    </row>
    <row r="95" spans="2:19" x14ac:dyDescent="0.25">
      <c r="B95" t="s">
        <v>70</v>
      </c>
      <c r="C95">
        <v>8.4296472072601301</v>
      </c>
      <c r="D95">
        <v>15.0642127990722</v>
      </c>
      <c r="E95">
        <v>34.997371673583899</v>
      </c>
      <c r="F95">
        <v>67.920661687850895</v>
      </c>
      <c r="G95">
        <v>137.972588539123</v>
      </c>
      <c r="H95">
        <v>276.938011407852</v>
      </c>
      <c r="I95" s="9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1"/>
    </row>
    <row r="96" spans="2:19" x14ac:dyDescent="0.25">
      <c r="B96" t="s">
        <v>71</v>
      </c>
      <c r="C96">
        <v>8.3926374912261892</v>
      </c>
      <c r="D96">
        <v>15.4934544563293</v>
      </c>
      <c r="E96">
        <v>35.242220163345301</v>
      </c>
      <c r="F96">
        <v>69.244787216186495</v>
      </c>
      <c r="G96">
        <v>136.50744271278299</v>
      </c>
      <c r="H96">
        <v>270.39264869689902</v>
      </c>
      <c r="I96" s="9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1"/>
    </row>
    <row r="97" spans="2:19" x14ac:dyDescent="0.25">
      <c r="B97" t="s">
        <v>72</v>
      </c>
      <c r="C97">
        <v>9.1626720428466797</v>
      </c>
      <c r="D97">
        <v>15.887056350708001</v>
      </c>
      <c r="E97">
        <v>35.261687994003204</v>
      </c>
      <c r="F97">
        <v>69.808037042617798</v>
      </c>
      <c r="G97">
        <v>143.59642171859701</v>
      </c>
      <c r="H97">
        <v>271.17702436447098</v>
      </c>
      <c r="I97" s="9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1"/>
    </row>
    <row r="98" spans="2:19" x14ac:dyDescent="0.25">
      <c r="B98" t="s">
        <v>73</v>
      </c>
      <c r="C98">
        <v>10.2257914543151</v>
      </c>
      <c r="D98">
        <v>15.013958692550601</v>
      </c>
      <c r="E98">
        <v>35.337044477462698</v>
      </c>
      <c r="F98">
        <v>70.666227102279606</v>
      </c>
      <c r="G98">
        <v>149.600141048431</v>
      </c>
      <c r="H98">
        <v>274.76344609260502</v>
      </c>
      <c r="I98" s="9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1"/>
    </row>
    <row r="99" spans="2:19" x14ac:dyDescent="0.25">
      <c r="B99" t="s">
        <v>74</v>
      </c>
      <c r="C99">
        <v>8.4075117111206001</v>
      </c>
      <c r="D99">
        <v>15.121018409729</v>
      </c>
      <c r="E99">
        <v>35.640881538391099</v>
      </c>
      <c r="F99">
        <v>68.636141061782794</v>
      </c>
      <c r="G99">
        <v>138.09367680549599</v>
      </c>
      <c r="H99">
        <v>281.78634929656903</v>
      </c>
      <c r="I99" s="9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1"/>
    </row>
    <row r="100" spans="2:19" x14ac:dyDescent="0.25">
      <c r="B100" t="s">
        <v>75</v>
      </c>
      <c r="C100">
        <v>8.64900350570678</v>
      </c>
      <c r="D100">
        <v>15.009171485900801</v>
      </c>
      <c r="E100">
        <v>35.927639245986903</v>
      </c>
      <c r="F100">
        <v>68.552178144454899</v>
      </c>
      <c r="G100">
        <v>137.87514138221701</v>
      </c>
      <c r="H100">
        <v>275.66216301918001</v>
      </c>
      <c r="I100" s="9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1"/>
    </row>
    <row r="101" spans="2:19" x14ac:dyDescent="0.25">
      <c r="B101" s="3" t="s">
        <v>76</v>
      </c>
      <c r="C101" s="4">
        <f>_xlfn.STDEV.P(C91:C100)</f>
        <v>0.57841466899239502</v>
      </c>
      <c r="D101" s="4">
        <f t="shared" ref="D101:H101" si="16">_xlfn.STDEV.P(D91:D100)</f>
        <v>0.27805425421218555</v>
      </c>
      <c r="E101" s="4">
        <f t="shared" si="16"/>
        <v>0.29791001071346529</v>
      </c>
      <c r="F101" s="4">
        <f t="shared" si="16"/>
        <v>1.0943414911308751</v>
      </c>
      <c r="G101" s="4">
        <f t="shared" si="16"/>
        <v>4.1572826647588998</v>
      </c>
      <c r="H101" s="8">
        <f t="shared" si="16"/>
        <v>6.3723763657962307</v>
      </c>
      <c r="I101" s="9"/>
      <c r="L101" s="3" t="s">
        <v>76</v>
      </c>
      <c r="M101" s="4">
        <f>_xlfn.STDEV.P(M91:M100)</f>
        <v>0.61054690652747001</v>
      </c>
      <c r="N101" s="4">
        <f t="shared" ref="N101:R101" si="17">_xlfn.STDEV.P(N91:N100)</f>
        <v>0.66461072900637685</v>
      </c>
      <c r="O101" s="4">
        <f t="shared" si="17"/>
        <v>1.3437192442059229</v>
      </c>
      <c r="P101" s="4">
        <f t="shared" si="17"/>
        <v>2.1789669804847542</v>
      </c>
      <c r="Q101" s="4">
        <f t="shared" si="17"/>
        <v>2.4971111154697607</v>
      </c>
      <c r="R101" s="8">
        <f t="shared" si="17"/>
        <v>958.50352002321677</v>
      </c>
      <c r="S101" s="11"/>
    </row>
    <row r="102" spans="2:19" x14ac:dyDescent="0.25">
      <c r="B102" s="3" t="s">
        <v>79</v>
      </c>
      <c r="C102" s="4">
        <f>SUM(C91:C100)/10</f>
        <v>8.7607251167297253</v>
      </c>
      <c r="D102" s="4">
        <f t="shared" ref="D102:H102" si="18">SUM(D91:D100)/10</f>
        <v>15.205231833457898</v>
      </c>
      <c r="E102" s="4">
        <f t="shared" si="18"/>
        <v>35.369610214233354</v>
      </c>
      <c r="F102" s="4">
        <f t="shared" si="18"/>
        <v>68.970395016670182</v>
      </c>
      <c r="G102" s="4">
        <f t="shared" si="18"/>
        <v>140.84355359077409</v>
      </c>
      <c r="H102" s="8">
        <f t="shared" si="18"/>
        <v>278.86390326023047</v>
      </c>
      <c r="I102" s="9"/>
      <c r="L102" s="3" t="s">
        <v>79</v>
      </c>
      <c r="M102" s="4">
        <f>SUM(M91:M100)/10</f>
        <v>8.156267595200001</v>
      </c>
      <c r="N102" s="4">
        <f t="shared" ref="N102:R102" si="19">SUM(N91:N100)/10</f>
        <v>14.487721633911082</v>
      </c>
      <c r="O102" s="4">
        <f t="shared" si="19"/>
        <v>34.365154528617808</v>
      </c>
      <c r="P102" s="4">
        <f t="shared" si="19"/>
        <v>66.676942133903481</v>
      </c>
      <c r="Q102" s="4">
        <f t="shared" si="19"/>
        <v>132.7714914083474</v>
      </c>
      <c r="R102" s="8">
        <f t="shared" si="19"/>
        <v>587.5291454315178</v>
      </c>
      <c r="S102" s="12"/>
    </row>
    <row r="103" spans="2:19" x14ac:dyDescent="0.25">
      <c r="I103" s="9"/>
    </row>
    <row r="104" spans="2:19" x14ac:dyDescent="0.25">
      <c r="I104" s="9"/>
    </row>
    <row r="105" spans="2:19" x14ac:dyDescent="0.25">
      <c r="I105" s="9"/>
    </row>
    <row r="106" spans="2:19" x14ac:dyDescent="0.25">
      <c r="I106" s="9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zoomScale="85" zoomScaleNormal="85" workbookViewId="0">
      <selection activeCell="C27" sqref="C27:H27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15" t="s">
        <v>0</v>
      </c>
      <c r="B1" s="16"/>
      <c r="C1" s="16"/>
      <c r="D1" s="16"/>
      <c r="E1" s="16"/>
      <c r="F1" s="17"/>
    </row>
    <row r="2" spans="1:19" x14ac:dyDescent="0.25">
      <c r="S2" s="9"/>
    </row>
    <row r="3" spans="1:19" x14ac:dyDescent="0.25">
      <c r="B3" s="1" t="s">
        <v>64</v>
      </c>
      <c r="E3" s="1" t="s">
        <v>77</v>
      </c>
      <c r="I3" s="9"/>
      <c r="L3" s="1" t="s">
        <v>84</v>
      </c>
      <c r="O3" s="1" t="s">
        <v>78</v>
      </c>
      <c r="S3" s="9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7">
        <v>200</v>
      </c>
      <c r="I4" s="9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7">
        <v>200</v>
      </c>
      <c r="S4" s="9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9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9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9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9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9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9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9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9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9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9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9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9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9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9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9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9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9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9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9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9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9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9"/>
    </row>
    <row r="16" spans="1:19" x14ac:dyDescent="0.25">
      <c r="B16" s="3" t="s">
        <v>80</v>
      </c>
      <c r="C16" s="4">
        <f t="shared" ref="C16:H16" si="0">SUM(C5:C14)/10</f>
        <v>172.633582211337</v>
      </c>
      <c r="D16" s="4">
        <f t="shared" si="0"/>
        <v>163.74170104378248</v>
      </c>
      <c r="E16" s="4">
        <f t="shared" si="0"/>
        <v>39.927172735710982</v>
      </c>
      <c r="F16" s="4">
        <f t="shared" si="0"/>
        <v>10.838060033810809</v>
      </c>
      <c r="G16" s="4">
        <f t="shared" si="0"/>
        <v>8.6746186077652983</v>
      </c>
      <c r="H16" s="4">
        <f t="shared" si="0"/>
        <v>5.0675891980754404</v>
      </c>
      <c r="I16" s="9"/>
      <c r="L16" s="3" t="s">
        <v>80</v>
      </c>
      <c r="M16" s="4">
        <f>SUM(M5:M14)/10</f>
        <v>332.23977694476514</v>
      </c>
      <c r="N16" s="4">
        <f t="shared" ref="N16:R16" si="1">SUM(N5:N14)/10</f>
        <v>287.23751985695617</v>
      </c>
      <c r="O16" s="4">
        <f t="shared" si="1"/>
        <v>294.09942292808239</v>
      </c>
      <c r="P16" s="4">
        <f t="shared" si="1"/>
        <v>248.99053311179151</v>
      </c>
      <c r="Q16" s="4">
        <f t="shared" si="1"/>
        <v>204.9296010051838</v>
      </c>
      <c r="R16" s="4">
        <f t="shared" si="1"/>
        <v>223.41962029302408</v>
      </c>
      <c r="S16" s="9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9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9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9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9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9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9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9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9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9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9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9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9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9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9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9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9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9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9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9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9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9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9"/>
    </row>
    <row r="28" spans="2:19" x14ac:dyDescent="0.25">
      <c r="B28" s="3" t="s">
        <v>82</v>
      </c>
      <c r="C28" s="4">
        <f t="shared" ref="C28:H28" si="2">SUM(C17:C26)/10</f>
        <v>165.65183173032685</v>
      </c>
      <c r="D28" s="4">
        <f t="shared" si="2"/>
        <v>119.1606863473221</v>
      </c>
      <c r="E28" s="4">
        <f t="shared" si="2"/>
        <v>111.97359608742686</v>
      </c>
      <c r="F28" s="4">
        <f t="shared" si="2"/>
        <v>81.199794544550883</v>
      </c>
      <c r="G28" s="4">
        <f t="shared" si="2"/>
        <v>45.295007360947956</v>
      </c>
      <c r="H28" s="4">
        <f t="shared" si="2"/>
        <v>17.68834595306798</v>
      </c>
      <c r="I28" s="9"/>
      <c r="L28" s="3" t="s">
        <v>82</v>
      </c>
      <c r="M28" s="4">
        <f>SUM(M17:M26)/10</f>
        <v>920.2897715101833</v>
      </c>
      <c r="N28" s="4">
        <f t="shared" ref="N28:R28" si="3">SUM(N17:N26)/10</f>
        <v>793.32651346935791</v>
      </c>
      <c r="O28" s="4">
        <f t="shared" si="3"/>
        <v>881.65691984404259</v>
      </c>
      <c r="P28" s="4">
        <f t="shared" si="3"/>
        <v>793.26416201670224</v>
      </c>
      <c r="Q28" s="4">
        <f t="shared" si="3"/>
        <v>672.30442701129903</v>
      </c>
      <c r="R28" s="4">
        <f t="shared" si="3"/>
        <v>738.86244979191849</v>
      </c>
      <c r="S28" s="9"/>
    </row>
    <row r="29" spans="2:19" x14ac:dyDescent="0.25">
      <c r="B29" t="s">
        <v>85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9"/>
      <c r="L29" t="s">
        <v>85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9"/>
    </row>
    <row r="30" spans="2:19" x14ac:dyDescent="0.25">
      <c r="B30" t="s">
        <v>86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9"/>
      <c r="L30" t="s">
        <v>86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9"/>
    </row>
    <row r="31" spans="2:19" x14ac:dyDescent="0.25">
      <c r="B31" t="s">
        <v>87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9"/>
      <c r="L31" t="s">
        <v>87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9"/>
    </row>
    <row r="32" spans="2:19" x14ac:dyDescent="0.25">
      <c r="B32" t="s">
        <v>88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9"/>
      <c r="L32" t="s">
        <v>88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9"/>
    </row>
    <row r="33" spans="2:19" x14ac:dyDescent="0.25">
      <c r="B33" t="s">
        <v>89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9"/>
      <c r="L33" t="s">
        <v>89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9"/>
    </row>
    <row r="34" spans="2:19" x14ac:dyDescent="0.25">
      <c r="B34" t="s">
        <v>90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9"/>
      <c r="L34" t="s">
        <v>90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9"/>
    </row>
    <row r="35" spans="2:19" x14ac:dyDescent="0.25">
      <c r="B35" t="s">
        <v>91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9"/>
      <c r="L35" t="s">
        <v>91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9"/>
    </row>
    <row r="36" spans="2:19" x14ac:dyDescent="0.25">
      <c r="B36" t="s">
        <v>92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9"/>
      <c r="L36" t="s">
        <v>92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9"/>
    </row>
    <row r="37" spans="2:19" x14ac:dyDescent="0.25">
      <c r="B37" t="s">
        <v>93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9"/>
      <c r="L37" t="s">
        <v>93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9"/>
    </row>
    <row r="38" spans="2:19" x14ac:dyDescent="0.25">
      <c r="B38" t="s">
        <v>94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9"/>
      <c r="L38" t="s">
        <v>94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9"/>
    </row>
    <row r="39" spans="2:19" x14ac:dyDescent="0.25">
      <c r="B39" s="3" t="s">
        <v>95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9"/>
      <c r="L39" s="3" t="s">
        <v>95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9"/>
    </row>
    <row r="40" spans="2:19" x14ac:dyDescent="0.25">
      <c r="B40" s="3" t="s">
        <v>96</v>
      </c>
      <c r="C40" s="4">
        <f t="shared" ref="C40:H40" si="4">SUM(C29:C38)/10</f>
        <v>1332.4277453450279</v>
      </c>
      <c r="D40" s="4">
        <f t="shared" si="4"/>
        <v>1364.2895351067521</v>
      </c>
      <c r="E40" s="4">
        <f t="shared" si="4"/>
        <v>1479.9558541481861</v>
      </c>
      <c r="F40" s="4">
        <f t="shared" si="4"/>
        <v>1506.7834997579509</v>
      </c>
      <c r="G40" s="4">
        <f t="shared" si="4"/>
        <v>1520.2156211461638</v>
      </c>
      <c r="H40" s="4">
        <f t="shared" si="4"/>
        <v>1526.571442206103</v>
      </c>
      <c r="I40" s="9"/>
      <c r="L40" s="3" t="s">
        <v>96</v>
      </c>
      <c r="M40" s="4">
        <f>SUM(M29:M38)/10</f>
        <v>1011.9784835189209</v>
      </c>
      <c r="N40" s="4">
        <f t="shared" ref="N40:Q40" si="5">SUM(N29:N38)/10</f>
        <v>710.61587540635753</v>
      </c>
      <c r="O40" s="4">
        <f t="shared" si="5"/>
        <v>678.6023612313727</v>
      </c>
      <c r="P40" s="4">
        <f t="shared" si="5"/>
        <v>572.79436124262736</v>
      </c>
      <c r="Q40" s="4">
        <f t="shared" si="5"/>
        <v>525.95945424168758</v>
      </c>
      <c r="R40" s="4">
        <f>SUM(R29:R38)/10</f>
        <v>209.49135307079013</v>
      </c>
      <c r="S40" s="9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9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9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9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9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9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9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9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9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9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9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9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9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9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9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9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9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9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9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9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9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9"/>
      <c r="L51" s="3" t="s">
        <v>83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9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6">SUM(D41:D50)/10</f>
        <v>870681.54542526905</v>
      </c>
      <c r="E52" s="4">
        <f t="shared" si="6"/>
        <v>903779.47967209411</v>
      </c>
      <c r="F52" s="4">
        <f t="shared" si="6"/>
        <v>921129.50111117051</v>
      </c>
      <c r="G52" s="4">
        <f t="shared" si="6"/>
        <v>936223.23254216241</v>
      </c>
      <c r="H52" s="4">
        <f t="shared" si="6"/>
        <v>948054.95543184038</v>
      </c>
      <c r="I52" s="9"/>
      <c r="L52" s="3" t="s">
        <v>97</v>
      </c>
      <c r="M52" s="4">
        <f>SUM(M41:M50)/10</f>
        <v>0.23244117758569321</v>
      </c>
      <c r="N52" s="4">
        <f t="shared" ref="N52:R52" si="7">SUM(N41:N50)/10</f>
        <v>0.2317252629002326</v>
      </c>
      <c r="O52" s="4">
        <f t="shared" si="7"/>
        <v>0.23149057379473897</v>
      </c>
      <c r="P52" s="4">
        <f t="shared" si="7"/>
        <v>0.23101612554111398</v>
      </c>
      <c r="Q52" s="4">
        <f t="shared" si="7"/>
        <v>0.23085558874243794</v>
      </c>
      <c r="R52" s="4">
        <f t="shared" si="7"/>
        <v>0.23081243433942528</v>
      </c>
      <c r="S52" s="9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9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9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9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9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9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9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9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9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9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9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9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9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9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9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9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9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9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9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9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9"/>
    </row>
    <row r="63" spans="2:19" x14ac:dyDescent="0.25">
      <c r="B63" s="3" t="s">
        <v>76</v>
      </c>
      <c r="C63" s="4">
        <f t="shared" ref="C63:H63" si="8">_xlfn.STDEV.P(C53:C62)</f>
        <v>0.41750744875001183</v>
      </c>
      <c r="D63" s="4">
        <f t="shared" si="8"/>
        <v>0.97383106992681245</v>
      </c>
      <c r="E63" s="4">
        <f t="shared" si="8"/>
        <v>2.1590002878364372</v>
      </c>
      <c r="F63" s="4">
        <f t="shared" si="8"/>
        <v>1.875525062220204</v>
      </c>
      <c r="G63" s="4">
        <f t="shared" si="8"/>
        <v>4.0490313144465633</v>
      </c>
      <c r="H63" s="8">
        <f t="shared" si="8"/>
        <v>5.7173248990884868</v>
      </c>
      <c r="I63" s="9"/>
      <c r="L63" s="3" t="s">
        <v>76</v>
      </c>
      <c r="M63" s="4">
        <f t="shared" ref="M63:R63" si="9">_xlfn.STDEV.P(M53:M62)</f>
        <v>0.62535754574957481</v>
      </c>
      <c r="N63" s="4">
        <f t="shared" si="9"/>
        <v>1.2050084968872605</v>
      </c>
      <c r="O63" s="4">
        <f t="shared" si="9"/>
        <v>1.5794798683450442</v>
      </c>
      <c r="P63" s="4">
        <f t="shared" si="9"/>
        <v>1.7753262941590682</v>
      </c>
      <c r="Q63" s="4">
        <f t="shared" si="9"/>
        <v>3.3951541008311104</v>
      </c>
      <c r="R63" s="8">
        <f t="shared" si="9"/>
        <v>2.8645706001467888</v>
      </c>
      <c r="S63" s="9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10">SUM(D53:D62)/10</f>
        <v>15.08883631229396</v>
      </c>
      <c r="E64" s="4">
        <f t="shared" si="10"/>
        <v>24.113718914985604</v>
      </c>
      <c r="F64" s="4">
        <f t="shared" si="10"/>
        <v>39.085792827606163</v>
      </c>
      <c r="G64" s="4">
        <f t="shared" si="10"/>
        <v>68.13774929046626</v>
      </c>
      <c r="H64" s="4">
        <f t="shared" si="10"/>
        <v>121.4206256866449</v>
      </c>
      <c r="I64" s="9"/>
      <c r="L64" s="3" t="s">
        <v>79</v>
      </c>
      <c r="M64" s="4">
        <f>SUM(M53:M62)/10</f>
        <v>12.581236982345519</v>
      </c>
      <c r="N64" s="4">
        <f t="shared" ref="N64:R64" si="11">SUM(N53:N62)/10</f>
        <v>16.053246998786893</v>
      </c>
      <c r="O64" s="4">
        <f t="shared" si="11"/>
        <v>24.406880426406811</v>
      </c>
      <c r="P64" s="4">
        <f t="shared" si="11"/>
        <v>41.028248882293667</v>
      </c>
      <c r="Q64" s="4">
        <f t="shared" si="11"/>
        <v>70.609630012512156</v>
      </c>
      <c r="R64" s="4">
        <f t="shared" si="11"/>
        <v>130.5479995250696</v>
      </c>
      <c r="S64" s="9"/>
    </row>
    <row r="65" spans="2:19" x14ac:dyDescent="0.25">
      <c r="I65" s="9"/>
      <c r="S65" s="9"/>
    </row>
    <row r="66" spans="2:19" x14ac:dyDescent="0.25">
      <c r="I66" s="9"/>
      <c r="S66" s="9"/>
    </row>
    <row r="67" spans="2:19" x14ac:dyDescent="0.25">
      <c r="I67" s="9"/>
      <c r="S67" s="9"/>
    </row>
    <row r="68" spans="2:19" x14ac:dyDescent="0.25">
      <c r="B68" s="1" t="s">
        <v>65</v>
      </c>
      <c r="E68" s="1" t="s">
        <v>77</v>
      </c>
      <c r="I68" s="9"/>
      <c r="L68" s="1" t="s">
        <v>65</v>
      </c>
      <c r="O68" s="1" t="s">
        <v>78</v>
      </c>
      <c r="S68" s="9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7">
        <v>200</v>
      </c>
      <c r="I69" s="9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7">
        <v>200</v>
      </c>
      <c r="S69" s="9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9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9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9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9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9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9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9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9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9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9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9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9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9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9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9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9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9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9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9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9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9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9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F81:H81" si="12">SUM(F70:F79)/10</f>
        <v>290.69856152399996</v>
      </c>
      <c r="G81" s="4">
        <f t="shared" si="12"/>
        <v>468.77747537499999</v>
      </c>
      <c r="H81" s="4">
        <f t="shared" si="12"/>
        <v>340.51162763399998</v>
      </c>
      <c r="I81" s="9"/>
      <c r="L81" s="3" t="s">
        <v>80</v>
      </c>
      <c r="M81" s="4">
        <f t="shared" ref="M81:R81" si="13">SUM(M70:M79)/10</f>
        <v>243.985818733</v>
      </c>
      <c r="N81" s="4">
        <f t="shared" si="13"/>
        <v>49.258612350000007</v>
      </c>
      <c r="O81" s="4">
        <f t="shared" si="13"/>
        <v>9.9999999999999992E-2</v>
      </c>
      <c r="P81" s="4">
        <f t="shared" si="13"/>
        <v>9.9999999999999992E-2</v>
      </c>
      <c r="Q81" s="4">
        <f t="shared" si="13"/>
        <v>9.9999999999999992E-2</v>
      </c>
      <c r="R81" s="4">
        <f t="shared" si="13"/>
        <v>9.9999999999999992E-2</v>
      </c>
      <c r="S81" s="9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9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9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9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9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9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9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9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9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9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9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9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9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9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9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9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9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9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9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9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9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9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9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4">SUM(D82:D91)/10</f>
        <v>230.62726213100001</v>
      </c>
      <c r="E93" s="4">
        <f t="shared" si="14"/>
        <v>113.94228921600002</v>
      </c>
      <c r="F93" s="4">
        <f t="shared" si="14"/>
        <v>105.15915496799998</v>
      </c>
      <c r="G93" s="4">
        <f t="shared" si="14"/>
        <v>106.69959052700001</v>
      </c>
      <c r="H93" s="4">
        <f t="shared" si="14"/>
        <v>70.545362662999992</v>
      </c>
      <c r="I93" s="9"/>
      <c r="L93" s="3" t="s">
        <v>82</v>
      </c>
      <c r="M93" s="4">
        <f>SUM(M82:M91)/10</f>
        <v>307.86470289900001</v>
      </c>
      <c r="N93" s="4">
        <f t="shared" ref="N93:R93" si="15">SUM(N82:N91)/10</f>
        <v>41.850594407000003</v>
      </c>
      <c r="O93" s="4">
        <f t="shared" si="15"/>
        <v>9.9999999999999992E-2</v>
      </c>
      <c r="P93" s="4">
        <f t="shared" si="15"/>
        <v>9.9999999999999992E-2</v>
      </c>
      <c r="Q93" s="4">
        <f t="shared" si="15"/>
        <v>9.9999999999999992E-2</v>
      </c>
      <c r="R93" s="4">
        <f t="shared" si="15"/>
        <v>9.9999999999999992E-2</v>
      </c>
      <c r="S93" s="9"/>
    </row>
    <row r="94" spans="2:19" x14ac:dyDescent="0.25">
      <c r="B94" t="s">
        <v>85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9"/>
      <c r="L94" t="s">
        <v>85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9"/>
    </row>
    <row r="95" spans="2:19" x14ac:dyDescent="0.25">
      <c r="B95" t="s">
        <v>86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9"/>
      <c r="L95" t="s">
        <v>86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9"/>
    </row>
    <row r="96" spans="2:19" x14ac:dyDescent="0.25">
      <c r="B96" t="s">
        <v>87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9"/>
      <c r="L96" t="s">
        <v>87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9"/>
    </row>
    <row r="97" spans="2:19" x14ac:dyDescent="0.25">
      <c r="B97" t="s">
        <v>88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9"/>
      <c r="L97" t="s">
        <v>88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9"/>
    </row>
    <row r="98" spans="2:19" x14ac:dyDescent="0.25">
      <c r="B98" t="s">
        <v>89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9"/>
      <c r="L98" t="s">
        <v>89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9"/>
    </row>
    <row r="99" spans="2:19" x14ac:dyDescent="0.25">
      <c r="B99" t="s">
        <v>90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9"/>
      <c r="L99" t="s">
        <v>90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9"/>
    </row>
    <row r="100" spans="2:19" x14ac:dyDescent="0.25">
      <c r="B100" t="s">
        <v>91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9"/>
      <c r="L100" t="s">
        <v>91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9"/>
    </row>
    <row r="101" spans="2:19" x14ac:dyDescent="0.25">
      <c r="B101" t="s">
        <v>92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9"/>
      <c r="L101" t="s">
        <v>92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9"/>
    </row>
    <row r="102" spans="2:19" x14ac:dyDescent="0.25">
      <c r="B102" t="s">
        <v>93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9"/>
      <c r="L102" t="s">
        <v>93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9"/>
    </row>
    <row r="103" spans="2:19" x14ac:dyDescent="0.25">
      <c r="B103" t="s">
        <v>94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9"/>
      <c r="L103" t="s">
        <v>94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9"/>
    </row>
    <row r="104" spans="2:19" x14ac:dyDescent="0.25">
      <c r="B104" s="3" t="s">
        <v>95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9"/>
      <c r="L104" s="3" t="s">
        <v>95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9"/>
    </row>
    <row r="105" spans="2:19" x14ac:dyDescent="0.25">
      <c r="B105" s="3" t="s">
        <v>96</v>
      </c>
      <c r="C105" s="4">
        <f>SUM(C94:C103)/10</f>
        <v>504.27329046000006</v>
      </c>
      <c r="D105" s="4">
        <f t="shared" ref="D105:H105" si="16">SUM(D94:D103)/10</f>
        <v>574.15351685299993</v>
      </c>
      <c r="E105" s="4">
        <f t="shared" si="16"/>
        <v>413.94809457100001</v>
      </c>
      <c r="F105" s="4">
        <f t="shared" si="16"/>
        <v>410.09794538200003</v>
      </c>
      <c r="G105" s="4">
        <f t="shared" si="16"/>
        <v>377.83182375500007</v>
      </c>
      <c r="H105" s="4">
        <f t="shared" si="16"/>
        <v>405.45291810399999</v>
      </c>
      <c r="I105" s="9"/>
      <c r="L105" s="3" t="s">
        <v>96</v>
      </c>
      <c r="M105" s="4">
        <f>SUM(M94:M103)/10</f>
        <v>222.33246177500001</v>
      </c>
      <c r="N105" s="4">
        <f t="shared" ref="N105:Q105" si="17">SUM(N94:N103)/10</f>
        <v>66.205961523000013</v>
      </c>
      <c r="O105" s="4">
        <f t="shared" si="17"/>
        <v>1.4762414999999998</v>
      </c>
      <c r="P105" s="4">
        <f t="shared" si="17"/>
        <v>27.490585751000015</v>
      </c>
      <c r="Q105" s="4">
        <f t="shared" si="17"/>
        <v>9.9999999999999992E-2</v>
      </c>
      <c r="R105" s="4">
        <f>SUM(R94:R103)/10</f>
        <v>9.9999999999999992E-2</v>
      </c>
      <c r="S105" s="9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9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9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9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9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9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9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9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9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9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9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9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9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9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9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9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9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9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9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9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9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9"/>
      <c r="L116" s="3" t="s">
        <v>83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9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8">SUM(D106:D115)/10</f>
        <v>403325.76411781122</v>
      </c>
      <c r="E117" s="4">
        <f t="shared" si="18"/>
        <v>336185.91169883555</v>
      </c>
      <c r="F117" s="4">
        <f t="shared" si="18"/>
        <v>400167.38740308664</v>
      </c>
      <c r="G117" s="4">
        <f t="shared" si="18"/>
        <v>370941.58416825149</v>
      </c>
      <c r="H117" s="4">
        <f t="shared" si="18"/>
        <v>399116.45982562623</v>
      </c>
      <c r="I117" s="9"/>
      <c r="L117" s="3" t="s">
        <v>97</v>
      </c>
      <c r="M117" s="4">
        <f>SUM(M106:M115)/10</f>
        <v>0.54624343756223914</v>
      </c>
      <c r="N117" s="4">
        <f t="shared" ref="N117:R117" si="19">SUM(N106:N115)/10</f>
        <v>0.25617501591924824</v>
      </c>
      <c r="O117" s="4">
        <f t="shared" si="19"/>
        <v>0.25380805727392003</v>
      </c>
      <c r="P117" s="4">
        <f t="shared" si="19"/>
        <v>0.25380805727392003</v>
      </c>
      <c r="Q117" s="4">
        <f t="shared" si="19"/>
        <v>0.25380805727392003</v>
      </c>
      <c r="R117" s="4">
        <f t="shared" si="19"/>
        <v>0.25380805727392003</v>
      </c>
      <c r="S117" s="9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9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9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9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9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9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 t="shared" ref="C128:H128" si="20">_xlfn.STDEV.P(C118:C127)</f>
        <v>0.94246401682996683</v>
      </c>
      <c r="D128" s="4">
        <f t="shared" si="20"/>
        <v>1.289301511383347</v>
      </c>
      <c r="E128" s="4">
        <f t="shared" si="20"/>
        <v>4.6449314292688628</v>
      </c>
      <c r="F128" s="4">
        <f t="shared" si="20"/>
        <v>21.070277562637227</v>
      </c>
      <c r="G128" s="4">
        <f t="shared" si="20"/>
        <v>82.67930874821657</v>
      </c>
      <c r="H128" s="4">
        <f t="shared" si="20"/>
        <v>58.304775195798896</v>
      </c>
      <c r="L128" s="3" t="s">
        <v>76</v>
      </c>
      <c r="M128" s="4">
        <f t="shared" ref="M128:R128" si="21">_xlfn.STDEV.P(M118:M127)</f>
        <v>0.8879021224544893</v>
      </c>
      <c r="N128" s="4">
        <f t="shared" si="21"/>
        <v>5.695670161226146</v>
      </c>
      <c r="O128" s="4">
        <f t="shared" si="21"/>
        <v>3.1421997072691652</v>
      </c>
      <c r="P128" s="4">
        <f t="shared" si="21"/>
        <v>4.7901704692481104</v>
      </c>
      <c r="Q128" s="4">
        <f t="shared" si="21"/>
        <v>28.843906203775422</v>
      </c>
      <c r="R128" s="8">
        <f t="shared" si="21"/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22">SUM(D118:D127)/10</f>
        <v>17.625309181213321</v>
      </c>
      <c r="E129" s="4">
        <f t="shared" si="22"/>
        <v>43.124448871612501</v>
      </c>
      <c r="F129" s="4">
        <f t="shared" si="22"/>
        <v>183.23409671783401</v>
      </c>
      <c r="G129" s="4">
        <f t="shared" si="22"/>
        <v>318.05286986827798</v>
      </c>
      <c r="H129" s="4">
        <f t="shared" si="22"/>
        <v>534.37351906299523</v>
      </c>
      <c r="L129" s="3" t="s">
        <v>79</v>
      </c>
      <c r="M129" s="4">
        <f>SUM(M118:M127)/10</f>
        <v>10.457066130638086</v>
      </c>
      <c r="N129" s="4">
        <f t="shared" ref="N129:R129" si="23">SUM(N118:N127)/10</f>
        <v>26.281019496917679</v>
      </c>
      <c r="O129" s="4">
        <f>SUM(O118:O127)/10</f>
        <v>47.217209982871957</v>
      </c>
      <c r="P129" s="4">
        <f t="shared" si="23"/>
        <v>89.816549301147433</v>
      </c>
      <c r="Q129" s="4">
        <f t="shared" si="23"/>
        <v>199.18713207244832</v>
      </c>
      <c r="R129" s="4">
        <f t="shared" si="23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9B3-C4FD-4F67-BDCF-DDCE0AA407E9}">
  <dimension ref="C2:H19"/>
  <sheetViews>
    <sheetView workbookViewId="0">
      <selection activeCell="B36" sqref="B36"/>
    </sheetView>
  </sheetViews>
  <sheetFormatPr defaultRowHeight="15" x14ac:dyDescent="0.25"/>
  <cols>
    <col min="3" max="3" width="43.7109375" customWidth="1"/>
  </cols>
  <sheetData>
    <row r="2" spans="3:8" x14ac:dyDescent="0.25">
      <c r="C2" s="18" t="s">
        <v>106</v>
      </c>
      <c r="D2" s="18"/>
      <c r="E2" s="18"/>
      <c r="F2" s="18"/>
      <c r="G2" s="18"/>
    </row>
    <row r="3" spans="3:8" x14ac:dyDescent="0.25">
      <c r="C3" s="13"/>
      <c r="D3" s="18" t="s">
        <v>103</v>
      </c>
      <c r="E3" s="18"/>
      <c r="F3" s="18" t="s">
        <v>104</v>
      </c>
      <c r="G3" s="18"/>
    </row>
    <row r="4" spans="3:8" x14ac:dyDescent="0.25">
      <c r="C4" s="14" t="s">
        <v>102</v>
      </c>
      <c r="D4" s="14" t="s">
        <v>77</v>
      </c>
      <c r="E4" s="14" t="s">
        <v>78</v>
      </c>
      <c r="F4" s="14" t="s">
        <v>77</v>
      </c>
      <c r="G4" s="14" t="s">
        <v>78</v>
      </c>
    </row>
    <row r="5" spans="3:8" x14ac:dyDescent="0.25">
      <c r="C5" s="13" t="s">
        <v>105</v>
      </c>
      <c r="D5" s="13">
        <v>954982.5718409</v>
      </c>
      <c r="E5" s="13">
        <v>0.23049409714657201</v>
      </c>
      <c r="F5" s="13">
        <v>703491.8112</v>
      </c>
      <c r="G5" s="13">
        <v>0.25380805699999998</v>
      </c>
    </row>
    <row r="6" spans="3:8" x14ac:dyDescent="0.25">
      <c r="C6" s="13" t="s">
        <v>107</v>
      </c>
      <c r="D6" s="13">
        <v>0.383871879348333</v>
      </c>
      <c r="E6" s="13">
        <v>435.19386308162598</v>
      </c>
      <c r="F6" s="13">
        <v>382.15717819999998</v>
      </c>
      <c r="G6" s="13">
        <v>0.1</v>
      </c>
    </row>
    <row r="7" spans="3:8" x14ac:dyDescent="0.25">
      <c r="C7" s="13" t="s">
        <v>108</v>
      </c>
      <c r="D7" s="13">
        <v>4.1244766775477704</v>
      </c>
      <c r="E7" s="13">
        <v>130.47329895870001</v>
      </c>
      <c r="F7" s="13">
        <v>291.56099560000001</v>
      </c>
      <c r="G7" s="13">
        <v>0.1</v>
      </c>
    </row>
    <row r="8" spans="3:8" x14ac:dyDescent="0.25">
      <c r="C8" s="13" t="s">
        <v>109</v>
      </c>
      <c r="D8" s="13">
        <v>1528.21529240573</v>
      </c>
      <c r="E8" s="13">
        <v>898.32488482764495</v>
      </c>
      <c r="F8" s="13">
        <v>1018.591381</v>
      </c>
      <c r="G8" s="13">
        <v>0.1</v>
      </c>
    </row>
    <row r="9" spans="3:8" x14ac:dyDescent="0.25">
      <c r="C9" s="13" t="s">
        <v>114</v>
      </c>
      <c r="D9" s="13">
        <v>2429.5114399822801</v>
      </c>
      <c r="E9" s="13">
        <v>2349.1719372432299</v>
      </c>
      <c r="F9" s="13">
        <v>2391.8221657828799</v>
      </c>
      <c r="G9" s="13">
        <v>122.058607985253</v>
      </c>
      <c r="H9" t="s">
        <v>113</v>
      </c>
    </row>
    <row r="10" spans="3:8" x14ac:dyDescent="0.25">
      <c r="C10" s="13" t="s">
        <v>110</v>
      </c>
      <c r="D10" s="13">
        <v>99.9</v>
      </c>
      <c r="E10" s="13">
        <v>96.7</v>
      </c>
      <c r="F10" s="13">
        <v>98.4</v>
      </c>
      <c r="G10" s="13">
        <v>0.5</v>
      </c>
      <c r="H10" t="s">
        <v>113</v>
      </c>
    </row>
    <row r="11" spans="3:8" x14ac:dyDescent="0.25">
      <c r="C11" s="13" t="s">
        <v>111</v>
      </c>
      <c r="D11" s="13">
        <v>1073.84405647217</v>
      </c>
      <c r="E11" s="13">
        <v>1038.33399626151</v>
      </c>
      <c r="F11" s="13">
        <v>1057.18539727603</v>
      </c>
      <c r="G11" s="13">
        <v>53.949904729482199</v>
      </c>
      <c r="H11" t="s">
        <v>113</v>
      </c>
    </row>
    <row r="12" spans="3:8" x14ac:dyDescent="0.25">
      <c r="C12" s="13" t="s">
        <v>112</v>
      </c>
      <c r="D12" s="13">
        <v>99.9</v>
      </c>
      <c r="E12" s="13">
        <v>96.7</v>
      </c>
      <c r="F12" s="13">
        <v>98.4</v>
      </c>
      <c r="G12" s="13">
        <v>0.5</v>
      </c>
      <c r="H12" t="s">
        <v>113</v>
      </c>
    </row>
    <row r="13" spans="3:8" x14ac:dyDescent="0.25">
      <c r="C13" s="13"/>
      <c r="D13" s="13"/>
      <c r="E13" s="13"/>
      <c r="F13" s="13"/>
      <c r="G13" s="13"/>
    </row>
    <row r="14" spans="3:8" x14ac:dyDescent="0.25">
      <c r="C14" s="13"/>
      <c r="D14" s="13"/>
      <c r="E14" s="13"/>
      <c r="F14" s="13"/>
      <c r="G14" s="13"/>
    </row>
    <row r="15" spans="3:8" x14ac:dyDescent="0.25">
      <c r="C15" s="13"/>
      <c r="D15" s="13"/>
      <c r="E15" s="13"/>
      <c r="F15" s="13"/>
      <c r="G15" s="13"/>
    </row>
    <row r="16" spans="3:8" x14ac:dyDescent="0.25">
      <c r="C16" s="13"/>
      <c r="D16" s="13"/>
      <c r="E16" s="13"/>
      <c r="F16" s="13"/>
      <c r="G16" s="13"/>
    </row>
    <row r="17" spans="3:7" x14ac:dyDescent="0.25">
      <c r="C17" s="13"/>
      <c r="D17" s="13"/>
      <c r="E17" s="13"/>
      <c r="F17" s="13"/>
      <c r="G17" s="13"/>
    </row>
    <row r="18" spans="3:7" x14ac:dyDescent="0.25">
      <c r="C18" s="13"/>
      <c r="D18" s="13"/>
      <c r="E18" s="13"/>
      <c r="F18" s="13"/>
      <c r="G18" s="13"/>
    </row>
    <row r="19" spans="3:7" x14ac:dyDescent="0.25">
      <c r="C19" s="13"/>
      <c r="D19" s="13"/>
      <c r="E19" s="13"/>
      <c r="F19" s="13"/>
      <c r="G19" s="13"/>
    </row>
  </sheetData>
  <mergeCells count="3">
    <mergeCell ref="D3:E3"/>
    <mergeCell ref="F3:G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Base_case</vt:lpstr>
      <vt:lpstr>Elec_Battery_Case</vt:lpstr>
      <vt:lpstr>Ele_Battery_Heater_case</vt:lpstr>
      <vt:lpstr>Case 3 -200 iter collected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2022-07-30T12:24:44Z</dcterms:modified>
</cp:coreProperties>
</file>