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hanal/Desktop/ICARUS-PJM-Dataset/data/raw/"/>
    </mc:Choice>
  </mc:AlternateContent>
  <xr:revisionPtr revIDLastSave="0" documentId="13_ncr:1_{00021B3E-D272-B244-B93F-39EB8C74F3A3}" xr6:coauthVersionLast="47" xr6:coauthVersionMax="47" xr10:uidLastSave="{00000000-0000-0000-0000-000000000000}"/>
  <bookViews>
    <workbookView xWindow="0" yWindow="680" windowWidth="30240" windowHeight="18960" xr2:uid="{A087CEB7-F347-0646-AF03-1E1E4342A10E}"/>
  </bookViews>
  <sheets>
    <sheet name="IPM Regions to LDAs and Zones" sheetId="3" r:id="rId1"/>
    <sheet name="IPM Regions fractions" sheetId="2" r:id="rId2"/>
    <sheet name="Load Zones to States" sheetId="5" r:id="rId3"/>
  </sheets>
  <definedNames>
    <definedName name="_xlnm._FilterDatabase" localSheetId="0" hidden="1">'IPM Regions to LDAs and Zones'!$A$1:$G$31</definedName>
    <definedName name="_xlnm._FilterDatabase" localSheetId="2" hidden="1">'Load Zones to States'!$H$2:$J$23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9" i="3"/>
  <c r="L10" i="3"/>
  <c r="L12" i="3"/>
  <c r="L13" i="3"/>
  <c r="L15" i="3"/>
  <c r="L16" i="3"/>
  <c r="L17" i="3"/>
  <c r="L18" i="3"/>
  <c r="L19" i="3"/>
  <c r="L20" i="3"/>
  <c r="L2" i="3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3" i="5"/>
  <c r="Q18" i="2"/>
  <c r="R18" i="2"/>
  <c r="S18" i="2"/>
  <c r="T18" i="2"/>
  <c r="U18" i="2"/>
  <c r="V18" i="2"/>
  <c r="W18" i="2"/>
  <c r="X18" i="2"/>
  <c r="Y18" i="2"/>
  <c r="Q19" i="2"/>
  <c r="R19" i="2"/>
  <c r="S19" i="2"/>
  <c r="T19" i="2"/>
  <c r="U19" i="2"/>
  <c r="V19" i="2"/>
  <c r="W19" i="2"/>
  <c r="X19" i="2"/>
  <c r="Y19" i="2"/>
  <c r="Q20" i="2"/>
  <c r="R20" i="2"/>
  <c r="S20" i="2"/>
  <c r="T20" i="2"/>
  <c r="U20" i="2"/>
  <c r="V20" i="2"/>
  <c r="W20" i="2"/>
  <c r="X20" i="2"/>
  <c r="Y20" i="2"/>
  <c r="Q21" i="2"/>
  <c r="R21" i="2"/>
  <c r="S21" i="2"/>
  <c r="T21" i="2"/>
  <c r="U21" i="2"/>
  <c r="V21" i="2"/>
  <c r="W21" i="2"/>
  <c r="X21" i="2"/>
  <c r="Y21" i="2"/>
  <c r="Q22" i="2"/>
  <c r="R22" i="2"/>
  <c r="S22" i="2"/>
  <c r="T22" i="2"/>
  <c r="U22" i="2"/>
  <c r="V22" i="2"/>
  <c r="W22" i="2"/>
  <c r="X22" i="2"/>
  <c r="Y22" i="2"/>
  <c r="Q23" i="2"/>
  <c r="R23" i="2"/>
  <c r="S23" i="2"/>
  <c r="T23" i="2"/>
  <c r="U23" i="2"/>
  <c r="V23" i="2"/>
  <c r="W23" i="2"/>
  <c r="X23" i="2"/>
  <c r="Y23" i="2"/>
  <c r="P19" i="2"/>
  <c r="P20" i="2"/>
  <c r="P21" i="2"/>
  <c r="P22" i="2"/>
  <c r="P23" i="2"/>
  <c r="P18" i="2"/>
  <c r="Q16" i="2"/>
  <c r="R16" i="2"/>
  <c r="S16" i="2"/>
  <c r="T16" i="2"/>
  <c r="U16" i="2"/>
  <c r="V16" i="2"/>
  <c r="W16" i="2"/>
  <c r="X16" i="2"/>
  <c r="Y16" i="2"/>
  <c r="Q17" i="2"/>
  <c r="R17" i="2"/>
  <c r="S17" i="2"/>
  <c r="T17" i="2"/>
  <c r="U17" i="2"/>
  <c r="V17" i="2"/>
  <c r="W17" i="2"/>
  <c r="X17" i="2"/>
  <c r="Y17" i="2"/>
  <c r="P17" i="2"/>
  <c r="Z17" i="2" s="1"/>
  <c r="P16" i="2"/>
  <c r="Q14" i="2"/>
  <c r="R14" i="2"/>
  <c r="S14" i="2"/>
  <c r="T14" i="2"/>
  <c r="U14" i="2"/>
  <c r="V14" i="2"/>
  <c r="W14" i="2"/>
  <c r="X14" i="2"/>
  <c r="Y14" i="2"/>
  <c r="Q15" i="2"/>
  <c r="R15" i="2"/>
  <c r="S15" i="2"/>
  <c r="T15" i="2"/>
  <c r="U15" i="2"/>
  <c r="V15" i="2"/>
  <c r="W15" i="2"/>
  <c r="X15" i="2"/>
  <c r="Y15" i="2"/>
  <c r="P15" i="2"/>
  <c r="P14" i="2"/>
  <c r="P8" i="2"/>
  <c r="Q8" i="2"/>
  <c r="R8" i="2"/>
  <c r="S8" i="2"/>
  <c r="T8" i="2"/>
  <c r="U8" i="2"/>
  <c r="V8" i="2"/>
  <c r="W8" i="2"/>
  <c r="X8" i="2"/>
  <c r="Y8" i="2"/>
  <c r="P9" i="2"/>
  <c r="Q9" i="2"/>
  <c r="R9" i="2"/>
  <c r="S9" i="2"/>
  <c r="T9" i="2"/>
  <c r="U9" i="2"/>
  <c r="V9" i="2"/>
  <c r="W9" i="2"/>
  <c r="X9" i="2"/>
  <c r="Y9" i="2"/>
  <c r="P10" i="2"/>
  <c r="Q10" i="2"/>
  <c r="R10" i="2"/>
  <c r="S10" i="2"/>
  <c r="T10" i="2"/>
  <c r="U10" i="2"/>
  <c r="V10" i="2"/>
  <c r="W10" i="2"/>
  <c r="X10" i="2"/>
  <c r="Y10" i="2"/>
  <c r="P11" i="2"/>
  <c r="Q11" i="2"/>
  <c r="R11" i="2"/>
  <c r="S11" i="2"/>
  <c r="T11" i="2"/>
  <c r="U11" i="2"/>
  <c r="V11" i="2"/>
  <c r="W11" i="2"/>
  <c r="X11" i="2"/>
  <c r="Y11" i="2"/>
  <c r="P12" i="2"/>
  <c r="Q12" i="2"/>
  <c r="R12" i="2"/>
  <c r="S12" i="2"/>
  <c r="T12" i="2"/>
  <c r="U12" i="2"/>
  <c r="V12" i="2"/>
  <c r="W12" i="2"/>
  <c r="X12" i="2"/>
  <c r="Y12" i="2"/>
  <c r="Q7" i="2"/>
  <c r="R7" i="2"/>
  <c r="S7" i="2"/>
  <c r="T7" i="2"/>
  <c r="U7" i="2"/>
  <c r="V7" i="2"/>
  <c r="W7" i="2"/>
  <c r="X7" i="2"/>
  <c r="Y7" i="2"/>
  <c r="P7" i="2"/>
  <c r="Z14" i="2" l="1"/>
  <c r="Z9" i="2"/>
  <c r="Z15" i="2"/>
  <c r="Z19" i="2"/>
  <c r="Z18" i="2"/>
  <c r="Z11" i="2"/>
  <c r="Z20" i="2"/>
  <c r="Z8" i="2"/>
  <c r="Z7" i="2"/>
  <c r="Z10" i="2"/>
  <c r="Z23" i="2"/>
  <c r="Z12" i="2"/>
  <c r="Z22" i="2"/>
  <c r="Z21" i="2"/>
  <c r="Z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Saroj Khanal</author>
  </authors>
  <commentList>
    <comment ref="B1" authorId="0" shapeId="0" xr:uid="{EFE69DB7-71E1-E44E-AB17-1A0FBE6098A5}">
      <text>
        <r>
          <rPr>
            <b/>
            <sz val="10"/>
            <color rgb="FF000000"/>
            <rFont val="Tahoma"/>
            <family val="2"/>
          </rPr>
          <t>Saroj Khanal: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https://www.pjm.com/-/media/DotCom/documents/manuals/m18.ashx, see page 22</t>
        </r>
      </text>
    </comment>
    <comment ref="C1" authorId="0" shapeId="0" xr:uid="{C740CB5B-A721-E244-89AC-386780A19E57}">
      <text>
        <r>
          <rPr>
            <b/>
            <sz val="10"/>
            <color rgb="FF000000"/>
            <rFont val="Tahoma"/>
            <family val="2"/>
          </rPr>
          <t>Saroj Khanal: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https://www.pjm.com/library/maps.aspx</t>
        </r>
      </text>
    </comment>
    <comment ref="G1" authorId="0" shapeId="0" xr:uid="{249F9D82-D08C-7443-A089-0E36BC1950B0}">
      <text>
        <r>
          <rPr>
            <b/>
            <sz val="10"/>
            <color rgb="FF000000"/>
            <rFont val="Tahoma"/>
            <family val="2"/>
          </rPr>
          <t>Saroj Khanal: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levels set for Load Zones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Saroj Khanal</author>
  </authors>
  <commentList>
    <comment ref="N16" authorId="0" shapeId="0" xr:uid="{4C4EF90D-0312-4645-9554-A5EAA3B8A1A3}">
      <text>
        <r>
          <rPr>
            <b/>
            <sz val="10"/>
            <color rgb="FF000000"/>
            <rFont val="Tahoma"/>
            <family val="2"/>
          </rPr>
          <t>Saroj Khanal: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PENLC, if thought as LDA</t>
        </r>
      </text>
    </comment>
    <comment ref="N18" authorId="0" shapeId="0" xr:uid="{C2504880-BA6B-674B-9BC2-43F005F10CC6}">
      <text>
        <r>
          <rPr>
            <b/>
            <sz val="10"/>
            <color rgb="FF000000"/>
            <rFont val="Tahoma"/>
            <family val="2"/>
          </rPr>
          <t>Saroj Khanal: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APS, COMED, ATSI if thought as LDA</t>
        </r>
      </text>
    </comment>
  </commentList>
</comments>
</file>

<file path=xl/sharedStrings.xml><?xml version="1.0" encoding="utf-8"?>
<sst xmlns="http://schemas.openxmlformats.org/spreadsheetml/2006/main" count="558" uniqueCount="163">
  <si>
    <t>PJM_AP</t>
  </si>
  <si>
    <t>PJM_ATSI</t>
  </si>
  <si>
    <t>PJM_COMD</t>
  </si>
  <si>
    <t>PJM_Dom</t>
  </si>
  <si>
    <t>PJM_EMAC</t>
  </si>
  <si>
    <t>PJM_PENE</t>
  </si>
  <si>
    <t>PJM_SMAC</t>
  </si>
  <si>
    <t>PJM_WMAC</t>
  </si>
  <si>
    <t>PJM_West</t>
  </si>
  <si>
    <t>IPM Regions</t>
  </si>
  <si>
    <t>AEP</t>
  </si>
  <si>
    <t>ATSI</t>
  </si>
  <si>
    <t>BGE</t>
  </si>
  <si>
    <t>ComEd</t>
  </si>
  <si>
    <t>DAY</t>
  </si>
  <si>
    <t>DPL</t>
  </si>
  <si>
    <t>Dominion</t>
  </si>
  <si>
    <t>DEOK</t>
  </si>
  <si>
    <t>DLCO</t>
  </si>
  <si>
    <t>EKPC</t>
  </si>
  <si>
    <t>JCPL</t>
  </si>
  <si>
    <t>METED</t>
  </si>
  <si>
    <t>OVEC</t>
  </si>
  <si>
    <t>PECO</t>
  </si>
  <si>
    <t>PENELEC</t>
  </si>
  <si>
    <t>PEPCO</t>
  </si>
  <si>
    <t>PSEG</t>
  </si>
  <si>
    <t>RECO</t>
  </si>
  <si>
    <t>PPL</t>
  </si>
  <si>
    <t>AE</t>
  </si>
  <si>
    <t>Allegheny Power Systems (AP)</t>
  </si>
  <si>
    <t>American Electric Power (AEP)</t>
  </si>
  <si>
    <t>American Transmission Systems, Inc. (ATSI)</t>
  </si>
  <si>
    <t>Atlantic City Electric Co. (AE)</t>
  </si>
  <si>
    <t>Baltimore Gas and Electric Co. (BGE)</t>
  </si>
  <si>
    <t>Commonwealth Edison Company (ComEd)</t>
  </si>
  <si>
    <t>Dayton Power &amp; Light Co. (DAY)</t>
  </si>
  <si>
    <t>Delmarva Power &amp; Light Co. (DP&amp;L)</t>
  </si>
  <si>
    <t>Dominion (Dominion)</t>
  </si>
  <si>
    <t>Duke Energy Ohio and Kentucky Corp. (DEO&amp;K)</t>
  </si>
  <si>
    <t>Duquesne Light Co. (DLCO)</t>
  </si>
  <si>
    <t>East Kentucky Power Cooperative (EKPC)</t>
  </si>
  <si>
    <t>Jersey Central Power &amp; Light (JCP&amp;L)</t>
  </si>
  <si>
    <t>Met-Ed (METED)</t>
  </si>
  <si>
    <t>Ohio Valley Electric Corp. (OVEC)</t>
  </si>
  <si>
    <t>PPL Electric Utilities (PPL)</t>
  </si>
  <si>
    <t>PECO Energy Co. (PECO)</t>
  </si>
  <si>
    <t>Pennsylvania Electric Co. (PENELEC)</t>
  </si>
  <si>
    <t>Potomac Electric Power Co. (PEPCO)</t>
  </si>
  <si>
    <t>PSEG (PSEG)</t>
  </si>
  <si>
    <t>Rockland Electric Co. (RECO)</t>
  </si>
  <si>
    <t>Target Region (Left Map)</t>
  </si>
  <si>
    <t>Constituent Zones (Right Map)</t>
  </si>
  <si>
    <t>Notes</t>
  </si>
  <si>
    <t>West</t>
  </si>
  <si>
    <r>
      <t>AEP</t>
    </r>
    <r>
      <rPr>
        <sz val="12"/>
        <color rgb="FF1B1C1D"/>
        <rFont val="Arial"/>
        <family val="2"/>
      </rPr>
      <t xml:space="preserve">, </t>
    </r>
    <r>
      <rPr>
        <b/>
        <sz val="12"/>
        <color rgb="FF1B1C1D"/>
        <rFont val="Arial"/>
        <family val="2"/>
      </rPr>
      <t>DAY</t>
    </r>
    <r>
      <rPr>
        <sz val="12"/>
        <color rgb="FF1B1C1D"/>
        <rFont val="Arial"/>
        <family val="2"/>
      </rPr>
      <t xml:space="preserve">, </t>
    </r>
    <r>
      <rPr>
        <b/>
        <sz val="12"/>
        <color rgb="FF1B1C1D"/>
        <rFont val="Arial"/>
        <family val="2"/>
      </rPr>
      <t>DUKE</t>
    </r>
    <r>
      <rPr>
        <sz val="12"/>
        <color rgb="FF1B1C1D"/>
        <rFont val="Arial"/>
        <family val="2"/>
      </rPr>
      <t xml:space="preserve"> (DEOK), </t>
    </r>
    <r>
      <rPr>
        <b/>
        <sz val="12"/>
        <color rgb="FF1B1C1D"/>
        <rFont val="Arial"/>
        <family val="2"/>
      </rPr>
      <t>EKPC</t>
    </r>
    <r>
      <rPr>
        <sz val="12"/>
        <color rgb="FF1B1C1D"/>
        <rFont val="Arial"/>
        <family val="2"/>
      </rPr>
      <t xml:space="preserve">, </t>
    </r>
    <r>
      <rPr>
        <b/>
        <sz val="12"/>
        <color rgb="FF1B1C1D"/>
        <rFont val="Arial"/>
        <family val="2"/>
      </rPr>
      <t>OVEC</t>
    </r>
    <r>
      <rPr>
        <sz val="12"/>
        <color rgb="FF1B1C1D"/>
        <rFont val="Arial"/>
        <family val="2"/>
      </rPr>
      <t xml:space="preserve">, </t>
    </r>
    <r>
      <rPr>
        <b/>
        <sz val="12"/>
        <color rgb="FF1B1C1D"/>
        <rFont val="Arial"/>
        <family val="2"/>
      </rPr>
      <t>DUQ</t>
    </r>
    <r>
      <rPr>
        <sz val="12"/>
        <color rgb="FF1B1C1D"/>
        <rFont val="Arial"/>
        <family val="2"/>
      </rPr>
      <t xml:space="preserve"> (DLCO)</t>
    </r>
  </si>
  <si>
    <t>The "West" region aggregates all the Ohio/KY/IN zones plus Duquesne (Pittsburgh).</t>
  </si>
  <si>
    <r>
      <t>WMAC</t>
    </r>
    <r>
      <rPr>
        <sz val="12"/>
        <color rgb="FF1B1C1D"/>
        <rFont val="Arial"/>
        <family val="2"/>
      </rPr>
      <t xml:space="preserve"> (Western MAAC)</t>
    </r>
  </si>
  <si>
    <r>
      <t>PPL</t>
    </r>
    <r>
      <rPr>
        <sz val="12"/>
        <color rgb="FF1B1C1D"/>
        <rFont val="Arial"/>
        <family val="2"/>
      </rPr>
      <t xml:space="preserve">, </t>
    </r>
    <r>
      <rPr>
        <b/>
        <sz val="12"/>
        <color rgb="FF1B1C1D"/>
        <rFont val="Arial"/>
        <family val="2"/>
      </rPr>
      <t>MEC</t>
    </r>
    <r>
      <rPr>
        <sz val="12"/>
        <color rgb="FF1B1C1D"/>
        <rFont val="Arial"/>
        <family val="2"/>
      </rPr>
      <t xml:space="preserve"> (Met-Ed)</t>
    </r>
  </si>
  <si>
    <t>Covers Eastern PA (excluding Philly). Note that Penelec (PE) is often distinct in these maps.</t>
  </si>
  <si>
    <t>PENE</t>
  </si>
  <si>
    <r>
      <t>PE</t>
    </r>
    <r>
      <rPr>
        <sz val="12"/>
        <color rgb="FF1B1C1D"/>
        <rFont val="Arial"/>
        <family val="2"/>
      </rPr>
      <t xml:space="preserve"> (Penelec)</t>
    </r>
  </si>
  <si>
    <t>The yellow region covers Northern/Central PA. Sometimes grouped with WMAC in other contexts, but distinct here.</t>
  </si>
  <si>
    <r>
      <t>EMAC</t>
    </r>
    <r>
      <rPr>
        <sz val="12"/>
        <color rgb="FF1B1C1D"/>
        <rFont val="Arial"/>
        <family val="2"/>
      </rPr>
      <t xml:space="preserve"> (Eastern MAAC)</t>
    </r>
  </si>
  <si>
    <r>
      <t>PSEG</t>
    </r>
    <r>
      <rPr>
        <sz val="12"/>
        <color rgb="FF1B1C1D"/>
        <rFont val="Arial"/>
        <family val="2"/>
      </rPr>
      <t xml:space="preserve">, </t>
    </r>
    <r>
      <rPr>
        <b/>
        <sz val="12"/>
        <color rgb="FF1B1C1D"/>
        <rFont val="Arial"/>
        <family val="2"/>
      </rPr>
      <t>JCPLC</t>
    </r>
    <r>
      <rPr>
        <sz val="12"/>
        <color rgb="FF1B1C1D"/>
        <rFont val="Arial"/>
        <family val="2"/>
      </rPr>
      <t xml:space="preserve"> (JCP&amp;L), </t>
    </r>
    <r>
      <rPr>
        <b/>
        <sz val="12"/>
        <color rgb="FF1B1C1D"/>
        <rFont val="Arial"/>
        <family val="2"/>
      </rPr>
      <t>ACEC</t>
    </r>
    <r>
      <rPr>
        <sz val="12"/>
        <color rgb="FF1B1C1D"/>
        <rFont val="Arial"/>
        <family val="2"/>
      </rPr>
      <t xml:space="preserve"> (Atlantic City), </t>
    </r>
    <r>
      <rPr>
        <b/>
        <sz val="12"/>
        <color rgb="FF1B1C1D"/>
        <rFont val="Arial"/>
        <family val="2"/>
      </rPr>
      <t>REC</t>
    </r>
    <r>
      <rPr>
        <sz val="12"/>
        <color rgb="FF1B1C1D"/>
        <rFont val="Arial"/>
        <family val="2"/>
      </rPr>
      <t xml:space="preserve"> (RECO), </t>
    </r>
    <r>
      <rPr>
        <b/>
        <sz val="12"/>
        <color rgb="FF1B1C1D"/>
        <rFont val="Arial"/>
        <family val="2"/>
      </rPr>
      <t>PECO</t>
    </r>
    <r>
      <rPr>
        <sz val="12"/>
        <color rgb="FF1B1C1D"/>
        <rFont val="Arial"/>
        <family val="2"/>
      </rPr>
      <t xml:space="preserve">, </t>
    </r>
    <r>
      <rPr>
        <b/>
        <sz val="12"/>
        <color rgb="FF1B1C1D"/>
        <rFont val="Arial"/>
        <family val="2"/>
      </rPr>
      <t>DPL</t>
    </r>
    <r>
      <rPr>
        <sz val="12"/>
        <color rgb="FF1B1C1D"/>
        <rFont val="Arial"/>
        <family val="2"/>
      </rPr>
      <t xml:space="preserve"> (Delmarva)</t>
    </r>
  </si>
  <si>
    <t>Covers NJ, Philadelphia, and the Delmarva Peninsula.</t>
  </si>
  <si>
    <r>
      <t>SMAC</t>
    </r>
    <r>
      <rPr>
        <sz val="12"/>
        <color rgb="FF1B1C1D"/>
        <rFont val="Arial"/>
        <family val="2"/>
      </rPr>
      <t xml:space="preserve"> (Southwestern MAAC)</t>
    </r>
  </si>
  <si>
    <r>
      <t>BGE</t>
    </r>
    <r>
      <rPr>
        <sz val="12"/>
        <color rgb="FF1B1C1D"/>
        <rFont val="Arial"/>
        <family val="2"/>
      </rPr>
      <t xml:space="preserve">, </t>
    </r>
    <r>
      <rPr>
        <b/>
        <sz val="12"/>
        <color rgb="FF1B1C1D"/>
        <rFont val="Arial"/>
        <family val="2"/>
      </rPr>
      <t>PEPCO</t>
    </r>
  </si>
  <si>
    <t>Covers the Baltimore and D.C. metro areas.</t>
  </si>
  <si>
    <t>APS</t>
  </si>
  <si>
    <r>
      <t>APS</t>
    </r>
    <r>
      <rPr>
        <sz val="12"/>
        <color rgb="FF1B1C1D"/>
        <rFont val="Arial"/>
        <family val="2"/>
      </rPr>
      <t xml:space="preserve"> (Allegheny Power)</t>
    </r>
  </si>
  <si>
    <t>Remains a distinct region in both maps (Green).</t>
  </si>
  <si>
    <r>
      <t>ATSI</t>
    </r>
    <r>
      <rPr>
        <sz val="12"/>
        <color rgb="FF1B1C1D"/>
        <rFont val="Arial"/>
        <family val="2"/>
      </rPr>
      <t xml:space="preserve"> (American Transmission Systems)</t>
    </r>
  </si>
  <si>
    <t>Remains a distinct region in both maps (Orange, Northern OH/PA).</t>
  </si>
  <si>
    <t>COMD</t>
  </si>
  <si>
    <r>
      <t>COMED</t>
    </r>
    <r>
      <rPr>
        <sz val="12"/>
        <color rgb="FF1B1C1D"/>
        <rFont val="Arial"/>
        <family val="2"/>
      </rPr>
      <t xml:space="preserve"> (ComEd)</t>
    </r>
  </si>
  <si>
    <t>Remains a distinct region in both maps (Purple, Chicago area).</t>
  </si>
  <si>
    <t>DOM</t>
  </si>
  <si>
    <r>
      <t>DOM</t>
    </r>
    <r>
      <rPr>
        <sz val="12"/>
        <color rgb="FF1B1C1D"/>
        <rFont val="Arial"/>
        <family val="2"/>
      </rPr>
      <t xml:space="preserve"> (Dominion)</t>
    </r>
  </si>
  <si>
    <t>Remains a distinct region in both maps (Dark Purple, VA/NC).</t>
  </si>
  <si>
    <t>Net Peak Load (MW)</t>
  </si>
  <si>
    <t>zone</t>
  </si>
  <si>
    <t>PENLC</t>
  </si>
  <si>
    <t>PL</t>
  </si>
  <si>
    <t>PS</t>
  </si>
  <si>
    <t>UGI</t>
  </si>
  <si>
    <t>COMED</t>
  </si>
  <si>
    <t>RTO</t>
  </si>
  <si>
    <t>MISO4</t>
  </si>
  <si>
    <t>PL + UGI</t>
  </si>
  <si>
    <t>AVG</t>
  </si>
  <si>
    <t>Parent 2</t>
  </si>
  <si>
    <t>Parent 1</t>
  </si>
  <si>
    <t>Parent 0</t>
  </si>
  <si>
    <t>EMAAC</t>
  </si>
  <si>
    <t>MAAC</t>
  </si>
  <si>
    <t>SWMAAC</t>
  </si>
  <si>
    <t>WMAAC</t>
  </si>
  <si>
    <r>
      <t>PL</t>
    </r>
    <r>
      <rPr>
        <b/>
        <sz val="11"/>
        <color rgb="FFFF0000"/>
        <rFont val="Aptos Narrow (Body)"/>
      </rPr>
      <t xml:space="preserve"> + UGI</t>
    </r>
  </si>
  <si>
    <t>fraction</t>
  </si>
  <si>
    <r>
      <t>APS</t>
    </r>
    <r>
      <rPr>
        <sz val="12"/>
        <color rgb="FF000000"/>
        <rFont val="Aptos Narrow"/>
        <family val="2"/>
        <scheme val="minor"/>
      </rPr>
      <t xml:space="preserve"> </t>
    </r>
    <r>
      <rPr>
        <sz val="12"/>
        <color rgb="FFFF0000"/>
        <rFont val="Aptos Narrow"/>
        <scheme val="minor"/>
      </rPr>
      <t>[AP]</t>
    </r>
  </si>
  <si>
    <r>
      <t>Dominion</t>
    </r>
    <r>
      <rPr>
        <sz val="12"/>
        <color rgb="FF000000"/>
        <rFont val="Aptos Narrow"/>
        <family val="2"/>
        <scheme val="minor"/>
      </rPr>
      <t xml:space="preserve"> </t>
    </r>
    <r>
      <rPr>
        <sz val="12"/>
        <color rgb="FFFF0000"/>
        <rFont val="Aptos Narrow"/>
        <scheme val="minor"/>
      </rPr>
      <t>[DOM]</t>
    </r>
  </si>
  <si>
    <r>
      <t>Penelec</t>
    </r>
    <r>
      <rPr>
        <sz val="12"/>
        <color rgb="FF000000"/>
        <rFont val="Aptos Narrow"/>
        <family val="2"/>
        <scheme val="minor"/>
      </rPr>
      <t xml:space="preserve"> [</t>
    </r>
    <r>
      <rPr>
        <sz val="12"/>
        <color rgb="FFFF0000"/>
        <rFont val="Aptos Narrow"/>
        <scheme val="minor"/>
      </rPr>
      <t>PENLC</t>
    </r>
    <r>
      <rPr>
        <sz val="12"/>
        <color rgb="FF000000"/>
        <rFont val="Aptos Narrow"/>
        <family val="2"/>
        <scheme val="minor"/>
      </rPr>
      <t>]</t>
    </r>
  </si>
  <si>
    <t>level</t>
  </si>
  <si>
    <r>
      <t>Dayton</t>
    </r>
    <r>
      <rPr>
        <sz val="12"/>
        <color rgb="FF000000"/>
        <rFont val="Aptos Narrow"/>
        <family val="2"/>
        <scheme val="minor"/>
      </rPr>
      <t xml:space="preserve"> [DAY]</t>
    </r>
  </si>
  <si>
    <r>
      <t xml:space="preserve">Duquesne </t>
    </r>
    <r>
      <rPr>
        <sz val="12"/>
        <color rgb="FFFF0000"/>
        <rFont val="Aptos Narrow"/>
        <scheme val="minor"/>
      </rPr>
      <t>[DLCO or</t>
    </r>
    <r>
      <rPr>
        <sz val="12"/>
        <color rgb="FF000000"/>
        <rFont val="Aptos Narrow"/>
        <family val="2"/>
        <scheme val="minor"/>
      </rPr>
      <t xml:space="preserve"> </t>
    </r>
    <r>
      <rPr>
        <sz val="12"/>
        <color rgb="FFFF0000"/>
        <rFont val="Aptos Narrow"/>
        <scheme val="minor"/>
      </rPr>
      <t>DUQ</t>
    </r>
    <r>
      <rPr>
        <sz val="12"/>
        <color rgb="FFFF0000"/>
        <rFont val="Aptos Narrow"/>
        <family val="2"/>
        <scheme val="minor"/>
      </rPr>
      <t>]</t>
    </r>
  </si>
  <si>
    <r>
      <t>Cleveland</t>
    </r>
    <r>
      <rPr>
        <sz val="12"/>
        <color rgb="FF000000"/>
        <rFont val="Aptos Narrow"/>
        <family val="2"/>
        <scheme val="minor"/>
      </rPr>
      <t xml:space="preserve"> [ATSI-Cleveland]</t>
    </r>
  </si>
  <si>
    <t>MetEd</t>
  </si>
  <si>
    <r>
      <t>PPL</t>
    </r>
    <r>
      <rPr>
        <sz val="12"/>
        <color rgb="FF000000"/>
        <rFont val="Aptos Narrow"/>
        <family val="2"/>
        <scheme val="minor"/>
      </rPr>
      <t xml:space="preserve"> </t>
    </r>
    <r>
      <rPr>
        <sz val="12"/>
        <color rgb="FFFF0000"/>
        <rFont val="Aptos Narrow"/>
        <scheme val="minor"/>
      </rPr>
      <t>[PL]+UGI</t>
    </r>
  </si>
  <si>
    <r>
      <t>AE</t>
    </r>
    <r>
      <rPr>
        <sz val="12"/>
        <color rgb="FF000000"/>
        <rFont val="Aptos Narrow"/>
        <family val="2"/>
        <scheme val="minor"/>
      </rPr>
      <t xml:space="preserve"> </t>
    </r>
    <r>
      <rPr>
        <sz val="12"/>
        <color rgb="FFFF0000"/>
        <rFont val="Aptos Narrow"/>
        <scheme val="minor"/>
      </rPr>
      <t>[AECO]</t>
    </r>
  </si>
  <si>
    <r>
      <t>PSEG</t>
    </r>
    <r>
      <rPr>
        <sz val="12"/>
        <color rgb="FF000000"/>
        <rFont val="Aptos Narrow"/>
        <family val="2"/>
        <scheme val="minor"/>
      </rPr>
      <t xml:space="preserve"> </t>
    </r>
    <r>
      <rPr>
        <sz val="12"/>
        <color rgb="FFFF0000"/>
        <rFont val="Aptos Narrow (Body)"/>
      </rPr>
      <t xml:space="preserve">[PS] </t>
    </r>
  </si>
  <si>
    <t>DPL southern region</t>
  </si>
  <si>
    <r>
      <rPr>
        <b/>
        <sz val="12"/>
        <rFont val="Aptos Narrow (Body)"/>
      </rPr>
      <t>Western PJM</t>
    </r>
    <r>
      <rPr>
        <b/>
        <sz val="12"/>
        <color rgb="FF00B050"/>
        <rFont val="Aptos Narrow"/>
        <scheme val="minor"/>
      </rPr>
      <t xml:space="preserve"> </t>
    </r>
    <r>
      <rPr>
        <sz val="12"/>
        <color rgb="FFFF0000"/>
        <rFont val="Aptos Narrow"/>
        <scheme val="minor"/>
      </rPr>
      <t>[WEST]</t>
    </r>
  </si>
  <si>
    <r>
      <rPr>
        <sz val="12"/>
        <rFont val="Aptos Narrow (Body)"/>
      </rPr>
      <t>Western PJM</t>
    </r>
    <r>
      <rPr>
        <sz val="12"/>
        <color rgb="FF00B050"/>
        <rFont val="Aptos Narrow"/>
        <scheme val="minor"/>
      </rPr>
      <t xml:space="preserve"> </t>
    </r>
    <r>
      <rPr>
        <sz val="12"/>
        <color rgb="FFFF0000"/>
        <rFont val="Aptos Narrow"/>
        <scheme val="minor"/>
      </rPr>
      <t>[WEST]</t>
    </r>
  </si>
  <si>
    <t>Locational Deliverability Areas or LDAs (27 unique boldfaces)</t>
  </si>
  <si>
    <r>
      <t>PSEG</t>
    </r>
    <r>
      <rPr>
        <sz val="12"/>
        <color rgb="FFFF0000"/>
        <rFont val="Aptos Narrow"/>
        <family val="2"/>
        <scheme val="minor"/>
      </rPr>
      <t xml:space="preserve"> </t>
    </r>
    <r>
      <rPr>
        <sz val="12"/>
        <color rgb="FFFF0000"/>
        <rFont val="Aptos Narrow (Body)"/>
      </rPr>
      <t xml:space="preserve">[PS] </t>
    </r>
  </si>
  <si>
    <t>Western PJM [WEST]</t>
  </si>
  <si>
    <t>Transmission Zones</t>
  </si>
  <si>
    <t>PJM Zone</t>
  </si>
  <si>
    <t>ZONE</t>
  </si>
  <si>
    <r>
      <rPr>
        <b/>
        <i/>
        <sz val="12"/>
        <color theme="1"/>
        <rFont val="Aptos Narrow"/>
        <scheme val="minor"/>
      </rPr>
      <t>Notes:</t>
    </r>
    <r>
      <rPr>
        <sz val="12"/>
        <color theme="1"/>
        <rFont val="Aptos Narrow"/>
        <family val="2"/>
        <scheme val="minor"/>
      </rPr>
      <t xml:space="preserve"> See https://www.pjm.com/library/-/media/B7455E69D97B45FFB390EEFAD84AD50D.ashx</t>
    </r>
  </si>
  <si>
    <r>
      <t>PSEG northern region</t>
    </r>
    <r>
      <rPr>
        <sz val="12"/>
        <color rgb="FFFF0000"/>
        <rFont val="Aptos Narrow (Body)"/>
      </rPr>
      <t xml:space="preserve"> [PSEG N or PSNORTH]</t>
    </r>
  </si>
  <si>
    <r>
      <t>Dayton</t>
    </r>
    <r>
      <rPr>
        <sz val="12"/>
        <color rgb="FFFF0000"/>
        <rFont val="Aptos Narrow (Body)"/>
      </rPr>
      <t xml:space="preserve"> [DAY]</t>
    </r>
  </si>
  <si>
    <r>
      <rPr>
        <b/>
        <i/>
        <sz val="12"/>
        <color theme="1"/>
        <rFont val="Aptos Narrow"/>
        <scheme val="minor"/>
      </rPr>
      <t>Notes</t>
    </r>
    <r>
      <rPr>
        <sz val="12"/>
        <color theme="1"/>
        <rFont val="Aptos Narrow"/>
        <family val="2"/>
        <scheme val="minor"/>
      </rPr>
      <t>: Consistent with EPA Zonal Model (ICARUS PJM Data, on the right), see Figure 2, page 12, https://nicholasinstitute.duke.edu/sites/default/files/publications/coalition-stability-PJM-exploring-consequences-state-defection-wholesale-market_0.pdf</t>
    </r>
  </si>
  <si>
    <t>Transmission/Load Zones (21 unique black boldfaces)</t>
  </si>
  <si>
    <r>
      <rPr>
        <b/>
        <i/>
        <sz val="12"/>
        <color theme="1"/>
        <rFont val="Aptos Narrow"/>
        <scheme val="minor"/>
      </rPr>
      <t>Notes</t>
    </r>
    <r>
      <rPr>
        <b/>
        <sz val="12"/>
        <color theme="1"/>
        <rFont val="Aptos Narrow"/>
        <scheme val="minor"/>
      </rPr>
      <t>: At high level, RTO := 1) Western PJM, 2) MAAC (EMAAC, WMAAC, SWMAAC), and 3) Dominion</t>
    </r>
  </si>
  <si>
    <r>
      <t>PSEG</t>
    </r>
    <r>
      <rPr>
        <sz val="12"/>
        <color rgb="FF000000"/>
        <rFont val="Aptos Narrow"/>
        <family val="2"/>
        <scheme val="minor"/>
      </rPr>
      <t xml:space="preserve"> </t>
    </r>
    <r>
      <rPr>
        <sz val="12"/>
        <color rgb="FFFF0000"/>
        <rFont val="Aptos Narrow"/>
        <scheme val="minor"/>
      </rPr>
      <t xml:space="preserve">[PS] </t>
    </r>
  </si>
  <si>
    <r>
      <rPr>
        <b/>
        <i/>
        <sz val="12"/>
        <color theme="1"/>
        <rFont val="Aptos Narrow"/>
        <scheme val="minor"/>
      </rPr>
      <t>Notes</t>
    </r>
    <r>
      <rPr>
        <b/>
        <sz val="12"/>
        <color theme="1"/>
        <rFont val="Aptos Narrow"/>
        <scheme val="minor"/>
      </rPr>
      <t>: Average of fraction of Net Peak Load (MW) 2022-2031, see inputs/CAPSTF - Model Inputs 28 03 2023.xlsx, download from: https://www.pjm.com/-/media/DotCom/committees-groups/task-forces/capstf/postings/analysis-1-inputs-annual-outputs-final.zip; See IPM Regions fractions sheet for detailed calculation.</t>
    </r>
  </si>
  <si>
    <t>Convert to state</t>
  </si>
  <si>
    <t>Load zone</t>
  </si>
  <si>
    <t>state</t>
  </si>
  <si>
    <t>factor</t>
  </si>
  <si>
    <t>NJ</t>
  </si>
  <si>
    <t>IN</t>
  </si>
  <si>
    <t>KY</t>
  </si>
  <si>
    <t>MI</t>
  </si>
  <si>
    <t>OH</t>
  </si>
  <si>
    <t>TN</t>
  </si>
  <si>
    <t>VA</t>
  </si>
  <si>
    <t>WV</t>
  </si>
  <si>
    <t>MD</t>
  </si>
  <si>
    <t>PA</t>
  </si>
  <si>
    <t>IL</t>
  </si>
  <si>
    <t>NC</t>
  </si>
  <si>
    <t>DE</t>
  </si>
  <si>
    <t>DC</t>
  </si>
  <si>
    <t>SUM</t>
  </si>
  <si>
    <t>LDA-style zone name</t>
  </si>
  <si>
    <t>Delaware</t>
  </si>
  <si>
    <t>District of Columbia</t>
  </si>
  <si>
    <t>Illinois</t>
  </si>
  <si>
    <t>Indiana</t>
  </si>
  <si>
    <t>Kentucky</t>
  </si>
  <si>
    <t>Maryland</t>
  </si>
  <si>
    <t>Michigan</t>
  </si>
  <si>
    <t>New Jersey</t>
  </si>
  <si>
    <t>North Carolina</t>
  </si>
  <si>
    <t>Ohio</t>
  </si>
  <si>
    <t>Pennsylvania</t>
  </si>
  <si>
    <t>Tennessee</t>
  </si>
  <si>
    <t>Virginia</t>
  </si>
  <si>
    <t>West Virginia</t>
  </si>
  <si>
    <t>State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</si>
</sst>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rgb="FF1B1C1D"/>
      <name val="Arial"/>
      <family val="2"/>
    </font>
    <font>
      <b/>
      <sz val="12"/>
      <color rgb="FF1B1C1D"/>
      <name val="Arial"/>
      <family val="2"/>
    </font>
    <font>
      <sz val="12"/>
      <color rgb="FFFF0000"/>
      <name val="Aptos Narrow (Body)"/>
    </font>
    <font>
      <b/>
      <sz val="12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rgb="FFFF0000"/>
      <name val="Aptos Narrow (Body)"/>
    </font>
    <font>
      <sz val="12"/>
      <color theme="1"/>
      <name val="Aptos Narrow"/>
      <scheme val="minor"/>
    </font>
    <font>
      <b/>
      <sz val="12"/>
      <color rgb="FF00B050"/>
      <name val="Aptos Narrow"/>
      <scheme val="minor"/>
    </font>
    <font>
      <sz val="12"/>
      <color rgb="FF00B050"/>
      <name val="Aptos Narrow"/>
      <scheme val="minor"/>
    </font>
    <font>
      <b/>
      <sz val="12"/>
      <color rgb="FFFF0000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FF0000"/>
      <name val="Aptos Narrow"/>
      <scheme val="minor"/>
    </font>
    <font>
      <sz val="12"/>
      <color rgb="FF000000"/>
      <name val="Aptos Narrow"/>
      <scheme val="minor"/>
    </font>
    <font>
      <b/>
      <sz val="12"/>
      <name val="Aptos Narrow"/>
      <scheme val="minor"/>
    </font>
    <font>
      <sz val="12"/>
      <name val="Aptos Narrow"/>
      <scheme val="minor"/>
    </font>
    <font>
      <b/>
      <sz val="12"/>
      <name val="Aptos Narrow (Body)"/>
    </font>
    <font>
      <sz val="12"/>
      <name val="Aptos Narrow (Body)"/>
    </font>
    <font>
      <b/>
      <i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3" fillId="0" borderId="0"/>
  </cellStyleXfs>
  <cellXfs count="68">
    <xf numFmtId="0" fontId="0" fillId="0" borderId="0" xfId="0"/>
    <xf numFmtId="0" fontId="3" fillId="0" borderId="0" xfId="0" applyFont="1"/>
    <xf numFmtId="0" fontId="7" fillId="0" borderId="0" xfId="0" applyFont="1"/>
    <xf numFmtId="0" fontId="6" fillId="0" borderId="0" xfId="0" applyFont="1"/>
    <xf numFmtId="0" fontId="7" fillId="2" borderId="0" xfId="0" applyFont="1" applyFill="1"/>
    <xf numFmtId="0" fontId="9" fillId="0" borderId="0" xfId="0" applyFont="1"/>
    <xf numFmtId="1" fontId="0" fillId="0" borderId="0" xfId="0" applyNumberFormat="1"/>
    <xf numFmtId="0" fontId="10" fillId="0" borderId="0" xfId="0" applyFont="1"/>
    <xf numFmtId="1" fontId="10" fillId="0" borderId="0" xfId="0" applyNumberFormat="1" applyFont="1"/>
    <xf numFmtId="0" fontId="11" fillId="0" borderId="0" xfId="0" applyFont="1"/>
    <xf numFmtId="1" fontId="2" fillId="0" borderId="0" xfId="0" applyNumberFormat="1" applyFont="1"/>
    <xf numFmtId="0" fontId="2" fillId="0" borderId="0" xfId="0" applyFont="1"/>
    <xf numFmtId="0" fontId="12" fillId="0" borderId="0" xfId="0" applyFont="1"/>
    <xf numFmtId="0" fontId="10" fillId="0" borderId="2" xfId="0" applyFont="1" applyBorder="1"/>
    <xf numFmtId="10" fontId="0" fillId="0" borderId="2" xfId="1" applyNumberFormat="1" applyFont="1" applyBorder="1"/>
    <xf numFmtId="0" fontId="10" fillId="0" borderId="4" xfId="0" applyFont="1" applyBorder="1"/>
    <xf numFmtId="10" fontId="0" fillId="0" borderId="4" xfId="1" applyNumberFormat="1" applyFont="1" applyBorder="1"/>
    <xf numFmtId="10" fontId="0" fillId="0" borderId="0" xfId="1" applyNumberFormat="1" applyFont="1" applyBorder="1"/>
    <xf numFmtId="10" fontId="3" fillId="0" borderId="6" xfId="1" applyNumberFormat="1" applyFont="1" applyBorder="1"/>
    <xf numFmtId="10" fontId="3" fillId="0" borderId="7" xfId="1" applyNumberFormat="1" applyFont="1" applyBorder="1"/>
    <xf numFmtId="10" fontId="3" fillId="0" borderId="8" xfId="1" applyNumberFormat="1" applyFont="1" applyBorder="1"/>
    <xf numFmtId="0" fontId="16" fillId="0" borderId="0" xfId="0" applyFont="1"/>
    <xf numFmtId="0" fontId="17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9" xfId="0" applyFont="1" applyBorder="1"/>
    <xf numFmtId="0" fontId="0" fillId="0" borderId="5" xfId="0" applyBorder="1"/>
    <xf numFmtId="0" fontId="0" fillId="0" borderId="10" xfId="0" applyBorder="1"/>
    <xf numFmtId="0" fontId="0" fillId="0" borderId="3" xfId="0" applyBorder="1"/>
    <xf numFmtId="0" fontId="0" fillId="0" borderId="11" xfId="0" applyBorder="1"/>
    <xf numFmtId="0" fontId="20" fillId="0" borderId="1" xfId="0" applyFont="1" applyBorder="1"/>
    <xf numFmtId="0" fontId="20" fillId="0" borderId="2" xfId="0" applyFont="1" applyBorder="1"/>
    <xf numFmtId="0" fontId="14" fillId="0" borderId="2" xfId="0" applyFont="1" applyBorder="1"/>
    <xf numFmtId="0" fontId="14" fillId="0" borderId="9" xfId="0" applyFont="1" applyBorder="1"/>
    <xf numFmtId="0" fontId="22" fillId="0" borderId="0" xfId="0" applyFont="1"/>
    <xf numFmtId="0" fontId="21" fillId="0" borderId="5" xfId="0" applyFont="1" applyBorder="1"/>
    <xf numFmtId="0" fontId="18" fillId="0" borderId="0" xfId="0" applyFont="1"/>
    <xf numFmtId="0" fontId="21" fillId="0" borderId="10" xfId="0" applyFont="1" applyBorder="1"/>
    <xf numFmtId="0" fontId="24" fillId="0" borderId="0" xfId="0" applyFont="1"/>
    <xf numFmtId="0" fontId="23" fillId="0" borderId="0" xfId="0" applyFont="1"/>
    <xf numFmtId="0" fontId="25" fillId="0" borderId="0" xfId="0" applyFont="1"/>
    <xf numFmtId="0" fontId="20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21" fillId="0" borderId="3" xfId="0" applyFont="1" applyBorder="1"/>
    <xf numFmtId="0" fontId="20" fillId="0" borderId="4" xfId="0" applyFont="1" applyBorder="1"/>
    <xf numFmtId="0" fontId="23" fillId="0" borderId="4" xfId="0" applyFont="1" applyBorder="1"/>
    <xf numFmtId="0" fontId="21" fillId="0" borderId="4" xfId="0" applyFont="1" applyBorder="1"/>
    <xf numFmtId="0" fontId="3" fillId="0" borderId="4" xfId="0" applyFont="1" applyBorder="1"/>
    <xf numFmtId="0" fontId="22" fillId="0" borderId="4" xfId="0" applyFont="1" applyBorder="1"/>
    <xf numFmtId="0" fontId="0" fillId="0" borderId="1" xfId="0" applyBorder="1"/>
    <xf numFmtId="0" fontId="0" fillId="0" borderId="2" xfId="0" applyBorder="1"/>
    <xf numFmtId="0" fontId="29" fillId="0" borderId="0" xfId="0" applyFont="1"/>
    <xf numFmtId="0" fontId="20" fillId="0" borderId="9" xfId="0" applyFont="1" applyBorder="1"/>
    <xf numFmtId="2" fontId="0" fillId="0" borderId="0" xfId="0" applyNumberFormat="1"/>
    <xf numFmtId="0" fontId="20" fillId="0" borderId="10" xfId="0" applyFont="1" applyBorder="1" applyAlignment="1">
      <alignment wrapText="1"/>
    </xf>
    <xf numFmtId="0" fontId="20" fillId="0" borderId="10" xfId="0" applyFont="1" applyBorder="1"/>
    <xf numFmtId="1" fontId="0" fillId="0" borderId="5" xfId="0" applyNumberFormat="1" applyBorder="1"/>
    <xf numFmtId="1" fontId="0" fillId="0" borderId="3" xfId="0" applyNumberFormat="1" applyBorder="1"/>
    <xf numFmtId="1" fontId="0" fillId="0" borderId="4" xfId="0" applyNumberFormat="1" applyBorder="1"/>
    <xf numFmtId="0" fontId="23" fillId="0" borderId="10" xfId="0" applyFont="1" applyBorder="1"/>
    <xf numFmtId="0" fontId="23" fillId="0" borderId="11" xfId="0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3">
    <cellStyle name="Normal" xfId="0" builtinId="0"/>
    <cellStyle name="Normal 4" xfId="2" xr:uid="{4737AF09-E2C5-3E4A-82C8-54DDD56B6CDA}"/>
    <cellStyle name="Percent" xfId="1" builtinId="5"/>
  </cellStyles>
  <dxfs count="1">
    <dxf>
      <fill>
        <patternFill patternType="solid">
          <fgColor rgb="FF000000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548242</xdr:colOff>
      <xdr:row>30</xdr:row>
      <xdr:rowOff>183615</xdr:rowOff>
    </xdr:from>
    <xdr:to>
      <xdr:col>16</xdr:col>
      <xdr:colOff>633992</xdr:colOff>
      <xdr:row>67</xdr:row>
      <xdr:rowOff>190500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B10889F-22D7-D04C-86FA-FDA7FBCFF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8724" y="4651567"/>
          <a:ext cx="6772377" cy="7351464"/>
        </a:xfrm>
        <a:prstGeom prst="rect">
          <a:avLst/>
        </a:prstGeom>
      </xdr:spPr>
    </xdr:pic>
    <xdr:clientData/>
  </xdr:twoCellAnchor>
  <xdr:twoCellAnchor editAs="oneCell">
    <xdr:from>
      <xdr:col>0</xdr:col>
      <xdr:colOff>42997</xdr:colOff>
      <xdr:row>31</xdr:row>
      <xdr:rowOff>22435</xdr:rowOff>
    </xdr:from>
    <xdr:to>
      <xdr:col>2</xdr:col>
      <xdr:colOff>1964931</xdr:colOff>
      <xdr:row>52</xdr:row>
      <xdr:rowOff>36337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32472B4-08E9-9086-8D08-255E64168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997" y="6341833"/>
          <a:ext cx="7032536" cy="4191131"/>
        </a:xfrm>
        <a:prstGeom prst="rect">
          <a:avLst/>
        </a:prstGeom>
      </xdr:spPr>
    </xdr:pic>
    <xdr:clientData/>
  </xdr:twoCellAnchor>
  <xdr:twoCellAnchor editAs="oneCell">
    <xdr:from>
      <xdr:col>2</xdr:col>
      <xdr:colOff>2111566</xdr:colOff>
      <xdr:row>31</xdr:row>
      <xdr:rowOff>29476</xdr:rowOff>
    </xdr:from>
    <xdr:to>
      <xdr:col>9</xdr:col>
      <xdr:colOff>501270</xdr:colOff>
      <xdr:row>51</xdr:row>
      <xdr:rowOff>168313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E8E788-07E2-824E-9CE4-08F9030AE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22168" y="4696343"/>
          <a:ext cx="7034885" cy="41171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ED6D6-6ACA-514C-860A-16FEA9439F48}">
  <sheetPr filterMode="1"/>
  <dimension ref="A1:S65"/>
  <sheetViews>
    <sheetView tabSelected="1" zoomScale="83" workbookViewId="0">
      <selection activeCell="C1" sqref="C1"/>
    </sheetView>
  </sheetViews>
  <sheetFormatPr baseColWidth="10" defaultRowHeight="16" x14ac:dyDescent="0.2"/>
  <cols>
    <col min="1" max="1" width="13.83203125" bestFit="1" customWidth="1"/>
    <col min="2" max="2" width="53.1640625" customWidth="1"/>
    <col min="3" max="3" width="41.6640625" customWidth="1"/>
    <col min="4" max="4" width="17.5" bestFit="1" customWidth="1"/>
    <col min="5" max="6" width="11" bestFit="1" customWidth="1"/>
    <col min="7" max="7" width="8" bestFit="1" customWidth="1"/>
    <col min="9" max="9" width="13.33203125" customWidth="1"/>
    <col min="10" max="10" width="22.6640625" bestFit="1" customWidth="1"/>
  </cols>
  <sheetData>
    <row r="1" spans="1:12" x14ac:dyDescent="0.2">
      <c r="A1" s="33" t="s">
        <v>9</v>
      </c>
      <c r="B1" s="34" t="s">
        <v>114</v>
      </c>
      <c r="C1" s="34" t="s">
        <v>124</v>
      </c>
      <c r="D1" s="35" t="s">
        <v>91</v>
      </c>
      <c r="E1" s="35" t="s">
        <v>92</v>
      </c>
      <c r="F1" s="35" t="s">
        <v>93</v>
      </c>
      <c r="G1" s="36" t="s">
        <v>103</v>
      </c>
      <c r="I1" s="26" t="s">
        <v>9</v>
      </c>
      <c r="J1" s="27" t="s">
        <v>117</v>
      </c>
      <c r="K1" s="28" t="s">
        <v>99</v>
      </c>
    </row>
    <row r="2" spans="1:12" ht="17" x14ac:dyDescent="0.2">
      <c r="A2" s="38" t="s">
        <v>2</v>
      </c>
      <c r="B2" s="24" t="s">
        <v>13</v>
      </c>
      <c r="C2" s="24" t="s">
        <v>13</v>
      </c>
      <c r="D2" s="39" t="s">
        <v>113</v>
      </c>
      <c r="E2" s="25" t="s">
        <v>87</v>
      </c>
      <c r="F2" s="25" t="s">
        <v>87</v>
      </c>
      <c r="G2" s="30">
        <v>2</v>
      </c>
      <c r="I2" s="29" t="s">
        <v>4</v>
      </c>
      <c r="J2" s="44" t="s">
        <v>109</v>
      </c>
      <c r="K2" s="30">
        <v>8.5790538422236648E-2</v>
      </c>
      <c r="L2" t="str">
        <f>_xlfn.XLOOKUP(J2,'Load Zones to States'!I:I,'Load Zones to States'!J:J,,0,1)</f>
        <v>AE</v>
      </c>
    </row>
    <row r="3" spans="1:12" ht="17" x14ac:dyDescent="0.2">
      <c r="A3" s="38" t="s">
        <v>8</v>
      </c>
      <c r="B3" s="24" t="s">
        <v>10</v>
      </c>
      <c r="C3" s="24" t="s">
        <v>10</v>
      </c>
      <c r="D3" s="39" t="s">
        <v>113</v>
      </c>
      <c r="E3" s="25" t="s">
        <v>87</v>
      </c>
      <c r="F3" s="25" t="s">
        <v>87</v>
      </c>
      <c r="G3" s="30">
        <v>2</v>
      </c>
      <c r="I3" s="29"/>
      <c r="J3" s="44" t="s">
        <v>110</v>
      </c>
      <c r="K3" s="30">
        <v>0.31876587665286044</v>
      </c>
      <c r="L3" t="str">
        <f>_xlfn.XLOOKUP(J3,'Load Zones to States'!I:I,'Load Zones to States'!J:J,,0,1)</f>
        <v>PS</v>
      </c>
    </row>
    <row r="4" spans="1:12" x14ac:dyDescent="0.2">
      <c r="A4" s="38" t="s">
        <v>8</v>
      </c>
      <c r="B4" s="24" t="s">
        <v>122</v>
      </c>
      <c r="C4" s="24" t="s">
        <v>104</v>
      </c>
      <c r="D4" s="39" t="s">
        <v>113</v>
      </c>
      <c r="E4" s="25" t="s">
        <v>87</v>
      </c>
      <c r="F4" s="25" t="s">
        <v>87</v>
      </c>
      <c r="G4" s="30">
        <v>2</v>
      </c>
      <c r="I4" s="29"/>
      <c r="J4" s="1" t="s">
        <v>23</v>
      </c>
      <c r="K4" s="30">
        <v>0.2630234003623545</v>
      </c>
      <c r="L4" t="str">
        <f>_xlfn.XLOOKUP(J4,'Load Zones to States'!I:I,'Load Zones to States'!J:J,,0,1)</f>
        <v>PECO</v>
      </c>
    </row>
    <row r="5" spans="1:12" x14ac:dyDescent="0.2">
      <c r="A5" s="38" t="s">
        <v>8</v>
      </c>
      <c r="B5" s="24" t="s">
        <v>105</v>
      </c>
      <c r="C5" s="24" t="s">
        <v>105</v>
      </c>
      <c r="D5" s="39" t="s">
        <v>113</v>
      </c>
      <c r="E5" s="25" t="s">
        <v>87</v>
      </c>
      <c r="F5" s="25" t="s">
        <v>87</v>
      </c>
      <c r="G5" s="30">
        <v>2</v>
      </c>
      <c r="I5" s="29"/>
      <c r="J5" s="1" t="s">
        <v>20</v>
      </c>
      <c r="K5" s="30">
        <v>0.19285810518419838</v>
      </c>
      <c r="L5" t="str">
        <f>_xlfn.XLOOKUP(J5,'Load Zones to States'!I:I,'Load Zones to States'!J:J,,0,1)</f>
        <v>JCPL</v>
      </c>
    </row>
    <row r="6" spans="1:12" x14ac:dyDescent="0.2">
      <c r="A6" s="38" t="s">
        <v>0</v>
      </c>
      <c r="B6" s="24" t="s">
        <v>100</v>
      </c>
      <c r="C6" s="24" t="s">
        <v>100</v>
      </c>
      <c r="D6" s="39" t="s">
        <v>113</v>
      </c>
      <c r="E6" s="25" t="s">
        <v>87</v>
      </c>
      <c r="F6" s="25" t="s">
        <v>87</v>
      </c>
      <c r="G6" s="30">
        <v>2</v>
      </c>
      <c r="I6" s="29"/>
      <c r="J6" s="1" t="s">
        <v>15</v>
      </c>
      <c r="K6" s="30">
        <v>0.12702879529453312</v>
      </c>
      <c r="L6" t="str">
        <f>_xlfn.XLOOKUP(J6,'Load Zones to States'!I:I,'Load Zones to States'!J:J,,0,1)</f>
        <v>DPL</v>
      </c>
    </row>
    <row r="7" spans="1:12" x14ac:dyDescent="0.2">
      <c r="A7" s="38" t="s">
        <v>1</v>
      </c>
      <c r="B7" s="24" t="s">
        <v>11</v>
      </c>
      <c r="C7" s="24" t="s">
        <v>11</v>
      </c>
      <c r="D7" s="39" t="s">
        <v>113</v>
      </c>
      <c r="E7" s="25" t="s">
        <v>87</v>
      </c>
      <c r="F7" s="25" t="s">
        <v>87</v>
      </c>
      <c r="G7" s="30">
        <v>2</v>
      </c>
      <c r="I7" s="29"/>
      <c r="J7" s="1" t="s">
        <v>27</v>
      </c>
      <c r="K7" s="30">
        <v>1.2533284083816936E-2</v>
      </c>
      <c r="L7" t="str">
        <f>_xlfn.XLOOKUP(J7,'Load Zones to States'!I:I,'Load Zones to States'!J:J,,0,1)</f>
        <v>RECO</v>
      </c>
    </row>
    <row r="8" spans="1:12" x14ac:dyDescent="0.2">
      <c r="A8" s="38" t="s">
        <v>8</v>
      </c>
      <c r="B8" s="24" t="s">
        <v>17</v>
      </c>
      <c r="C8" s="24" t="s">
        <v>17</v>
      </c>
      <c r="D8" s="39" t="s">
        <v>113</v>
      </c>
      <c r="E8" s="25" t="s">
        <v>87</v>
      </c>
      <c r="F8" s="25" t="s">
        <v>87</v>
      </c>
      <c r="G8" s="30">
        <v>2</v>
      </c>
      <c r="I8" s="29"/>
      <c r="K8" s="30"/>
    </row>
    <row r="9" spans="1:12" x14ac:dyDescent="0.2">
      <c r="A9" s="38" t="s">
        <v>8</v>
      </c>
      <c r="B9" s="24" t="s">
        <v>19</v>
      </c>
      <c r="C9" s="24" t="s">
        <v>19</v>
      </c>
      <c r="D9" s="39" t="s">
        <v>113</v>
      </c>
      <c r="E9" s="25" t="s">
        <v>87</v>
      </c>
      <c r="F9" s="25" t="s">
        <v>87</v>
      </c>
      <c r="G9" s="40">
        <v>2</v>
      </c>
      <c r="I9" s="29" t="s">
        <v>6</v>
      </c>
      <c r="J9" s="1" t="s">
        <v>12</v>
      </c>
      <c r="K9" s="30">
        <v>0.52321670099357653</v>
      </c>
      <c r="L9" t="str">
        <f>_xlfn.XLOOKUP(J9,'Load Zones to States'!I:I,'Load Zones to States'!J:J,,0,1)</f>
        <v>BGE</v>
      </c>
    </row>
    <row r="10" spans="1:12" x14ac:dyDescent="0.2">
      <c r="A10" s="38" t="s">
        <v>8</v>
      </c>
      <c r="B10" s="24"/>
      <c r="C10" s="24" t="s">
        <v>22</v>
      </c>
      <c r="D10" s="39" t="s">
        <v>113</v>
      </c>
      <c r="E10" s="25" t="s">
        <v>87</v>
      </c>
      <c r="F10" s="25" t="s">
        <v>87</v>
      </c>
      <c r="G10" s="40">
        <v>2</v>
      </c>
      <c r="I10" s="29"/>
      <c r="J10" s="1" t="s">
        <v>25</v>
      </c>
      <c r="K10" s="30">
        <v>0.47678329900642347</v>
      </c>
      <c r="L10" t="str">
        <f>_xlfn.XLOOKUP(J10,'Load Zones to States'!I:I,'Load Zones to States'!J:J,,0,1)</f>
        <v>PEPCO</v>
      </c>
    </row>
    <row r="11" spans="1:12" x14ac:dyDescent="0.2">
      <c r="A11" s="38" t="s">
        <v>3</v>
      </c>
      <c r="B11" s="24" t="s">
        <v>101</v>
      </c>
      <c r="C11" s="24" t="s">
        <v>101</v>
      </c>
      <c r="D11" s="25" t="s">
        <v>87</v>
      </c>
      <c r="E11" s="25" t="s">
        <v>87</v>
      </c>
      <c r="F11" s="25" t="s">
        <v>87</v>
      </c>
      <c r="G11" s="30">
        <v>1</v>
      </c>
      <c r="H11" s="25"/>
      <c r="I11" s="29"/>
      <c r="K11" s="30"/>
    </row>
    <row r="12" spans="1:12" x14ac:dyDescent="0.2">
      <c r="A12" s="38" t="s">
        <v>7</v>
      </c>
      <c r="B12" s="24" t="s">
        <v>107</v>
      </c>
      <c r="C12" s="24" t="s">
        <v>107</v>
      </c>
      <c r="D12" s="43" t="s">
        <v>97</v>
      </c>
      <c r="E12" s="42" t="s">
        <v>95</v>
      </c>
      <c r="F12" s="25" t="s">
        <v>87</v>
      </c>
      <c r="G12" s="30">
        <v>3</v>
      </c>
      <c r="H12" s="25"/>
      <c r="I12" s="29" t="s">
        <v>7</v>
      </c>
      <c r="J12" s="24" t="s">
        <v>107</v>
      </c>
      <c r="K12" s="30">
        <v>0.29032707246743084</v>
      </c>
      <c r="L12" t="str">
        <f>_xlfn.XLOOKUP(J12,'Load Zones to States'!I:I,'Load Zones to States'!J:J,,0,1)</f>
        <v>METED</v>
      </c>
    </row>
    <row r="13" spans="1:12" x14ac:dyDescent="0.2">
      <c r="A13" s="38" t="s">
        <v>7</v>
      </c>
      <c r="B13" s="24" t="s">
        <v>108</v>
      </c>
      <c r="C13" s="24" t="s">
        <v>108</v>
      </c>
      <c r="D13" s="43" t="s">
        <v>97</v>
      </c>
      <c r="E13" s="42" t="s">
        <v>95</v>
      </c>
      <c r="F13" s="25" t="s">
        <v>87</v>
      </c>
      <c r="G13" s="30">
        <v>3</v>
      </c>
      <c r="I13" s="29"/>
      <c r="J13" s="24" t="s">
        <v>108</v>
      </c>
      <c r="K13" s="30">
        <v>0.70967292753256916</v>
      </c>
      <c r="L13" t="str">
        <f>_xlfn.XLOOKUP(J13,'Load Zones to States'!I:I,'Load Zones to States'!J:J,,0,1)</f>
        <v>PL</v>
      </c>
    </row>
    <row r="14" spans="1:12" x14ac:dyDescent="0.2">
      <c r="A14" s="38" t="s">
        <v>5</v>
      </c>
      <c r="B14" s="24" t="s">
        <v>102</v>
      </c>
      <c r="C14" s="24" t="s">
        <v>102</v>
      </c>
      <c r="D14" s="43" t="s">
        <v>97</v>
      </c>
      <c r="E14" s="42" t="s">
        <v>95</v>
      </c>
      <c r="F14" s="25" t="s">
        <v>87</v>
      </c>
      <c r="G14" s="30">
        <v>3</v>
      </c>
      <c r="I14" s="29"/>
      <c r="K14" s="30"/>
    </row>
    <row r="15" spans="1:12" x14ac:dyDescent="0.2">
      <c r="A15" s="38" t="s">
        <v>4</v>
      </c>
      <c r="B15" s="44" t="s">
        <v>109</v>
      </c>
      <c r="C15" s="44" t="s">
        <v>109</v>
      </c>
      <c r="D15" s="42" t="s">
        <v>94</v>
      </c>
      <c r="E15" s="42" t="s">
        <v>95</v>
      </c>
      <c r="F15" s="25" t="s">
        <v>87</v>
      </c>
      <c r="G15" s="30">
        <v>3</v>
      </c>
      <c r="I15" s="29" t="s">
        <v>8</v>
      </c>
      <c r="J15" s="24" t="s">
        <v>10</v>
      </c>
      <c r="K15" s="30">
        <v>0.6209763257023484</v>
      </c>
      <c r="L15" t="str">
        <f>_xlfn.XLOOKUP(J15,'Load Zones to States'!I:I,'Load Zones to States'!J:J,,0,1)</f>
        <v>AEP</v>
      </c>
    </row>
    <row r="16" spans="1:12" x14ac:dyDescent="0.2">
      <c r="A16" s="38" t="s">
        <v>4</v>
      </c>
      <c r="B16" s="44" t="s">
        <v>110</v>
      </c>
      <c r="C16" s="44" t="s">
        <v>110</v>
      </c>
      <c r="D16" s="42" t="s">
        <v>94</v>
      </c>
      <c r="E16" s="42" t="s">
        <v>95</v>
      </c>
      <c r="F16" s="25" t="s">
        <v>87</v>
      </c>
      <c r="G16" s="30">
        <v>3</v>
      </c>
      <c r="I16" s="29"/>
      <c r="J16" s="24" t="s">
        <v>104</v>
      </c>
      <c r="K16" s="30">
        <v>9.1035390040308167E-2</v>
      </c>
      <c r="L16" t="str">
        <f>_xlfn.XLOOKUP(J16,'Load Zones to States'!I:I,'Load Zones to States'!J:J,,0,1)</f>
        <v>DAY</v>
      </c>
    </row>
    <row r="17" spans="1:18" x14ac:dyDescent="0.2">
      <c r="A17" s="38" t="s">
        <v>4</v>
      </c>
      <c r="B17" s="44" t="s">
        <v>23</v>
      </c>
      <c r="C17" s="44" t="s">
        <v>23</v>
      </c>
      <c r="D17" s="42" t="s">
        <v>94</v>
      </c>
      <c r="E17" s="42" t="s">
        <v>95</v>
      </c>
      <c r="F17" s="25" t="s">
        <v>87</v>
      </c>
      <c r="G17" s="30">
        <v>3</v>
      </c>
      <c r="I17" s="29"/>
      <c r="J17" s="24" t="s">
        <v>105</v>
      </c>
      <c r="K17" s="30">
        <v>7.7469870762216231E-2</v>
      </c>
      <c r="L17" t="str">
        <f>_xlfn.XLOOKUP(J17,'Load Zones to States'!I:I,'Load Zones to States'!J:J,,0,1)</f>
        <v>DLCO</v>
      </c>
    </row>
    <row r="18" spans="1:18" x14ac:dyDescent="0.2">
      <c r="A18" s="38" t="s">
        <v>4</v>
      </c>
      <c r="B18" s="44" t="s">
        <v>20</v>
      </c>
      <c r="C18" s="44" t="s">
        <v>20</v>
      </c>
      <c r="D18" s="42" t="s">
        <v>94</v>
      </c>
      <c r="E18" s="42" t="s">
        <v>95</v>
      </c>
      <c r="F18" s="25" t="s">
        <v>87</v>
      </c>
      <c r="G18" s="30">
        <v>3</v>
      </c>
      <c r="I18" s="29"/>
      <c r="J18" s="24" t="s">
        <v>17</v>
      </c>
      <c r="K18" s="30">
        <v>0.14798640419137671</v>
      </c>
      <c r="L18" t="str">
        <f>_xlfn.XLOOKUP(J18,'Load Zones to States'!I:I,'Load Zones to States'!J:J,,0,1)</f>
        <v>DEOK</v>
      </c>
    </row>
    <row r="19" spans="1:18" x14ac:dyDescent="0.2">
      <c r="A19" s="38" t="s">
        <v>4</v>
      </c>
      <c r="B19" s="44" t="s">
        <v>15</v>
      </c>
      <c r="C19" s="44" t="s">
        <v>15</v>
      </c>
      <c r="D19" s="42" t="s">
        <v>94</v>
      </c>
      <c r="E19" s="42" t="s">
        <v>95</v>
      </c>
      <c r="F19" s="25" t="s">
        <v>87</v>
      </c>
      <c r="G19" s="30">
        <v>3</v>
      </c>
      <c r="I19" s="29"/>
      <c r="J19" s="1" t="s">
        <v>19</v>
      </c>
      <c r="K19" s="30">
        <v>6.0062068398231014E-2</v>
      </c>
      <c r="L19" t="str">
        <f>_xlfn.XLOOKUP(J19,'Load Zones to States'!I:I,'Load Zones to States'!J:J,,0,1)</f>
        <v>EKPC</v>
      </c>
    </row>
    <row r="20" spans="1:18" ht="17" x14ac:dyDescent="0.2">
      <c r="A20" s="38" t="s">
        <v>4</v>
      </c>
      <c r="B20" s="44"/>
      <c r="C20" s="44" t="s">
        <v>27</v>
      </c>
      <c r="D20" s="42" t="s">
        <v>94</v>
      </c>
      <c r="E20" s="42" t="s">
        <v>95</v>
      </c>
      <c r="F20" s="25" t="s">
        <v>87</v>
      </c>
      <c r="G20" s="30">
        <v>3</v>
      </c>
      <c r="I20" s="31"/>
      <c r="J20" s="50" t="s">
        <v>22</v>
      </c>
      <c r="K20" s="32">
        <v>2.4699409055194627E-3</v>
      </c>
      <c r="L20" t="str">
        <f>_xlfn.XLOOKUP(J20,'Load Zones to States'!I:I,'Load Zones to States'!J:J,,0,1)</f>
        <v>OVEC</v>
      </c>
    </row>
    <row r="21" spans="1:18" x14ac:dyDescent="0.2">
      <c r="A21" s="38" t="s">
        <v>6</v>
      </c>
      <c r="B21" s="24" t="s">
        <v>12</v>
      </c>
      <c r="C21" s="24" t="s">
        <v>12</v>
      </c>
      <c r="D21" s="42" t="s">
        <v>96</v>
      </c>
      <c r="E21" s="42" t="s">
        <v>95</v>
      </c>
      <c r="F21" s="25" t="s">
        <v>87</v>
      </c>
      <c r="G21" s="30">
        <v>3</v>
      </c>
      <c r="I21" s="1" t="s">
        <v>127</v>
      </c>
    </row>
    <row r="22" spans="1:18" ht="17" x14ac:dyDescent="0.2">
      <c r="A22" s="38" t="s">
        <v>6</v>
      </c>
      <c r="B22" s="24" t="s">
        <v>25</v>
      </c>
      <c r="C22" s="24" t="s">
        <v>25</v>
      </c>
      <c r="D22" s="42" t="s">
        <v>96</v>
      </c>
      <c r="E22" s="42" t="s">
        <v>95</v>
      </c>
      <c r="F22" s="25" t="s">
        <v>87</v>
      </c>
      <c r="G22" s="30">
        <v>3</v>
      </c>
    </row>
    <row r="23" spans="1:18" ht="17" hidden="1" x14ac:dyDescent="0.2">
      <c r="A23" s="29"/>
      <c r="B23" s="22" t="s">
        <v>112</v>
      </c>
      <c r="C23" s="37" t="s">
        <v>116</v>
      </c>
      <c r="D23" s="25" t="s">
        <v>87</v>
      </c>
      <c r="E23" s="25" t="s">
        <v>87</v>
      </c>
      <c r="F23" s="25" t="s">
        <v>87</v>
      </c>
      <c r="G23" s="30">
        <v>1</v>
      </c>
    </row>
    <row r="24" spans="1:18" ht="17" hidden="1" x14ac:dyDescent="0.2">
      <c r="A24" s="38" t="s">
        <v>1</v>
      </c>
      <c r="B24" s="24" t="s">
        <v>106</v>
      </c>
      <c r="C24" s="23" t="s">
        <v>11</v>
      </c>
      <c r="D24" s="39" t="s">
        <v>113</v>
      </c>
      <c r="E24" s="25" t="s">
        <v>87</v>
      </c>
      <c r="F24" s="25" t="s">
        <v>87</v>
      </c>
      <c r="G24" s="30">
        <v>2</v>
      </c>
    </row>
    <row r="25" spans="1:18" ht="17" hidden="1" x14ac:dyDescent="0.2">
      <c r="A25" s="29"/>
      <c r="B25" s="24" t="s">
        <v>95</v>
      </c>
      <c r="C25" s="37" t="s">
        <v>95</v>
      </c>
      <c r="D25" s="25" t="s">
        <v>87</v>
      </c>
      <c r="E25" s="25" t="s">
        <v>87</v>
      </c>
      <c r="F25" s="25" t="s">
        <v>87</v>
      </c>
      <c r="G25" s="30">
        <v>1</v>
      </c>
    </row>
    <row r="26" spans="1:18" ht="17" hidden="1" x14ac:dyDescent="0.2">
      <c r="A26" s="29"/>
      <c r="B26" s="41" t="s">
        <v>97</v>
      </c>
      <c r="C26" s="37" t="s">
        <v>97</v>
      </c>
      <c r="D26" s="42" t="s">
        <v>95</v>
      </c>
      <c r="E26" s="25" t="s">
        <v>87</v>
      </c>
      <c r="F26" s="25" t="s">
        <v>87</v>
      </c>
      <c r="G26" s="30">
        <v>2</v>
      </c>
    </row>
    <row r="27" spans="1:18" ht="17" hidden="1" x14ac:dyDescent="0.2">
      <c r="A27" s="29"/>
      <c r="B27" s="24" t="s">
        <v>94</v>
      </c>
      <c r="C27" s="37" t="s">
        <v>94</v>
      </c>
      <c r="D27" s="42" t="s">
        <v>94</v>
      </c>
      <c r="E27" s="42" t="s">
        <v>95</v>
      </c>
      <c r="F27" s="25" t="s">
        <v>87</v>
      </c>
      <c r="G27" s="30">
        <v>3</v>
      </c>
    </row>
    <row r="28" spans="1:18" hidden="1" x14ac:dyDescent="0.2">
      <c r="A28" s="38" t="s">
        <v>4</v>
      </c>
      <c r="B28" s="44" t="s">
        <v>121</v>
      </c>
      <c r="C28" s="45" t="s">
        <v>115</v>
      </c>
      <c r="D28" s="42" t="s">
        <v>94</v>
      </c>
      <c r="E28" s="42" t="s">
        <v>95</v>
      </c>
      <c r="F28" s="25" t="s">
        <v>87</v>
      </c>
      <c r="G28" s="30">
        <v>3</v>
      </c>
    </row>
    <row r="29" spans="1:18" hidden="1" x14ac:dyDescent="0.2">
      <c r="A29" s="38" t="s">
        <v>4</v>
      </c>
      <c r="B29" s="44" t="s">
        <v>111</v>
      </c>
      <c r="C29" s="45" t="s">
        <v>15</v>
      </c>
      <c r="D29" s="42" t="s">
        <v>94</v>
      </c>
      <c r="E29" s="42" t="s">
        <v>95</v>
      </c>
      <c r="F29" s="25" t="s">
        <v>87</v>
      </c>
      <c r="G29" s="30">
        <v>3</v>
      </c>
    </row>
    <row r="30" spans="1:18" hidden="1" x14ac:dyDescent="0.2">
      <c r="A30" s="31"/>
      <c r="B30" s="47" t="s">
        <v>96</v>
      </c>
      <c r="C30" s="51" t="s">
        <v>96</v>
      </c>
      <c r="D30" s="48" t="s">
        <v>96</v>
      </c>
      <c r="E30" s="48" t="s">
        <v>95</v>
      </c>
      <c r="F30" s="49" t="s">
        <v>87</v>
      </c>
      <c r="G30" s="32">
        <v>3</v>
      </c>
    </row>
    <row r="31" spans="1:18" hidden="1" x14ac:dyDescent="0.2">
      <c r="A31" s="1" t="s">
        <v>125</v>
      </c>
    </row>
    <row r="32" spans="1:18" x14ac:dyDescent="0.2">
      <c r="R32" s="21" t="s">
        <v>120</v>
      </c>
    </row>
    <row r="33" spans="18:19" x14ac:dyDescent="0.2">
      <c r="R33" t="s">
        <v>118</v>
      </c>
      <c r="S33" t="s">
        <v>119</v>
      </c>
    </row>
    <row r="34" spans="18:19" x14ac:dyDescent="0.2">
      <c r="R34" t="s">
        <v>69</v>
      </c>
      <c r="S34" t="s">
        <v>30</v>
      </c>
    </row>
    <row r="35" spans="18:19" x14ac:dyDescent="0.2">
      <c r="R35" t="s">
        <v>10</v>
      </c>
      <c r="S35" t="s">
        <v>31</v>
      </c>
    </row>
    <row r="36" spans="18:19" x14ac:dyDescent="0.2">
      <c r="R36" t="s">
        <v>11</v>
      </c>
      <c r="S36" t="s">
        <v>32</v>
      </c>
    </row>
    <row r="37" spans="18:19" x14ac:dyDescent="0.2">
      <c r="R37" t="s">
        <v>29</v>
      </c>
      <c r="S37" t="s">
        <v>33</v>
      </c>
    </row>
    <row r="38" spans="18:19" x14ac:dyDescent="0.2">
      <c r="R38" t="s">
        <v>12</v>
      </c>
      <c r="S38" t="s">
        <v>34</v>
      </c>
    </row>
    <row r="39" spans="18:19" x14ac:dyDescent="0.2">
      <c r="R39" t="s">
        <v>13</v>
      </c>
      <c r="S39" t="s">
        <v>35</v>
      </c>
    </row>
    <row r="40" spans="18:19" x14ac:dyDescent="0.2">
      <c r="R40" t="s">
        <v>14</v>
      </c>
      <c r="S40" t="s">
        <v>36</v>
      </c>
    </row>
    <row r="41" spans="18:19" x14ac:dyDescent="0.2">
      <c r="R41" t="s">
        <v>15</v>
      </c>
      <c r="S41" t="s">
        <v>37</v>
      </c>
    </row>
    <row r="42" spans="18:19" x14ac:dyDescent="0.2">
      <c r="R42" t="s">
        <v>16</v>
      </c>
      <c r="S42" t="s">
        <v>38</v>
      </c>
    </row>
    <row r="43" spans="18:19" x14ac:dyDescent="0.2">
      <c r="R43" t="s">
        <v>17</v>
      </c>
      <c r="S43" t="s">
        <v>39</v>
      </c>
    </row>
    <row r="44" spans="18:19" x14ac:dyDescent="0.2">
      <c r="R44" t="s">
        <v>18</v>
      </c>
      <c r="S44" t="s">
        <v>40</v>
      </c>
    </row>
    <row r="45" spans="18:19" x14ac:dyDescent="0.2">
      <c r="R45" t="s">
        <v>19</v>
      </c>
      <c r="S45" t="s">
        <v>41</v>
      </c>
    </row>
    <row r="46" spans="18:19" x14ac:dyDescent="0.2">
      <c r="R46" t="s">
        <v>20</v>
      </c>
      <c r="S46" t="s">
        <v>42</v>
      </c>
    </row>
    <row r="47" spans="18:19" x14ac:dyDescent="0.2">
      <c r="R47" t="s">
        <v>21</v>
      </c>
      <c r="S47" t="s">
        <v>43</v>
      </c>
    </row>
    <row r="48" spans="18:19" x14ac:dyDescent="0.2">
      <c r="R48" t="s">
        <v>22</v>
      </c>
      <c r="S48" t="s">
        <v>44</v>
      </c>
    </row>
    <row r="49" spans="1:19" x14ac:dyDescent="0.2">
      <c r="R49" t="s">
        <v>28</v>
      </c>
      <c r="S49" t="s">
        <v>45</v>
      </c>
    </row>
    <row r="50" spans="1:19" x14ac:dyDescent="0.2">
      <c r="R50" t="s">
        <v>23</v>
      </c>
      <c r="S50" t="s">
        <v>46</v>
      </c>
    </row>
    <row r="51" spans="1:19" x14ac:dyDescent="0.2">
      <c r="R51" t="s">
        <v>24</v>
      </c>
      <c r="S51" t="s">
        <v>47</v>
      </c>
    </row>
    <row r="52" spans="1:19" x14ac:dyDescent="0.2">
      <c r="R52" t="s">
        <v>25</v>
      </c>
      <c r="S52" t="s">
        <v>48</v>
      </c>
    </row>
    <row r="53" spans="1:19" x14ac:dyDescent="0.2">
      <c r="R53" t="s">
        <v>26</v>
      </c>
      <c r="S53" t="s">
        <v>49</v>
      </c>
    </row>
    <row r="54" spans="1:19" x14ac:dyDescent="0.2">
      <c r="A54" s="21" t="s">
        <v>123</v>
      </c>
      <c r="R54" t="s">
        <v>27</v>
      </c>
      <c r="S54" t="s">
        <v>50</v>
      </c>
    </row>
    <row r="56" spans="1:19" x14ac:dyDescent="0.2">
      <c r="A56" s="2" t="s">
        <v>51</v>
      </c>
      <c r="B56" s="2" t="s">
        <v>52</v>
      </c>
      <c r="C56" s="2" t="s">
        <v>53</v>
      </c>
    </row>
    <row r="57" spans="1:19" x14ac:dyDescent="0.2">
      <c r="A57" s="2" t="s">
        <v>54</v>
      </c>
      <c r="B57" s="4" t="s">
        <v>55</v>
      </c>
      <c r="C57" s="3" t="s">
        <v>56</v>
      </c>
    </row>
    <row r="58" spans="1:19" x14ac:dyDescent="0.2">
      <c r="A58" s="2" t="s">
        <v>57</v>
      </c>
      <c r="B58" s="4" t="s">
        <v>58</v>
      </c>
      <c r="C58" s="3" t="s">
        <v>59</v>
      </c>
    </row>
    <row r="59" spans="1:19" x14ac:dyDescent="0.2">
      <c r="A59" s="2" t="s">
        <v>60</v>
      </c>
      <c r="B59" s="2" t="s">
        <v>61</v>
      </c>
      <c r="C59" s="3" t="s">
        <v>62</v>
      </c>
    </row>
    <row r="60" spans="1:19" x14ac:dyDescent="0.2">
      <c r="A60" s="2" t="s">
        <v>63</v>
      </c>
      <c r="B60" s="2" t="s">
        <v>64</v>
      </c>
      <c r="C60" s="3" t="s">
        <v>65</v>
      </c>
    </row>
    <row r="61" spans="1:19" x14ac:dyDescent="0.2">
      <c r="A61" s="2" t="s">
        <v>66</v>
      </c>
      <c r="B61" s="2" t="s">
        <v>67</v>
      </c>
      <c r="C61" s="3" t="s">
        <v>68</v>
      </c>
    </row>
    <row r="62" spans="1:19" x14ac:dyDescent="0.2">
      <c r="A62" s="2" t="s">
        <v>69</v>
      </c>
      <c r="B62" s="2" t="s">
        <v>70</v>
      </c>
      <c r="C62" s="3" t="s">
        <v>71</v>
      </c>
    </row>
    <row r="63" spans="1:19" x14ac:dyDescent="0.2">
      <c r="A63" s="2" t="s">
        <v>11</v>
      </c>
      <c r="B63" s="2" t="s">
        <v>72</v>
      </c>
      <c r="C63" s="3" t="s">
        <v>73</v>
      </c>
    </row>
    <row r="64" spans="1:19" x14ac:dyDescent="0.2">
      <c r="A64" s="2" t="s">
        <v>74</v>
      </c>
      <c r="B64" s="2" t="s">
        <v>75</v>
      </c>
      <c r="C64" s="3" t="s">
        <v>76</v>
      </c>
    </row>
    <row r="65" spans="1:3" x14ac:dyDescent="0.2">
      <c r="A65" s="2" t="s">
        <v>77</v>
      </c>
      <c r="B65" s="2" t="s">
        <v>78</v>
      </c>
      <c r="C65" s="3" t="s">
        <v>79</v>
      </c>
    </row>
  </sheetData>
  <autoFilter ref="A1:G31" xr:uid="{9A8ED6D6-6ACA-514C-860A-16FEA9439F48}">
    <filterColumn colId="2">
      <colorFilter dxfId="0" cellColor="0"/>
    </filterColumn>
  </autoFilter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85E5D-85E3-974C-9D41-378B6EBDF1BA}">
  <dimension ref="A1:Z29"/>
  <sheetViews>
    <sheetView zoomScale="84" workbookViewId="0">
      <selection activeCell="R29" sqref="R29"/>
    </sheetView>
  </sheetViews>
  <sheetFormatPr baseColWidth="10" defaultRowHeight="16" x14ac:dyDescent="0.2"/>
  <sheetData>
    <row r="1" spans="1:26" x14ac:dyDescent="0.2">
      <c r="B1" s="5" t="s">
        <v>80</v>
      </c>
      <c r="E1" s="6"/>
      <c r="F1" s="6"/>
      <c r="G1" s="6"/>
      <c r="H1" s="6"/>
      <c r="I1" s="6"/>
      <c r="J1" s="6"/>
      <c r="K1" s="6"/>
      <c r="L1" s="6"/>
    </row>
    <row r="2" spans="1:26" x14ac:dyDescent="0.2">
      <c r="A2" t="s">
        <v>9</v>
      </c>
      <c r="B2" s="7" t="s">
        <v>81</v>
      </c>
      <c r="C2" s="7">
        <v>2022</v>
      </c>
      <c r="D2" s="7">
        <v>2023</v>
      </c>
      <c r="E2" s="7">
        <v>2024</v>
      </c>
      <c r="F2" s="8">
        <v>2025</v>
      </c>
      <c r="G2" s="8">
        <v>2026</v>
      </c>
      <c r="H2" s="8">
        <v>2027</v>
      </c>
      <c r="I2" s="8">
        <v>2028</v>
      </c>
      <c r="J2" s="8">
        <v>2029</v>
      </c>
      <c r="K2" s="7">
        <v>2030</v>
      </c>
      <c r="L2" s="8">
        <v>2031</v>
      </c>
    </row>
    <row r="3" spans="1:26" x14ac:dyDescent="0.2">
      <c r="A3" t="s">
        <v>0</v>
      </c>
      <c r="B3" s="7" t="s">
        <v>69</v>
      </c>
      <c r="C3" s="6">
        <v>8768</v>
      </c>
      <c r="D3" s="6">
        <v>8831</v>
      </c>
      <c r="E3" s="6">
        <v>8890</v>
      </c>
      <c r="F3" s="6">
        <v>8935</v>
      </c>
      <c r="G3" s="6">
        <v>8951</v>
      </c>
      <c r="H3" s="6">
        <v>8979</v>
      </c>
      <c r="I3" s="6">
        <v>9005</v>
      </c>
      <c r="J3" s="6">
        <v>9039</v>
      </c>
      <c r="K3" s="6">
        <v>9081</v>
      </c>
      <c r="L3" s="6">
        <v>9120</v>
      </c>
    </row>
    <row r="4" spans="1:26" x14ac:dyDescent="0.2">
      <c r="A4" t="s">
        <v>1</v>
      </c>
      <c r="B4" s="7" t="s">
        <v>11</v>
      </c>
      <c r="C4" s="6">
        <v>12341</v>
      </c>
      <c r="D4" s="6">
        <v>12438</v>
      </c>
      <c r="E4" s="6">
        <v>12545</v>
      </c>
      <c r="F4" s="6">
        <v>12575</v>
      </c>
      <c r="G4" s="6">
        <v>12630</v>
      </c>
      <c r="H4" s="6">
        <v>12621</v>
      </c>
      <c r="I4" s="6">
        <v>12644</v>
      </c>
      <c r="J4" s="6">
        <v>12671</v>
      </c>
      <c r="K4" s="6">
        <v>12728</v>
      </c>
      <c r="L4" s="6">
        <v>12731</v>
      </c>
    </row>
    <row r="5" spans="1:26" x14ac:dyDescent="0.2">
      <c r="A5" t="s">
        <v>2</v>
      </c>
      <c r="B5" s="7" t="s">
        <v>86</v>
      </c>
      <c r="C5" s="6">
        <v>21149</v>
      </c>
      <c r="D5" s="6">
        <v>21090</v>
      </c>
      <c r="E5" s="6">
        <v>21073</v>
      </c>
      <c r="F5" s="6">
        <v>21016</v>
      </c>
      <c r="G5" s="6">
        <v>21008</v>
      </c>
      <c r="H5" s="6">
        <v>21020</v>
      </c>
      <c r="I5" s="6">
        <v>21016</v>
      </c>
      <c r="J5" s="6">
        <v>21085</v>
      </c>
      <c r="K5" s="6">
        <v>21121</v>
      </c>
      <c r="L5" s="6">
        <v>21146</v>
      </c>
    </row>
    <row r="6" spans="1:26" x14ac:dyDescent="0.2">
      <c r="A6" t="s">
        <v>3</v>
      </c>
      <c r="B6" s="7" t="s">
        <v>77</v>
      </c>
      <c r="C6" s="6">
        <v>20965</v>
      </c>
      <c r="D6" s="6">
        <v>21617</v>
      </c>
      <c r="E6" s="6">
        <v>22376</v>
      </c>
      <c r="F6" s="6">
        <v>23230</v>
      </c>
      <c r="G6" s="6">
        <v>24056</v>
      </c>
      <c r="H6" s="6">
        <v>24410</v>
      </c>
      <c r="I6" s="6">
        <v>24809</v>
      </c>
      <c r="J6" s="6">
        <v>25217</v>
      </c>
      <c r="K6" s="6">
        <v>25598</v>
      </c>
      <c r="L6" s="6">
        <v>26001</v>
      </c>
      <c r="Z6" t="s">
        <v>90</v>
      </c>
    </row>
    <row r="7" spans="1:26" x14ac:dyDescent="0.2">
      <c r="A7" s="64" t="s">
        <v>4</v>
      </c>
      <c r="B7" s="7" t="s">
        <v>29</v>
      </c>
      <c r="C7" s="6">
        <v>2720</v>
      </c>
      <c r="D7" s="6">
        <v>2729</v>
      </c>
      <c r="E7" s="6">
        <v>2738</v>
      </c>
      <c r="F7" s="6">
        <v>2754</v>
      </c>
      <c r="G7" s="6">
        <v>2764</v>
      </c>
      <c r="H7" s="6">
        <v>2774</v>
      </c>
      <c r="I7" s="6">
        <v>2786</v>
      </c>
      <c r="J7" s="6">
        <v>2804</v>
      </c>
      <c r="K7" s="6">
        <v>2822</v>
      </c>
      <c r="L7" s="6">
        <v>2841</v>
      </c>
      <c r="N7" s="65" t="s">
        <v>4</v>
      </c>
      <c r="O7" s="13" t="s">
        <v>29</v>
      </c>
      <c r="P7" s="14">
        <f>C7/SUM(C$7:C$12)</f>
        <v>8.5483516138156454E-2</v>
      </c>
      <c r="Q7" s="14">
        <f t="shared" ref="Q7:Y7" si="0">D7/SUM(D$7:D$12)</f>
        <v>8.5529821042404489E-2</v>
      </c>
      <c r="R7" s="14">
        <f t="shared" si="0"/>
        <v>8.5429017160686432E-2</v>
      </c>
      <c r="S7" s="14">
        <f t="shared" si="0"/>
        <v>8.5730295106462462E-2</v>
      </c>
      <c r="T7" s="14">
        <f t="shared" si="0"/>
        <v>8.5827847472363675E-2</v>
      </c>
      <c r="U7" s="14">
        <f t="shared" si="0"/>
        <v>8.5935563816604707E-2</v>
      </c>
      <c r="V7" s="14">
        <f t="shared" si="0"/>
        <v>8.5947863643374978E-2</v>
      </c>
      <c r="W7" s="14">
        <f t="shared" si="0"/>
        <v>8.5946360153256698E-2</v>
      </c>
      <c r="X7" s="14">
        <f t="shared" si="0"/>
        <v>8.5992016332998147E-2</v>
      </c>
      <c r="Y7" s="14">
        <f t="shared" si="0"/>
        <v>8.6083083356058535E-2</v>
      </c>
      <c r="Z7" s="18">
        <f>AVERAGE(P7:Y7)</f>
        <v>8.5790538422236648E-2</v>
      </c>
    </row>
    <row r="8" spans="1:26" x14ac:dyDescent="0.2">
      <c r="A8" s="64"/>
      <c r="B8" s="7" t="s">
        <v>15</v>
      </c>
      <c r="C8" s="6">
        <v>4024</v>
      </c>
      <c r="D8" s="6">
        <v>4045</v>
      </c>
      <c r="E8" s="6">
        <v>4064</v>
      </c>
      <c r="F8" s="6">
        <v>4082</v>
      </c>
      <c r="G8" s="6">
        <v>4092</v>
      </c>
      <c r="H8" s="6">
        <v>4108</v>
      </c>
      <c r="I8" s="6">
        <v>4126</v>
      </c>
      <c r="J8" s="6">
        <v>4148</v>
      </c>
      <c r="K8" s="6">
        <v>4174</v>
      </c>
      <c r="L8" s="6">
        <v>4199</v>
      </c>
      <c r="N8" s="66"/>
      <c r="O8" s="7" t="s">
        <v>15</v>
      </c>
      <c r="P8" s="17">
        <f t="shared" ref="P8:P12" si="1">C8/SUM(C$7:C$12)</f>
        <v>0.12646531946321379</v>
      </c>
      <c r="Q8" s="17">
        <f t="shared" ref="Q8:Q12" si="2">D8/SUM(D$7:D$12)</f>
        <v>0.12677468893973109</v>
      </c>
      <c r="R8" s="17">
        <f t="shared" ref="R8:R12" si="3">E8/SUM(E$7:E$12)</f>
        <v>0.126801872074883</v>
      </c>
      <c r="S8" s="17">
        <f t="shared" ref="S8:S12" si="4">F8/SUM(F$7:F$12)</f>
        <v>0.1270701033495206</v>
      </c>
      <c r="T8" s="17">
        <f t="shared" ref="T8:T12" si="5">G8/SUM(G$7:G$12)</f>
        <v>0.12706496087442554</v>
      </c>
      <c r="U8" s="17">
        <f t="shared" ref="U8:U12" si="6">H8/SUM(H$7:H$12)</f>
        <v>0.12726146220570012</v>
      </c>
      <c r="V8" s="17">
        <f t="shared" ref="V8:V12" si="7">I8/SUM(I$7:I$12)</f>
        <v>0.1272867499614376</v>
      </c>
      <c r="W8" s="17">
        <f t="shared" ref="W8:W12" si="8">J8/SUM(J$7:J$12)</f>
        <v>0.12714176245210729</v>
      </c>
      <c r="X8" s="17">
        <f t="shared" ref="X8:X12" si="9">K8/SUM(K$7:K$12)</f>
        <v>0.12719017582350611</v>
      </c>
      <c r="Y8" s="17">
        <f t="shared" ref="Y8:Y12" si="10">L8/SUM(L$7:L$12)</f>
        <v>0.12723085780080598</v>
      </c>
      <c r="Z8" s="19">
        <f t="shared" ref="Z8:Z23" si="11">AVERAGE(P8:Y8)</f>
        <v>0.12702879529453312</v>
      </c>
    </row>
    <row r="9" spans="1:26" x14ac:dyDescent="0.2">
      <c r="A9" s="64"/>
      <c r="B9" s="7" t="s">
        <v>20</v>
      </c>
      <c r="C9" s="6">
        <v>6177</v>
      </c>
      <c r="D9" s="6">
        <v>6176</v>
      </c>
      <c r="E9" s="6">
        <v>6180</v>
      </c>
      <c r="F9" s="6">
        <v>6183</v>
      </c>
      <c r="G9" s="6">
        <v>6197</v>
      </c>
      <c r="H9" s="6">
        <v>6218</v>
      </c>
      <c r="I9" s="6">
        <v>6250</v>
      </c>
      <c r="J9" s="6">
        <v>6284</v>
      </c>
      <c r="K9" s="6">
        <v>6320</v>
      </c>
      <c r="L9" s="6">
        <v>6354</v>
      </c>
      <c r="N9" s="66"/>
      <c r="O9" s="7" t="s">
        <v>20</v>
      </c>
      <c r="P9" s="17">
        <f t="shared" si="1"/>
        <v>0.19412929381815897</v>
      </c>
      <c r="Q9" s="17">
        <f t="shared" si="2"/>
        <v>0.1935625411351741</v>
      </c>
      <c r="R9" s="17">
        <f t="shared" si="3"/>
        <v>0.19282371294851794</v>
      </c>
      <c r="S9" s="17">
        <f t="shared" si="4"/>
        <v>0.192472917444901</v>
      </c>
      <c r="T9" s="17">
        <f t="shared" si="5"/>
        <v>0.19242951186188051</v>
      </c>
      <c r="U9" s="17">
        <f t="shared" si="6"/>
        <v>0.19262701363073109</v>
      </c>
      <c r="V9" s="17">
        <f t="shared" si="7"/>
        <v>0.19281196976708315</v>
      </c>
      <c r="W9" s="17">
        <f t="shared" si="8"/>
        <v>0.19261302681992337</v>
      </c>
      <c r="X9" s="17">
        <f t="shared" si="9"/>
        <v>0.19258311241125026</v>
      </c>
      <c r="Y9" s="17">
        <f t="shared" si="10"/>
        <v>0.19252795200436323</v>
      </c>
      <c r="Z9" s="19">
        <f t="shared" si="11"/>
        <v>0.19285810518419838</v>
      </c>
    </row>
    <row r="10" spans="1:26" x14ac:dyDescent="0.2">
      <c r="A10" s="64"/>
      <c r="B10" s="7" t="s">
        <v>23</v>
      </c>
      <c r="C10" s="6">
        <v>8431</v>
      </c>
      <c r="D10" s="6">
        <v>8452</v>
      </c>
      <c r="E10" s="6">
        <v>8488</v>
      </c>
      <c r="F10" s="6">
        <v>8492</v>
      </c>
      <c r="G10" s="6">
        <v>8490</v>
      </c>
      <c r="H10" s="6">
        <v>8479</v>
      </c>
      <c r="I10" s="6">
        <v>8485</v>
      </c>
      <c r="J10" s="6">
        <v>8524</v>
      </c>
      <c r="K10" s="6">
        <v>8572</v>
      </c>
      <c r="L10" s="6">
        <v>8602</v>
      </c>
      <c r="N10" s="66"/>
      <c r="O10" s="7" t="s">
        <v>23</v>
      </c>
      <c r="P10" s="17">
        <f t="shared" si="1"/>
        <v>0.26496747226499889</v>
      </c>
      <c r="Q10" s="17">
        <f t="shared" si="2"/>
        <v>0.26489485065972984</v>
      </c>
      <c r="R10" s="17">
        <f t="shared" si="3"/>
        <v>0.2648361934477379</v>
      </c>
      <c r="S10" s="17">
        <f t="shared" si="4"/>
        <v>0.26435064126509772</v>
      </c>
      <c r="T10" s="17">
        <f t="shared" si="5"/>
        <v>0.26363184697553099</v>
      </c>
      <c r="U10" s="17">
        <f t="shared" si="6"/>
        <v>0.26267038413878563</v>
      </c>
      <c r="V10" s="17">
        <f t="shared" si="7"/>
        <v>0.26176153015579207</v>
      </c>
      <c r="W10" s="17">
        <f t="shared" si="8"/>
        <v>0.26127203065134097</v>
      </c>
      <c r="X10" s="17">
        <f t="shared" si="9"/>
        <v>0.2612060822134869</v>
      </c>
      <c r="Y10" s="17">
        <f t="shared" si="10"/>
        <v>0.26064297185104385</v>
      </c>
      <c r="Z10" s="19">
        <f t="shared" si="11"/>
        <v>0.2630234003623545</v>
      </c>
    </row>
    <row r="11" spans="1:26" x14ac:dyDescent="0.2">
      <c r="A11" s="64"/>
      <c r="B11" s="7" t="s">
        <v>84</v>
      </c>
      <c r="C11" s="6">
        <v>10063</v>
      </c>
      <c r="D11" s="6">
        <v>10102</v>
      </c>
      <c r="E11" s="6">
        <v>10176</v>
      </c>
      <c r="F11" s="6">
        <v>10209</v>
      </c>
      <c r="G11" s="6">
        <v>10258</v>
      </c>
      <c r="H11" s="6">
        <v>10297</v>
      </c>
      <c r="I11" s="6">
        <v>10363</v>
      </c>
      <c r="J11" s="6">
        <v>10458</v>
      </c>
      <c r="K11" s="6">
        <v>10522</v>
      </c>
      <c r="L11" s="6">
        <v>10597</v>
      </c>
      <c r="N11" s="66"/>
      <c r="O11" s="7" t="s">
        <v>84</v>
      </c>
      <c r="P11" s="17">
        <f t="shared" si="1"/>
        <v>0.31625758194789277</v>
      </c>
      <c r="Q11" s="17">
        <f t="shared" si="2"/>
        <v>0.31660764095652993</v>
      </c>
      <c r="R11" s="17">
        <f t="shared" si="3"/>
        <v>0.31750390015600621</v>
      </c>
      <c r="S11" s="17">
        <f t="shared" si="4"/>
        <v>0.31779977586850955</v>
      </c>
      <c r="T11" s="17">
        <f t="shared" si="5"/>
        <v>0.31853185939634826</v>
      </c>
      <c r="U11" s="17">
        <f t="shared" si="6"/>
        <v>0.31899008674101609</v>
      </c>
      <c r="V11" s="17">
        <f t="shared" si="7"/>
        <v>0.31969767083140521</v>
      </c>
      <c r="W11" s="17">
        <f t="shared" si="8"/>
        <v>0.32055172413793104</v>
      </c>
      <c r="X11" s="17">
        <f t="shared" si="9"/>
        <v>0.32062650455556574</v>
      </c>
      <c r="Y11" s="17">
        <f t="shared" si="10"/>
        <v>0.32109202193739961</v>
      </c>
      <c r="Z11" s="19">
        <f t="shared" si="11"/>
        <v>0.31876587665286044</v>
      </c>
    </row>
    <row r="12" spans="1:26" x14ac:dyDescent="0.2">
      <c r="A12" s="64"/>
      <c r="B12" s="7" t="s">
        <v>27</v>
      </c>
      <c r="C12" s="6">
        <v>404</v>
      </c>
      <c r="D12" s="6">
        <v>403</v>
      </c>
      <c r="E12" s="6">
        <v>404</v>
      </c>
      <c r="F12" s="6">
        <v>404</v>
      </c>
      <c r="G12" s="6">
        <v>403</v>
      </c>
      <c r="H12" s="6">
        <v>404</v>
      </c>
      <c r="I12" s="6">
        <v>405</v>
      </c>
      <c r="J12" s="6">
        <v>407</v>
      </c>
      <c r="K12" s="6">
        <v>407</v>
      </c>
      <c r="L12" s="6">
        <v>410</v>
      </c>
      <c r="N12" s="67"/>
      <c r="O12" s="15" t="s">
        <v>27</v>
      </c>
      <c r="P12" s="16">
        <f t="shared" si="1"/>
        <v>1.269681636757912E-2</v>
      </c>
      <c r="Q12" s="16">
        <f t="shared" si="2"/>
        <v>1.2630457266430565E-2</v>
      </c>
      <c r="R12" s="16">
        <f t="shared" si="3"/>
        <v>1.2605304212168487E-2</v>
      </c>
      <c r="S12" s="16">
        <f t="shared" si="4"/>
        <v>1.2576266965508655E-2</v>
      </c>
      <c r="T12" s="16">
        <f t="shared" si="5"/>
        <v>1.2513973419450999E-2</v>
      </c>
      <c r="U12" s="16">
        <f t="shared" si="6"/>
        <v>1.2515489467162329E-2</v>
      </c>
      <c r="V12" s="16">
        <f t="shared" si="7"/>
        <v>1.2494215640906987E-2</v>
      </c>
      <c r="W12" s="16">
        <f t="shared" si="8"/>
        <v>1.2475095785440614E-2</v>
      </c>
      <c r="X12" s="16">
        <f t="shared" si="9"/>
        <v>1.2402108663192857E-2</v>
      </c>
      <c r="Y12" s="16">
        <f t="shared" si="10"/>
        <v>1.2423113050328758E-2</v>
      </c>
      <c r="Z12" s="20">
        <f t="shared" si="11"/>
        <v>1.2533284083816936E-2</v>
      </c>
    </row>
    <row r="13" spans="1:26" x14ac:dyDescent="0.2">
      <c r="A13" t="s">
        <v>5</v>
      </c>
      <c r="B13" s="7" t="s">
        <v>82</v>
      </c>
      <c r="C13" s="6">
        <v>2822</v>
      </c>
      <c r="D13" s="6">
        <v>2819</v>
      </c>
      <c r="E13" s="6">
        <v>2820</v>
      </c>
      <c r="F13" s="6">
        <v>2823</v>
      </c>
      <c r="G13" s="6">
        <v>2823</v>
      </c>
      <c r="H13" s="6">
        <v>2829</v>
      </c>
      <c r="I13" s="6">
        <v>2832</v>
      </c>
      <c r="J13" s="6">
        <v>2836</v>
      </c>
      <c r="K13" s="6">
        <v>2855</v>
      </c>
      <c r="L13" s="6">
        <v>2873</v>
      </c>
      <c r="Z13" s="19"/>
    </row>
    <row r="14" spans="1:26" x14ac:dyDescent="0.2">
      <c r="A14" s="64" t="s">
        <v>6</v>
      </c>
      <c r="B14" s="7" t="s">
        <v>12</v>
      </c>
      <c r="C14" s="6">
        <v>6646</v>
      </c>
      <c r="D14" s="6">
        <v>6657</v>
      </c>
      <c r="E14" s="6">
        <v>6682</v>
      </c>
      <c r="F14" s="6">
        <v>6700</v>
      </c>
      <c r="G14" s="6">
        <v>6705</v>
      </c>
      <c r="H14" s="6">
        <v>6723</v>
      </c>
      <c r="I14" s="6">
        <v>6760</v>
      </c>
      <c r="J14" s="6">
        <v>6798</v>
      </c>
      <c r="K14" s="6">
        <v>6828</v>
      </c>
      <c r="L14" s="6">
        <v>6879</v>
      </c>
      <c r="N14" s="65" t="s">
        <v>6</v>
      </c>
      <c r="O14" s="13" t="s">
        <v>12</v>
      </c>
      <c r="P14" s="14">
        <f>C14/SUM(C$14:C$15)</f>
        <v>0.52141848423034676</v>
      </c>
      <c r="Q14" s="14">
        <f t="shared" ref="Q14:Y15" si="12">D14/SUM(D$14:D$15)</f>
        <v>0.52105510331872262</v>
      </c>
      <c r="R14" s="14">
        <f t="shared" si="12"/>
        <v>0.52121684867394691</v>
      </c>
      <c r="S14" s="14">
        <f t="shared" si="12"/>
        <v>0.52107637268626539</v>
      </c>
      <c r="T14" s="14">
        <f t="shared" si="12"/>
        <v>0.52174928021165667</v>
      </c>
      <c r="U14" s="14">
        <f t="shared" si="12"/>
        <v>0.52258064516129032</v>
      </c>
      <c r="V14" s="14">
        <f t="shared" si="12"/>
        <v>0.52386856788592684</v>
      </c>
      <c r="W14" s="14">
        <f t="shared" si="12"/>
        <v>0.52490155200370625</v>
      </c>
      <c r="X14" s="14">
        <f t="shared" si="12"/>
        <v>0.52644564379336933</v>
      </c>
      <c r="Y14" s="14">
        <f t="shared" si="12"/>
        <v>0.52785451197053412</v>
      </c>
      <c r="Z14" s="18">
        <f t="shared" si="11"/>
        <v>0.52321670099357653</v>
      </c>
    </row>
    <row r="15" spans="1:26" x14ac:dyDescent="0.2">
      <c r="A15" s="64"/>
      <c r="B15" s="7" t="s">
        <v>25</v>
      </c>
      <c r="C15" s="6">
        <v>6100</v>
      </c>
      <c r="D15" s="6">
        <v>6119</v>
      </c>
      <c r="E15" s="6">
        <v>6138</v>
      </c>
      <c r="F15" s="6">
        <v>6158</v>
      </c>
      <c r="G15" s="6">
        <v>6146</v>
      </c>
      <c r="H15" s="6">
        <v>6142</v>
      </c>
      <c r="I15" s="6">
        <v>6144</v>
      </c>
      <c r="J15" s="6">
        <v>6153</v>
      </c>
      <c r="K15" s="6">
        <v>6142</v>
      </c>
      <c r="L15" s="6">
        <v>6153</v>
      </c>
      <c r="N15" s="67"/>
      <c r="O15" s="15" t="s">
        <v>25</v>
      </c>
      <c r="P15" s="16">
        <f>C15/SUM(C$14:C$15)</f>
        <v>0.47858151576965324</v>
      </c>
      <c r="Q15" s="16">
        <f t="shared" si="12"/>
        <v>0.47894489668127738</v>
      </c>
      <c r="R15" s="16">
        <f t="shared" si="12"/>
        <v>0.47878315132605304</v>
      </c>
      <c r="S15" s="16">
        <f t="shared" si="12"/>
        <v>0.47892362731373461</v>
      </c>
      <c r="T15" s="16">
        <f t="shared" si="12"/>
        <v>0.47825071978834333</v>
      </c>
      <c r="U15" s="16">
        <f t="shared" si="12"/>
        <v>0.47741935483870968</v>
      </c>
      <c r="V15" s="16">
        <f t="shared" si="12"/>
        <v>0.47613143211407316</v>
      </c>
      <c r="W15" s="16">
        <f t="shared" si="12"/>
        <v>0.47509844799629375</v>
      </c>
      <c r="X15" s="16">
        <f t="shared" si="12"/>
        <v>0.47355435620663067</v>
      </c>
      <c r="Y15" s="16">
        <f t="shared" si="12"/>
        <v>0.47214548802946593</v>
      </c>
      <c r="Z15" s="20">
        <f t="shared" si="11"/>
        <v>0.47678329900642347</v>
      </c>
    </row>
    <row r="16" spans="1:26" x14ac:dyDescent="0.2">
      <c r="A16" s="64" t="s">
        <v>7</v>
      </c>
      <c r="B16" s="7" t="s">
        <v>21</v>
      </c>
      <c r="C16" s="6">
        <v>2975</v>
      </c>
      <c r="D16" s="6">
        <v>2975</v>
      </c>
      <c r="E16" s="6">
        <v>2984</v>
      </c>
      <c r="F16" s="6">
        <v>2996</v>
      </c>
      <c r="G16" s="6">
        <v>3012</v>
      </c>
      <c r="H16" s="6">
        <v>3026</v>
      </c>
      <c r="I16" s="6">
        <v>3045</v>
      </c>
      <c r="J16" s="6">
        <v>3059</v>
      </c>
      <c r="K16" s="6">
        <v>3080</v>
      </c>
      <c r="L16" s="6">
        <v>3103</v>
      </c>
      <c r="N16" s="65" t="s">
        <v>7</v>
      </c>
      <c r="O16" s="13" t="s">
        <v>21</v>
      </c>
      <c r="P16" s="14">
        <f>C16/SUM(C$16:C$17)</f>
        <v>0.2893968871595331</v>
      </c>
      <c r="Q16" s="14">
        <f t="shared" ref="Q16:Y17" si="13">D16/SUM(D$16:D$17)</f>
        <v>0.28956589449094805</v>
      </c>
      <c r="R16" s="14">
        <f t="shared" si="13"/>
        <v>0.28968061353266672</v>
      </c>
      <c r="S16" s="14">
        <f t="shared" si="13"/>
        <v>0.2893567703303071</v>
      </c>
      <c r="T16" s="14">
        <f t="shared" si="13"/>
        <v>0.28992203291943403</v>
      </c>
      <c r="U16" s="14">
        <f t="shared" si="13"/>
        <v>0.29015245948796625</v>
      </c>
      <c r="V16" s="14">
        <f t="shared" si="13"/>
        <v>0.29116465863453816</v>
      </c>
      <c r="W16" s="14">
        <f t="shared" si="13"/>
        <v>0.29130558994381489</v>
      </c>
      <c r="X16" s="14">
        <f t="shared" si="13"/>
        <v>0.29150104107514668</v>
      </c>
      <c r="Y16" s="14">
        <f t="shared" si="13"/>
        <v>0.29122477709995309</v>
      </c>
      <c r="Z16" s="18">
        <f t="shared" si="11"/>
        <v>0.29032707246743084</v>
      </c>
    </row>
    <row r="17" spans="1:26" x14ac:dyDescent="0.2">
      <c r="A17" s="64"/>
      <c r="B17" s="12" t="s">
        <v>83</v>
      </c>
      <c r="C17" s="6">
        <v>7305</v>
      </c>
      <c r="D17" s="6">
        <v>7299</v>
      </c>
      <c r="E17" s="6">
        <v>7317</v>
      </c>
      <c r="F17" s="6">
        <v>7358</v>
      </c>
      <c r="G17" s="6">
        <v>7377</v>
      </c>
      <c r="H17" s="6">
        <v>7403</v>
      </c>
      <c r="I17" s="6">
        <v>7413</v>
      </c>
      <c r="J17" s="6">
        <v>7442</v>
      </c>
      <c r="K17" s="6">
        <v>7486</v>
      </c>
      <c r="L17" s="6">
        <v>7552</v>
      </c>
      <c r="N17" s="67"/>
      <c r="O17" s="15" t="s">
        <v>98</v>
      </c>
      <c r="P17" s="16">
        <f>C17/SUM(C$16:C$17)</f>
        <v>0.71060311284046696</v>
      </c>
      <c r="Q17" s="16">
        <f t="shared" si="13"/>
        <v>0.71043410550905195</v>
      </c>
      <c r="R17" s="16">
        <f t="shared" si="13"/>
        <v>0.71031938646733328</v>
      </c>
      <c r="S17" s="16">
        <f t="shared" si="13"/>
        <v>0.71064322966969284</v>
      </c>
      <c r="T17" s="16">
        <f t="shared" si="13"/>
        <v>0.71007796708056603</v>
      </c>
      <c r="U17" s="16">
        <f t="shared" si="13"/>
        <v>0.7098475405120338</v>
      </c>
      <c r="V17" s="16">
        <f t="shared" si="13"/>
        <v>0.70883534136546189</v>
      </c>
      <c r="W17" s="16">
        <f t="shared" si="13"/>
        <v>0.70869441005618516</v>
      </c>
      <c r="X17" s="16">
        <f t="shared" si="13"/>
        <v>0.70849895892485326</v>
      </c>
      <c r="Y17" s="16">
        <f t="shared" si="13"/>
        <v>0.70877522290004691</v>
      </c>
      <c r="Z17" s="20">
        <f t="shared" si="11"/>
        <v>0.70967292753256916</v>
      </c>
    </row>
    <row r="18" spans="1:26" x14ac:dyDescent="0.2">
      <c r="A18" s="64" t="s">
        <v>8</v>
      </c>
      <c r="B18" s="7" t="s">
        <v>10</v>
      </c>
      <c r="C18" s="6">
        <v>22286</v>
      </c>
      <c r="D18" s="6">
        <v>22385</v>
      </c>
      <c r="E18" s="6">
        <v>22521</v>
      </c>
      <c r="F18" s="6">
        <v>22573</v>
      </c>
      <c r="G18" s="6">
        <v>22595</v>
      </c>
      <c r="H18" s="6">
        <v>22631</v>
      </c>
      <c r="I18" s="6">
        <v>22706</v>
      </c>
      <c r="J18" s="6">
        <v>22782</v>
      </c>
      <c r="K18" s="6">
        <v>22877</v>
      </c>
      <c r="L18" s="6">
        <v>22935</v>
      </c>
      <c r="N18" s="65" t="s">
        <v>8</v>
      </c>
      <c r="O18" s="13" t="s">
        <v>10</v>
      </c>
      <c r="P18" s="14">
        <f>C18/SUM(C$18:C$23)</f>
        <v>0.62280971411005226</v>
      </c>
      <c r="Q18" s="14">
        <f t="shared" ref="Q18:Y23" si="14">D18/SUM(D$18:D$23)</f>
        <v>0.62225496191693996</v>
      </c>
      <c r="R18" s="14">
        <f t="shared" si="14"/>
        <v>0.62186939113626949</v>
      </c>
      <c r="S18" s="14">
        <f t="shared" si="14"/>
        <v>0.62093912469397294</v>
      </c>
      <c r="T18" s="14">
        <f t="shared" si="14"/>
        <v>0.62007738961003322</v>
      </c>
      <c r="U18" s="14">
        <f t="shared" si="14"/>
        <v>0.61977269615226616</v>
      </c>
      <c r="V18" s="14">
        <f t="shared" si="14"/>
        <v>0.62038251366120223</v>
      </c>
      <c r="W18" s="14">
        <f t="shared" si="14"/>
        <v>0.62057693879218767</v>
      </c>
      <c r="X18" s="14">
        <f t="shared" si="14"/>
        <v>0.62059517673548004</v>
      </c>
      <c r="Y18" s="14">
        <f t="shared" si="14"/>
        <v>0.62048535021507989</v>
      </c>
      <c r="Z18" s="18">
        <f t="shared" si="11"/>
        <v>0.6209763257023484</v>
      </c>
    </row>
    <row r="19" spans="1:26" x14ac:dyDescent="0.2">
      <c r="A19" s="64"/>
      <c r="B19" s="7" t="s">
        <v>14</v>
      </c>
      <c r="C19" s="6">
        <v>3293</v>
      </c>
      <c r="D19" s="6">
        <v>3296</v>
      </c>
      <c r="E19" s="6">
        <v>3309</v>
      </c>
      <c r="F19" s="6">
        <v>3316</v>
      </c>
      <c r="G19" s="6">
        <v>3321</v>
      </c>
      <c r="H19" s="6">
        <v>3321</v>
      </c>
      <c r="I19" s="6">
        <v>3314</v>
      </c>
      <c r="J19" s="6">
        <v>3320</v>
      </c>
      <c r="K19" s="6">
        <v>3339</v>
      </c>
      <c r="L19" s="6">
        <v>3344</v>
      </c>
      <c r="N19" s="66"/>
      <c r="O19" s="7" t="s">
        <v>14</v>
      </c>
      <c r="P19" s="17">
        <f t="shared" ref="P19:P23" si="15">C19/SUM(C$18:C$23)</f>
        <v>9.2026940167118459E-2</v>
      </c>
      <c r="Q19" s="17">
        <f t="shared" si="14"/>
        <v>9.1621726802690831E-2</v>
      </c>
      <c r="R19" s="17">
        <f t="shared" si="14"/>
        <v>9.1370978876156292E-2</v>
      </c>
      <c r="S19" s="17">
        <f t="shared" si="14"/>
        <v>9.1216680879157158E-2</v>
      </c>
      <c r="T19" s="17">
        <f t="shared" si="14"/>
        <v>9.1138615219956642E-2</v>
      </c>
      <c r="U19" s="17">
        <f t="shared" si="14"/>
        <v>9.0948925099274269E-2</v>
      </c>
      <c r="V19" s="17">
        <f t="shared" si="14"/>
        <v>9.0546448087431688E-2</v>
      </c>
      <c r="W19" s="17">
        <f t="shared" si="14"/>
        <v>9.0436109068126713E-2</v>
      </c>
      <c r="X19" s="17">
        <f t="shared" si="14"/>
        <v>9.0578628977565578E-2</v>
      </c>
      <c r="Y19" s="17">
        <f t="shared" si="14"/>
        <v>9.0468847225603985E-2</v>
      </c>
      <c r="Z19" s="19">
        <f t="shared" si="11"/>
        <v>9.1035390040308167E-2</v>
      </c>
    </row>
    <row r="20" spans="1:26" x14ac:dyDescent="0.2">
      <c r="A20" s="64"/>
      <c r="B20" s="8" t="s">
        <v>17</v>
      </c>
      <c r="C20" s="6">
        <v>5261</v>
      </c>
      <c r="D20" s="6">
        <v>5306</v>
      </c>
      <c r="E20" s="6">
        <v>5347</v>
      </c>
      <c r="F20" s="6">
        <v>5376</v>
      </c>
      <c r="G20" s="6">
        <v>5403</v>
      </c>
      <c r="H20" s="6">
        <v>5421</v>
      </c>
      <c r="I20" s="6">
        <v>5426</v>
      </c>
      <c r="J20" s="6">
        <v>5441</v>
      </c>
      <c r="K20" s="6">
        <v>5468</v>
      </c>
      <c r="L20" s="6">
        <v>5481</v>
      </c>
      <c r="N20" s="66"/>
      <c r="O20" s="8" t="s">
        <v>17</v>
      </c>
      <c r="P20" s="17">
        <f t="shared" si="15"/>
        <v>0.14702512366207418</v>
      </c>
      <c r="Q20" s="17">
        <f t="shared" si="14"/>
        <v>0.14749541335408906</v>
      </c>
      <c r="R20" s="17">
        <f t="shared" si="14"/>
        <v>0.14764600303741543</v>
      </c>
      <c r="S20" s="17">
        <f t="shared" si="14"/>
        <v>0.1478832558523368</v>
      </c>
      <c r="T20" s="17">
        <f t="shared" si="14"/>
        <v>0.14827519964872801</v>
      </c>
      <c r="U20" s="17">
        <f t="shared" si="14"/>
        <v>0.14845953717650281</v>
      </c>
      <c r="V20" s="17">
        <f t="shared" si="14"/>
        <v>0.14825136612021858</v>
      </c>
      <c r="W20" s="17">
        <f t="shared" si="14"/>
        <v>0.14821170766255345</v>
      </c>
      <c r="X20" s="17">
        <f t="shared" si="14"/>
        <v>0.1483330168461601</v>
      </c>
      <c r="Y20" s="17">
        <f t="shared" si="14"/>
        <v>0.14828341855368882</v>
      </c>
      <c r="Z20" s="19">
        <f t="shared" si="11"/>
        <v>0.14798640419137671</v>
      </c>
    </row>
    <row r="21" spans="1:26" x14ac:dyDescent="0.2">
      <c r="A21" s="64"/>
      <c r="B21" s="7" t="s">
        <v>18</v>
      </c>
      <c r="C21" s="6">
        <v>2756</v>
      </c>
      <c r="D21" s="6">
        <v>2773</v>
      </c>
      <c r="E21" s="6">
        <v>2797</v>
      </c>
      <c r="F21" s="6">
        <v>2821</v>
      </c>
      <c r="G21" s="6">
        <v>2828</v>
      </c>
      <c r="H21" s="6">
        <v>2836</v>
      </c>
      <c r="I21" s="6">
        <v>2842</v>
      </c>
      <c r="J21" s="6">
        <v>2850</v>
      </c>
      <c r="K21" s="6">
        <v>2857</v>
      </c>
      <c r="L21" s="6">
        <v>2872</v>
      </c>
      <c r="N21" s="66"/>
      <c r="O21" s="7" t="s">
        <v>18</v>
      </c>
      <c r="P21" s="17">
        <f t="shared" si="15"/>
        <v>7.7019813878098545E-2</v>
      </c>
      <c r="Q21" s="17">
        <f t="shared" si="14"/>
        <v>7.7083449157725026E-2</v>
      </c>
      <c r="R21" s="17">
        <f t="shared" si="14"/>
        <v>7.7233190666850748E-2</v>
      </c>
      <c r="S21" s="17">
        <f t="shared" si="14"/>
        <v>7.7600198057931946E-2</v>
      </c>
      <c r="T21" s="17">
        <f t="shared" si="14"/>
        <v>7.7609155026208188E-2</v>
      </c>
      <c r="U21" s="17">
        <f t="shared" si="14"/>
        <v>7.7666712310009586E-2</v>
      </c>
      <c r="V21" s="17">
        <f t="shared" si="14"/>
        <v>7.765027322404372E-2</v>
      </c>
      <c r="W21" s="17">
        <f t="shared" si="14"/>
        <v>7.763340688077143E-2</v>
      </c>
      <c r="X21" s="17">
        <f t="shared" si="14"/>
        <v>7.7503187477958924E-2</v>
      </c>
      <c r="Y21" s="17">
        <f t="shared" si="14"/>
        <v>7.7699320942564182E-2</v>
      </c>
      <c r="Z21" s="19">
        <f t="shared" si="11"/>
        <v>7.7469870762216231E-2</v>
      </c>
    </row>
    <row r="22" spans="1:26" x14ac:dyDescent="0.2">
      <c r="A22" s="64"/>
      <c r="B22" s="7" t="s">
        <v>19</v>
      </c>
      <c r="C22" s="6">
        <v>2097</v>
      </c>
      <c r="D22" s="6">
        <v>2124</v>
      </c>
      <c r="E22" s="6">
        <v>2151</v>
      </c>
      <c r="F22" s="6">
        <v>2177</v>
      </c>
      <c r="G22" s="6">
        <v>2202</v>
      </c>
      <c r="H22" s="6">
        <v>2216</v>
      </c>
      <c r="I22" s="6">
        <v>2222</v>
      </c>
      <c r="J22" s="6">
        <v>2228</v>
      </c>
      <c r="K22" s="6">
        <v>2232</v>
      </c>
      <c r="L22" s="6">
        <v>2241</v>
      </c>
      <c r="N22" s="66"/>
      <c r="O22" s="7" t="s">
        <v>19</v>
      </c>
      <c r="P22" s="17">
        <f t="shared" si="15"/>
        <v>5.8603247352094573E-2</v>
      </c>
      <c r="Q22" s="17">
        <f t="shared" si="14"/>
        <v>5.9042641908044702E-2</v>
      </c>
      <c r="R22" s="17">
        <f t="shared" si="14"/>
        <v>5.9395278199641036E-2</v>
      </c>
      <c r="S22" s="17">
        <f t="shared" si="14"/>
        <v>5.9885016367287429E-2</v>
      </c>
      <c r="T22" s="17">
        <f t="shared" si="14"/>
        <v>6.0429759323801423E-2</v>
      </c>
      <c r="U22" s="17">
        <f t="shared" si="14"/>
        <v>6.0687388744351638E-2</v>
      </c>
      <c r="V22" s="17">
        <f t="shared" si="14"/>
        <v>6.0710382513661204E-2</v>
      </c>
      <c r="W22" s="17">
        <f t="shared" si="14"/>
        <v>6.0690256326441663E-2</v>
      </c>
      <c r="X22" s="17">
        <f t="shared" si="14"/>
        <v>6.0548517483655695E-2</v>
      </c>
      <c r="Y22" s="17">
        <f t="shared" si="14"/>
        <v>6.0628195763330901E-2</v>
      </c>
      <c r="Z22" s="19">
        <f t="shared" si="11"/>
        <v>6.0062068398231014E-2</v>
      </c>
    </row>
    <row r="23" spans="1:26" x14ac:dyDescent="0.2">
      <c r="A23" s="64"/>
      <c r="B23" s="7" t="s">
        <v>22</v>
      </c>
      <c r="C23" s="6">
        <v>90</v>
      </c>
      <c r="D23" s="6">
        <v>90</v>
      </c>
      <c r="E23" s="6">
        <v>90</v>
      </c>
      <c r="F23" s="6">
        <v>90</v>
      </c>
      <c r="G23" s="6">
        <v>90</v>
      </c>
      <c r="H23" s="6">
        <v>90</v>
      </c>
      <c r="I23" s="6">
        <v>90</v>
      </c>
      <c r="J23" s="6">
        <v>90</v>
      </c>
      <c r="K23" s="6">
        <v>90</v>
      </c>
      <c r="L23" s="6">
        <v>90</v>
      </c>
      <c r="N23" s="67"/>
      <c r="O23" s="15" t="s">
        <v>22</v>
      </c>
      <c r="P23" s="16">
        <f t="shared" si="15"/>
        <v>2.5151608305619987E-3</v>
      </c>
      <c r="Q23" s="16">
        <f t="shared" si="14"/>
        <v>2.5018068605103688E-3</v>
      </c>
      <c r="R23" s="16">
        <f t="shared" si="14"/>
        <v>2.4851580836669886E-3</v>
      </c>
      <c r="S23" s="16">
        <f t="shared" si="14"/>
        <v>2.4757241493136742E-3</v>
      </c>
      <c r="T23" s="16">
        <f t="shared" si="14"/>
        <v>2.4698811712725375E-3</v>
      </c>
      <c r="U23" s="16">
        <f t="shared" si="14"/>
        <v>2.4647405175955085E-3</v>
      </c>
      <c r="V23" s="16">
        <f t="shared" si="14"/>
        <v>2.4590163934426232E-3</v>
      </c>
      <c r="W23" s="16">
        <f t="shared" si="14"/>
        <v>2.4515812699190979E-3</v>
      </c>
      <c r="X23" s="16">
        <f t="shared" si="14"/>
        <v>2.4414724791796652E-3</v>
      </c>
      <c r="Y23" s="16">
        <f t="shared" si="14"/>
        <v>2.4348672997321647E-3</v>
      </c>
      <c r="Z23" s="20">
        <f t="shared" si="11"/>
        <v>2.4699409055194627E-3</v>
      </c>
    </row>
    <row r="24" spans="1:26" x14ac:dyDescent="0.2">
      <c r="B24" s="12" t="s">
        <v>85</v>
      </c>
      <c r="C24" s="10">
        <v>193</v>
      </c>
      <c r="D24" s="10">
        <v>193</v>
      </c>
      <c r="E24" s="10">
        <v>193</v>
      </c>
      <c r="F24" s="10">
        <v>193</v>
      </c>
      <c r="G24" s="10">
        <v>193</v>
      </c>
      <c r="H24" s="10">
        <v>192</v>
      </c>
      <c r="I24" s="10">
        <v>192</v>
      </c>
      <c r="J24" s="10">
        <v>192</v>
      </c>
      <c r="K24" s="10">
        <v>192</v>
      </c>
      <c r="L24" s="10">
        <v>193</v>
      </c>
    </row>
    <row r="25" spans="1:26" x14ac:dyDescent="0.2">
      <c r="B25" s="9" t="s">
        <v>87</v>
      </c>
      <c r="C25" s="10">
        <v>151942.06837350322</v>
      </c>
      <c r="D25" s="10">
        <v>152966.6622094296</v>
      </c>
      <c r="E25" s="10">
        <v>154291.92763246462</v>
      </c>
      <c r="F25" s="10">
        <v>155433.90661757579</v>
      </c>
      <c r="G25" s="10">
        <v>156483.93929184851</v>
      </c>
      <c r="H25" s="10">
        <v>157061.12853480989</v>
      </c>
      <c r="I25" s="10">
        <v>157770.50551967116</v>
      </c>
      <c r="J25" s="10">
        <v>158690.05899396742</v>
      </c>
      <c r="K25" s="10">
        <v>159622.16178757956</v>
      </c>
      <c r="L25" s="10">
        <v>160512.9049283551</v>
      </c>
    </row>
    <row r="26" spans="1:26" x14ac:dyDescent="0.2">
      <c r="B26" s="9" t="s">
        <v>88</v>
      </c>
      <c r="C26" s="11">
        <v>9989</v>
      </c>
      <c r="D26" s="11">
        <v>10075</v>
      </c>
      <c r="E26" s="11">
        <v>10144</v>
      </c>
      <c r="F26" s="11">
        <v>10196</v>
      </c>
      <c r="G26" s="11">
        <v>10246</v>
      </c>
      <c r="H26" s="11">
        <v>10303</v>
      </c>
      <c r="I26" s="11">
        <v>10353</v>
      </c>
      <c r="J26" s="11">
        <v>10396</v>
      </c>
      <c r="K26" s="11">
        <v>10439</v>
      </c>
      <c r="L26" s="11">
        <v>10492</v>
      </c>
    </row>
    <row r="29" spans="1:26" x14ac:dyDescent="0.2">
      <c r="B29" t="s">
        <v>89</v>
      </c>
      <c r="C29" s="6">
        <v>7305</v>
      </c>
      <c r="D29" s="6">
        <v>7299</v>
      </c>
      <c r="E29" s="6">
        <v>7317</v>
      </c>
      <c r="F29" s="6">
        <v>7358</v>
      </c>
      <c r="G29" s="6">
        <v>7377</v>
      </c>
      <c r="H29" s="6">
        <v>7403</v>
      </c>
      <c r="I29" s="6">
        <v>7413</v>
      </c>
      <c r="J29" s="6">
        <v>7442</v>
      </c>
      <c r="K29" s="6">
        <v>7486</v>
      </c>
      <c r="L29" s="6">
        <v>7552</v>
      </c>
    </row>
  </sheetData>
  <mergeCells count="8">
    <mergeCell ref="A7:A12"/>
    <mergeCell ref="A14:A15"/>
    <mergeCell ref="A16:A17"/>
    <mergeCell ref="A18:A23"/>
    <mergeCell ref="N7:N12"/>
    <mergeCell ref="N14:N15"/>
    <mergeCell ref="N16:N17"/>
    <mergeCell ref="N18:N23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30492-09A7-B54B-8967-B2868E8D631F}">
  <dimension ref="A1:J41"/>
  <sheetViews>
    <sheetView workbookViewId="0">
      <selection activeCell="D4" sqref="D4"/>
    </sheetView>
  </sheetViews>
  <sheetFormatPr baseColWidth="10" defaultRowHeight="16" x14ac:dyDescent="0.2"/>
  <cols>
    <col min="1" max="1" width="14.33203125" bestFit="1" customWidth="1"/>
    <col min="4" max="4" width="46.1640625" bestFit="1" customWidth="1"/>
    <col min="5" max="7" width="11" customWidth="1"/>
    <col min="9" max="9" width="22.1640625" bestFit="1" customWidth="1"/>
    <col min="10" max="10" width="9.33203125" bestFit="1" customWidth="1"/>
  </cols>
  <sheetData>
    <row r="1" spans="1:10" x14ac:dyDescent="0.2">
      <c r="A1" s="54" t="s">
        <v>128</v>
      </c>
    </row>
    <row r="2" spans="1:10" x14ac:dyDescent="0.2">
      <c r="A2" s="52" t="s">
        <v>129</v>
      </c>
      <c r="B2" s="53" t="s">
        <v>130</v>
      </c>
      <c r="C2" s="53" t="s">
        <v>131</v>
      </c>
      <c r="D2" s="55" t="s">
        <v>124</v>
      </c>
      <c r="E2" t="s">
        <v>9</v>
      </c>
      <c r="F2" t="s">
        <v>162</v>
      </c>
      <c r="H2" s="33" t="s">
        <v>9</v>
      </c>
      <c r="I2" s="34" t="s">
        <v>147</v>
      </c>
      <c r="J2" s="55" t="s">
        <v>129</v>
      </c>
    </row>
    <row r="3" spans="1:10" ht="17" x14ac:dyDescent="0.2">
      <c r="A3" s="29" t="s">
        <v>29</v>
      </c>
      <c r="B3" t="s">
        <v>132</v>
      </c>
      <c r="C3" s="56">
        <v>1</v>
      </c>
      <c r="D3" s="57" t="s">
        <v>109</v>
      </c>
      <c r="E3" t="str">
        <f t="shared" ref="E3:E39" si="0">_xlfn.XLOOKUP(D3,I:I,H:H,,0,1)</f>
        <v>PJM_EMAC</v>
      </c>
      <c r="F3" t="s">
        <v>155</v>
      </c>
      <c r="H3" s="38" t="s">
        <v>2</v>
      </c>
      <c r="I3" s="24" t="s">
        <v>13</v>
      </c>
      <c r="J3" s="62" t="s">
        <v>86</v>
      </c>
    </row>
    <row r="4" spans="1:10" x14ac:dyDescent="0.2">
      <c r="A4" s="29" t="s">
        <v>10</v>
      </c>
      <c r="B4" t="s">
        <v>133</v>
      </c>
      <c r="C4" s="56">
        <v>0.18</v>
      </c>
      <c r="D4" s="58" t="s">
        <v>10</v>
      </c>
      <c r="E4" t="str">
        <f t="shared" si="0"/>
        <v>PJM_West</v>
      </c>
      <c r="F4" t="s">
        <v>151</v>
      </c>
      <c r="H4" s="38" t="s">
        <v>8</v>
      </c>
      <c r="I4" s="24" t="s">
        <v>10</v>
      </c>
      <c r="J4" s="62" t="s">
        <v>10</v>
      </c>
    </row>
    <row r="5" spans="1:10" x14ac:dyDescent="0.2">
      <c r="A5" s="29" t="s">
        <v>10</v>
      </c>
      <c r="B5" t="s">
        <v>134</v>
      </c>
      <c r="C5" s="56">
        <v>0.05</v>
      </c>
      <c r="D5" s="58" t="s">
        <v>10</v>
      </c>
      <c r="E5" t="str">
        <f t="shared" si="0"/>
        <v>PJM_West</v>
      </c>
      <c r="F5" t="s">
        <v>152</v>
      </c>
      <c r="H5" s="38" t="s">
        <v>8</v>
      </c>
      <c r="I5" s="24" t="s">
        <v>104</v>
      </c>
      <c r="J5" s="62" t="s">
        <v>14</v>
      </c>
    </row>
    <row r="6" spans="1:10" x14ac:dyDescent="0.2">
      <c r="A6" s="29" t="s">
        <v>10</v>
      </c>
      <c r="B6" t="s">
        <v>135</v>
      </c>
      <c r="C6" s="56">
        <v>0.04</v>
      </c>
      <c r="D6" s="58" t="s">
        <v>10</v>
      </c>
      <c r="E6" t="str">
        <f t="shared" si="0"/>
        <v>PJM_West</v>
      </c>
      <c r="F6" t="s">
        <v>154</v>
      </c>
      <c r="H6" s="38" t="s">
        <v>8</v>
      </c>
      <c r="I6" s="24" t="s">
        <v>105</v>
      </c>
      <c r="J6" s="62" t="s">
        <v>18</v>
      </c>
    </row>
    <row r="7" spans="1:10" x14ac:dyDescent="0.2">
      <c r="A7" s="29" t="s">
        <v>10</v>
      </c>
      <c r="B7" t="s">
        <v>136</v>
      </c>
      <c r="C7" s="56">
        <v>0.43</v>
      </c>
      <c r="D7" s="58" t="s">
        <v>10</v>
      </c>
      <c r="E7" t="str">
        <f t="shared" si="0"/>
        <v>PJM_West</v>
      </c>
      <c r="F7" t="s">
        <v>157</v>
      </c>
      <c r="H7" s="38" t="s">
        <v>0</v>
      </c>
      <c r="I7" s="24" t="s">
        <v>100</v>
      </c>
      <c r="J7" s="62" t="s">
        <v>69</v>
      </c>
    </row>
    <row r="8" spans="1:10" x14ac:dyDescent="0.2">
      <c r="A8" s="29" t="s">
        <v>10</v>
      </c>
      <c r="B8" t="s">
        <v>137</v>
      </c>
      <c r="C8" s="56">
        <v>0.02</v>
      </c>
      <c r="D8" s="58" t="s">
        <v>10</v>
      </c>
      <c r="E8" t="str">
        <f t="shared" si="0"/>
        <v>PJM_West</v>
      </c>
      <c r="F8" t="s">
        <v>159</v>
      </c>
      <c r="H8" s="38" t="s">
        <v>1</v>
      </c>
      <c r="I8" s="24" t="s">
        <v>11</v>
      </c>
      <c r="J8" s="62" t="s">
        <v>11</v>
      </c>
    </row>
    <row r="9" spans="1:10" x14ac:dyDescent="0.2">
      <c r="A9" s="29" t="s">
        <v>10</v>
      </c>
      <c r="B9" t="s">
        <v>138</v>
      </c>
      <c r="C9" s="56">
        <v>0.15</v>
      </c>
      <c r="D9" s="58" t="s">
        <v>10</v>
      </c>
      <c r="E9" t="str">
        <f t="shared" si="0"/>
        <v>PJM_West</v>
      </c>
      <c r="F9" t="s">
        <v>160</v>
      </c>
      <c r="H9" s="38" t="s">
        <v>8</v>
      </c>
      <c r="I9" s="24" t="s">
        <v>17</v>
      </c>
      <c r="J9" s="62" t="s">
        <v>17</v>
      </c>
    </row>
    <row r="10" spans="1:10" x14ac:dyDescent="0.2">
      <c r="A10" s="29" t="s">
        <v>10</v>
      </c>
      <c r="B10" t="s">
        <v>139</v>
      </c>
      <c r="C10" s="56">
        <v>0.14000000000000001</v>
      </c>
      <c r="D10" s="58" t="s">
        <v>10</v>
      </c>
      <c r="E10" t="str">
        <f t="shared" si="0"/>
        <v>PJM_West</v>
      </c>
      <c r="F10" t="s">
        <v>161</v>
      </c>
      <c r="H10" s="38" t="s">
        <v>8</v>
      </c>
      <c r="I10" s="24" t="s">
        <v>19</v>
      </c>
      <c r="J10" s="62" t="s">
        <v>19</v>
      </c>
    </row>
    <row r="11" spans="1:10" x14ac:dyDescent="0.2">
      <c r="A11" s="29" t="s">
        <v>69</v>
      </c>
      <c r="B11" t="s">
        <v>140</v>
      </c>
      <c r="C11" s="56">
        <v>0.17</v>
      </c>
      <c r="D11" s="58" t="s">
        <v>100</v>
      </c>
      <c r="E11" t="str">
        <f t="shared" si="0"/>
        <v>PJM_AP</v>
      </c>
      <c r="F11" t="s">
        <v>153</v>
      </c>
      <c r="H11" s="38" t="s">
        <v>8</v>
      </c>
      <c r="I11" s="24" t="s">
        <v>22</v>
      </c>
      <c r="J11" s="62" t="s">
        <v>22</v>
      </c>
    </row>
    <row r="12" spans="1:10" x14ac:dyDescent="0.2">
      <c r="A12" s="29" t="s">
        <v>69</v>
      </c>
      <c r="B12" t="s">
        <v>141</v>
      </c>
      <c r="C12" s="56">
        <v>0.44</v>
      </c>
      <c r="D12" s="58" t="s">
        <v>100</v>
      </c>
      <c r="E12" t="str">
        <f t="shared" si="0"/>
        <v>PJM_AP</v>
      </c>
      <c r="F12" t="s">
        <v>158</v>
      </c>
      <c r="H12" s="38" t="s">
        <v>3</v>
      </c>
      <c r="I12" s="24" t="s">
        <v>101</v>
      </c>
      <c r="J12" s="62" t="s">
        <v>77</v>
      </c>
    </row>
    <row r="13" spans="1:10" x14ac:dyDescent="0.2">
      <c r="A13" s="29" t="s">
        <v>69</v>
      </c>
      <c r="B13" t="s">
        <v>138</v>
      </c>
      <c r="C13" s="56">
        <v>7.0000000000000007E-2</v>
      </c>
      <c r="D13" s="58" t="s">
        <v>100</v>
      </c>
      <c r="E13" t="str">
        <f t="shared" si="0"/>
        <v>PJM_AP</v>
      </c>
      <c r="F13" t="s">
        <v>160</v>
      </c>
      <c r="H13" s="38" t="s">
        <v>7</v>
      </c>
      <c r="I13" s="24" t="s">
        <v>107</v>
      </c>
      <c r="J13" s="62" t="s">
        <v>21</v>
      </c>
    </row>
    <row r="14" spans="1:10" x14ac:dyDescent="0.2">
      <c r="A14" s="29" t="s">
        <v>69</v>
      </c>
      <c r="B14" t="s">
        <v>139</v>
      </c>
      <c r="C14" s="56">
        <v>0.32</v>
      </c>
      <c r="D14" s="58" t="s">
        <v>100</v>
      </c>
      <c r="E14" t="str">
        <f t="shared" si="0"/>
        <v>PJM_AP</v>
      </c>
      <c r="F14" t="s">
        <v>161</v>
      </c>
      <c r="H14" s="38" t="s">
        <v>7</v>
      </c>
      <c r="I14" s="24" t="s">
        <v>108</v>
      </c>
      <c r="J14" s="62" t="s">
        <v>83</v>
      </c>
    </row>
    <row r="15" spans="1:10" x14ac:dyDescent="0.2">
      <c r="A15" s="29" t="s">
        <v>11</v>
      </c>
      <c r="B15" t="s">
        <v>136</v>
      </c>
      <c r="C15" s="56">
        <v>0.92</v>
      </c>
      <c r="D15" s="58" t="s">
        <v>11</v>
      </c>
      <c r="E15" t="str">
        <f t="shared" si="0"/>
        <v>PJM_ATSI</v>
      </c>
      <c r="F15" t="s">
        <v>157</v>
      </c>
      <c r="H15" s="38" t="s">
        <v>5</v>
      </c>
      <c r="I15" s="24" t="s">
        <v>102</v>
      </c>
      <c r="J15" s="62" t="s">
        <v>82</v>
      </c>
    </row>
    <row r="16" spans="1:10" ht="17" x14ac:dyDescent="0.2">
      <c r="A16" s="29" t="s">
        <v>11</v>
      </c>
      <c r="B16" t="s">
        <v>141</v>
      </c>
      <c r="C16" s="56">
        <v>0.08</v>
      </c>
      <c r="D16" s="58" t="s">
        <v>11</v>
      </c>
      <c r="E16" t="str">
        <f t="shared" si="0"/>
        <v>PJM_ATSI</v>
      </c>
      <c r="F16" t="s">
        <v>158</v>
      </c>
      <c r="H16" s="38" t="s">
        <v>4</v>
      </c>
      <c r="I16" s="44" t="s">
        <v>109</v>
      </c>
      <c r="J16" s="62" t="s">
        <v>29</v>
      </c>
    </row>
    <row r="17" spans="1:10" ht="17" x14ac:dyDescent="0.2">
      <c r="A17" s="29" t="s">
        <v>12</v>
      </c>
      <c r="B17" t="s">
        <v>140</v>
      </c>
      <c r="C17" s="56">
        <v>1</v>
      </c>
      <c r="D17" s="58" t="s">
        <v>12</v>
      </c>
      <c r="E17" t="str">
        <f t="shared" si="0"/>
        <v>PJM_SMAC</v>
      </c>
      <c r="F17" t="s">
        <v>153</v>
      </c>
      <c r="H17" s="38" t="s">
        <v>4</v>
      </c>
      <c r="I17" s="44" t="s">
        <v>126</v>
      </c>
      <c r="J17" s="62" t="s">
        <v>84</v>
      </c>
    </row>
    <row r="18" spans="1:10" ht="17" x14ac:dyDescent="0.2">
      <c r="A18" s="29" t="s">
        <v>86</v>
      </c>
      <c r="B18" t="s">
        <v>142</v>
      </c>
      <c r="C18" s="56">
        <v>1</v>
      </c>
      <c r="D18" s="58" t="s">
        <v>13</v>
      </c>
      <c r="E18" t="str">
        <f t="shared" si="0"/>
        <v>PJM_COMD</v>
      </c>
      <c r="F18" t="s">
        <v>150</v>
      </c>
      <c r="H18" s="38" t="s">
        <v>4</v>
      </c>
      <c r="I18" s="44" t="s">
        <v>23</v>
      </c>
      <c r="J18" s="62" t="s">
        <v>23</v>
      </c>
    </row>
    <row r="19" spans="1:10" ht="17" x14ac:dyDescent="0.2">
      <c r="A19" s="29" t="s">
        <v>14</v>
      </c>
      <c r="B19" t="s">
        <v>136</v>
      </c>
      <c r="C19" s="56">
        <v>1</v>
      </c>
      <c r="D19" s="58" t="s">
        <v>104</v>
      </c>
      <c r="E19" t="str">
        <f t="shared" si="0"/>
        <v>PJM_West</v>
      </c>
      <c r="F19" t="s">
        <v>157</v>
      </c>
      <c r="H19" s="38" t="s">
        <v>4</v>
      </c>
      <c r="I19" s="44" t="s">
        <v>20</v>
      </c>
      <c r="J19" s="62" t="s">
        <v>20</v>
      </c>
    </row>
    <row r="20" spans="1:10" ht="17" x14ac:dyDescent="0.2">
      <c r="A20" s="29" t="s">
        <v>17</v>
      </c>
      <c r="B20" t="s">
        <v>134</v>
      </c>
      <c r="C20" s="56">
        <v>0.17</v>
      </c>
      <c r="D20" s="58" t="s">
        <v>17</v>
      </c>
      <c r="E20" t="str">
        <f t="shared" si="0"/>
        <v>PJM_West</v>
      </c>
      <c r="F20" t="s">
        <v>152</v>
      </c>
      <c r="H20" s="38" t="s">
        <v>4</v>
      </c>
      <c r="I20" s="44" t="s">
        <v>15</v>
      </c>
      <c r="J20" s="62" t="s">
        <v>15</v>
      </c>
    </row>
    <row r="21" spans="1:10" ht="17" x14ac:dyDescent="0.2">
      <c r="A21" s="29" t="s">
        <v>17</v>
      </c>
      <c r="B21" t="s">
        <v>136</v>
      </c>
      <c r="C21" s="56">
        <v>0.83</v>
      </c>
      <c r="D21" s="58" t="s">
        <v>17</v>
      </c>
      <c r="E21" t="str">
        <f t="shared" si="0"/>
        <v>PJM_West</v>
      </c>
      <c r="F21" t="s">
        <v>157</v>
      </c>
      <c r="H21" s="38" t="s">
        <v>4</v>
      </c>
      <c r="I21" s="44" t="s">
        <v>27</v>
      </c>
      <c r="J21" s="62" t="s">
        <v>27</v>
      </c>
    </row>
    <row r="22" spans="1:10" x14ac:dyDescent="0.2">
      <c r="A22" s="29" t="s">
        <v>18</v>
      </c>
      <c r="B22" t="s">
        <v>141</v>
      </c>
      <c r="C22" s="56">
        <v>1</v>
      </c>
      <c r="D22" s="58" t="s">
        <v>105</v>
      </c>
      <c r="E22" t="str">
        <f t="shared" si="0"/>
        <v>PJM_West</v>
      </c>
      <c r="F22" t="s">
        <v>158</v>
      </c>
      <c r="H22" s="38" t="s">
        <v>6</v>
      </c>
      <c r="I22" s="24" t="s">
        <v>12</v>
      </c>
      <c r="J22" s="62" t="s">
        <v>12</v>
      </c>
    </row>
    <row r="23" spans="1:10" x14ac:dyDescent="0.2">
      <c r="A23" s="29" t="s">
        <v>77</v>
      </c>
      <c r="B23" t="s">
        <v>143</v>
      </c>
      <c r="C23" s="56">
        <v>0.05</v>
      </c>
      <c r="D23" s="58" t="s">
        <v>101</v>
      </c>
      <c r="E23" t="str">
        <f t="shared" si="0"/>
        <v>PJM_Dom</v>
      </c>
      <c r="F23" t="s">
        <v>156</v>
      </c>
      <c r="H23" s="46" t="s">
        <v>6</v>
      </c>
      <c r="I23" s="47" t="s">
        <v>25</v>
      </c>
      <c r="J23" s="63" t="s">
        <v>25</v>
      </c>
    </row>
    <row r="24" spans="1:10" x14ac:dyDescent="0.2">
      <c r="A24" s="29" t="s">
        <v>77</v>
      </c>
      <c r="B24" t="s">
        <v>138</v>
      </c>
      <c r="C24" s="56">
        <v>0.95</v>
      </c>
      <c r="D24" s="58" t="s">
        <v>101</v>
      </c>
      <c r="E24" t="str">
        <f t="shared" si="0"/>
        <v>PJM_Dom</v>
      </c>
      <c r="F24" t="s">
        <v>160</v>
      </c>
    </row>
    <row r="25" spans="1:10" ht="17" x14ac:dyDescent="0.2">
      <c r="A25" s="29" t="s">
        <v>15</v>
      </c>
      <c r="B25" t="s">
        <v>144</v>
      </c>
      <c r="C25" s="56">
        <v>0.61</v>
      </c>
      <c r="D25" s="57" t="s">
        <v>15</v>
      </c>
      <c r="E25" t="str">
        <f t="shared" si="0"/>
        <v>PJM_EMAC</v>
      </c>
      <c r="F25" t="s">
        <v>148</v>
      </c>
    </row>
    <row r="26" spans="1:10" ht="17" x14ac:dyDescent="0.2">
      <c r="A26" s="29" t="s">
        <v>15</v>
      </c>
      <c r="B26" t="s">
        <v>140</v>
      </c>
      <c r="C26" s="56">
        <v>0.36</v>
      </c>
      <c r="D26" s="57" t="s">
        <v>15</v>
      </c>
      <c r="E26" t="str">
        <f t="shared" si="0"/>
        <v>PJM_EMAC</v>
      </c>
      <c r="F26" t="s">
        <v>153</v>
      </c>
    </row>
    <row r="27" spans="1:10" ht="17" x14ac:dyDescent="0.2">
      <c r="A27" s="29" t="s">
        <v>15</v>
      </c>
      <c r="B27" t="s">
        <v>138</v>
      </c>
      <c r="C27" s="56">
        <v>0.03</v>
      </c>
      <c r="D27" s="57" t="s">
        <v>15</v>
      </c>
      <c r="E27" t="str">
        <f t="shared" si="0"/>
        <v>PJM_EMAC</v>
      </c>
      <c r="F27" t="s">
        <v>160</v>
      </c>
    </row>
    <row r="28" spans="1:10" x14ac:dyDescent="0.2">
      <c r="A28" s="29" t="s">
        <v>19</v>
      </c>
      <c r="B28" t="s">
        <v>134</v>
      </c>
      <c r="C28" s="56">
        <v>1</v>
      </c>
      <c r="D28" s="58" t="s">
        <v>19</v>
      </c>
      <c r="E28" t="str">
        <f t="shared" si="0"/>
        <v>PJM_West</v>
      </c>
      <c r="F28" t="s">
        <v>152</v>
      </c>
    </row>
    <row r="29" spans="1:10" ht="17" x14ac:dyDescent="0.2">
      <c r="A29" s="29" t="s">
        <v>20</v>
      </c>
      <c r="B29" t="s">
        <v>132</v>
      </c>
      <c r="C29" s="56">
        <v>1</v>
      </c>
      <c r="D29" s="57" t="s">
        <v>20</v>
      </c>
      <c r="E29" t="str">
        <f t="shared" si="0"/>
        <v>PJM_EMAC</v>
      </c>
      <c r="F29" t="s">
        <v>155</v>
      </c>
    </row>
    <row r="30" spans="1:10" x14ac:dyDescent="0.2">
      <c r="A30" s="29" t="s">
        <v>21</v>
      </c>
      <c r="B30" t="s">
        <v>141</v>
      </c>
      <c r="C30" s="56">
        <v>1</v>
      </c>
      <c r="D30" s="58" t="s">
        <v>107</v>
      </c>
      <c r="E30" t="str">
        <f t="shared" si="0"/>
        <v>PJM_WMAC</v>
      </c>
      <c r="F30" t="s">
        <v>158</v>
      </c>
    </row>
    <row r="31" spans="1:10" x14ac:dyDescent="0.2">
      <c r="A31" s="29" t="s">
        <v>22</v>
      </c>
      <c r="B31" t="s">
        <v>136</v>
      </c>
      <c r="C31" s="56">
        <v>1</v>
      </c>
      <c r="D31" s="58" t="s">
        <v>22</v>
      </c>
      <c r="E31" t="str">
        <f t="shared" si="0"/>
        <v>PJM_West</v>
      </c>
      <c r="F31" t="s">
        <v>157</v>
      </c>
    </row>
    <row r="32" spans="1:10" ht="17" x14ac:dyDescent="0.2">
      <c r="A32" s="29" t="s">
        <v>23</v>
      </c>
      <c r="B32" t="s">
        <v>141</v>
      </c>
      <c r="C32" s="56">
        <v>1</v>
      </c>
      <c r="D32" s="57" t="s">
        <v>23</v>
      </c>
      <c r="E32" t="str">
        <f t="shared" si="0"/>
        <v>PJM_EMAC</v>
      </c>
      <c r="F32" t="s">
        <v>158</v>
      </c>
    </row>
    <row r="33" spans="1:7" x14ac:dyDescent="0.2">
      <c r="A33" s="29" t="s">
        <v>82</v>
      </c>
      <c r="B33" t="s">
        <v>141</v>
      </c>
      <c r="C33" s="56">
        <v>1</v>
      </c>
      <c r="D33" s="58" t="s">
        <v>102</v>
      </c>
      <c r="E33" t="str">
        <f t="shared" si="0"/>
        <v>PJM_PENE</v>
      </c>
      <c r="F33" t="s">
        <v>158</v>
      </c>
    </row>
    <row r="34" spans="1:7" x14ac:dyDescent="0.2">
      <c r="A34" s="29" t="s">
        <v>25</v>
      </c>
      <c r="B34" t="s">
        <v>145</v>
      </c>
      <c r="C34" s="56">
        <v>0.3</v>
      </c>
      <c r="D34" s="58" t="s">
        <v>25</v>
      </c>
      <c r="E34" t="str">
        <f t="shared" si="0"/>
        <v>PJM_SMAC</v>
      </c>
      <c r="F34" s="11" t="s">
        <v>149</v>
      </c>
      <c r="G34" s="11"/>
    </row>
    <row r="35" spans="1:7" x14ac:dyDescent="0.2">
      <c r="A35" s="29" t="s">
        <v>25</v>
      </c>
      <c r="B35" t="s">
        <v>140</v>
      </c>
      <c r="C35" s="56">
        <v>0.7</v>
      </c>
      <c r="D35" s="58" t="s">
        <v>25</v>
      </c>
      <c r="E35" t="str">
        <f t="shared" si="0"/>
        <v>PJM_SMAC</v>
      </c>
      <c r="F35" t="s">
        <v>153</v>
      </c>
    </row>
    <row r="36" spans="1:7" x14ac:dyDescent="0.2">
      <c r="A36" s="29" t="s">
        <v>83</v>
      </c>
      <c r="B36" t="s">
        <v>141</v>
      </c>
      <c r="C36" s="56">
        <v>1</v>
      </c>
      <c r="D36" s="58" t="s">
        <v>108</v>
      </c>
      <c r="E36" t="str">
        <f t="shared" si="0"/>
        <v>PJM_WMAC</v>
      </c>
      <c r="F36" t="s">
        <v>158</v>
      </c>
    </row>
    <row r="37" spans="1:7" ht="17" x14ac:dyDescent="0.2">
      <c r="A37" s="29" t="s">
        <v>84</v>
      </c>
      <c r="B37" t="s">
        <v>132</v>
      </c>
      <c r="C37" s="56">
        <v>1</v>
      </c>
      <c r="D37" s="57" t="s">
        <v>126</v>
      </c>
      <c r="E37" t="str">
        <f t="shared" si="0"/>
        <v>PJM_EMAC</v>
      </c>
      <c r="F37" t="s">
        <v>155</v>
      </c>
    </row>
    <row r="38" spans="1:7" ht="17" x14ac:dyDescent="0.2">
      <c r="A38" s="29" t="s">
        <v>27</v>
      </c>
      <c r="B38" t="s">
        <v>132</v>
      </c>
      <c r="C38" s="56">
        <v>1</v>
      </c>
      <c r="D38" s="57" t="s">
        <v>27</v>
      </c>
      <c r="E38" t="str">
        <f t="shared" si="0"/>
        <v>PJM_EMAC</v>
      </c>
      <c r="F38" t="s">
        <v>155</v>
      </c>
    </row>
    <row r="39" spans="1:7" x14ac:dyDescent="0.2">
      <c r="A39" s="29" t="s">
        <v>85</v>
      </c>
      <c r="B39" t="s">
        <v>141</v>
      </c>
      <c r="C39" s="56">
        <v>1</v>
      </c>
      <c r="D39" s="58" t="s">
        <v>108</v>
      </c>
      <c r="E39" t="str">
        <f t="shared" si="0"/>
        <v>PJM_WMAC</v>
      </c>
      <c r="F39" t="s">
        <v>158</v>
      </c>
    </row>
    <row r="40" spans="1:7" x14ac:dyDescent="0.2">
      <c r="A40" s="59" t="s">
        <v>88</v>
      </c>
      <c r="B40" s="6" t="s">
        <v>142</v>
      </c>
      <c r="C40" s="56">
        <v>1</v>
      </c>
      <c r="D40" s="30"/>
      <c r="F40" t="s">
        <v>150</v>
      </c>
    </row>
    <row r="41" spans="1:7" x14ac:dyDescent="0.2">
      <c r="A41" s="60" t="s">
        <v>146</v>
      </c>
      <c r="B41" s="61"/>
      <c r="C41" s="61"/>
      <c r="D41" s="32"/>
      <c r="F41">
        <v>0</v>
      </c>
    </row>
  </sheetData>
  <autoFilter ref="H2:J23" xr:uid="{41B30492-09A7-B54B-8967-B2868E8D631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IPM Regions to LDAs and Zones</vt:lpstr>
      <vt:lpstr>IPM Regions fractions</vt:lpstr>
      <vt:lpstr>Load Zones to States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Saroj Khanal</dc:creator>
  <cp:lastModifiedBy>Saroj Khanal</cp:lastModifiedBy>
  <dcterms:created xsi:type="dcterms:W3CDTF">2025-11-19T16:12:32Z</dcterms:created>
  <dcterms:modified xsi:type="dcterms:W3CDTF">2025-11-22T00:16:13Z</dcterms:modified>
</cp:coreProperties>
</file>