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kinsonlab\Documents\Shell\Micronutrients\"/>
    </mc:Choice>
  </mc:AlternateContent>
  <xr:revisionPtr revIDLastSave="0" documentId="13_ncr:1_{84E85CEF-BD30-4BB6-B334-7F567166DA2E}" xr6:coauthVersionLast="44" xr6:coauthVersionMax="44" xr10:uidLastSave="{00000000-0000-0000-0000-000000000000}"/>
  <bookViews>
    <workbookView xWindow="2235" yWindow="2220" windowWidth="23790" windowHeight="11085" xr2:uid="{00000000-000D-0000-FFFF-FFFF00000000}"/>
  </bookViews>
  <sheets>
    <sheet name="ShellMicronutrientsMassIRLCalcs" sheetId="1" r:id="rId1"/>
  </sheets>
  <definedNames>
    <definedName name="_xlnm._FilterDatabase" localSheetId="0" hidden="1">ShellMicronutrientsMassIRLCalcs!$A$1:$T$44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R2" i="1" l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3" i="1"/>
  <c r="P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3" i="1"/>
  <c r="M44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3" i="1"/>
  <c r="N44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3" i="1"/>
  <c r="O44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9" i="1"/>
  <c r="T20" i="1"/>
  <c r="T21" i="1"/>
  <c r="T22" i="1"/>
  <c r="T23" i="1"/>
  <c r="T24" i="1"/>
  <c r="T26" i="1"/>
  <c r="T27" i="1"/>
  <c r="T28" i="1"/>
  <c r="T29" i="1"/>
  <c r="T31" i="1"/>
  <c r="T32" i="1"/>
  <c r="T33" i="1"/>
  <c r="T34" i="1"/>
  <c r="T35" i="1"/>
  <c r="T36" i="1"/>
  <c r="T37" i="1"/>
  <c r="T38" i="1"/>
  <c r="T39" i="1"/>
  <c r="T40" i="1"/>
  <c r="T43" i="1"/>
  <c r="T4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3" i="1"/>
  <c r="S44" i="1"/>
  <c r="S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6" i="1"/>
  <c r="R27" i="1"/>
  <c r="R28" i="1"/>
  <c r="R29" i="1"/>
  <c r="R31" i="1"/>
  <c r="R32" i="1"/>
  <c r="R33" i="1"/>
  <c r="R34" i="1"/>
  <c r="R35" i="1"/>
  <c r="R36" i="1"/>
  <c r="R37" i="1"/>
  <c r="R38" i="1"/>
  <c r="R39" i="1"/>
  <c r="R40" i="1"/>
  <c r="R43" i="1"/>
  <c r="R4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1" i="1"/>
  <c r="Q22" i="1"/>
  <c r="Q23" i="1"/>
  <c r="Q24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3" i="1"/>
  <c r="Q44" i="1"/>
</calcChain>
</file>

<file path=xl/sharedStrings.xml><?xml version="1.0" encoding="utf-8"?>
<sst xmlns="http://schemas.openxmlformats.org/spreadsheetml/2006/main" count="108" uniqueCount="64">
  <si>
    <t>ID</t>
  </si>
  <si>
    <t>C</t>
  </si>
  <si>
    <t>N</t>
  </si>
  <si>
    <t>P</t>
  </si>
  <si>
    <t>K</t>
  </si>
  <si>
    <t>B</t>
  </si>
  <si>
    <t>Zn</t>
  </si>
  <si>
    <t>Fe</t>
  </si>
  <si>
    <t>Cu</t>
  </si>
  <si>
    <t>Ca</t>
  </si>
  <si>
    <t>Mn</t>
  </si>
  <si>
    <t>CN</t>
  </si>
  <si>
    <t>CP</t>
  </si>
  <si>
    <t>NP</t>
  </si>
  <si>
    <t>All1</t>
  </si>
  <si>
    <t>Bulk2</t>
  </si>
  <si>
    <t>Bulk3</t>
  </si>
  <si>
    <t>Trace2</t>
  </si>
  <si>
    <t>Trace3</t>
  </si>
  <si>
    <t>Apli1</t>
  </si>
  <si>
    <t>Apli2</t>
  </si>
  <si>
    <t>Apli4</t>
  </si>
  <si>
    <t>Apli5</t>
  </si>
  <si>
    <t>Apli6</t>
  </si>
  <si>
    <t>Casp1</t>
  </si>
  <si>
    <t>Casp2</t>
  </si>
  <si>
    <t>Casp3</t>
  </si>
  <si>
    <t>Casp4</t>
  </si>
  <si>
    <t>Casp5</t>
  </si>
  <si>
    <t>Casp6</t>
  </si>
  <si>
    <t>Fcer1</t>
  </si>
  <si>
    <t>Fcer2</t>
  </si>
  <si>
    <t>Fcer3</t>
  </si>
  <si>
    <t>Fcer4</t>
  </si>
  <si>
    <t>Fcer5</t>
  </si>
  <si>
    <t>Fcer6</t>
  </si>
  <si>
    <t>NA</t>
  </si>
  <si>
    <t>Lorn1</t>
  </si>
  <si>
    <t>Lorn2</t>
  </si>
  <si>
    <t>Lorn3</t>
  </si>
  <si>
    <t>Lorn4</t>
  </si>
  <si>
    <t>Lorn5</t>
  </si>
  <si>
    <t>Lorn6</t>
  </si>
  <si>
    <t>Ouni1</t>
  </si>
  <si>
    <t>Ouni2</t>
  </si>
  <si>
    <t>Ouni3</t>
  </si>
  <si>
    <t>Ouni4</t>
  </si>
  <si>
    <t>Ouni5</t>
  </si>
  <si>
    <t>Ouni6</t>
  </si>
  <si>
    <t>Ouni7</t>
  </si>
  <si>
    <t>Pdec1</t>
  </si>
  <si>
    <t>Pdec2</t>
  </si>
  <si>
    <t>Pdec3</t>
  </si>
  <si>
    <t>Pdec4</t>
  </si>
  <si>
    <t>Pdec5</t>
  </si>
  <si>
    <t>Pdec6</t>
  </si>
  <si>
    <t>Pdec7</t>
  </si>
  <si>
    <t>Tver1</t>
  </si>
  <si>
    <t>Tver2</t>
  </si>
  <si>
    <t>Tver3</t>
  </si>
  <si>
    <t>Tver4</t>
  </si>
  <si>
    <t>Tver5</t>
  </si>
  <si>
    <t>Tver6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</si>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</sst>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workbookViewId="0">
      <selection activeCell="V9" sqref="V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9</v>
      </c>
      <c r="D1" t="s">
        <v>4</v>
      </c>
      <c r="E1" t="s">
        <v>2</v>
      </c>
      <c r="F1" t="s">
        <v>3</v>
      </c>
      <c r="G1" t="s">
        <v>5</v>
      </c>
      <c r="H1" t="s">
        <v>8</v>
      </c>
      <c r="I1" t="s">
        <v>7</v>
      </c>
      <c r="J1" t="s">
        <v>10</v>
      </c>
      <c r="K1" t="s">
        <v>63</v>
      </c>
      <c r="L1" t="s">
        <v>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s="1">
        <v>143.1</v>
      </c>
      <c r="C2" s="1">
        <v>379</v>
      </c>
      <c r="D2" s="1">
        <v>0.42492999999999997</v>
      </c>
      <c r="E2" s="1">
        <v>12.4</v>
      </c>
      <c r="F2" s="1">
        <v>0.37913000000000002</v>
      </c>
      <c r="G2" s="1">
        <v>3.5619999999999999E-2</v>
      </c>
      <c r="H2" s="1">
        <v>2.545E-2</v>
      </c>
      <c r="I2" s="1">
        <v>1.1908399999999999</v>
      </c>
      <c r="J2" s="1">
        <v>1.5127200000000001</v>
      </c>
      <c r="K2" s="1">
        <v>0.74299999999999999</v>
      </c>
      <c r="L2" s="1">
        <v>2.7990000000000001E-2</v>
      </c>
      <c r="M2">
        <f>SQRT((1/2)*LN(B2/E2))</f>
        <v>1.1058587644793105</v>
      </c>
      <c r="N2">
        <f>SQRT((1/2)*LN(B2/F2))</f>
        <v>1.722413976278687</v>
      </c>
      <c r="O2">
        <f>SQRT((1/2)*LN(E2/F2))</f>
        <v>1.3205250087387406</v>
      </c>
      <c r="P2">
        <f>SQRT((5/6)*LN(AVERAGE(B2+C2+D2+E2+F2+G2+H2+I2+K2+L2)/J2))</f>
        <v>2.2122193641972441</v>
      </c>
      <c r="Q2">
        <f t="shared" ref="Q2:Q17" si="0">SQRT((2*2/2+2))*LN(AVERAGE(B2+E2)/AVERAGE(C2+D2))</f>
        <v>-1.7840220654742307</v>
      </c>
      <c r="R2">
        <f t="shared" ref="R2:R17" si="1">SQRT((2*1/2+1))*LN(AVERAGE(C2+B2)/AVERAGE(F2))</f>
        <v>10.221561237308528</v>
      </c>
      <c r="S2">
        <f t="shared" ref="S2:S17" si="2">SQRT((3*2/3+1))*LN(AVERAGE(H2+J2+L2)/AVERAGE(I2+K2))</f>
        <v>-0.36525643319704781</v>
      </c>
      <c r="T2">
        <f t="shared" ref="T2:T17" si="3">SQRT((4*1/4+1))*LN(AVERAGE(I2+L2+J2+H2)/AVERAGE(G2))</f>
        <v>6.1504022431584335</v>
      </c>
    </row>
    <row r="3" spans="1:20" x14ac:dyDescent="0.25">
      <c r="A3" t="s">
        <v>20</v>
      </c>
      <c r="B3" s="1">
        <v>141.80000000000001</v>
      </c>
      <c r="C3" s="1">
        <v>346.59999999999997</v>
      </c>
      <c r="D3" s="1">
        <v>8.8779999999999998E-2</v>
      </c>
      <c r="E3" s="1">
        <v>11.7</v>
      </c>
      <c r="F3" s="1">
        <v>0.29788999999999999</v>
      </c>
      <c r="G3" s="1">
        <v>2.317E-2</v>
      </c>
      <c r="H3" s="1">
        <v>3.5779999999999999E-2</v>
      </c>
      <c r="I3" s="1">
        <v>0.31613999999999998</v>
      </c>
      <c r="J3" s="1">
        <v>0.85533000000000003</v>
      </c>
      <c r="K3" s="1">
        <v>5.5020000000000006E-2</v>
      </c>
      <c r="L3" s="1">
        <v>9.2499999999999995E-3</v>
      </c>
      <c r="M3">
        <f t="shared" ref="M3:M44" si="4">SQRT((1/2)*LN(B3/E3))</f>
        <v>1.1168770685026883</v>
      </c>
      <c r="N3">
        <f t="shared" ref="N3:N44" si="5">SQRT((1/2)*LN(B3/F3))</f>
        <v>1.7557688632385342</v>
      </c>
      <c r="O3">
        <f t="shared" ref="O3:O44" si="6">SQRT((1/2)*LN(E3/F3))</f>
        <v>1.3547361052879547</v>
      </c>
      <c r="P3">
        <f t="shared" ref="P3:P44" si="7">SQRT((5/6)*LN(AVERAGE(B3+C3+D3+E3+F3+G3+H3+I3+K3+L3)/J3))</f>
        <v>2.3044750604479911</v>
      </c>
      <c r="Q3">
        <f t="shared" si="0"/>
        <v>-1.6294538457343954</v>
      </c>
      <c r="R3">
        <f t="shared" si="1"/>
        <v>10.468243166828813</v>
      </c>
      <c r="S3">
        <f t="shared" si="2"/>
        <v>1.5348766496714095</v>
      </c>
      <c r="T3">
        <f t="shared" si="3"/>
        <v>5.6015228946508184</v>
      </c>
    </row>
    <row r="4" spans="1:20" x14ac:dyDescent="0.25">
      <c r="A4" t="s">
        <v>21</v>
      </c>
      <c r="B4" s="1">
        <v>137.80000000000001</v>
      </c>
      <c r="C4" s="1">
        <v>341.3</v>
      </c>
      <c r="D4" s="1">
        <v>7.0730000000000001E-2</v>
      </c>
      <c r="E4" s="1">
        <v>10.8</v>
      </c>
      <c r="F4" s="1">
        <v>8.4059999999999996E-2</v>
      </c>
      <c r="G4" s="1">
        <v>1.8270000000000002E-2</v>
      </c>
      <c r="H4" s="1">
        <v>2.9530000000000001E-2</v>
      </c>
      <c r="I4" s="1">
        <v>0.22356999999999999</v>
      </c>
      <c r="J4" s="1">
        <v>0.93476000000000004</v>
      </c>
      <c r="K4" s="1">
        <v>3.7409999999999999E-2</v>
      </c>
      <c r="L4" s="1">
        <v>1.5049999999999999E-2</v>
      </c>
      <c r="M4">
        <f t="shared" si="4"/>
        <v>1.1283300103359355</v>
      </c>
      <c r="N4">
        <f t="shared" si="5"/>
        <v>1.9238019399076305</v>
      </c>
      <c r="O4">
        <f t="shared" si="6"/>
        <v>1.5581672861948008</v>
      </c>
      <c r="P4">
        <f t="shared" si="7"/>
        <v>2.2844844884828563</v>
      </c>
      <c r="Q4">
        <f t="shared" si="0"/>
        <v>-1.6634218783864825</v>
      </c>
      <c r="R4">
        <f t="shared" si="1"/>
        <v>12.230308099693799</v>
      </c>
      <c r="S4">
        <f t="shared" si="2"/>
        <v>2.2905247818045789</v>
      </c>
      <c r="T4">
        <f t="shared" si="3"/>
        <v>5.9216495177605779</v>
      </c>
    </row>
    <row r="5" spans="1:20" x14ac:dyDescent="0.25">
      <c r="A5" t="s">
        <v>22</v>
      </c>
      <c r="B5" s="1">
        <v>132.4</v>
      </c>
      <c r="C5" s="1">
        <v>276.3</v>
      </c>
      <c r="D5" s="1">
        <v>3.7499999999999999E-2</v>
      </c>
      <c r="E5" s="1">
        <v>7.6</v>
      </c>
      <c r="F5" s="1">
        <v>9.2410000000000006E-2</v>
      </c>
      <c r="G5" s="1">
        <v>3.9899999999999996E-3</v>
      </c>
      <c r="H5" s="1">
        <v>1.321E-2</v>
      </c>
      <c r="I5" s="1">
        <v>7.3469999999999994E-2</v>
      </c>
      <c r="J5" s="1">
        <v>0.66032000000000002</v>
      </c>
      <c r="K5" s="1">
        <v>3.0859999999999999E-2</v>
      </c>
      <c r="L5" s="1">
        <v>1.7899999999999999E-3</v>
      </c>
      <c r="M5">
        <f t="shared" si="4"/>
        <v>1.1953408292639014</v>
      </c>
      <c r="N5">
        <f t="shared" si="5"/>
        <v>1.9062197833126557</v>
      </c>
      <c r="O5">
        <f t="shared" si="6"/>
        <v>1.4848683996190493</v>
      </c>
      <c r="P5">
        <f t="shared" si="7"/>
        <v>2.317873481149602</v>
      </c>
      <c r="Q5">
        <f t="shared" si="0"/>
        <v>-1.3599610443038463</v>
      </c>
      <c r="R5">
        <f t="shared" si="1"/>
        <v>11.871617830571759</v>
      </c>
      <c r="S5">
        <f t="shared" si="2"/>
        <v>3.2348260662466379</v>
      </c>
      <c r="T5">
        <f t="shared" si="3"/>
        <v>7.402937545992196</v>
      </c>
    </row>
    <row r="6" spans="1:20" x14ac:dyDescent="0.25">
      <c r="A6" t="s">
        <v>23</v>
      </c>
      <c r="B6" s="1">
        <v>137.30000000000001</v>
      </c>
      <c r="C6" s="1">
        <v>267.2</v>
      </c>
      <c r="D6" s="1">
        <v>4.7440000000000003E-2</v>
      </c>
      <c r="E6" s="1">
        <v>9.5</v>
      </c>
      <c r="F6" s="1">
        <v>0.11894</v>
      </c>
      <c r="G6" s="1">
        <v>5.5399999999999998E-3</v>
      </c>
      <c r="H6" s="1">
        <v>1.166E-2</v>
      </c>
      <c r="I6" s="1">
        <v>0.1118</v>
      </c>
      <c r="J6" s="1">
        <v>1.98499</v>
      </c>
      <c r="K6" s="1">
        <v>4.9759999999999999E-2</v>
      </c>
      <c r="L6" s="1">
        <v>7.0499999999999998E-3</v>
      </c>
      <c r="M6">
        <f t="shared" si="4"/>
        <v>1.1556116376550192</v>
      </c>
      <c r="N6">
        <f t="shared" si="5"/>
        <v>1.8776720197464751</v>
      </c>
      <c r="O6">
        <f t="shared" si="6"/>
        <v>1.4799371461839494</v>
      </c>
      <c r="P6">
        <f t="shared" si="7"/>
        <v>2.1097200517929595</v>
      </c>
      <c r="Q6">
        <f t="shared" si="0"/>
        <v>-1.1982077092660453</v>
      </c>
      <c r="R6">
        <f t="shared" si="1"/>
        <v>11.50008466551097</v>
      </c>
      <c r="S6">
        <f t="shared" si="2"/>
        <v>4.3610859716729662</v>
      </c>
      <c r="T6">
        <f t="shared" si="3"/>
        <v>8.4075731241396738</v>
      </c>
    </row>
    <row r="7" spans="1:20" x14ac:dyDescent="0.25">
      <c r="A7" t="s">
        <v>24</v>
      </c>
      <c r="B7" s="1">
        <v>130.80000000000001</v>
      </c>
      <c r="C7" s="1">
        <v>353.6</v>
      </c>
      <c r="D7" s="1">
        <v>0.13170999999999999</v>
      </c>
      <c r="E7" s="1">
        <v>8</v>
      </c>
      <c r="F7" s="1">
        <v>0.17263999999999999</v>
      </c>
      <c r="G7" s="1">
        <v>3.058E-2</v>
      </c>
      <c r="H7" s="1">
        <v>1.325E-2</v>
      </c>
      <c r="I7" s="1">
        <v>1.50031</v>
      </c>
      <c r="J7" s="1">
        <v>1.4023600000000001</v>
      </c>
      <c r="K7" s="1">
        <v>6.5530000000000005E-2</v>
      </c>
      <c r="L7" s="1">
        <v>2.189E-2</v>
      </c>
      <c r="M7">
        <f t="shared" si="4"/>
        <v>1.1819957481614014</v>
      </c>
      <c r="N7">
        <f t="shared" si="5"/>
        <v>1.8207438337799486</v>
      </c>
      <c r="O7">
        <f t="shared" si="6"/>
        <v>1.3849166615995614</v>
      </c>
      <c r="P7">
        <f t="shared" si="7"/>
        <v>2.2107801666263671</v>
      </c>
      <c r="Q7">
        <f t="shared" si="0"/>
        <v>-1.8710093927357516</v>
      </c>
      <c r="R7">
        <f t="shared" si="1"/>
        <v>11.228088883306407</v>
      </c>
      <c r="S7">
        <f t="shared" si="2"/>
        <v>-0.14811966337661081</v>
      </c>
      <c r="T7">
        <f t="shared" si="3"/>
        <v>6.4559888347244438</v>
      </c>
    </row>
    <row r="8" spans="1:20" x14ac:dyDescent="0.25">
      <c r="A8" t="s">
        <v>25</v>
      </c>
      <c r="B8" s="1">
        <v>126.4</v>
      </c>
      <c r="C8" s="1">
        <v>366.8</v>
      </c>
      <c r="D8" s="1">
        <v>0.14313999999999999</v>
      </c>
      <c r="E8" s="1">
        <v>5.9</v>
      </c>
      <c r="F8" s="1">
        <v>0.15756000000000001</v>
      </c>
      <c r="G8" s="1">
        <v>2.0920000000000001E-2</v>
      </c>
      <c r="H8" s="1">
        <v>1.1780000000000001E-2</v>
      </c>
      <c r="I8" s="1">
        <v>0.38495000000000001</v>
      </c>
      <c r="J8" s="1">
        <v>0.75253000000000003</v>
      </c>
      <c r="K8" s="1">
        <v>5.8450000000000002E-2</v>
      </c>
      <c r="L8" s="1">
        <v>2.426E-2</v>
      </c>
      <c r="M8">
        <f t="shared" si="4"/>
        <v>1.2378406865992657</v>
      </c>
      <c r="N8">
        <f t="shared" si="5"/>
        <v>1.8285787407973697</v>
      </c>
      <c r="O8">
        <f t="shared" si="6"/>
        <v>1.3459014250291708</v>
      </c>
      <c r="P8">
        <f t="shared" si="7"/>
        <v>2.3271449988640418</v>
      </c>
      <c r="Q8">
        <f t="shared" si="0"/>
        <v>-2.0402696661007353</v>
      </c>
      <c r="R8">
        <f t="shared" si="1"/>
        <v>11.382812223442935</v>
      </c>
      <c r="S8">
        <f t="shared" si="2"/>
        <v>0.99722631505117187</v>
      </c>
      <c r="T8">
        <f t="shared" si="3"/>
        <v>5.6951192183806469</v>
      </c>
    </row>
    <row r="9" spans="1:20" x14ac:dyDescent="0.25">
      <c r="A9" t="s">
        <v>26</v>
      </c>
      <c r="B9" s="1">
        <v>133.4</v>
      </c>
      <c r="C9" s="1">
        <v>353</v>
      </c>
      <c r="D9" s="1">
        <v>0.11792</v>
      </c>
      <c r="E9" s="1">
        <v>8.4</v>
      </c>
      <c r="F9" s="1">
        <v>0.15694</v>
      </c>
      <c r="G9" s="1">
        <v>1.503E-2</v>
      </c>
      <c r="H9" s="1">
        <v>1.081E-2</v>
      </c>
      <c r="I9" s="1">
        <v>0.98123000000000005</v>
      </c>
      <c r="J9" s="1">
        <v>0.74448000000000003</v>
      </c>
      <c r="K9" s="1">
        <v>4.0850000000000004E-2</v>
      </c>
      <c r="L9" s="1">
        <v>2.4819999999999998E-2</v>
      </c>
      <c r="M9">
        <f t="shared" si="4"/>
        <v>1.1758232068708832</v>
      </c>
      <c r="N9">
        <f t="shared" si="5"/>
        <v>1.8364699624230632</v>
      </c>
      <c r="O9">
        <f t="shared" si="6"/>
        <v>1.410695469995576</v>
      </c>
      <c r="P9">
        <f t="shared" si="7"/>
        <v>2.3277211234000861</v>
      </c>
      <c r="Q9">
        <f t="shared" si="0"/>
        <v>-1.8247688760883221</v>
      </c>
      <c r="R9">
        <f t="shared" si="1"/>
        <v>11.368753994191939</v>
      </c>
      <c r="S9">
        <f t="shared" si="2"/>
        <v>-0.46793103705365918</v>
      </c>
      <c r="T9">
        <f t="shared" si="3"/>
        <v>6.7370050534936725</v>
      </c>
    </row>
    <row r="10" spans="1:20" x14ac:dyDescent="0.25">
      <c r="A10" t="s">
        <v>27</v>
      </c>
      <c r="B10" s="1">
        <v>138.6</v>
      </c>
      <c r="C10" s="1">
        <v>384.4</v>
      </c>
      <c r="D10" s="1">
        <v>0.17305999999999999</v>
      </c>
      <c r="E10" s="1">
        <v>11.1</v>
      </c>
      <c r="F10" s="1">
        <v>0.21684</v>
      </c>
      <c r="G10" s="1">
        <v>3.669E-2</v>
      </c>
      <c r="H10" s="1">
        <v>8.2199999999999999E-3</v>
      </c>
      <c r="I10" s="1">
        <v>1.2525999999999999</v>
      </c>
      <c r="J10" s="1">
        <v>1.75231</v>
      </c>
      <c r="K10" s="1">
        <v>0.25162000000000001</v>
      </c>
      <c r="L10" s="1">
        <v>2.0469999999999999E-2</v>
      </c>
      <c r="M10">
        <f t="shared" si="4"/>
        <v>1.1235317036998809</v>
      </c>
      <c r="N10">
        <f t="shared" si="5"/>
        <v>1.7972461728079716</v>
      </c>
      <c r="O10">
        <f t="shared" si="6"/>
        <v>1.4027723680106277</v>
      </c>
      <c r="P10">
        <f t="shared" si="7"/>
        <v>2.1839013723287537</v>
      </c>
      <c r="Q10">
        <f t="shared" si="0"/>
        <v>-1.8870009849476659</v>
      </c>
      <c r="R10">
        <f t="shared" si="1"/>
        <v>11.014145523517842</v>
      </c>
      <c r="S10">
        <f t="shared" si="2"/>
        <v>0.29254426973521669</v>
      </c>
      <c r="T10">
        <f t="shared" si="3"/>
        <v>6.2437543963091411</v>
      </c>
    </row>
    <row r="11" spans="1:20" x14ac:dyDescent="0.25">
      <c r="A11" t="s">
        <v>28</v>
      </c>
      <c r="B11" s="1">
        <v>136.30000000000001</v>
      </c>
      <c r="C11" s="1">
        <v>347.40000000000003</v>
      </c>
      <c r="D11" s="1">
        <v>0.13405</v>
      </c>
      <c r="E11" s="1">
        <v>10.1</v>
      </c>
      <c r="F11" s="1">
        <v>0.15667</v>
      </c>
      <c r="G11" s="1">
        <v>1.307E-2</v>
      </c>
      <c r="H11" s="1">
        <v>8.5699999999999995E-3</v>
      </c>
      <c r="I11" s="1">
        <v>0.61217999999999995</v>
      </c>
      <c r="J11" s="1">
        <v>1.89645</v>
      </c>
      <c r="K11" s="1">
        <v>5.5200000000000006E-2</v>
      </c>
      <c r="L11" s="1">
        <v>8.6E-3</v>
      </c>
      <c r="M11">
        <f t="shared" si="4"/>
        <v>1.140684644162284</v>
      </c>
      <c r="N11">
        <f t="shared" si="5"/>
        <v>1.8396293016908636</v>
      </c>
      <c r="O11">
        <f t="shared" si="6"/>
        <v>1.4432860112299215</v>
      </c>
      <c r="P11">
        <f t="shared" si="7"/>
        <v>2.1533203736168312</v>
      </c>
      <c r="Q11">
        <f t="shared" si="0"/>
        <v>-1.7290400885777402</v>
      </c>
      <c r="R11">
        <f t="shared" si="1"/>
        <v>11.363316956065058</v>
      </c>
      <c r="S11">
        <f t="shared" si="2"/>
        <v>1.8245291854687642</v>
      </c>
      <c r="T11">
        <f t="shared" si="3"/>
        <v>7.4444111351086066</v>
      </c>
    </row>
    <row r="12" spans="1:20" x14ac:dyDescent="0.25">
      <c r="A12" t="s">
        <v>29</v>
      </c>
      <c r="B12" s="1">
        <v>131.1</v>
      </c>
      <c r="C12" s="1">
        <v>272.8</v>
      </c>
      <c r="D12" s="1">
        <v>7.2069999999999995E-2</v>
      </c>
      <c r="E12" s="1">
        <v>7.8</v>
      </c>
      <c r="F12" s="1">
        <v>9.2539999999999997E-2</v>
      </c>
      <c r="G12" s="1">
        <v>5.9500000000000004E-3</v>
      </c>
      <c r="H12" s="1">
        <v>5.8300000000000001E-3</v>
      </c>
      <c r="I12" s="1">
        <v>0.15597</v>
      </c>
      <c r="J12" s="1">
        <v>1.33978</v>
      </c>
      <c r="K12" s="1">
        <v>3.5159999999999997E-2</v>
      </c>
      <c r="L12" s="1">
        <v>7.28E-3</v>
      </c>
      <c r="M12">
        <f t="shared" si="4"/>
        <v>1.1878208318332584</v>
      </c>
      <c r="N12">
        <f t="shared" si="5"/>
        <v>1.9047407548368542</v>
      </c>
      <c r="O12">
        <f t="shared" si="6"/>
        <v>1.4889993333106013</v>
      </c>
      <c r="P12">
        <f t="shared" si="7"/>
        <v>2.184929339988154</v>
      </c>
      <c r="Q12">
        <f t="shared" si="0"/>
        <v>-1.3504976550699681</v>
      </c>
      <c r="R12">
        <f t="shared" si="1"/>
        <v>11.852922134346661</v>
      </c>
      <c r="S12">
        <f t="shared" si="2"/>
        <v>3.389700505384901</v>
      </c>
      <c r="T12">
        <f t="shared" si="3"/>
        <v>7.8286881211121813</v>
      </c>
    </row>
    <row r="13" spans="1:20" x14ac:dyDescent="0.25">
      <c r="A13" t="s">
        <v>30</v>
      </c>
      <c r="B13" s="1">
        <v>130.30000000000001</v>
      </c>
      <c r="C13" s="1">
        <v>314</v>
      </c>
      <c r="D13" s="1">
        <v>0.14351</v>
      </c>
      <c r="E13" s="1">
        <v>8.5</v>
      </c>
      <c r="F13" s="1">
        <v>0.19806000000000001</v>
      </c>
      <c r="G13" s="1">
        <v>6.0400000000000002E-3</v>
      </c>
      <c r="H13" s="1">
        <v>7.9699999999999997E-3</v>
      </c>
      <c r="I13" s="1">
        <v>0.49225999999999998</v>
      </c>
      <c r="J13" s="1">
        <v>4.4834699999999996</v>
      </c>
      <c r="K13" s="1">
        <v>0.10795</v>
      </c>
      <c r="L13" s="1">
        <v>9.1520000000000004E-2</v>
      </c>
      <c r="M13">
        <f t="shared" si="4"/>
        <v>1.1682836386414321</v>
      </c>
      <c r="N13">
        <f t="shared" si="5"/>
        <v>1.8012530011105852</v>
      </c>
      <c r="O13">
        <f t="shared" si="6"/>
        <v>1.3709944251136201</v>
      </c>
      <c r="P13">
        <f t="shared" si="7"/>
        <v>1.9615817426463413</v>
      </c>
      <c r="Q13">
        <f t="shared" si="0"/>
        <v>-1.6336317432839114</v>
      </c>
      <c r="R13">
        <f t="shared" si="1"/>
        <v>10.911626757253947</v>
      </c>
      <c r="S13">
        <f t="shared" si="2"/>
        <v>3.5209488434748688</v>
      </c>
      <c r="T13">
        <f t="shared" si="3"/>
        <v>9.5229197625258077</v>
      </c>
    </row>
    <row r="14" spans="1:20" x14ac:dyDescent="0.25">
      <c r="A14" t="s">
        <v>31</v>
      </c>
      <c r="B14" s="1">
        <v>134.69999999999999</v>
      </c>
      <c r="C14" s="1">
        <v>403.6</v>
      </c>
      <c r="D14" s="1">
        <v>0.11940000000000001</v>
      </c>
      <c r="E14" s="1">
        <v>7.5</v>
      </c>
      <c r="F14" s="1">
        <v>0.19839999999999999</v>
      </c>
      <c r="G14" s="1">
        <v>1.736E-2</v>
      </c>
      <c r="H14" s="1">
        <v>4.0600000000000002E-3</v>
      </c>
      <c r="I14" s="1">
        <v>0.4642</v>
      </c>
      <c r="J14" s="1">
        <v>1.1606399999999999</v>
      </c>
      <c r="K14" s="1">
        <v>0.21038999999999999</v>
      </c>
      <c r="L14" s="1">
        <v>1.0710000000000001E-2</v>
      </c>
      <c r="M14">
        <f t="shared" si="4"/>
        <v>1.2016961061087894</v>
      </c>
      <c r="N14">
        <f t="shared" si="5"/>
        <v>1.8056190306301718</v>
      </c>
      <c r="O14">
        <f t="shared" si="6"/>
        <v>1.3476596574568873</v>
      </c>
      <c r="P14">
        <f t="shared" si="7"/>
        <v>2.2647951286031143</v>
      </c>
      <c r="Q14">
        <f t="shared" si="0"/>
        <v>-2.0869711296437488</v>
      </c>
      <c r="R14">
        <f t="shared" si="1"/>
        <v>11.180611358912369</v>
      </c>
      <c r="S14">
        <f t="shared" si="2"/>
        <v>0.96175100731359031</v>
      </c>
      <c r="T14">
        <f t="shared" si="3"/>
        <v>6.4319068907756263</v>
      </c>
    </row>
    <row r="15" spans="1:20" x14ac:dyDescent="0.25">
      <c r="A15" t="s">
        <v>32</v>
      </c>
      <c r="B15" s="1">
        <v>129</v>
      </c>
      <c r="C15" s="1">
        <v>159</v>
      </c>
      <c r="D15" s="1">
        <v>3.9669999999999997E-2</v>
      </c>
      <c r="E15" s="1">
        <v>7.2</v>
      </c>
      <c r="F15" s="1">
        <v>9.0050000000000005E-2</v>
      </c>
      <c r="G15" s="1">
        <v>2.8500000000000001E-3</v>
      </c>
      <c r="H15" s="1">
        <v>3.5200000000000001E-3</v>
      </c>
      <c r="I15" s="1">
        <v>0.16547000000000001</v>
      </c>
      <c r="J15" s="1">
        <v>1.5144899999999999</v>
      </c>
      <c r="K15" s="1">
        <v>3.2530000000000003E-2</v>
      </c>
      <c r="L15" s="1">
        <v>0.13138</v>
      </c>
      <c r="M15">
        <f t="shared" si="4"/>
        <v>1.2011934436924934</v>
      </c>
      <c r="N15">
        <f t="shared" si="5"/>
        <v>1.9062007517207944</v>
      </c>
      <c r="O15">
        <f t="shared" si="6"/>
        <v>1.4801133796743717</v>
      </c>
      <c r="P15">
        <f t="shared" si="7"/>
        <v>2.0964553214212405</v>
      </c>
      <c r="Q15">
        <f t="shared" si="0"/>
        <v>-0.31005854848200215</v>
      </c>
      <c r="R15">
        <f t="shared" si="1"/>
        <v>11.413199395364042</v>
      </c>
      <c r="S15">
        <f t="shared" si="2"/>
        <v>3.6717637178053533</v>
      </c>
      <c r="T15">
        <f t="shared" si="3"/>
        <v>9.1307915384759752</v>
      </c>
    </row>
    <row r="16" spans="1:20" x14ac:dyDescent="0.25">
      <c r="A16" t="s">
        <v>33</v>
      </c>
      <c r="B16" s="1">
        <v>128</v>
      </c>
      <c r="C16" s="1">
        <v>320</v>
      </c>
      <c r="D16" s="1">
        <v>8.6910000000000001E-2</v>
      </c>
      <c r="E16" s="1">
        <v>6.6</v>
      </c>
      <c r="F16" s="1">
        <v>0.28434999999999999</v>
      </c>
      <c r="G16" s="1">
        <v>1.0529999999999999E-2</v>
      </c>
      <c r="H16" s="1">
        <v>1.6140000000000002E-2</v>
      </c>
      <c r="I16" s="1">
        <v>0.90946000000000005</v>
      </c>
      <c r="J16" s="1">
        <v>0.76697000000000004</v>
      </c>
      <c r="K16" s="1">
        <v>2.9770000000000001E-2</v>
      </c>
      <c r="L16" s="1">
        <v>7.893E-2</v>
      </c>
      <c r="M16">
        <f t="shared" si="4"/>
        <v>1.2175714793980756</v>
      </c>
      <c r="N16">
        <f t="shared" si="5"/>
        <v>1.7477957073338042</v>
      </c>
      <c r="O16">
        <f t="shared" si="6"/>
        <v>1.2539176715920604</v>
      </c>
      <c r="P16">
        <f t="shared" si="7"/>
        <v>2.3072053235079983</v>
      </c>
      <c r="Q16">
        <f t="shared" si="0"/>
        <v>-1.7325702709164774</v>
      </c>
      <c r="R16">
        <f t="shared" si="1"/>
        <v>10.411924808994295</v>
      </c>
      <c r="S16">
        <f t="shared" si="2"/>
        <v>-0.14853845562947376</v>
      </c>
      <c r="T16">
        <f t="shared" si="3"/>
        <v>7.2483445704751093</v>
      </c>
    </row>
    <row r="17" spans="1:20" x14ac:dyDescent="0.25">
      <c r="A17" t="s">
        <v>34</v>
      </c>
      <c r="B17" s="1">
        <v>129.6</v>
      </c>
      <c r="C17" s="1">
        <v>277.89999999999998</v>
      </c>
      <c r="D17" s="1">
        <v>5.1330000000000001E-2</v>
      </c>
      <c r="E17" s="1">
        <v>6.3</v>
      </c>
      <c r="F17" s="1">
        <v>8.276E-2</v>
      </c>
      <c r="G17" s="1">
        <v>4.5700000000000003E-3</v>
      </c>
      <c r="H17" s="1">
        <v>7.8300000000000002E-3</v>
      </c>
      <c r="I17" s="1">
        <v>0.13291</v>
      </c>
      <c r="J17" s="1">
        <v>0.90529999999999999</v>
      </c>
      <c r="K17" s="1">
        <v>2.3739999999999997E-2</v>
      </c>
      <c r="L17" s="1">
        <v>4.0400000000000002E-3</v>
      </c>
      <c r="M17">
        <f t="shared" si="4"/>
        <v>1.2296144010462564</v>
      </c>
      <c r="N17">
        <f t="shared" si="5"/>
        <v>1.91784556338916</v>
      </c>
      <c r="O17">
        <f t="shared" si="6"/>
        <v>1.4717948327641122</v>
      </c>
      <c r="P17">
        <f t="shared" si="7"/>
        <v>2.2593534708903267</v>
      </c>
      <c r="Q17">
        <f t="shared" si="0"/>
        <v>-1.4310534105284229</v>
      </c>
      <c r="R17">
        <f t="shared" si="1"/>
        <v>12.023433496874881</v>
      </c>
      <c r="S17">
        <f t="shared" si="2"/>
        <v>3.0610167157083241</v>
      </c>
      <c r="T17">
        <f t="shared" si="3"/>
        <v>7.6892324758866826</v>
      </c>
    </row>
    <row r="18" spans="1:20" x14ac:dyDescent="0.25">
      <c r="A18" t="s">
        <v>35</v>
      </c>
      <c r="B18" s="1">
        <v>119.8</v>
      </c>
      <c r="C18" s="1">
        <v>291.70000000000005</v>
      </c>
      <c r="D18" s="1">
        <v>3.9370000000000002E-2</v>
      </c>
      <c r="E18" s="1" t="s">
        <v>36</v>
      </c>
      <c r="F18" s="1">
        <v>5.1499999999999997E-2</v>
      </c>
      <c r="G18" s="1">
        <v>1.4599999999999999E-3</v>
      </c>
      <c r="H18" s="1">
        <v>1.14E-3</v>
      </c>
      <c r="I18" s="1">
        <v>0.93798999999999999</v>
      </c>
      <c r="J18" s="1">
        <v>0.92515999999999998</v>
      </c>
      <c r="K18" s="1">
        <v>1.8420000000000002E-2</v>
      </c>
      <c r="L18" s="1">
        <v>2.0300000000000001E-3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</row>
    <row r="19" spans="1:20" x14ac:dyDescent="0.25">
      <c r="A19" t="s">
        <v>37</v>
      </c>
      <c r="B19" s="1">
        <v>126.8</v>
      </c>
      <c r="C19" s="1">
        <v>364.4</v>
      </c>
      <c r="D19" s="1">
        <v>0.10605000000000001</v>
      </c>
      <c r="E19" s="1">
        <v>5.5</v>
      </c>
      <c r="F19" s="1">
        <v>9.7220000000000001E-2</v>
      </c>
      <c r="G19" s="1">
        <v>5.2900000000000004E-3</v>
      </c>
      <c r="H19" s="1">
        <v>6.0400000000000002E-3</v>
      </c>
      <c r="I19" s="1">
        <v>0.21657000000000001</v>
      </c>
      <c r="J19" s="1">
        <v>1.0127999999999999</v>
      </c>
      <c r="K19" s="1">
        <v>4.2759999999999999E-2</v>
      </c>
      <c r="L19" s="1">
        <v>1.9529999999999999E-2</v>
      </c>
      <c r="M19">
        <f t="shared" si="4"/>
        <v>1.2525699480996462</v>
      </c>
      <c r="N19">
        <f t="shared" si="5"/>
        <v>1.8938571579408983</v>
      </c>
      <c r="O19">
        <f t="shared" si="6"/>
        <v>1.420480010349187</v>
      </c>
      <c r="P19">
        <f t="shared" si="7"/>
        <v>2.2723446836329231</v>
      </c>
      <c r="Q19">
        <f t="shared" ref="Q19:Q24" si="8">SQRT((2*2/2+2))*LN(AVERAGE(B19+E19)/AVERAGE(C19+D19))</f>
        <v>-2.0269421565392345</v>
      </c>
      <c r="R19">
        <f t="shared" ref="R19:R24" si="9">SQRT((2*1/2+1))*LN(AVERAGE(C19+B19)/AVERAGE(F19))</f>
        <v>12.05989028967892</v>
      </c>
      <c r="S19">
        <f t="shared" ref="S19:S24" si="10">SQRT((3*2/3+1))*LN(AVERAGE(H19+J19+L19)/AVERAGE(I19+K19))</f>
        <v>2.4028846040403806</v>
      </c>
      <c r="T19">
        <f t="shared" ref="T19:T24" si="11">SQRT((4*1/4+1))*LN(AVERAGE(I19+L19+J19+H19)/AVERAGE(G19))</f>
        <v>7.7343690391579392</v>
      </c>
    </row>
    <row r="20" spans="1:20" x14ac:dyDescent="0.25">
      <c r="A20" t="s">
        <v>38</v>
      </c>
      <c r="B20" s="1">
        <v>124.3</v>
      </c>
      <c r="C20" s="1">
        <v>410.3</v>
      </c>
      <c r="D20" s="1">
        <v>0.11428000000000001</v>
      </c>
      <c r="E20" s="1">
        <v>4.4000000000000004</v>
      </c>
      <c r="F20" s="1">
        <v>5.8720000000000001E-2</v>
      </c>
      <c r="G20" s="1">
        <v>6.7999999999999996E-3</v>
      </c>
      <c r="H20" s="1">
        <v>2.7799999999999999E-3</v>
      </c>
      <c r="I20" s="1">
        <v>0.16689000000000001</v>
      </c>
      <c r="J20" s="1">
        <v>0.73268</v>
      </c>
      <c r="K20" s="1">
        <v>0.20579</v>
      </c>
      <c r="L20" s="1">
        <v>5.7299999999999999E-3</v>
      </c>
      <c r="M20">
        <f t="shared" si="4"/>
        <v>1.2924963167437751</v>
      </c>
      <c r="N20">
        <f t="shared" si="5"/>
        <v>1.9567412824888912</v>
      </c>
      <c r="O20">
        <f t="shared" si="6"/>
        <v>1.4691118806272199</v>
      </c>
      <c r="P20">
        <f t="shared" si="7"/>
        <v>2.3455280254700104</v>
      </c>
      <c r="Q20">
        <f t="shared" si="8"/>
        <v>-2.3193659479415465</v>
      </c>
      <c r="R20">
        <f t="shared" si="9"/>
        <v>12.892669029538837</v>
      </c>
      <c r="S20">
        <f t="shared" si="10"/>
        <v>1.1908487737743927</v>
      </c>
      <c r="T20">
        <f t="shared" si="11"/>
        <v>6.9217408155131093</v>
      </c>
    </row>
    <row r="21" spans="1:20" x14ac:dyDescent="0.25">
      <c r="A21" t="s">
        <v>39</v>
      </c>
      <c r="B21" s="1">
        <v>125.5</v>
      </c>
      <c r="C21" s="1">
        <v>277.60000000000002</v>
      </c>
      <c r="D21" s="1">
        <v>4.1919999999999999E-2</v>
      </c>
      <c r="E21" s="1">
        <v>4.9000000000000004</v>
      </c>
      <c r="F21" s="1">
        <v>8.0320000000000003E-2</v>
      </c>
      <c r="G21" s="1">
        <v>3.0400000000000002E-3</v>
      </c>
      <c r="H21" s="1">
        <v>4.4799999999999996E-3</v>
      </c>
      <c r="I21" s="1">
        <v>0.89098999999999995</v>
      </c>
      <c r="J21" s="1">
        <v>1.5884499999999999</v>
      </c>
      <c r="K21" s="1">
        <v>3.8740000000000004E-2</v>
      </c>
      <c r="L21" s="1">
        <v>1.7680000000000001E-2</v>
      </c>
      <c r="M21">
        <f t="shared" si="4"/>
        <v>1.2733951769688892</v>
      </c>
      <c r="N21">
        <f t="shared" si="5"/>
        <v>1.9175560463270109</v>
      </c>
      <c r="O21">
        <f t="shared" si="6"/>
        <v>1.4336965906626302</v>
      </c>
      <c r="P21">
        <f t="shared" si="7"/>
        <v>2.1508031678024806</v>
      </c>
      <c r="Q21">
        <f t="shared" si="8"/>
        <v>-1.5114511527699446</v>
      </c>
      <c r="R21">
        <f t="shared" si="9"/>
        <v>12.050402456703162</v>
      </c>
      <c r="S21">
        <f t="shared" si="10"/>
        <v>0.95171696648687798</v>
      </c>
      <c r="T21">
        <f t="shared" si="11"/>
        <v>9.4933728106258073</v>
      </c>
    </row>
    <row r="22" spans="1:20" x14ac:dyDescent="0.25">
      <c r="A22" t="s">
        <v>40</v>
      </c>
      <c r="B22" s="1">
        <v>125.8</v>
      </c>
      <c r="C22" s="1">
        <v>155.39999999999998</v>
      </c>
      <c r="D22" s="1">
        <v>2.5530000000000001E-2</v>
      </c>
      <c r="E22" s="1">
        <v>5.6</v>
      </c>
      <c r="F22" s="1">
        <v>4.786E-2</v>
      </c>
      <c r="G22" s="1">
        <v>6.6899999999999998E-3</v>
      </c>
      <c r="H22" s="1">
        <v>8.6200000000000003E-4</v>
      </c>
      <c r="I22" s="1">
        <v>0.28331000000000001</v>
      </c>
      <c r="J22" s="1">
        <v>0.42187000000000002</v>
      </c>
      <c r="K22" s="1">
        <v>2.0379999999999999E-2</v>
      </c>
      <c r="L22" s="1">
        <v>2.1700000000000001E-3</v>
      </c>
      <c r="M22">
        <f t="shared" si="4"/>
        <v>1.2473826090108113</v>
      </c>
      <c r="N22">
        <f t="shared" si="5"/>
        <v>1.9842087265164734</v>
      </c>
      <c r="O22">
        <f t="shared" si="6"/>
        <v>1.5430881041345328</v>
      </c>
      <c r="P22">
        <f t="shared" si="7"/>
        <v>2.3315214902427592</v>
      </c>
      <c r="Q22">
        <f t="shared" si="8"/>
        <v>-0.33584120820780466</v>
      </c>
      <c r="R22">
        <f t="shared" si="9"/>
        <v>12.273310887891011</v>
      </c>
      <c r="S22">
        <f t="shared" si="10"/>
        <v>0.58171118598801663</v>
      </c>
      <c r="T22">
        <f t="shared" si="11"/>
        <v>6.5932469236639335</v>
      </c>
    </row>
    <row r="23" spans="1:20" x14ac:dyDescent="0.25">
      <c r="A23" t="s">
        <v>41</v>
      </c>
      <c r="B23" s="1">
        <v>130.4</v>
      </c>
      <c r="C23" s="1">
        <v>276.2</v>
      </c>
      <c r="D23" s="1">
        <v>5.2830000000000002E-2</v>
      </c>
      <c r="E23" s="1">
        <v>5.8</v>
      </c>
      <c r="F23" s="1">
        <v>7.4139999999999998E-2</v>
      </c>
      <c r="G23" s="1">
        <v>6.8199999999999997E-3</v>
      </c>
      <c r="H23" s="1">
        <v>3.0200000000000001E-3</v>
      </c>
      <c r="I23" s="1">
        <v>0.15051999999999999</v>
      </c>
      <c r="J23" s="1">
        <v>1.7322900000000001</v>
      </c>
      <c r="K23" s="1">
        <v>5.8909999999999997E-2</v>
      </c>
      <c r="L23" s="1">
        <v>5.4969999999999998E-2</v>
      </c>
      <c r="M23">
        <f t="shared" si="4"/>
        <v>1.247547340171943</v>
      </c>
      <c r="N23">
        <f t="shared" si="5"/>
        <v>1.9329261148259267</v>
      </c>
      <c r="O23">
        <f t="shared" si="6"/>
        <v>1.4764243967795851</v>
      </c>
      <c r="P23">
        <f t="shared" si="7"/>
        <v>2.135712588487872</v>
      </c>
      <c r="Q23">
        <f t="shared" si="8"/>
        <v>-1.4143842068159376</v>
      </c>
      <c r="R23">
        <f t="shared" si="9"/>
        <v>12.175855488200192</v>
      </c>
      <c r="S23">
        <f t="shared" si="10"/>
        <v>3.7165268140328664</v>
      </c>
      <c r="T23">
        <f t="shared" si="11"/>
        <v>7.991715277927141</v>
      </c>
    </row>
    <row r="24" spans="1:20" x14ac:dyDescent="0.25">
      <c r="A24" t="s">
        <v>42</v>
      </c>
      <c r="B24" s="1">
        <v>127.3</v>
      </c>
      <c r="C24" s="1">
        <v>272.5</v>
      </c>
      <c r="D24" s="1">
        <v>3.3119999999999997E-2</v>
      </c>
      <c r="E24" s="1">
        <v>5.0999999999999996</v>
      </c>
      <c r="F24" s="1">
        <v>8.3680000000000004E-2</v>
      </c>
      <c r="G24" s="1">
        <v>8.1899999999999994E-3</v>
      </c>
      <c r="H24" s="1">
        <v>5.1E-5</v>
      </c>
      <c r="I24" s="1">
        <v>8.2699999999999996E-2</v>
      </c>
      <c r="J24" s="1">
        <v>1.97464</v>
      </c>
      <c r="K24" s="1">
        <v>3.8770000000000006E-2</v>
      </c>
      <c r="L24" s="1">
        <v>2.4099999999999998E-3</v>
      </c>
      <c r="M24">
        <f t="shared" si="4"/>
        <v>1.2683268438839179</v>
      </c>
      <c r="N24">
        <f t="shared" si="5"/>
        <v>1.9140665850785972</v>
      </c>
      <c r="O24">
        <f t="shared" si="6"/>
        <v>1.4335263894319845</v>
      </c>
      <c r="P24">
        <f t="shared" si="7"/>
        <v>2.1063136444261059</v>
      </c>
      <c r="Q24">
        <f t="shared" si="8"/>
        <v>-1.4438650089985021</v>
      </c>
      <c r="R24">
        <f t="shared" si="9"/>
        <v>11.980820897398285</v>
      </c>
      <c r="S24">
        <f t="shared" si="10"/>
        <v>4.8319360698930893</v>
      </c>
      <c r="T24">
        <f t="shared" si="11"/>
        <v>7.8169958263381325</v>
      </c>
    </row>
    <row r="25" spans="1:20" x14ac:dyDescent="0.25">
      <c r="A25" t="s">
        <v>43</v>
      </c>
      <c r="B25" s="1">
        <v>118.2</v>
      </c>
      <c r="C25" s="1">
        <v>418.8</v>
      </c>
      <c r="D25" s="1">
        <v>0.16203999999999999</v>
      </c>
      <c r="E25" s="1" t="s">
        <v>36</v>
      </c>
      <c r="F25" s="1">
        <v>7.4740000000000001E-2</v>
      </c>
      <c r="G25" s="1">
        <v>1.057E-2</v>
      </c>
      <c r="H25" s="1">
        <v>5.1500000000000001E-3</v>
      </c>
      <c r="I25" s="1">
        <v>0.22206999999999999</v>
      </c>
      <c r="J25" s="1">
        <v>1.0199100000000001</v>
      </c>
      <c r="K25" s="1">
        <v>0.30682999999999999</v>
      </c>
      <c r="L25" s="1">
        <v>1.244E-2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</row>
    <row r="26" spans="1:20" x14ac:dyDescent="0.25">
      <c r="A26" t="s">
        <v>44</v>
      </c>
      <c r="B26" s="1">
        <v>122.2</v>
      </c>
      <c r="C26" s="1">
        <v>334</v>
      </c>
      <c r="D26" s="1">
        <v>0.10390000000000001</v>
      </c>
      <c r="E26" s="1">
        <v>4.0999999999999996</v>
      </c>
      <c r="F26" s="1">
        <v>8.1379999999999994E-2</v>
      </c>
      <c r="G26" s="1">
        <v>5.9100000000000003E-3</v>
      </c>
      <c r="H26" s="1">
        <v>9.1000000000000003E-5</v>
      </c>
      <c r="I26" s="1">
        <v>0.39428999999999997</v>
      </c>
      <c r="J26" s="1">
        <v>2.49756</v>
      </c>
      <c r="K26" s="1">
        <v>6.6260000000000013E-2</v>
      </c>
      <c r="L26" s="1">
        <v>4.5300000000000002E-3</v>
      </c>
      <c r="M26">
        <f t="shared" si="4"/>
        <v>1.3028184971490144</v>
      </c>
      <c r="N26">
        <f t="shared" si="5"/>
        <v>1.9123656532088846</v>
      </c>
      <c r="O26">
        <f t="shared" si="6"/>
        <v>1.3999308393843704</v>
      </c>
      <c r="P26">
        <f t="shared" si="7"/>
        <v>2.0852635967735442</v>
      </c>
      <c r="Q26">
        <f>SQRT((2*2/2+2))*LN(AVERAGE(B26+E26)/AVERAGE(C26+D26))</f>
        <v>-1.9455839861797715</v>
      </c>
      <c r="R26">
        <f>SQRT((2*1/2+1))*LN(AVERAGE(C26+B26)/AVERAGE(F26))</f>
        <v>12.206865039216362</v>
      </c>
      <c r="S26">
        <f>SQRT((3*2/3+1))*LN(AVERAGE(H26+J26+L26)/AVERAGE(I26+K26))</f>
        <v>2.9314901082109985</v>
      </c>
      <c r="T26">
        <f>SQRT((4*1/4+1))*LN(AVERAGE(I26+L26+J26+H26)/AVERAGE(G26))</f>
        <v>8.7604909354571063</v>
      </c>
    </row>
    <row r="27" spans="1:20" x14ac:dyDescent="0.25">
      <c r="A27" t="s">
        <v>45</v>
      </c>
      <c r="B27" s="1">
        <v>115.6</v>
      </c>
      <c r="C27" s="1">
        <v>266.10000000000002</v>
      </c>
      <c r="D27" s="1">
        <v>8.4129999999999996E-2</v>
      </c>
      <c r="E27" s="1">
        <v>7.3</v>
      </c>
      <c r="F27" s="1">
        <v>0.19994999999999999</v>
      </c>
      <c r="G27" s="1">
        <v>2.4199999999999998E-3</v>
      </c>
      <c r="H27" s="1">
        <v>3.3500000000000001E-3</v>
      </c>
      <c r="I27" s="1">
        <v>0.47347</v>
      </c>
      <c r="J27" s="1">
        <v>4.9323899999999998</v>
      </c>
      <c r="K27" s="1">
        <v>0.12529999999999999</v>
      </c>
      <c r="L27" s="1">
        <v>2.707E-2</v>
      </c>
      <c r="M27">
        <f t="shared" si="4"/>
        <v>1.1752152160527729</v>
      </c>
      <c r="N27">
        <f t="shared" si="5"/>
        <v>1.783230761837568</v>
      </c>
      <c r="O27">
        <f t="shared" si="6"/>
        <v>1.3411864694820879</v>
      </c>
      <c r="P27">
        <f t="shared" si="7"/>
        <v>1.9083384742284686</v>
      </c>
      <c r="Q27">
        <f>SQRT((2*2/2+2))*LN(AVERAGE(B27+E27)/AVERAGE(C27+D27))</f>
        <v>-1.5456345415648338</v>
      </c>
      <c r="R27">
        <f>SQRT((2*1/2+1))*LN(AVERAGE(C27+B27)/AVERAGE(F27))</f>
        <v>10.683425904591244</v>
      </c>
      <c r="S27">
        <f>SQRT((3*2/3+1))*LN(AVERAGE(H27+J27+L27)/AVERAGE(I27+K27))</f>
        <v>3.6630273740698707</v>
      </c>
      <c r="T27">
        <f>SQRT((4*1/4+1))*LN(AVERAGE(I27+L27+J27+H27)/AVERAGE(G27))</f>
        <v>10.913603076028377</v>
      </c>
    </row>
    <row r="28" spans="1:20" x14ac:dyDescent="0.25">
      <c r="A28" t="s">
        <v>46</v>
      </c>
      <c r="B28" s="1">
        <v>119.1</v>
      </c>
      <c r="C28" s="1">
        <v>288.8</v>
      </c>
      <c r="D28" s="1">
        <v>4.3920000000000001E-2</v>
      </c>
      <c r="E28" s="1">
        <v>2.6</v>
      </c>
      <c r="F28" s="1">
        <v>6.7979999999999999E-2</v>
      </c>
      <c r="G28" s="1">
        <v>3.46E-3</v>
      </c>
      <c r="H28" s="1">
        <v>1.2E-4</v>
      </c>
      <c r="I28" s="1">
        <v>0.18715000000000001</v>
      </c>
      <c r="J28" s="1">
        <v>1.3400099999999999</v>
      </c>
      <c r="K28" s="1">
        <v>1.8319999999999999E-2</v>
      </c>
      <c r="L28" s="1">
        <v>1.1199999999999999E-3</v>
      </c>
      <c r="M28">
        <f t="shared" si="4"/>
        <v>1.3828326058011899</v>
      </c>
      <c r="N28">
        <f t="shared" si="5"/>
        <v>1.9324214357995801</v>
      </c>
      <c r="O28">
        <f t="shared" si="6"/>
        <v>1.3498246515273018</v>
      </c>
      <c r="P28">
        <f t="shared" si="7"/>
        <v>2.1843158968026795</v>
      </c>
      <c r="Q28">
        <f>SQRT((2*2/2+2))*LN(AVERAGE(B28+E28)/AVERAGE(C28+D28))</f>
        <v>-1.7286549460497931</v>
      </c>
      <c r="R28">
        <f>SQRT((2*1/2+1))*LN(AVERAGE(C28+B28)/AVERAGE(F28))</f>
        <v>12.30304108587325</v>
      </c>
      <c r="S28">
        <f>SQRT((3*2/3+1))*LN(AVERAGE(H28+J28+L28)/AVERAGE(I28+K28))</f>
        <v>3.2494264854162727</v>
      </c>
      <c r="T28">
        <f>SQRT((4*1/4+1))*LN(AVERAGE(I28+L28+J28+H28)/AVERAGE(G28))</f>
        <v>8.6135620369567274</v>
      </c>
    </row>
    <row r="29" spans="1:20" x14ac:dyDescent="0.25">
      <c r="A29" t="s">
        <v>47</v>
      </c>
      <c r="B29" s="1">
        <v>117.1</v>
      </c>
      <c r="C29" s="1">
        <v>371.5</v>
      </c>
      <c r="D29" s="1">
        <v>0.11715</v>
      </c>
      <c r="E29" s="1">
        <v>3.4</v>
      </c>
      <c r="F29" s="1">
        <v>0.22437000000000001</v>
      </c>
      <c r="G29" s="1">
        <v>6.1500000000000001E-3</v>
      </c>
      <c r="H29" s="1">
        <v>1.06E-3</v>
      </c>
      <c r="I29" s="1">
        <v>0.41553000000000001</v>
      </c>
      <c r="J29" s="1">
        <v>0.73470000000000002</v>
      </c>
      <c r="K29" s="1">
        <v>1.924E-2</v>
      </c>
      <c r="L29" s="1">
        <v>4.96E-3</v>
      </c>
      <c r="M29">
        <f t="shared" si="4"/>
        <v>1.3302730620029777</v>
      </c>
      <c r="N29">
        <f t="shared" si="5"/>
        <v>1.7688254683142317</v>
      </c>
      <c r="O29">
        <f t="shared" si="6"/>
        <v>1.1658117849233998</v>
      </c>
      <c r="P29">
        <f t="shared" si="7"/>
        <v>2.3288718694347192</v>
      </c>
      <c r="Q29">
        <f>SQRT((2*2/2+2))*LN(AVERAGE(B29+E29)/AVERAGE(C29+D29))</f>
        <v>-2.2524288094402332</v>
      </c>
      <c r="R29">
        <f>SQRT((2*1/2+1))*LN(AVERAGE(C29+B29)/AVERAGE(F29))</f>
        <v>10.869649630621184</v>
      </c>
      <c r="S29">
        <f>SQRT((3*2/3+1))*LN(AVERAGE(H29+J29+L29)/AVERAGE(I29+K29))</f>
        <v>0.92284624940266746</v>
      </c>
      <c r="T29">
        <f>SQRT((4*1/4+1))*LN(AVERAGE(I29+L29+J29+H29)/AVERAGE(G29))</f>
        <v>7.4055083989170933</v>
      </c>
    </row>
    <row r="30" spans="1:20" x14ac:dyDescent="0.25">
      <c r="A30" t="s">
        <v>48</v>
      </c>
      <c r="B30" s="1">
        <v>120.1</v>
      </c>
      <c r="C30" s="1">
        <v>281.39999999999998</v>
      </c>
      <c r="D30" s="1">
        <v>3.1879999999999999E-2</v>
      </c>
      <c r="E30" s="1" t="s">
        <v>36</v>
      </c>
      <c r="F30" s="1">
        <v>7.4560000000000001E-2</v>
      </c>
      <c r="G30" s="1">
        <v>1.7099999999999999E-3</v>
      </c>
      <c r="H30" s="1">
        <v>6.4300000000000002E-4</v>
      </c>
      <c r="I30" s="1">
        <v>0.33640999999999999</v>
      </c>
      <c r="J30" s="1">
        <v>0.86231999999999998</v>
      </c>
      <c r="K30" s="1">
        <v>1.0750000000000001E-2</v>
      </c>
      <c r="L30" s="1">
        <v>1.9089999999999999E-2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</row>
    <row r="31" spans="1:20" x14ac:dyDescent="0.25">
      <c r="A31" t="s">
        <v>49</v>
      </c>
      <c r="B31" s="1">
        <v>129.69999999999999</v>
      </c>
      <c r="C31" s="1">
        <v>409.20000000000005</v>
      </c>
      <c r="D31" s="1">
        <v>0.13017000000000001</v>
      </c>
      <c r="E31" s="1">
        <v>6.9</v>
      </c>
      <c r="F31" s="1">
        <v>0.11456</v>
      </c>
      <c r="G31" s="1">
        <v>1.221E-2</v>
      </c>
      <c r="H31" s="1">
        <v>2.5699999999999998E-3</v>
      </c>
      <c r="I31" s="1">
        <v>0.27999000000000002</v>
      </c>
      <c r="J31" s="1">
        <v>0.43791000000000002</v>
      </c>
      <c r="K31" s="1">
        <v>0.23608000000000001</v>
      </c>
      <c r="L31" s="1">
        <v>7.92E-3</v>
      </c>
      <c r="M31">
        <f t="shared" si="4"/>
        <v>1.2111363836742715</v>
      </c>
      <c r="N31">
        <f t="shared" si="5"/>
        <v>1.8750840870601242</v>
      </c>
      <c r="O31">
        <f t="shared" si="6"/>
        <v>1.4314639337707771</v>
      </c>
      <c r="P31">
        <f t="shared" si="7"/>
        <v>2.4374558039756948</v>
      </c>
      <c r="Q31">
        <f t="shared" ref="Q31:Q40" si="12">SQRT((2*2/2+2))*LN(AVERAGE(B31+E31)/AVERAGE(C31+D31))</f>
        <v>-2.1949302897187959</v>
      </c>
      <c r="R31">
        <f t="shared" ref="R31:R40" si="13">SQRT((2*1/2+1))*LN(AVERAGE(C31+B31)/AVERAGE(F31))</f>
        <v>11.958853776680664</v>
      </c>
      <c r="S31">
        <f t="shared" ref="S31:S40" si="14">SQRT((3*2/3+1))*LN(AVERAGE(H31+J31+L31)/AVERAGE(I31+K31))</f>
        <v>-0.24345138730901583</v>
      </c>
      <c r="T31">
        <f t="shared" ref="T31:T40" si="15">SQRT((4*1/4+1))*LN(AVERAGE(I31+L31+J31+H31)/AVERAGE(G31))</f>
        <v>5.7821271690470111</v>
      </c>
    </row>
    <row r="32" spans="1:20" x14ac:dyDescent="0.25">
      <c r="A32" t="s">
        <v>50</v>
      </c>
      <c r="B32" s="1">
        <v>124</v>
      </c>
      <c r="C32" s="1">
        <v>277.8</v>
      </c>
      <c r="D32" s="1">
        <v>6.7080000000000001E-2</v>
      </c>
      <c r="E32" s="1">
        <v>6.8</v>
      </c>
      <c r="F32" s="1">
        <v>0.11559999999999999</v>
      </c>
      <c r="G32" s="1">
        <v>3.1700000000000001E-3</v>
      </c>
      <c r="H32" s="1">
        <v>2.1299999999999999E-3</v>
      </c>
      <c r="I32" s="1">
        <v>0.34057999999999999</v>
      </c>
      <c r="J32" s="1">
        <v>1.56111</v>
      </c>
      <c r="K32" s="1">
        <v>5.9200000000000003E-2</v>
      </c>
      <c r="L32" s="1">
        <v>5.3600000000000002E-3</v>
      </c>
      <c r="M32">
        <f t="shared" si="4"/>
        <v>1.2048566208107452</v>
      </c>
      <c r="N32">
        <f t="shared" si="5"/>
        <v>1.8678732409278871</v>
      </c>
      <c r="O32">
        <f t="shared" si="6"/>
        <v>1.4273300135087752</v>
      </c>
      <c r="P32">
        <f t="shared" si="7"/>
        <v>2.1542187512611899</v>
      </c>
      <c r="Q32">
        <f t="shared" si="12"/>
        <v>-1.5069468616615604</v>
      </c>
      <c r="R32">
        <f t="shared" si="13"/>
        <v>11.53089461459094</v>
      </c>
      <c r="S32">
        <f t="shared" si="14"/>
        <v>2.3677556899641417</v>
      </c>
      <c r="T32">
        <f t="shared" si="15"/>
        <v>9.0519532436886543</v>
      </c>
    </row>
    <row r="33" spans="1:20" x14ac:dyDescent="0.25">
      <c r="A33" t="s">
        <v>51</v>
      </c>
      <c r="B33" s="1">
        <v>147.1</v>
      </c>
      <c r="C33" s="1">
        <v>364</v>
      </c>
      <c r="D33" s="1">
        <v>0.47022000000000003</v>
      </c>
      <c r="E33" s="1">
        <v>13</v>
      </c>
      <c r="F33" s="1">
        <v>0.42159000000000002</v>
      </c>
      <c r="G33" s="1">
        <v>2.2429999999999999E-2</v>
      </c>
      <c r="H33" s="1">
        <v>3.4099999999999998E-3</v>
      </c>
      <c r="I33" s="1">
        <v>3.70566</v>
      </c>
      <c r="J33" s="1">
        <v>1.42E-3</v>
      </c>
      <c r="K33" s="1">
        <v>0.46004</v>
      </c>
      <c r="L33" s="1">
        <v>3.7429999999999998E-2</v>
      </c>
      <c r="M33">
        <f t="shared" si="4"/>
        <v>1.1013998524936017</v>
      </c>
      <c r="N33">
        <f t="shared" si="5"/>
        <v>1.7109697000252175</v>
      </c>
      <c r="O33">
        <f t="shared" si="6"/>
        <v>1.3093264219939409</v>
      </c>
      <c r="P33">
        <f t="shared" si="7"/>
        <v>3.269620786581716</v>
      </c>
      <c r="Q33">
        <f t="shared" si="12"/>
        <v>-1.6452924542962382</v>
      </c>
      <c r="R33">
        <f t="shared" si="13"/>
        <v>10.041322549701901</v>
      </c>
      <c r="S33">
        <f t="shared" si="14"/>
        <v>-7.9514964147533815</v>
      </c>
      <c r="T33">
        <f t="shared" si="15"/>
        <v>7.2387326583010729</v>
      </c>
    </row>
    <row r="34" spans="1:20" x14ac:dyDescent="0.25">
      <c r="A34" t="s">
        <v>52</v>
      </c>
      <c r="B34" s="1">
        <v>119.1</v>
      </c>
      <c r="C34" s="1">
        <v>391.2</v>
      </c>
      <c r="D34" s="1">
        <v>0.24041000000000001</v>
      </c>
      <c r="E34" s="1">
        <v>5.9</v>
      </c>
      <c r="F34" s="1">
        <v>0.25603999999999999</v>
      </c>
      <c r="G34" s="1">
        <v>7.1199999999999996E-3</v>
      </c>
      <c r="H34" s="1">
        <v>1.8400000000000001E-3</v>
      </c>
      <c r="I34" s="1">
        <v>7.7</v>
      </c>
      <c r="J34" s="1">
        <v>5.5999999999999995E-4</v>
      </c>
      <c r="K34" s="1">
        <v>0.25822000000000001</v>
      </c>
      <c r="L34" s="1">
        <v>2.3810000000000001E-2</v>
      </c>
      <c r="M34">
        <f t="shared" si="4"/>
        <v>1.2257673362937969</v>
      </c>
      <c r="N34">
        <f t="shared" si="5"/>
        <v>1.7524818220269203</v>
      </c>
      <c r="O34">
        <f t="shared" si="6"/>
        <v>1.2524723445290136</v>
      </c>
      <c r="P34">
        <f t="shared" si="7"/>
        <v>3.3850623464412428</v>
      </c>
      <c r="Q34">
        <f t="shared" si="12"/>
        <v>-2.2830391141853847</v>
      </c>
      <c r="R34">
        <f t="shared" si="13"/>
        <v>10.744374947203235</v>
      </c>
      <c r="S34">
        <f t="shared" si="14"/>
        <v>-9.9000899859788518</v>
      </c>
      <c r="T34">
        <f t="shared" si="15"/>
        <v>9.884597608655163</v>
      </c>
    </row>
    <row r="35" spans="1:20" x14ac:dyDescent="0.25">
      <c r="A35" t="s">
        <v>53</v>
      </c>
      <c r="B35" s="1">
        <v>113.6</v>
      </c>
      <c r="C35" s="1">
        <v>323.29999999999995</v>
      </c>
      <c r="D35" s="1">
        <v>7.8450000000000006E-2</v>
      </c>
      <c r="E35" s="1">
        <v>5.8</v>
      </c>
      <c r="F35" s="1">
        <v>0.13722999999999999</v>
      </c>
      <c r="G35" s="1">
        <v>5.6499999999999996E-3</v>
      </c>
      <c r="H35" s="1">
        <v>2.1900000000000001E-3</v>
      </c>
      <c r="I35" s="1">
        <v>0.31147999999999998</v>
      </c>
      <c r="J35" s="1">
        <v>0.70115000000000005</v>
      </c>
      <c r="K35" s="1">
        <v>4.333E-2</v>
      </c>
      <c r="L35" s="1">
        <v>1.214E-2</v>
      </c>
      <c r="M35">
        <f t="shared" si="4"/>
        <v>1.2195953404171969</v>
      </c>
      <c r="N35">
        <f t="shared" si="5"/>
        <v>1.8328639386200556</v>
      </c>
      <c r="O35">
        <f t="shared" si="6"/>
        <v>1.3682022595824364</v>
      </c>
      <c r="P35">
        <f t="shared" si="7"/>
        <v>2.3182713887852628</v>
      </c>
      <c r="Q35">
        <f t="shared" si="12"/>
        <v>-1.992688216438075</v>
      </c>
      <c r="R35">
        <f t="shared" si="13"/>
        <v>11.406765539885384</v>
      </c>
      <c r="S35">
        <f t="shared" si="14"/>
        <v>1.2148105727539737</v>
      </c>
      <c r="T35">
        <f t="shared" si="15"/>
        <v>7.3577327414227627</v>
      </c>
    </row>
    <row r="36" spans="1:20" x14ac:dyDescent="0.25">
      <c r="A36" t="s">
        <v>54</v>
      </c>
      <c r="B36" s="1">
        <v>140.69999999999999</v>
      </c>
      <c r="C36" s="1">
        <v>316.3</v>
      </c>
      <c r="D36" s="1">
        <v>6.547E-2</v>
      </c>
      <c r="E36" s="1">
        <v>7.5</v>
      </c>
      <c r="F36" s="1">
        <v>0.12379</v>
      </c>
      <c r="G36" s="1">
        <v>2.2899999999999999E-3</v>
      </c>
      <c r="H36" s="1">
        <v>1.39E-3</v>
      </c>
      <c r="I36" s="1">
        <v>0.20075999999999999</v>
      </c>
      <c r="J36" s="1">
        <v>0.89802999999999999</v>
      </c>
      <c r="K36" s="1">
        <v>3.3549999999999996E-2</v>
      </c>
      <c r="L36" s="1">
        <v>6.7499999999999999E-3</v>
      </c>
      <c r="M36">
        <f t="shared" si="4"/>
        <v>1.2107284880554514</v>
      </c>
      <c r="N36">
        <f t="shared" si="5"/>
        <v>1.8756063901520972</v>
      </c>
      <c r="O36">
        <f t="shared" si="6"/>
        <v>1.4324928827014609</v>
      </c>
      <c r="P36">
        <f t="shared" si="7"/>
        <v>2.2820764053260914</v>
      </c>
      <c r="Q36">
        <f t="shared" si="12"/>
        <v>-1.516670766136756</v>
      </c>
      <c r="R36">
        <f t="shared" si="13"/>
        <v>11.616141022646564</v>
      </c>
      <c r="S36">
        <f t="shared" si="14"/>
        <v>2.3427405747665584</v>
      </c>
      <c r="T36">
        <f t="shared" si="15"/>
        <v>8.7409625301653833</v>
      </c>
    </row>
    <row r="37" spans="1:20" x14ac:dyDescent="0.25">
      <c r="A37" t="s">
        <v>55</v>
      </c>
      <c r="B37" s="1">
        <v>128.30000000000001</v>
      </c>
      <c r="C37" s="1">
        <v>277.60000000000002</v>
      </c>
      <c r="D37" s="1">
        <v>6.0609999999999997E-2</v>
      </c>
      <c r="E37" s="1">
        <v>6.3</v>
      </c>
      <c r="F37" s="1">
        <v>0.13424</v>
      </c>
      <c r="G37" s="1">
        <v>7.3400000000000002E-3</v>
      </c>
      <c r="H37" s="1">
        <v>1.06E-3</v>
      </c>
      <c r="I37" s="1">
        <v>1.32748</v>
      </c>
      <c r="J37" s="1">
        <v>2.44136</v>
      </c>
      <c r="K37" s="1">
        <v>5.6700000000000007E-2</v>
      </c>
      <c r="L37" s="1">
        <v>8.1799999999999998E-3</v>
      </c>
      <c r="M37">
        <f t="shared" si="4"/>
        <v>1.2275629593271589</v>
      </c>
      <c r="N37">
        <f t="shared" si="5"/>
        <v>1.8523629919490445</v>
      </c>
      <c r="O37">
        <f t="shared" si="6"/>
        <v>1.3872050442635955</v>
      </c>
      <c r="P37">
        <f t="shared" si="7"/>
        <v>2.0681748989523587</v>
      </c>
      <c r="Q37">
        <f t="shared" si="12"/>
        <v>-1.448184246650229</v>
      </c>
      <c r="R37">
        <f t="shared" si="13"/>
        <v>11.333836802780985</v>
      </c>
      <c r="S37">
        <f t="shared" si="14"/>
        <v>0.98939069828931159</v>
      </c>
      <c r="T37">
        <f t="shared" si="15"/>
        <v>8.8298295908841578</v>
      </c>
    </row>
    <row r="38" spans="1:20" x14ac:dyDescent="0.25">
      <c r="A38" t="s">
        <v>56</v>
      </c>
      <c r="B38" s="1">
        <v>128.9</v>
      </c>
      <c r="C38" s="1">
        <v>272.5</v>
      </c>
      <c r="D38" s="1">
        <v>7.8259999999999996E-2</v>
      </c>
      <c r="E38" s="1">
        <v>6.4</v>
      </c>
      <c r="F38" s="1">
        <v>0.10292999999999999</v>
      </c>
      <c r="G38" s="1">
        <v>8.6E-3</v>
      </c>
      <c r="H38" s="1">
        <v>3.0100000000000001E-3</v>
      </c>
      <c r="I38" s="1">
        <v>0.38366</v>
      </c>
      <c r="J38" s="1">
        <v>1.1217600000000001</v>
      </c>
      <c r="K38" s="1">
        <v>4.8130000000000006E-2</v>
      </c>
      <c r="L38" s="1">
        <v>7.9399999999999991E-3</v>
      </c>
      <c r="M38">
        <f t="shared" si="4"/>
        <v>1.225303823461658</v>
      </c>
      <c r="N38">
        <f t="shared" si="5"/>
        <v>1.8884839214815692</v>
      </c>
      <c r="O38">
        <f t="shared" si="6"/>
        <v>1.4370115037481948</v>
      </c>
      <c r="P38">
        <f t="shared" si="7"/>
        <v>2.2168723942647177</v>
      </c>
      <c r="Q38">
        <f t="shared" si="12"/>
        <v>-1.4008624607103777</v>
      </c>
      <c r="R38">
        <f t="shared" si="13"/>
        <v>11.693657577333408</v>
      </c>
      <c r="S38">
        <f t="shared" si="14"/>
        <v>1.6704398753319267</v>
      </c>
      <c r="T38">
        <f t="shared" si="15"/>
        <v>7.3147543399449253</v>
      </c>
    </row>
    <row r="39" spans="1:20" x14ac:dyDescent="0.25">
      <c r="A39" t="s">
        <v>57</v>
      </c>
      <c r="B39" s="1">
        <v>123.3</v>
      </c>
      <c r="C39" s="1">
        <v>259.5</v>
      </c>
      <c r="D39" s="1">
        <v>7.3469999999999994E-2</v>
      </c>
      <c r="E39" s="1">
        <v>5.9</v>
      </c>
      <c r="F39" s="1">
        <v>0.14158999999999999</v>
      </c>
      <c r="G39" s="1">
        <v>4.0000000000000001E-3</v>
      </c>
      <c r="H39" s="1">
        <v>1.035E-2</v>
      </c>
      <c r="I39" s="1">
        <v>0.74800999999999995</v>
      </c>
      <c r="J39" s="1">
        <v>11.5</v>
      </c>
      <c r="K39" s="1">
        <v>7.6299999999999993E-2</v>
      </c>
      <c r="L39" s="1">
        <v>0.21093000000000001</v>
      </c>
      <c r="M39">
        <f t="shared" si="4"/>
        <v>1.23281548888279</v>
      </c>
      <c r="N39">
        <f t="shared" si="5"/>
        <v>1.8397608719417256</v>
      </c>
      <c r="O39">
        <f t="shared" si="6"/>
        <v>1.3656083026616621</v>
      </c>
      <c r="P39">
        <f t="shared" si="7"/>
        <v>1.7135997827722933</v>
      </c>
      <c r="Q39">
        <f t="shared" si="12"/>
        <v>-1.3953563851468567</v>
      </c>
      <c r="R39">
        <f t="shared" si="13"/>
        <v>11.175585627963706</v>
      </c>
      <c r="S39">
        <f t="shared" si="14"/>
        <v>4.5979273607327995</v>
      </c>
      <c r="T39">
        <f t="shared" si="15"/>
        <v>11.376965902923422</v>
      </c>
    </row>
    <row r="40" spans="1:20" x14ac:dyDescent="0.25">
      <c r="A40" t="s">
        <v>58</v>
      </c>
      <c r="B40" s="1">
        <v>133</v>
      </c>
      <c r="C40" s="1">
        <v>266.10000000000002</v>
      </c>
      <c r="D40" s="1">
        <v>8.7889999999999996E-2</v>
      </c>
      <c r="E40" s="1">
        <v>9.1999999999999993</v>
      </c>
      <c r="F40" s="1">
        <v>0.13819000000000001</v>
      </c>
      <c r="G40" s="1">
        <v>7.0000000000000001E-3</v>
      </c>
      <c r="H40" s="1">
        <v>4.5599999999999998E-3</v>
      </c>
      <c r="I40" s="1">
        <v>0.49643999999999999</v>
      </c>
      <c r="J40" s="1">
        <v>5.4</v>
      </c>
      <c r="K40" s="1">
        <v>9.1889999999999999E-2</v>
      </c>
      <c r="L40" s="1">
        <v>0.24557000000000001</v>
      </c>
      <c r="M40">
        <f t="shared" si="4"/>
        <v>1.1556698586029575</v>
      </c>
      <c r="N40">
        <f t="shared" si="5"/>
        <v>1.8533044619528245</v>
      </c>
      <c r="O40">
        <f t="shared" si="6"/>
        <v>1.4488494078443312</v>
      </c>
      <c r="P40">
        <f t="shared" si="7"/>
        <v>1.8991717933692336</v>
      </c>
      <c r="Q40">
        <f t="shared" si="12"/>
        <v>-1.2539357908917577</v>
      </c>
      <c r="R40">
        <f t="shared" si="13"/>
        <v>11.268931303204743</v>
      </c>
      <c r="S40">
        <f t="shared" si="14"/>
        <v>3.9181514904975381</v>
      </c>
      <c r="T40">
        <f t="shared" si="15"/>
        <v>9.5851708863675551</v>
      </c>
    </row>
    <row r="41" spans="1:20" x14ac:dyDescent="0.25">
      <c r="A41" t="s">
        <v>59</v>
      </c>
      <c r="B41" s="1">
        <v>123.6</v>
      </c>
      <c r="C41" s="1">
        <v>276.10000000000002</v>
      </c>
      <c r="D41" s="1">
        <v>4.4589999999999998E-2</v>
      </c>
      <c r="E41" s="1" t="s">
        <v>36</v>
      </c>
      <c r="F41" s="1">
        <v>0.107</v>
      </c>
      <c r="G41" s="1">
        <v>2.5699999999999998E-3</v>
      </c>
      <c r="H41" s="1">
        <v>2.99E-3</v>
      </c>
      <c r="I41" s="1">
        <v>0.30556</v>
      </c>
      <c r="J41" s="1">
        <v>3.2987799999999998</v>
      </c>
      <c r="K41" s="1">
        <v>3.7969999999999997E-2</v>
      </c>
      <c r="L41" s="1">
        <v>9.8750000000000004E-2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</row>
    <row r="42" spans="1:20" x14ac:dyDescent="0.25">
      <c r="A42" t="s">
        <v>60</v>
      </c>
      <c r="B42" s="1">
        <v>121.3</v>
      </c>
      <c r="C42" s="1">
        <v>271.60000000000002</v>
      </c>
      <c r="D42" s="1">
        <v>3.3869999999999997E-2</v>
      </c>
      <c r="E42" s="1" t="s">
        <v>36</v>
      </c>
      <c r="F42" s="1">
        <v>6.6669999999999993E-2</v>
      </c>
      <c r="G42" s="1">
        <v>3.1199999999999999E-3</v>
      </c>
      <c r="H42" s="1">
        <v>3.7000000000000002E-3</v>
      </c>
      <c r="I42" s="1">
        <v>8.5309999999999997E-2</v>
      </c>
      <c r="J42" s="1">
        <v>0.74375999999999998</v>
      </c>
      <c r="K42" s="1">
        <v>2.1000000000000001E-2</v>
      </c>
      <c r="L42" s="1">
        <v>5.9089999999999997E-2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T42" t="s">
        <v>36</v>
      </c>
    </row>
    <row r="43" spans="1:20" x14ac:dyDescent="0.25">
      <c r="A43" t="s">
        <v>61</v>
      </c>
      <c r="B43" s="1">
        <v>126.3</v>
      </c>
      <c r="C43" s="1">
        <v>281.39999999999998</v>
      </c>
      <c r="D43" s="1">
        <v>4.3720000000000002E-2</v>
      </c>
      <c r="E43" s="1">
        <v>5.6</v>
      </c>
      <c r="F43" s="1">
        <v>8.2430000000000003E-2</v>
      </c>
      <c r="G43" s="1">
        <v>4.6899999999999997E-3</v>
      </c>
      <c r="H43" s="1">
        <v>3.4299999999999999E-3</v>
      </c>
      <c r="I43" s="1">
        <v>0.22675999999999999</v>
      </c>
      <c r="J43" s="1">
        <v>1.66228</v>
      </c>
      <c r="K43" s="1">
        <v>2.8590000000000001E-2</v>
      </c>
      <c r="L43" s="1">
        <v>1.295E-2</v>
      </c>
      <c r="M43">
        <f t="shared" si="4"/>
        <v>1.2481773575128139</v>
      </c>
      <c r="N43">
        <f t="shared" si="5"/>
        <v>1.9150020704967197</v>
      </c>
      <c r="O43">
        <f t="shared" si="6"/>
        <v>1.4523381886458306</v>
      </c>
      <c r="P43">
        <f t="shared" si="7"/>
        <v>2.1441698338585589</v>
      </c>
      <c r="Q43">
        <f>SQRT((2*2/2+2))*LN(AVERAGE(B43+E43)/AVERAGE(C43+D43))</f>
        <v>-1.5157768778319525</v>
      </c>
      <c r="R43">
        <f>SQRT((2*1/2+1))*LN(AVERAGE(C43+B43)/AVERAGE(F43))</f>
        <v>12.029777774451981</v>
      </c>
      <c r="S43">
        <f>SQRT((3*2/3+1))*LN(AVERAGE(H43+J43+L43)/AVERAGE(I43+K43))</f>
        <v>3.2616525573494068</v>
      </c>
      <c r="T43">
        <f>SQRT((4*1/4+1))*LN(AVERAGE(I43+L43+J43+H43)/AVERAGE(G43))</f>
        <v>8.4952164412326852</v>
      </c>
    </row>
    <row r="44" spans="1:20" x14ac:dyDescent="0.25">
      <c r="A44" t="s">
        <v>62</v>
      </c>
      <c r="B44" s="1">
        <v>124.7</v>
      </c>
      <c r="C44" s="1">
        <v>412.8</v>
      </c>
      <c r="D44" s="1">
        <v>9.2700000000000005E-2</v>
      </c>
      <c r="E44" s="1">
        <v>4.8</v>
      </c>
      <c r="F44" s="1">
        <v>9.0800000000000006E-2</v>
      </c>
      <c r="G44" s="1">
        <v>7.9900000000000006E-3</v>
      </c>
      <c r="H44" s="1">
        <v>3.31E-3</v>
      </c>
      <c r="I44" s="1">
        <v>0.10594000000000001</v>
      </c>
      <c r="J44" s="1">
        <v>0.79178999999999999</v>
      </c>
      <c r="K44" s="1">
        <v>0.17063</v>
      </c>
      <c r="L44" s="1">
        <v>0.10269</v>
      </c>
      <c r="M44">
        <f t="shared" si="4"/>
        <v>1.276184730901476</v>
      </c>
      <c r="N44">
        <f t="shared" si="5"/>
        <v>1.9006586813603437</v>
      </c>
      <c r="O44">
        <f t="shared" si="6"/>
        <v>1.4084942156943234</v>
      </c>
      <c r="P44">
        <f t="shared" si="7"/>
        <v>2.3327981112055891</v>
      </c>
      <c r="Q44">
        <f>SQRT((2*2/2+2))*LN(AVERAGE(B44+E44)/AVERAGE(C44+D44))</f>
        <v>-2.3190137435410767</v>
      </c>
      <c r="R44">
        <f>SQRT((2*1/2+1))*LN(AVERAGE(C44+B44)/AVERAGE(F44))</f>
        <v>12.283894009333757</v>
      </c>
      <c r="S44">
        <f>SQRT((3*2/3+1))*LN(AVERAGE(H44+J44+L44)/AVERAGE(I44+K44))</f>
        <v>2.0394417346020095</v>
      </c>
      <c r="T44">
        <f>SQRT((4*1/4+1))*LN(AVERAGE(I44+L44+J44+H44)/AVERAGE(G44))</f>
        <v>6.8353008464912035</v>
      </c>
    </row>
  </sheetData>
  <autoFilter ref="A1:T44" xr:uid="{D93AE5D8-3D41-46EB-A938-AC35C6A483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ShellMicronutrientsMassIRLCalcs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Garrett Hopper</cp:lastModifiedBy>
  <dcterms:created xsi:type="dcterms:W3CDTF">2020-09-18T17:29:47Z</dcterms:created>
  <dcterms:modified xsi:type="dcterms:W3CDTF">2021-06-12T16:50:57Z</dcterms:modified>
</cp:coreProperties>
</file>