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kinsonlab\Documents\Shell\Micronutrients\"/>
    </mc:Choice>
  </mc:AlternateContent>
  <xr:revisionPtr revIDLastSave="0" documentId="13_ncr:1_{842A8D11-D9C7-46BE-AAEE-0D28F39DE820}" xr6:coauthVersionLast="44" xr6:coauthVersionMax="44" xr10:uidLastSave="{00000000-0000-0000-0000-000000000000}"/>
  <bookViews>
    <workbookView xWindow="28680" yWindow="-120" windowWidth="25440" windowHeight="15390" xr2:uid="{00000000-000D-0000-FFFF-FFFF00000000}"/>
  </bookViews>
  <sheets>
    <sheet name="ShellMicronutrientsMassIRLCalcs" sheetId="1" r:id="rId1"/>
  </sheets>
  <definedNames>
    <definedName name="_xlnm._FilterDatabase" localSheetId="0" hidden="1">ShellMicronutrientsMassIRLCalcs!$A$1:$AA$44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" i="1" l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26" i="1"/>
  <c r="W27" i="1"/>
  <c r="W28" i="1"/>
  <c r="W29" i="1"/>
  <c r="W31" i="1"/>
  <c r="W32" i="1"/>
  <c r="W33" i="1"/>
  <c r="W34" i="1"/>
  <c r="W35" i="1"/>
  <c r="W36" i="1"/>
  <c r="W37" i="1"/>
  <c r="W38" i="1"/>
  <c r="W39" i="1"/>
  <c r="W40" i="1"/>
  <c r="W43" i="1"/>
  <c r="W4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9" i="1"/>
  <c r="T20" i="1"/>
  <c r="T21" i="1"/>
  <c r="T22" i="1"/>
  <c r="T23" i="1"/>
  <c r="T24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40" i="1"/>
  <c r="T43" i="1"/>
  <c r="T44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3" i="1"/>
  <c r="U44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3" i="1"/>
  <c r="V44" i="1"/>
  <c r="V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3" i="1"/>
  <c r="AA4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9" i="1"/>
  <c r="Z20" i="1"/>
  <c r="Z21" i="1"/>
  <c r="Z22" i="1"/>
  <c r="Z23" i="1"/>
  <c r="Z24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3" i="1"/>
  <c r="Z44" i="1"/>
  <c r="Z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9" i="1"/>
  <c r="Y20" i="1"/>
  <c r="Y21" i="1"/>
  <c r="Y22" i="1"/>
  <c r="Y23" i="1"/>
  <c r="Y24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40" i="1"/>
  <c r="Y43" i="1"/>
  <c r="Y4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9" i="1"/>
  <c r="X20" i="1"/>
  <c r="X21" i="1"/>
  <c r="X22" i="1"/>
  <c r="X23" i="1"/>
  <c r="X24" i="1"/>
  <c r="X26" i="1"/>
  <c r="X27" i="1"/>
  <c r="X28" i="1"/>
  <c r="X29" i="1"/>
  <c r="X31" i="1"/>
  <c r="X32" i="1"/>
  <c r="X33" i="1"/>
  <c r="X34" i="1"/>
  <c r="X35" i="1"/>
  <c r="X36" i="1"/>
  <c r="X37" i="1"/>
  <c r="X38" i="1"/>
  <c r="X39" i="1"/>
  <c r="X40" i="1"/>
  <c r="X43" i="1"/>
  <c r="X44" i="1"/>
</calcChain>
</file>

<file path=xl/sharedStrings.xml><?xml version="1.0" encoding="utf-8"?>
<sst xmlns="http://schemas.openxmlformats.org/spreadsheetml/2006/main" count="287" uniqueCount="87">
  <si>
    <t>ID</t>
  </si>
  <si>
    <t>Tribe</t>
  </si>
  <si>
    <t>Spp</t>
  </si>
  <si>
    <t>Strategy</t>
  </si>
  <si>
    <t>Shell</t>
  </si>
  <si>
    <t>GR</t>
  </si>
  <si>
    <t>Mass</t>
  </si>
  <si>
    <t>C</t>
  </si>
  <si>
    <t>N</t>
  </si>
  <si>
    <t>P</t>
  </si>
  <si>
    <t>K</t>
  </si>
  <si>
    <t>B</t>
  </si>
  <si>
    <t>Zn</t>
  </si>
  <si>
    <t>Fe</t>
  </si>
  <si>
    <t>Cu</t>
  </si>
  <si>
    <t>Ca</t>
  </si>
  <si>
    <t>Mn</t>
  </si>
  <si>
    <t>CN</t>
  </si>
  <si>
    <t>CP</t>
  </si>
  <si>
    <t>NP</t>
  </si>
  <si>
    <t>All1</t>
  </si>
  <si>
    <t>Bulk2</t>
  </si>
  <si>
    <t>Bulk3</t>
  </si>
  <si>
    <t>Trace2</t>
  </si>
  <si>
    <t>Trace3</t>
  </si>
  <si>
    <t>Apli1</t>
  </si>
  <si>
    <t>Amblemini</t>
  </si>
  <si>
    <t>A.plicata</t>
  </si>
  <si>
    <t>Equilibrium</t>
  </si>
  <si>
    <t>UD</t>
  </si>
  <si>
    <t>Apli2</t>
  </si>
  <si>
    <t>Apli4</t>
  </si>
  <si>
    <t>Apli5</t>
  </si>
  <si>
    <t>Apli6</t>
  </si>
  <si>
    <t>Casp1</t>
  </si>
  <si>
    <t>Quadrulini</t>
  </si>
  <si>
    <t>C.asperata</t>
  </si>
  <si>
    <t>General</t>
  </si>
  <si>
    <t>Casp2</t>
  </si>
  <si>
    <t>Casp3</t>
  </si>
  <si>
    <t>Casp4</t>
  </si>
  <si>
    <t>Casp5</t>
  </si>
  <si>
    <t>Casp6</t>
  </si>
  <si>
    <t>Fcer1</t>
  </si>
  <si>
    <t>Pleurobemini</t>
  </si>
  <si>
    <t>F.cerina</t>
  </si>
  <si>
    <t>Unsculp</t>
  </si>
  <si>
    <t>Fcer2</t>
  </si>
  <si>
    <t>Fcer3</t>
  </si>
  <si>
    <t>Fcer4</t>
  </si>
  <si>
    <t>Fcer5</t>
  </si>
  <si>
    <t>Fcer6</t>
  </si>
  <si>
    <t>NA</t>
  </si>
  <si>
    <t>Lorn1</t>
  </si>
  <si>
    <t>Lampsilini</t>
  </si>
  <si>
    <t>L.ornata</t>
  </si>
  <si>
    <t>Periodic</t>
  </si>
  <si>
    <t>Lorn2</t>
  </si>
  <si>
    <t>Lorn3</t>
  </si>
  <si>
    <t>Lorn4</t>
  </si>
  <si>
    <t>Lorn5</t>
  </si>
  <si>
    <t>Lorn6</t>
  </si>
  <si>
    <t>Ouni1</t>
  </si>
  <si>
    <t>O.unicolor</t>
  </si>
  <si>
    <t>Ouni2</t>
  </si>
  <si>
    <t>Ouni3</t>
  </si>
  <si>
    <t>Ouni4</t>
  </si>
  <si>
    <t>Ouni5</t>
  </si>
  <si>
    <t>Ouni6</t>
  </si>
  <si>
    <t>Ouni7</t>
  </si>
  <si>
    <t>Pdec1</t>
  </si>
  <si>
    <t>P.decisum</t>
  </si>
  <si>
    <t>Pdec2</t>
  </si>
  <si>
    <t>Pdec3</t>
  </si>
  <si>
    <t>Pdec4</t>
  </si>
  <si>
    <t>Pdec5</t>
  </si>
  <si>
    <t>Pdec6</t>
  </si>
  <si>
    <t>Pdec7</t>
  </si>
  <si>
    <t>Tver1</t>
  </si>
  <si>
    <t>T.verrucosa</t>
  </si>
  <si>
    <t>Tver2</t>
  </si>
  <si>
    <t>Tver3</t>
  </si>
  <si>
    <t>Tver4</t>
  </si>
  <si>
    <t>Tver5</t>
  </si>
  <si>
    <t>Tver6</t>
  </si>
  <si>
    <t>Mg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</si>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</sst>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560185185185185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26246719160104"/>
                  <c:y val="-0.64705963837853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ShellMicronutrientsMassIRLCalcs!$F$2:$F$44</c:f>
              <c:numCache>
                <c:formatCode>General</c:formatCode>
                <c:ptCount val="43"/>
                <c:pt idx="0">
                  <c:v>7.3999999999999996E-2</c:v>
                </c:pt>
                <c:pt idx="1">
                  <c:v>7.3999999999999996E-2</c:v>
                </c:pt>
                <c:pt idx="2">
                  <c:v>7.3999999999999996E-2</c:v>
                </c:pt>
                <c:pt idx="3">
                  <c:v>7.3999999999999996E-2</c:v>
                </c:pt>
                <c:pt idx="4">
                  <c:v>7.3999999999999996E-2</c:v>
                </c:pt>
                <c:pt idx="5">
                  <c:v>0.152</c:v>
                </c:pt>
                <c:pt idx="6">
                  <c:v>0.152</c:v>
                </c:pt>
                <c:pt idx="7">
                  <c:v>0.152</c:v>
                </c:pt>
                <c:pt idx="8">
                  <c:v>0.152</c:v>
                </c:pt>
                <c:pt idx="9">
                  <c:v>0.152</c:v>
                </c:pt>
                <c:pt idx="10">
                  <c:v>0.152</c:v>
                </c:pt>
                <c:pt idx="11">
                  <c:v>0.17299999999999999</c:v>
                </c:pt>
                <c:pt idx="12">
                  <c:v>0.17299999999999999</c:v>
                </c:pt>
                <c:pt idx="13">
                  <c:v>0.17299999999999999</c:v>
                </c:pt>
                <c:pt idx="14">
                  <c:v>0.17299999999999999</c:v>
                </c:pt>
                <c:pt idx="15">
                  <c:v>0.17299999999999999</c:v>
                </c:pt>
                <c:pt idx="16">
                  <c:v>0.17299999999999999</c:v>
                </c:pt>
                <c:pt idx="17">
                  <c:v>0.38200000000000001</c:v>
                </c:pt>
                <c:pt idx="18">
                  <c:v>0.38200000000000001</c:v>
                </c:pt>
                <c:pt idx="19">
                  <c:v>0.38200000000000001</c:v>
                </c:pt>
                <c:pt idx="20">
                  <c:v>0.38200000000000001</c:v>
                </c:pt>
                <c:pt idx="21">
                  <c:v>0.38200000000000001</c:v>
                </c:pt>
                <c:pt idx="22">
                  <c:v>0.38200000000000001</c:v>
                </c:pt>
                <c:pt idx="23">
                  <c:v>0.192</c:v>
                </c:pt>
                <c:pt idx="24">
                  <c:v>0.192</c:v>
                </c:pt>
                <c:pt idx="25">
                  <c:v>0.192</c:v>
                </c:pt>
                <c:pt idx="26">
                  <c:v>0.192</c:v>
                </c:pt>
                <c:pt idx="27">
                  <c:v>0.192</c:v>
                </c:pt>
                <c:pt idx="28">
                  <c:v>0.192</c:v>
                </c:pt>
                <c:pt idx="29">
                  <c:v>0.192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0.126</c:v>
                </c:pt>
                <c:pt idx="38">
                  <c:v>0.126</c:v>
                </c:pt>
                <c:pt idx="39">
                  <c:v>0.126</c:v>
                </c:pt>
                <c:pt idx="40">
                  <c:v>0.126</c:v>
                </c:pt>
                <c:pt idx="41">
                  <c:v>0.126</c:v>
                </c:pt>
                <c:pt idx="42">
                  <c:v>0.126</c:v>
                </c:pt>
              </c:numCache>
            </c:numRef>
          </c:xVal>
          <c:yVal>
            <c:numRef>
              <c:f>ShellMicronutrientsMassIRLCalcs!$G$2:$G$44</c:f>
              <c:numCache>
                <c:formatCode>General</c:formatCode>
                <c:ptCount val="43"/>
                <c:pt idx="0">
                  <c:v>97.2</c:v>
                </c:pt>
                <c:pt idx="1">
                  <c:v>51.1</c:v>
                </c:pt>
                <c:pt idx="2">
                  <c:v>72.099999999999994</c:v>
                </c:pt>
                <c:pt idx="3">
                  <c:v>68.900000000000006</c:v>
                </c:pt>
                <c:pt idx="4">
                  <c:v>92.8</c:v>
                </c:pt>
                <c:pt idx="5">
                  <c:v>9</c:v>
                </c:pt>
                <c:pt idx="6">
                  <c:v>12.6</c:v>
                </c:pt>
                <c:pt idx="7">
                  <c:v>12</c:v>
                </c:pt>
                <c:pt idx="8">
                  <c:v>19</c:v>
                </c:pt>
                <c:pt idx="9">
                  <c:v>21</c:v>
                </c:pt>
                <c:pt idx="10">
                  <c:v>20.399999999999999</c:v>
                </c:pt>
                <c:pt idx="11">
                  <c:v>17</c:v>
                </c:pt>
                <c:pt idx="12">
                  <c:v>26.9</c:v>
                </c:pt>
                <c:pt idx="13">
                  <c:v>19.8</c:v>
                </c:pt>
                <c:pt idx="14">
                  <c:v>12.9</c:v>
                </c:pt>
                <c:pt idx="15">
                  <c:v>11.4</c:v>
                </c:pt>
                <c:pt idx="16">
                  <c:v>15.3</c:v>
                </c:pt>
                <c:pt idx="17">
                  <c:v>25.8</c:v>
                </c:pt>
                <c:pt idx="18">
                  <c:v>11.5</c:v>
                </c:pt>
                <c:pt idx="19">
                  <c:v>62.4</c:v>
                </c:pt>
                <c:pt idx="20">
                  <c:v>22.1</c:v>
                </c:pt>
                <c:pt idx="21">
                  <c:v>33.5</c:v>
                </c:pt>
                <c:pt idx="22">
                  <c:v>29.1</c:v>
                </c:pt>
                <c:pt idx="23">
                  <c:v>9.1999999999999993</c:v>
                </c:pt>
                <c:pt idx="24">
                  <c:v>24.5</c:v>
                </c:pt>
                <c:pt idx="25">
                  <c:v>23.8</c:v>
                </c:pt>
                <c:pt idx="26">
                  <c:v>17.2</c:v>
                </c:pt>
                <c:pt idx="27">
                  <c:v>5.5</c:v>
                </c:pt>
                <c:pt idx="28">
                  <c:v>13.7</c:v>
                </c:pt>
                <c:pt idx="29">
                  <c:v>9.6</c:v>
                </c:pt>
                <c:pt idx="30">
                  <c:v>20.2</c:v>
                </c:pt>
                <c:pt idx="31">
                  <c:v>21</c:v>
                </c:pt>
                <c:pt idx="32">
                  <c:v>17.5</c:v>
                </c:pt>
                <c:pt idx="33">
                  <c:v>7.6</c:v>
                </c:pt>
                <c:pt idx="34">
                  <c:v>11.1</c:v>
                </c:pt>
                <c:pt idx="35">
                  <c:v>11.9</c:v>
                </c:pt>
                <c:pt idx="36">
                  <c:v>11.5</c:v>
                </c:pt>
                <c:pt idx="37">
                  <c:v>40.6</c:v>
                </c:pt>
                <c:pt idx="38">
                  <c:v>39.4</c:v>
                </c:pt>
                <c:pt idx="39">
                  <c:v>37.1</c:v>
                </c:pt>
                <c:pt idx="40">
                  <c:v>24.1</c:v>
                </c:pt>
                <c:pt idx="41">
                  <c:v>14.6</c:v>
                </c:pt>
                <c:pt idx="4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6C9-A4C3-521EEB92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18479"/>
        <c:axId val="227644351"/>
      </c:scatterChart>
      <c:valAx>
        <c:axId val="4264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4351"/>
        <c:crosses val="autoZero"/>
        <c:crossBetween val="midCat"/>
      </c:valAx>
      <c:valAx>
        <c:axId val="2276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10</xdr:row>
      <xdr:rowOff>157162</xdr:rowOff>
    </xdr:from>
    <xdr:to>
      <xdr:col>17</xdr:col>
      <xdr:colOff>85725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9E13D-D67B-496C-A32A-98CA90865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workbookViewId="0">
      <selection activeCell="G1" sqref="F1:G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10</v>
      </c>
      <c r="K1" t="s">
        <v>8</v>
      </c>
      <c r="L1" t="s">
        <v>9</v>
      </c>
      <c r="M1" t="s">
        <v>11</v>
      </c>
      <c r="N1" t="s">
        <v>14</v>
      </c>
      <c r="O1" t="s">
        <v>13</v>
      </c>
      <c r="P1" t="s">
        <v>16</v>
      </c>
      <c r="Q1" t="s">
        <v>85</v>
      </c>
      <c r="R1" t="s">
        <v>12</v>
      </c>
      <c r="S1" t="s">
        <v>86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7.3999999999999996E-2</v>
      </c>
      <c r="G2">
        <v>97.2</v>
      </c>
      <c r="H2" s="1">
        <v>143.1</v>
      </c>
      <c r="I2" s="1">
        <v>379</v>
      </c>
      <c r="J2" s="1">
        <v>0.42492999999999997</v>
      </c>
      <c r="K2" s="1">
        <v>12.4</v>
      </c>
      <c r="L2" s="1">
        <v>0.37913000000000002</v>
      </c>
      <c r="M2" s="1">
        <v>3.5619999999999999E-2</v>
      </c>
      <c r="N2" s="1">
        <v>2.545E-2</v>
      </c>
      <c r="O2" s="1">
        <v>1.1908399999999999</v>
      </c>
      <c r="P2" s="1">
        <v>1.5127200000000001</v>
      </c>
      <c r="Q2" s="1">
        <v>0.74299999999999999</v>
      </c>
      <c r="R2" s="1">
        <v>2.7990000000000001E-2</v>
      </c>
      <c r="S2" s="1">
        <f>1000-SUM(I2:R2)</f>
        <v>604.26032000000009</v>
      </c>
      <c r="T2">
        <f>SQRT((1/2)*LN(H2/K2))</f>
        <v>1.1058587644793105</v>
      </c>
      <c r="U2">
        <f>SQRT((1/2)*LN(H2/L2))</f>
        <v>1.722413976278687</v>
      </c>
      <c r="V2">
        <f>SQRT((1/2)*LN(K2/L2))</f>
        <v>1.3205250087387406</v>
      </c>
      <c r="W2">
        <f>SQRT((5/6)*LN(AVERAGE(H2+I2+J2+K2+L2+M2+N2+O2+Q2+R2)/P2))</f>
        <v>2.2122193641972441</v>
      </c>
      <c r="X2">
        <f>SQRT((2*2/2+2))*LN(AVERAGE(H2+K2)/AVERAGE(I2+J2))</f>
        <v>-1.7840220654742307</v>
      </c>
      <c r="Y2">
        <f>SQRT((2*1/2+1))*LN(AVERAGE(I2+H2)/AVERAGE(L2))</f>
        <v>10.221561237308528</v>
      </c>
      <c r="Z2">
        <f>SQRT((3*2/3+1))*LN(AVERAGE(N2+P2+R2)/AVERAGE(O2+Q2))</f>
        <v>-0.36525643319704781</v>
      </c>
      <c r="AA2">
        <f>SQRT((4*1/4+1))*LN(AVERAGE(O2+R2+P2+N2)/AVERAGE(M2))</f>
        <v>6.1504022431584335</v>
      </c>
    </row>
    <row r="3" spans="1:27" x14ac:dyDescent="0.25">
      <c r="A3" t="s">
        <v>30</v>
      </c>
      <c r="B3" t="s">
        <v>26</v>
      </c>
      <c r="C3" t="s">
        <v>27</v>
      </c>
      <c r="D3" t="s">
        <v>28</v>
      </c>
      <c r="E3" t="s">
        <v>29</v>
      </c>
      <c r="F3">
        <v>7.3999999999999996E-2</v>
      </c>
      <c r="G3">
        <v>51.1</v>
      </c>
      <c r="H3" s="1">
        <v>141.80000000000001</v>
      </c>
      <c r="I3" s="1">
        <v>346.59999999999997</v>
      </c>
      <c r="J3" s="1">
        <v>8.8779999999999998E-2</v>
      </c>
      <c r="K3" s="1">
        <v>11.7</v>
      </c>
      <c r="L3" s="1">
        <v>0.29788999999999999</v>
      </c>
      <c r="M3" s="1">
        <v>2.317E-2</v>
      </c>
      <c r="N3" s="1">
        <v>3.5779999999999999E-2</v>
      </c>
      <c r="O3" s="1">
        <v>0.31613999999999998</v>
      </c>
      <c r="P3" s="1">
        <v>0.85533000000000003</v>
      </c>
      <c r="Q3" s="1">
        <v>5.5020000000000006E-2</v>
      </c>
      <c r="R3" s="1">
        <v>9.2499999999999995E-3</v>
      </c>
      <c r="S3" s="1">
        <f t="shared" ref="S3:S44" si="0">1000-SUM(I3:R3)</f>
        <v>640.01864</v>
      </c>
      <c r="T3">
        <f t="shared" ref="T3:T44" si="1">SQRT((1/2)*LN(H3/K3))</f>
        <v>1.1168770685026883</v>
      </c>
      <c r="U3">
        <f t="shared" ref="U3:U44" si="2">SQRT((1/2)*LN(H3/L3))</f>
        <v>1.7557688632385342</v>
      </c>
      <c r="V3">
        <f t="shared" ref="V3:V44" si="3">SQRT((1/2)*LN(K3/L3))</f>
        <v>1.3547361052879547</v>
      </c>
      <c r="W3">
        <f t="shared" ref="W3:W44" si="4">SQRT((5/6)*LN(AVERAGE(H3+I3+J3+K3+L3+M3+N3+O3+Q3+R3)/P3))</f>
        <v>2.3044750604479911</v>
      </c>
      <c r="X3">
        <f>SQRT((2*2/2+2))*LN(AVERAGE(H3+K3)/AVERAGE(I3+J3))</f>
        <v>-1.6294538457343954</v>
      </c>
      <c r="Y3">
        <f>SQRT((2*1/2+1))*LN(AVERAGE(I3+H3)/AVERAGE(L3))</f>
        <v>10.468243166828813</v>
      </c>
      <c r="Z3">
        <f>SQRT((3*2/3+1))*LN(AVERAGE(N3+P3+R3)/AVERAGE(O3+Q3))</f>
        <v>1.5348766496714095</v>
      </c>
      <c r="AA3">
        <f>SQRT((4*1/4+1))*LN(AVERAGE(O3+R3+P3+N3)/AVERAGE(M3))</f>
        <v>5.6015228946508184</v>
      </c>
    </row>
    <row r="4" spans="1:27" x14ac:dyDescent="0.25">
      <c r="A4" t="s">
        <v>31</v>
      </c>
      <c r="B4" t="s">
        <v>26</v>
      </c>
      <c r="C4" t="s">
        <v>27</v>
      </c>
      <c r="D4" t="s">
        <v>28</v>
      </c>
      <c r="E4" t="s">
        <v>29</v>
      </c>
      <c r="F4">
        <v>7.3999999999999996E-2</v>
      </c>
      <c r="G4">
        <v>72.099999999999994</v>
      </c>
      <c r="H4" s="1">
        <v>137.80000000000001</v>
      </c>
      <c r="I4" s="1">
        <v>341.3</v>
      </c>
      <c r="J4" s="1">
        <v>7.0730000000000001E-2</v>
      </c>
      <c r="K4" s="1">
        <v>10.8</v>
      </c>
      <c r="L4" s="1">
        <v>8.4059999999999996E-2</v>
      </c>
      <c r="M4" s="1">
        <v>1.8270000000000002E-2</v>
      </c>
      <c r="N4" s="1">
        <v>2.9530000000000001E-2</v>
      </c>
      <c r="O4" s="1">
        <v>0.22356999999999999</v>
      </c>
      <c r="P4" s="1">
        <v>0.93476000000000004</v>
      </c>
      <c r="Q4" s="1">
        <v>3.7409999999999999E-2</v>
      </c>
      <c r="R4" s="1">
        <v>1.5049999999999999E-2</v>
      </c>
      <c r="S4" s="1">
        <f t="shared" si="0"/>
        <v>646.4866199999999</v>
      </c>
      <c r="T4">
        <f t="shared" si="1"/>
        <v>1.1283300103359355</v>
      </c>
      <c r="U4">
        <f t="shared" si="2"/>
        <v>1.9238019399076305</v>
      </c>
      <c r="V4">
        <f t="shared" si="3"/>
        <v>1.5581672861948008</v>
      </c>
      <c r="W4">
        <f t="shared" si="4"/>
        <v>2.2844844884828563</v>
      </c>
      <c r="X4">
        <f>SQRT((2*2/2+2))*LN(AVERAGE(H4+K4)/AVERAGE(I4+J4))</f>
        <v>-1.6634218783864825</v>
      </c>
      <c r="Y4">
        <f>SQRT((2*1/2+1))*LN(AVERAGE(I4+H4)/AVERAGE(L4))</f>
        <v>12.230308099693799</v>
      </c>
      <c r="Z4">
        <f>SQRT((3*2/3+1))*LN(AVERAGE(N4+P4+R4)/AVERAGE(O4+Q4))</f>
        <v>2.2905247818045789</v>
      </c>
      <c r="AA4">
        <f>SQRT((4*1/4+1))*LN(AVERAGE(O4+R4+P4+N4)/AVERAGE(M4))</f>
        <v>5.9216495177605779</v>
      </c>
    </row>
    <row r="5" spans="1:27" x14ac:dyDescent="0.25">
      <c r="A5" t="s">
        <v>32</v>
      </c>
      <c r="B5" t="s">
        <v>26</v>
      </c>
      <c r="C5" t="s">
        <v>27</v>
      </c>
      <c r="D5" t="s">
        <v>28</v>
      </c>
      <c r="E5" t="s">
        <v>29</v>
      </c>
      <c r="F5">
        <v>7.3999999999999996E-2</v>
      </c>
      <c r="G5">
        <v>68.900000000000006</v>
      </c>
      <c r="H5" s="1">
        <v>132.4</v>
      </c>
      <c r="I5" s="1">
        <v>276.3</v>
      </c>
      <c r="J5" s="1">
        <v>3.7499999999999999E-2</v>
      </c>
      <c r="K5" s="1">
        <v>7.6</v>
      </c>
      <c r="L5" s="1">
        <v>9.2410000000000006E-2</v>
      </c>
      <c r="M5" s="1">
        <v>3.9899999999999996E-3</v>
      </c>
      <c r="N5" s="1">
        <v>1.321E-2</v>
      </c>
      <c r="O5" s="1">
        <v>7.3469999999999994E-2</v>
      </c>
      <c r="P5" s="1">
        <v>0.66032000000000002</v>
      </c>
      <c r="Q5" s="1">
        <v>3.0859999999999999E-2</v>
      </c>
      <c r="R5" s="1">
        <v>1.7899999999999999E-3</v>
      </c>
      <c r="S5" s="1">
        <f t="shared" si="0"/>
        <v>715.18644999999992</v>
      </c>
      <c r="T5">
        <f t="shared" si="1"/>
        <v>1.1953408292639014</v>
      </c>
      <c r="U5">
        <f t="shared" si="2"/>
        <v>1.9062197833126557</v>
      </c>
      <c r="V5">
        <f t="shared" si="3"/>
        <v>1.4848683996190493</v>
      </c>
      <c r="W5">
        <f t="shared" si="4"/>
        <v>2.317873481149602</v>
      </c>
      <c r="X5">
        <f>SQRT((2*2/2+2))*LN(AVERAGE(H5+K5)/AVERAGE(I5+J5))</f>
        <v>-1.3599610443038463</v>
      </c>
      <c r="Y5">
        <f>SQRT((2*1/2+1))*LN(AVERAGE(I5+H5)/AVERAGE(L5))</f>
        <v>11.871617830571759</v>
      </c>
      <c r="Z5">
        <f>SQRT((3*2/3+1))*LN(AVERAGE(N5+P5+R5)/AVERAGE(O5+Q5))</f>
        <v>3.2348260662466379</v>
      </c>
      <c r="AA5">
        <f>SQRT((4*1/4+1))*LN(AVERAGE(O5+R5+P5+N5)/AVERAGE(M5))</f>
        <v>7.402937545992196</v>
      </c>
    </row>
    <row r="6" spans="1:27" x14ac:dyDescent="0.25">
      <c r="A6" t="s">
        <v>33</v>
      </c>
      <c r="B6" t="s">
        <v>26</v>
      </c>
      <c r="C6" t="s">
        <v>27</v>
      </c>
      <c r="D6" t="s">
        <v>28</v>
      </c>
      <c r="E6" t="s">
        <v>29</v>
      </c>
      <c r="F6">
        <v>7.3999999999999996E-2</v>
      </c>
      <c r="G6">
        <v>92.8</v>
      </c>
      <c r="H6" s="1">
        <v>137.30000000000001</v>
      </c>
      <c r="I6" s="1">
        <v>267.2</v>
      </c>
      <c r="J6" s="1">
        <v>4.7440000000000003E-2</v>
      </c>
      <c r="K6" s="1">
        <v>9.5</v>
      </c>
      <c r="L6" s="1">
        <v>0.11894</v>
      </c>
      <c r="M6" s="1">
        <v>5.5399999999999998E-3</v>
      </c>
      <c r="N6" s="1">
        <v>1.166E-2</v>
      </c>
      <c r="O6" s="1">
        <v>0.1118</v>
      </c>
      <c r="P6" s="1">
        <v>1.98499</v>
      </c>
      <c r="Q6" s="1">
        <v>4.9759999999999999E-2</v>
      </c>
      <c r="R6" s="1">
        <v>7.0499999999999998E-3</v>
      </c>
      <c r="S6" s="1">
        <f t="shared" si="0"/>
        <v>720.96281999999997</v>
      </c>
      <c r="T6">
        <f t="shared" si="1"/>
        <v>1.1556116376550192</v>
      </c>
      <c r="U6">
        <f t="shared" si="2"/>
        <v>1.8776720197464751</v>
      </c>
      <c r="V6">
        <f t="shared" si="3"/>
        <v>1.4799371461839494</v>
      </c>
      <c r="W6">
        <f t="shared" si="4"/>
        <v>2.1097200517929595</v>
      </c>
      <c r="X6">
        <f>SQRT((2*2/2+2))*LN(AVERAGE(H6+K6)/AVERAGE(I6+J6))</f>
        <v>-1.1982077092660453</v>
      </c>
      <c r="Y6">
        <f>SQRT((2*1/2+1))*LN(AVERAGE(I6+H6)/AVERAGE(L6))</f>
        <v>11.50008466551097</v>
      </c>
      <c r="Z6">
        <f>SQRT((3*2/3+1))*LN(AVERAGE(N6+P6+R6)/AVERAGE(O6+Q6))</f>
        <v>4.3610859716729662</v>
      </c>
      <c r="AA6">
        <f>SQRT((4*1/4+1))*LN(AVERAGE(O6+R6+P6+N6)/AVERAGE(M6))</f>
        <v>8.4075731241396738</v>
      </c>
    </row>
    <row r="7" spans="1:27" x14ac:dyDescent="0.25">
      <c r="A7" t="s">
        <v>34</v>
      </c>
      <c r="B7" t="s">
        <v>35</v>
      </c>
      <c r="C7" t="s">
        <v>36</v>
      </c>
      <c r="D7" t="s">
        <v>28</v>
      </c>
      <c r="E7" t="s">
        <v>37</v>
      </c>
      <c r="F7">
        <v>0.152</v>
      </c>
      <c r="G7">
        <v>9</v>
      </c>
      <c r="H7" s="1">
        <v>130.80000000000001</v>
      </c>
      <c r="I7" s="1">
        <v>353.6</v>
      </c>
      <c r="J7" s="1">
        <v>0.13170999999999999</v>
      </c>
      <c r="K7" s="1">
        <v>8</v>
      </c>
      <c r="L7" s="1">
        <v>0.17263999999999999</v>
      </c>
      <c r="M7" s="1">
        <v>3.058E-2</v>
      </c>
      <c r="N7" s="1">
        <v>1.325E-2</v>
      </c>
      <c r="O7" s="1">
        <v>1.50031</v>
      </c>
      <c r="P7" s="1">
        <v>1.4023600000000001</v>
      </c>
      <c r="Q7" s="1">
        <v>6.5530000000000005E-2</v>
      </c>
      <c r="R7" s="1">
        <v>2.189E-2</v>
      </c>
      <c r="S7" s="1">
        <f t="shared" si="0"/>
        <v>635.0617299999999</v>
      </c>
      <c r="T7">
        <f t="shared" si="1"/>
        <v>1.1819957481614014</v>
      </c>
      <c r="U7">
        <f t="shared" si="2"/>
        <v>1.8207438337799486</v>
      </c>
      <c r="V7">
        <f t="shared" si="3"/>
        <v>1.3849166615995614</v>
      </c>
      <c r="W7">
        <f t="shared" si="4"/>
        <v>2.2107801666263671</v>
      </c>
      <c r="X7">
        <f>SQRT((2*2/2+2))*LN(AVERAGE(H7+K7)/AVERAGE(I7+J7))</f>
        <v>-1.8710093927357516</v>
      </c>
      <c r="Y7">
        <f>SQRT((2*1/2+1))*LN(AVERAGE(I7+H7)/AVERAGE(L7))</f>
        <v>11.228088883306407</v>
      </c>
      <c r="Z7">
        <f>SQRT((3*2/3+1))*LN(AVERAGE(N7+P7+R7)/AVERAGE(O7+Q7))</f>
        <v>-0.14811966337661081</v>
      </c>
      <c r="AA7">
        <f>SQRT((4*1/4+1))*LN(AVERAGE(O7+R7+P7+N7)/AVERAGE(M7))</f>
        <v>6.4559888347244438</v>
      </c>
    </row>
    <row r="8" spans="1:27" x14ac:dyDescent="0.25">
      <c r="A8" t="s">
        <v>38</v>
      </c>
      <c r="B8" t="s">
        <v>35</v>
      </c>
      <c r="C8" t="s">
        <v>36</v>
      </c>
      <c r="D8" t="s">
        <v>28</v>
      </c>
      <c r="E8" t="s">
        <v>37</v>
      </c>
      <c r="F8">
        <v>0.152</v>
      </c>
      <c r="G8">
        <v>12.6</v>
      </c>
      <c r="H8" s="1">
        <v>126.4</v>
      </c>
      <c r="I8" s="1">
        <v>366.8</v>
      </c>
      <c r="J8" s="1">
        <v>0.14313999999999999</v>
      </c>
      <c r="K8" s="1">
        <v>5.9</v>
      </c>
      <c r="L8" s="1">
        <v>0.15756000000000001</v>
      </c>
      <c r="M8" s="1">
        <v>2.0920000000000001E-2</v>
      </c>
      <c r="N8" s="1">
        <v>1.1780000000000001E-2</v>
      </c>
      <c r="O8" s="1">
        <v>0.38495000000000001</v>
      </c>
      <c r="P8" s="1">
        <v>0.75253000000000003</v>
      </c>
      <c r="Q8" s="1">
        <v>5.8450000000000002E-2</v>
      </c>
      <c r="R8" s="1">
        <v>2.426E-2</v>
      </c>
      <c r="S8" s="1">
        <f t="shared" si="0"/>
        <v>625.74640999999997</v>
      </c>
      <c r="T8">
        <f t="shared" si="1"/>
        <v>1.2378406865992657</v>
      </c>
      <c r="U8">
        <f t="shared" si="2"/>
        <v>1.8285787407973697</v>
      </c>
      <c r="V8">
        <f t="shared" si="3"/>
        <v>1.3459014250291708</v>
      </c>
      <c r="W8">
        <f t="shared" si="4"/>
        <v>2.3271449988640418</v>
      </c>
      <c r="X8">
        <f>SQRT((2*2/2+2))*LN(AVERAGE(H8+K8)/AVERAGE(I8+J8))</f>
        <v>-2.0402696661007353</v>
      </c>
      <c r="Y8">
        <f>SQRT((2*1/2+1))*LN(AVERAGE(I8+H8)/AVERAGE(L8))</f>
        <v>11.382812223442935</v>
      </c>
      <c r="Z8">
        <f>SQRT((3*2/3+1))*LN(AVERAGE(N8+P8+R8)/AVERAGE(O8+Q8))</f>
        <v>0.99722631505117187</v>
      </c>
      <c r="AA8">
        <f>SQRT((4*1/4+1))*LN(AVERAGE(O8+R8+P8+N8)/AVERAGE(M8))</f>
        <v>5.6951192183806469</v>
      </c>
    </row>
    <row r="9" spans="1:27" x14ac:dyDescent="0.25">
      <c r="A9" t="s">
        <v>39</v>
      </c>
      <c r="B9" t="s">
        <v>35</v>
      </c>
      <c r="C9" t="s">
        <v>36</v>
      </c>
      <c r="D9" t="s">
        <v>28</v>
      </c>
      <c r="E9" t="s">
        <v>37</v>
      </c>
      <c r="F9">
        <v>0.152</v>
      </c>
      <c r="G9">
        <v>12</v>
      </c>
      <c r="H9" s="1">
        <v>133.4</v>
      </c>
      <c r="I9" s="1">
        <v>353</v>
      </c>
      <c r="J9" s="1">
        <v>0.11792</v>
      </c>
      <c r="K9" s="1">
        <v>8.4</v>
      </c>
      <c r="L9" s="1">
        <v>0.15694</v>
      </c>
      <c r="M9" s="1">
        <v>1.503E-2</v>
      </c>
      <c r="N9" s="1">
        <v>1.081E-2</v>
      </c>
      <c r="O9" s="1">
        <v>0.98123000000000005</v>
      </c>
      <c r="P9" s="1">
        <v>0.74448000000000003</v>
      </c>
      <c r="Q9" s="1">
        <v>4.0850000000000004E-2</v>
      </c>
      <c r="R9" s="1">
        <v>2.4819999999999998E-2</v>
      </c>
      <c r="S9" s="1">
        <f t="shared" si="0"/>
        <v>636.50792000000001</v>
      </c>
      <c r="T9">
        <f t="shared" si="1"/>
        <v>1.1758232068708832</v>
      </c>
      <c r="U9">
        <f t="shared" si="2"/>
        <v>1.8364699624230632</v>
      </c>
      <c r="V9">
        <f t="shared" si="3"/>
        <v>1.410695469995576</v>
      </c>
      <c r="W9">
        <f t="shared" si="4"/>
        <v>2.3277211234000861</v>
      </c>
      <c r="X9">
        <f>SQRT((2*2/2+2))*LN(AVERAGE(H9+K9)/AVERAGE(I9+J9))</f>
        <v>-1.8247688760883221</v>
      </c>
      <c r="Y9">
        <f>SQRT((2*1/2+1))*LN(AVERAGE(I9+H9)/AVERAGE(L9))</f>
        <v>11.368753994191939</v>
      </c>
      <c r="Z9">
        <f>SQRT((3*2/3+1))*LN(AVERAGE(N9+P9+R9)/AVERAGE(O9+Q9))</f>
        <v>-0.46793103705365918</v>
      </c>
      <c r="AA9">
        <f>SQRT((4*1/4+1))*LN(AVERAGE(O9+R9+P9+N9)/AVERAGE(M9))</f>
        <v>6.7370050534936725</v>
      </c>
    </row>
    <row r="10" spans="1:27" x14ac:dyDescent="0.25">
      <c r="A10" t="s">
        <v>40</v>
      </c>
      <c r="B10" t="s">
        <v>35</v>
      </c>
      <c r="C10" t="s">
        <v>36</v>
      </c>
      <c r="D10" t="s">
        <v>28</v>
      </c>
      <c r="E10" t="s">
        <v>37</v>
      </c>
      <c r="F10">
        <v>0.152</v>
      </c>
      <c r="G10">
        <v>19</v>
      </c>
      <c r="H10" s="1">
        <v>138.6</v>
      </c>
      <c r="I10" s="1">
        <v>384.4</v>
      </c>
      <c r="J10" s="1">
        <v>0.17305999999999999</v>
      </c>
      <c r="K10" s="1">
        <v>11.1</v>
      </c>
      <c r="L10" s="1">
        <v>0.21684</v>
      </c>
      <c r="M10" s="1">
        <v>3.669E-2</v>
      </c>
      <c r="N10" s="1">
        <v>8.2199999999999999E-3</v>
      </c>
      <c r="O10" s="1">
        <v>1.2525999999999999</v>
      </c>
      <c r="P10" s="1">
        <v>1.75231</v>
      </c>
      <c r="Q10" s="1">
        <v>0.25162000000000001</v>
      </c>
      <c r="R10" s="1">
        <v>2.0469999999999999E-2</v>
      </c>
      <c r="S10" s="1">
        <f t="shared" si="0"/>
        <v>600.78818999999999</v>
      </c>
      <c r="T10">
        <f t="shared" si="1"/>
        <v>1.1235317036998809</v>
      </c>
      <c r="U10">
        <f t="shared" si="2"/>
        <v>1.7972461728079716</v>
      </c>
      <c r="V10">
        <f t="shared" si="3"/>
        <v>1.4027723680106277</v>
      </c>
      <c r="W10">
        <f t="shared" si="4"/>
        <v>2.1839013723287537</v>
      </c>
      <c r="X10">
        <f>SQRT((2*2/2+2))*LN(AVERAGE(H10+K10)/AVERAGE(I10+J10))</f>
        <v>-1.8870009849476659</v>
      </c>
      <c r="Y10">
        <f>SQRT((2*1/2+1))*LN(AVERAGE(I10+H10)/AVERAGE(L10))</f>
        <v>11.014145523517842</v>
      </c>
      <c r="Z10">
        <f>SQRT((3*2/3+1))*LN(AVERAGE(N10+P10+R10)/AVERAGE(O10+Q10))</f>
        <v>0.29254426973521669</v>
      </c>
      <c r="AA10">
        <f>SQRT((4*1/4+1))*LN(AVERAGE(O10+R10+P10+N10)/AVERAGE(M10))</f>
        <v>6.2437543963091411</v>
      </c>
    </row>
    <row r="11" spans="1:27" x14ac:dyDescent="0.25">
      <c r="A11" t="s">
        <v>41</v>
      </c>
      <c r="B11" t="s">
        <v>35</v>
      </c>
      <c r="C11" t="s">
        <v>36</v>
      </c>
      <c r="D11" t="s">
        <v>28</v>
      </c>
      <c r="E11" t="s">
        <v>37</v>
      </c>
      <c r="F11">
        <v>0.152</v>
      </c>
      <c r="G11">
        <v>21</v>
      </c>
      <c r="H11" s="1">
        <v>136.30000000000001</v>
      </c>
      <c r="I11" s="1">
        <v>347.40000000000003</v>
      </c>
      <c r="J11" s="1">
        <v>0.13405</v>
      </c>
      <c r="K11" s="1">
        <v>10.1</v>
      </c>
      <c r="L11" s="1">
        <v>0.15667</v>
      </c>
      <c r="M11" s="1">
        <v>1.307E-2</v>
      </c>
      <c r="N11" s="1">
        <v>8.5699999999999995E-3</v>
      </c>
      <c r="O11" s="1">
        <v>0.61217999999999995</v>
      </c>
      <c r="P11" s="1">
        <v>1.89645</v>
      </c>
      <c r="Q11" s="1">
        <v>5.5200000000000006E-2</v>
      </c>
      <c r="R11" s="1">
        <v>8.6E-3</v>
      </c>
      <c r="S11" s="1">
        <f t="shared" si="0"/>
        <v>639.61520999999982</v>
      </c>
      <c r="T11">
        <f t="shared" si="1"/>
        <v>1.140684644162284</v>
      </c>
      <c r="U11">
        <f t="shared" si="2"/>
        <v>1.8396293016908636</v>
      </c>
      <c r="V11">
        <f t="shared" si="3"/>
        <v>1.4432860112299215</v>
      </c>
      <c r="W11">
        <f t="shared" si="4"/>
        <v>2.1533203736168312</v>
      </c>
      <c r="X11">
        <f>SQRT((2*2/2+2))*LN(AVERAGE(H11+K11)/AVERAGE(I11+J11))</f>
        <v>-1.7290400885777402</v>
      </c>
      <c r="Y11">
        <f>SQRT((2*1/2+1))*LN(AVERAGE(I11+H11)/AVERAGE(L11))</f>
        <v>11.363316956065058</v>
      </c>
      <c r="Z11">
        <f>SQRT((3*2/3+1))*LN(AVERAGE(N11+P11+R11)/AVERAGE(O11+Q11))</f>
        <v>1.8245291854687642</v>
      </c>
      <c r="AA11">
        <f>SQRT((4*1/4+1))*LN(AVERAGE(O11+R11+P11+N11)/AVERAGE(M11))</f>
        <v>7.4444111351086066</v>
      </c>
    </row>
    <row r="12" spans="1:27" x14ac:dyDescent="0.25">
      <c r="A12" t="s">
        <v>42</v>
      </c>
      <c r="B12" t="s">
        <v>35</v>
      </c>
      <c r="C12" t="s">
        <v>36</v>
      </c>
      <c r="D12" t="s">
        <v>28</v>
      </c>
      <c r="E12" t="s">
        <v>37</v>
      </c>
      <c r="F12">
        <v>0.152</v>
      </c>
      <c r="G12">
        <v>20.399999999999999</v>
      </c>
      <c r="H12" s="1">
        <v>131.1</v>
      </c>
      <c r="I12" s="1">
        <v>272.8</v>
      </c>
      <c r="J12" s="1">
        <v>7.2069999999999995E-2</v>
      </c>
      <c r="K12" s="1">
        <v>7.8</v>
      </c>
      <c r="L12" s="1">
        <v>9.2539999999999997E-2</v>
      </c>
      <c r="M12" s="1">
        <v>5.9500000000000004E-3</v>
      </c>
      <c r="N12" s="1">
        <v>5.8300000000000001E-3</v>
      </c>
      <c r="O12" s="1">
        <v>0.15597</v>
      </c>
      <c r="P12" s="1">
        <v>1.33978</v>
      </c>
      <c r="Q12" s="1">
        <v>3.5159999999999997E-2</v>
      </c>
      <c r="R12" s="1">
        <v>7.28E-3</v>
      </c>
      <c r="S12" s="1">
        <f t="shared" si="0"/>
        <v>717.68542000000002</v>
      </c>
      <c r="T12">
        <f t="shared" si="1"/>
        <v>1.1878208318332584</v>
      </c>
      <c r="U12">
        <f t="shared" si="2"/>
        <v>1.9047407548368542</v>
      </c>
      <c r="V12">
        <f t="shared" si="3"/>
        <v>1.4889993333106013</v>
      </c>
      <c r="W12">
        <f t="shared" si="4"/>
        <v>2.184929339988154</v>
      </c>
      <c r="X12">
        <f>SQRT((2*2/2+2))*LN(AVERAGE(H12+K12)/AVERAGE(I12+J12))</f>
        <v>-1.3504976550699681</v>
      </c>
      <c r="Y12">
        <f>SQRT((2*1/2+1))*LN(AVERAGE(I12+H12)/AVERAGE(L12))</f>
        <v>11.852922134346661</v>
      </c>
      <c r="Z12">
        <f>SQRT((3*2/3+1))*LN(AVERAGE(N12+P12+R12)/AVERAGE(O12+Q12))</f>
        <v>3.389700505384901</v>
      </c>
      <c r="AA12">
        <f>SQRT((4*1/4+1))*LN(AVERAGE(O12+R12+P12+N12)/AVERAGE(M12))</f>
        <v>7.8286881211121813</v>
      </c>
    </row>
    <row r="13" spans="1:27" x14ac:dyDescent="0.25">
      <c r="A13" t="s">
        <v>43</v>
      </c>
      <c r="B13" t="s">
        <v>44</v>
      </c>
      <c r="C13" t="s">
        <v>45</v>
      </c>
      <c r="D13" t="s">
        <v>28</v>
      </c>
      <c r="E13" t="s">
        <v>46</v>
      </c>
      <c r="F13">
        <v>0.17299999999999999</v>
      </c>
      <c r="G13">
        <v>17</v>
      </c>
      <c r="H13" s="1">
        <v>130.30000000000001</v>
      </c>
      <c r="I13" s="1">
        <v>314</v>
      </c>
      <c r="J13" s="1">
        <v>0.14351</v>
      </c>
      <c r="K13" s="1">
        <v>8.5</v>
      </c>
      <c r="L13" s="1">
        <v>0.19806000000000001</v>
      </c>
      <c r="M13" s="1">
        <v>6.0400000000000002E-3</v>
      </c>
      <c r="N13" s="1">
        <v>7.9699999999999997E-3</v>
      </c>
      <c r="O13" s="1">
        <v>0.49225999999999998</v>
      </c>
      <c r="P13" s="1">
        <v>4.4834699999999996</v>
      </c>
      <c r="Q13" s="1">
        <v>0.10795</v>
      </c>
      <c r="R13" s="1">
        <v>9.1520000000000004E-2</v>
      </c>
      <c r="S13" s="1">
        <f t="shared" si="0"/>
        <v>671.96921999999995</v>
      </c>
      <c r="T13">
        <f t="shared" si="1"/>
        <v>1.1682836386414321</v>
      </c>
      <c r="U13">
        <f t="shared" si="2"/>
        <v>1.8012530011105852</v>
      </c>
      <c r="V13">
        <f t="shared" si="3"/>
        <v>1.3709944251136201</v>
      </c>
      <c r="W13">
        <f t="shared" si="4"/>
        <v>1.9615817426463413</v>
      </c>
      <c r="X13">
        <f>SQRT((2*2/2+2))*LN(AVERAGE(H13+K13)/AVERAGE(I13+J13))</f>
        <v>-1.6336317432839114</v>
      </c>
      <c r="Y13">
        <f>SQRT((2*1/2+1))*LN(AVERAGE(I13+H13)/AVERAGE(L13))</f>
        <v>10.911626757253947</v>
      </c>
      <c r="Z13">
        <f>SQRT((3*2/3+1))*LN(AVERAGE(N13+P13+R13)/AVERAGE(O13+Q13))</f>
        <v>3.5209488434748688</v>
      </c>
      <c r="AA13">
        <f>SQRT((4*1/4+1))*LN(AVERAGE(O13+R13+P13+N13)/AVERAGE(M13))</f>
        <v>9.5229197625258077</v>
      </c>
    </row>
    <row r="14" spans="1:27" x14ac:dyDescent="0.25">
      <c r="A14" t="s">
        <v>47</v>
      </c>
      <c r="B14" t="s">
        <v>44</v>
      </c>
      <c r="C14" t="s">
        <v>45</v>
      </c>
      <c r="D14" t="s">
        <v>28</v>
      </c>
      <c r="E14" t="s">
        <v>46</v>
      </c>
      <c r="F14">
        <v>0.17299999999999999</v>
      </c>
      <c r="G14">
        <v>26.9</v>
      </c>
      <c r="H14" s="1">
        <v>134.69999999999999</v>
      </c>
      <c r="I14" s="1">
        <v>403.6</v>
      </c>
      <c r="J14" s="1">
        <v>0.11940000000000001</v>
      </c>
      <c r="K14" s="1">
        <v>7.5</v>
      </c>
      <c r="L14" s="1">
        <v>0.19839999999999999</v>
      </c>
      <c r="M14" s="1">
        <v>1.736E-2</v>
      </c>
      <c r="N14" s="1">
        <v>4.0600000000000002E-3</v>
      </c>
      <c r="O14" s="1">
        <v>0.4642</v>
      </c>
      <c r="P14" s="1">
        <v>1.1606399999999999</v>
      </c>
      <c r="Q14" s="1">
        <v>0.21038999999999999</v>
      </c>
      <c r="R14" s="1">
        <v>1.0710000000000001E-2</v>
      </c>
      <c r="S14" s="1">
        <f t="shared" si="0"/>
        <v>586.71483999999998</v>
      </c>
      <c r="T14">
        <f t="shared" si="1"/>
        <v>1.2016961061087894</v>
      </c>
      <c r="U14">
        <f t="shared" si="2"/>
        <v>1.8056190306301718</v>
      </c>
      <c r="V14">
        <f t="shared" si="3"/>
        <v>1.3476596574568873</v>
      </c>
      <c r="W14">
        <f t="shared" si="4"/>
        <v>2.2647951286031143</v>
      </c>
      <c r="X14">
        <f>SQRT((2*2/2+2))*LN(AVERAGE(H14+K14)/AVERAGE(I14+J14))</f>
        <v>-2.0869711296437488</v>
      </c>
      <c r="Y14">
        <f>SQRT((2*1/2+1))*LN(AVERAGE(I14+H14)/AVERAGE(L14))</f>
        <v>11.180611358912369</v>
      </c>
      <c r="Z14">
        <f>SQRT((3*2/3+1))*LN(AVERAGE(N14+P14+R14)/AVERAGE(O14+Q14))</f>
        <v>0.96175100731359031</v>
      </c>
      <c r="AA14">
        <f>SQRT((4*1/4+1))*LN(AVERAGE(O14+R14+P14+N14)/AVERAGE(M14))</f>
        <v>6.4319068907756263</v>
      </c>
    </row>
    <row r="15" spans="1:27" x14ac:dyDescent="0.25">
      <c r="A15" t="s">
        <v>48</v>
      </c>
      <c r="B15" t="s">
        <v>44</v>
      </c>
      <c r="C15" t="s">
        <v>45</v>
      </c>
      <c r="D15" t="s">
        <v>28</v>
      </c>
      <c r="E15" t="s">
        <v>46</v>
      </c>
      <c r="F15">
        <v>0.17299999999999999</v>
      </c>
      <c r="G15">
        <v>19.8</v>
      </c>
      <c r="H15" s="1">
        <v>129</v>
      </c>
      <c r="I15" s="1">
        <v>159</v>
      </c>
      <c r="J15" s="1">
        <v>3.9669999999999997E-2</v>
      </c>
      <c r="K15" s="1">
        <v>7.2</v>
      </c>
      <c r="L15" s="1">
        <v>9.0050000000000005E-2</v>
      </c>
      <c r="M15" s="1">
        <v>2.8500000000000001E-3</v>
      </c>
      <c r="N15" s="1">
        <v>3.5200000000000001E-3</v>
      </c>
      <c r="O15" s="1">
        <v>0.16547000000000001</v>
      </c>
      <c r="P15" s="1">
        <v>1.5144899999999999</v>
      </c>
      <c r="Q15" s="1">
        <v>3.2530000000000003E-2</v>
      </c>
      <c r="R15" s="1">
        <v>0.13138</v>
      </c>
      <c r="S15" s="1">
        <f t="shared" si="0"/>
        <v>831.82004000000006</v>
      </c>
      <c r="T15">
        <f t="shared" si="1"/>
        <v>1.2011934436924934</v>
      </c>
      <c r="U15">
        <f t="shared" si="2"/>
        <v>1.9062007517207944</v>
      </c>
      <c r="V15">
        <f t="shared" si="3"/>
        <v>1.4801133796743717</v>
      </c>
      <c r="W15">
        <f t="shared" si="4"/>
        <v>2.0964553214212405</v>
      </c>
      <c r="X15">
        <f>SQRT((2*2/2+2))*LN(AVERAGE(H15+K15)/AVERAGE(I15+J15))</f>
        <v>-0.31005854848200215</v>
      </c>
      <c r="Y15">
        <f>SQRT((2*1/2+1))*LN(AVERAGE(I15+H15)/AVERAGE(L15))</f>
        <v>11.413199395364042</v>
      </c>
      <c r="Z15">
        <f>SQRT((3*2/3+1))*LN(AVERAGE(N15+P15+R15)/AVERAGE(O15+Q15))</f>
        <v>3.6717637178053533</v>
      </c>
      <c r="AA15">
        <f>SQRT((4*1/4+1))*LN(AVERAGE(O15+R15+P15+N15)/AVERAGE(M15))</f>
        <v>9.1307915384759752</v>
      </c>
    </row>
    <row r="16" spans="1:27" x14ac:dyDescent="0.25">
      <c r="A16" t="s">
        <v>49</v>
      </c>
      <c r="B16" t="s">
        <v>44</v>
      </c>
      <c r="C16" t="s">
        <v>45</v>
      </c>
      <c r="D16" t="s">
        <v>28</v>
      </c>
      <c r="E16" t="s">
        <v>46</v>
      </c>
      <c r="F16">
        <v>0.17299999999999999</v>
      </c>
      <c r="G16">
        <v>12.9</v>
      </c>
      <c r="H16" s="1">
        <v>128</v>
      </c>
      <c r="I16" s="1">
        <v>320</v>
      </c>
      <c r="J16" s="1">
        <v>8.6910000000000001E-2</v>
      </c>
      <c r="K16" s="1">
        <v>6.6</v>
      </c>
      <c r="L16" s="1">
        <v>0.28434999999999999</v>
      </c>
      <c r="M16" s="1">
        <v>1.0529999999999999E-2</v>
      </c>
      <c r="N16" s="1">
        <v>1.6140000000000002E-2</v>
      </c>
      <c r="O16" s="1">
        <v>0.90946000000000005</v>
      </c>
      <c r="P16" s="1">
        <v>0.76697000000000004</v>
      </c>
      <c r="Q16" s="1">
        <v>2.9770000000000001E-2</v>
      </c>
      <c r="R16" s="1">
        <v>7.893E-2</v>
      </c>
      <c r="S16" s="1">
        <f t="shared" si="0"/>
        <v>671.21693999999991</v>
      </c>
      <c r="T16">
        <f t="shared" si="1"/>
        <v>1.2175714793980756</v>
      </c>
      <c r="U16">
        <f t="shared" si="2"/>
        <v>1.7477957073338042</v>
      </c>
      <c r="V16">
        <f t="shared" si="3"/>
        <v>1.2539176715920604</v>
      </c>
      <c r="W16">
        <f t="shared" si="4"/>
        <v>2.3072053235079983</v>
      </c>
      <c r="X16">
        <f>SQRT((2*2/2+2))*LN(AVERAGE(H16+K16)/AVERAGE(I16+J16))</f>
        <v>-1.7325702709164774</v>
      </c>
      <c r="Y16">
        <f>SQRT((2*1/2+1))*LN(AVERAGE(I16+H16)/AVERAGE(L16))</f>
        <v>10.411924808994295</v>
      </c>
      <c r="Z16">
        <f>SQRT((3*2/3+1))*LN(AVERAGE(N16+P16+R16)/AVERAGE(O16+Q16))</f>
        <v>-0.14853845562947376</v>
      </c>
      <c r="AA16">
        <f>SQRT((4*1/4+1))*LN(AVERAGE(O16+R16+P16+N16)/AVERAGE(M16))</f>
        <v>7.2483445704751093</v>
      </c>
    </row>
    <row r="17" spans="1:27" x14ac:dyDescent="0.25">
      <c r="A17" t="s">
        <v>50</v>
      </c>
      <c r="B17" t="s">
        <v>44</v>
      </c>
      <c r="C17" t="s">
        <v>45</v>
      </c>
      <c r="D17" t="s">
        <v>28</v>
      </c>
      <c r="E17" t="s">
        <v>46</v>
      </c>
      <c r="F17">
        <v>0.17299999999999999</v>
      </c>
      <c r="G17">
        <v>11.4</v>
      </c>
      <c r="H17" s="1">
        <v>129.6</v>
      </c>
      <c r="I17" s="1">
        <v>277.89999999999998</v>
      </c>
      <c r="J17" s="1">
        <v>5.1330000000000001E-2</v>
      </c>
      <c r="K17" s="1">
        <v>6.3</v>
      </c>
      <c r="L17" s="1">
        <v>8.276E-2</v>
      </c>
      <c r="M17" s="1">
        <v>4.5700000000000003E-3</v>
      </c>
      <c r="N17" s="1">
        <v>7.8300000000000002E-3</v>
      </c>
      <c r="O17" s="1">
        <v>0.13291</v>
      </c>
      <c r="P17" s="1">
        <v>0.90529999999999999</v>
      </c>
      <c r="Q17" s="1">
        <v>2.3739999999999997E-2</v>
      </c>
      <c r="R17" s="1">
        <v>4.0400000000000002E-3</v>
      </c>
      <c r="S17" s="1">
        <f t="shared" si="0"/>
        <v>714.58752000000004</v>
      </c>
      <c r="T17">
        <f t="shared" si="1"/>
        <v>1.2296144010462564</v>
      </c>
      <c r="U17">
        <f t="shared" si="2"/>
        <v>1.91784556338916</v>
      </c>
      <c r="V17">
        <f t="shared" si="3"/>
        <v>1.4717948327641122</v>
      </c>
      <c r="W17">
        <f t="shared" si="4"/>
        <v>2.2593534708903267</v>
      </c>
      <c r="X17">
        <f>SQRT((2*2/2+2))*LN(AVERAGE(H17+K17)/AVERAGE(I17+J17))</f>
        <v>-1.4310534105284229</v>
      </c>
      <c r="Y17">
        <f>SQRT((2*1/2+1))*LN(AVERAGE(I17+H17)/AVERAGE(L17))</f>
        <v>12.023433496874881</v>
      </c>
      <c r="Z17">
        <f>SQRT((3*2/3+1))*LN(AVERAGE(N17+P17+R17)/AVERAGE(O17+Q17))</f>
        <v>3.0610167157083241</v>
      </c>
      <c r="AA17">
        <f>SQRT((4*1/4+1))*LN(AVERAGE(O17+R17+P17+N17)/AVERAGE(M17))</f>
        <v>7.6892324758866826</v>
      </c>
    </row>
    <row r="18" spans="1:27" x14ac:dyDescent="0.25">
      <c r="A18" t="s">
        <v>51</v>
      </c>
      <c r="B18" t="s">
        <v>44</v>
      </c>
      <c r="C18" t="s">
        <v>45</v>
      </c>
      <c r="D18" t="s">
        <v>28</v>
      </c>
      <c r="E18" t="s">
        <v>46</v>
      </c>
      <c r="F18">
        <v>0.17299999999999999</v>
      </c>
      <c r="G18">
        <v>15.3</v>
      </c>
      <c r="H18" s="1">
        <v>119.8</v>
      </c>
      <c r="I18" s="1">
        <v>291.70000000000005</v>
      </c>
      <c r="J18" s="1">
        <v>3.9370000000000002E-2</v>
      </c>
      <c r="K18" s="1" t="s">
        <v>52</v>
      </c>
      <c r="L18" s="1">
        <v>5.1499999999999997E-2</v>
      </c>
      <c r="M18" s="1">
        <v>1.4599999999999999E-3</v>
      </c>
      <c r="N18" s="1">
        <v>1.14E-3</v>
      </c>
      <c r="O18" s="1">
        <v>0.93798999999999999</v>
      </c>
      <c r="P18" s="1">
        <v>0.92515999999999998</v>
      </c>
      <c r="Q18" s="1">
        <v>1.8420000000000002E-2</v>
      </c>
      <c r="R18" s="1">
        <v>2.0300000000000001E-3</v>
      </c>
      <c r="S18" s="1">
        <f t="shared" si="0"/>
        <v>706.32292999999993</v>
      </c>
      <c r="T18" t="s">
        <v>52</v>
      </c>
      <c r="U18" t="s">
        <v>52</v>
      </c>
      <c r="V18" t="s">
        <v>52</v>
      </c>
      <c r="W18" t="s">
        <v>52</v>
      </c>
      <c r="X18" t="s">
        <v>52</v>
      </c>
      <c r="Y18" t="s">
        <v>52</v>
      </c>
      <c r="Z18" t="s">
        <v>52</v>
      </c>
      <c r="AA18" t="s">
        <v>52</v>
      </c>
    </row>
    <row r="19" spans="1:27" x14ac:dyDescent="0.25">
      <c r="A19" t="s">
        <v>53</v>
      </c>
      <c r="B19" t="s">
        <v>54</v>
      </c>
      <c r="C19" t="s">
        <v>55</v>
      </c>
      <c r="D19" t="s">
        <v>56</v>
      </c>
      <c r="E19" t="s">
        <v>46</v>
      </c>
      <c r="F19">
        <v>0.38200000000000001</v>
      </c>
      <c r="G19">
        <v>25.8</v>
      </c>
      <c r="H19" s="1">
        <v>126.8</v>
      </c>
      <c r="I19" s="1">
        <v>364.4</v>
      </c>
      <c r="J19" s="1">
        <v>0.10605000000000001</v>
      </c>
      <c r="K19" s="1">
        <v>5.5</v>
      </c>
      <c r="L19" s="1">
        <v>9.7220000000000001E-2</v>
      </c>
      <c r="M19" s="1">
        <v>5.2900000000000004E-3</v>
      </c>
      <c r="N19" s="1">
        <v>6.0400000000000002E-3</v>
      </c>
      <c r="O19" s="1">
        <v>0.21657000000000001</v>
      </c>
      <c r="P19" s="1">
        <v>1.0127999999999999</v>
      </c>
      <c r="Q19" s="1">
        <v>4.2759999999999999E-2</v>
      </c>
      <c r="R19" s="1">
        <v>1.9529999999999999E-2</v>
      </c>
      <c r="S19" s="1">
        <f t="shared" si="0"/>
        <v>628.59374000000003</v>
      </c>
      <c r="T19">
        <f t="shared" si="1"/>
        <v>1.2525699480996462</v>
      </c>
      <c r="U19">
        <f t="shared" si="2"/>
        <v>1.8938571579408983</v>
      </c>
      <c r="V19">
        <f t="shared" si="3"/>
        <v>1.420480010349187</v>
      </c>
      <c r="W19">
        <f t="shared" si="4"/>
        <v>2.2723446836329231</v>
      </c>
      <c r="X19">
        <f>SQRT((2*2/2+2))*LN(AVERAGE(H19+K19)/AVERAGE(I19+J19))</f>
        <v>-2.0269421565392345</v>
      </c>
      <c r="Y19">
        <f>SQRT((2*1/2+1))*LN(AVERAGE(I19+H19)/AVERAGE(L19))</f>
        <v>12.05989028967892</v>
      </c>
      <c r="Z19">
        <f>SQRT((3*2/3+1))*LN(AVERAGE(N19+P19+R19)/AVERAGE(O19+Q19))</f>
        <v>2.4028846040403806</v>
      </c>
      <c r="AA19">
        <f>SQRT((4*1/4+1))*LN(AVERAGE(O19+R19+P19+N19)/AVERAGE(M19))</f>
        <v>7.7343690391579392</v>
      </c>
    </row>
    <row r="20" spans="1:27" x14ac:dyDescent="0.25">
      <c r="A20" t="s">
        <v>57</v>
      </c>
      <c r="B20" t="s">
        <v>54</v>
      </c>
      <c r="C20" t="s">
        <v>55</v>
      </c>
      <c r="D20" t="s">
        <v>56</v>
      </c>
      <c r="E20" t="s">
        <v>46</v>
      </c>
      <c r="F20">
        <v>0.38200000000000001</v>
      </c>
      <c r="G20">
        <v>11.5</v>
      </c>
      <c r="H20" s="1">
        <v>124.3</v>
      </c>
      <c r="I20" s="1">
        <v>410.3</v>
      </c>
      <c r="J20" s="1">
        <v>0.11428000000000001</v>
      </c>
      <c r="K20" s="1">
        <v>4.4000000000000004</v>
      </c>
      <c r="L20" s="1">
        <v>5.8720000000000001E-2</v>
      </c>
      <c r="M20" s="1">
        <v>6.7999999999999996E-3</v>
      </c>
      <c r="N20" s="1">
        <v>2.7799999999999999E-3</v>
      </c>
      <c r="O20" s="1">
        <v>0.16689000000000001</v>
      </c>
      <c r="P20" s="1">
        <v>0.73268</v>
      </c>
      <c r="Q20" s="1">
        <v>0.20579</v>
      </c>
      <c r="R20" s="1">
        <v>5.7299999999999999E-3</v>
      </c>
      <c r="S20" s="1">
        <f t="shared" si="0"/>
        <v>584.00632999999993</v>
      </c>
      <c r="T20">
        <f t="shared" si="1"/>
        <v>1.2924963167437751</v>
      </c>
      <c r="U20">
        <f t="shared" si="2"/>
        <v>1.9567412824888912</v>
      </c>
      <c r="V20">
        <f t="shared" si="3"/>
        <v>1.4691118806272199</v>
      </c>
      <c r="W20">
        <f t="shared" si="4"/>
        <v>2.3455280254700104</v>
      </c>
      <c r="X20">
        <f>SQRT((2*2/2+2))*LN(AVERAGE(H20+K20)/AVERAGE(I20+J20))</f>
        <v>-2.3193659479415465</v>
      </c>
      <c r="Y20">
        <f>SQRT((2*1/2+1))*LN(AVERAGE(I20+H20)/AVERAGE(L20))</f>
        <v>12.892669029538837</v>
      </c>
      <c r="Z20">
        <f>SQRT((3*2/3+1))*LN(AVERAGE(N20+P20+R20)/AVERAGE(O20+Q20))</f>
        <v>1.1908487737743927</v>
      </c>
      <c r="AA20">
        <f>SQRT((4*1/4+1))*LN(AVERAGE(O20+R20+P20+N20)/AVERAGE(M20))</f>
        <v>6.9217408155131093</v>
      </c>
    </row>
    <row r="21" spans="1:27" x14ac:dyDescent="0.25">
      <c r="A21" t="s">
        <v>58</v>
      </c>
      <c r="B21" t="s">
        <v>54</v>
      </c>
      <c r="C21" t="s">
        <v>55</v>
      </c>
      <c r="D21" t="s">
        <v>56</v>
      </c>
      <c r="E21" t="s">
        <v>46</v>
      </c>
      <c r="F21">
        <v>0.38200000000000001</v>
      </c>
      <c r="G21">
        <v>62.4</v>
      </c>
      <c r="H21" s="1">
        <v>125.5</v>
      </c>
      <c r="I21" s="1">
        <v>277.60000000000002</v>
      </c>
      <c r="J21" s="1">
        <v>4.1919999999999999E-2</v>
      </c>
      <c r="K21" s="1">
        <v>4.9000000000000004</v>
      </c>
      <c r="L21" s="1">
        <v>8.0320000000000003E-2</v>
      </c>
      <c r="M21" s="1">
        <v>3.0400000000000002E-3</v>
      </c>
      <c r="N21" s="1">
        <v>4.4799999999999996E-3</v>
      </c>
      <c r="O21" s="1">
        <v>0.89098999999999995</v>
      </c>
      <c r="P21" s="1">
        <v>1.5884499999999999</v>
      </c>
      <c r="Q21" s="1">
        <v>3.8740000000000004E-2</v>
      </c>
      <c r="R21" s="1">
        <v>1.7680000000000001E-2</v>
      </c>
      <c r="S21" s="1">
        <f t="shared" si="0"/>
        <v>714.83438000000001</v>
      </c>
      <c r="T21">
        <f t="shared" si="1"/>
        <v>1.2733951769688892</v>
      </c>
      <c r="U21">
        <f t="shared" si="2"/>
        <v>1.9175560463270109</v>
      </c>
      <c r="V21">
        <f t="shared" si="3"/>
        <v>1.4336965906626302</v>
      </c>
      <c r="W21">
        <f t="shared" si="4"/>
        <v>2.1508031678024806</v>
      </c>
      <c r="X21">
        <f>SQRT((2*2/2+2))*LN(AVERAGE(H21+K21)/AVERAGE(I21+J21))</f>
        <v>-1.5114511527699446</v>
      </c>
      <c r="Y21">
        <f>SQRT((2*1/2+1))*LN(AVERAGE(I21+H21)/AVERAGE(L21))</f>
        <v>12.050402456703162</v>
      </c>
      <c r="Z21">
        <f>SQRT((3*2/3+1))*LN(AVERAGE(N21+P21+R21)/AVERAGE(O21+Q21))</f>
        <v>0.95171696648687798</v>
      </c>
      <c r="AA21">
        <f>SQRT((4*1/4+1))*LN(AVERAGE(O21+R21+P21+N21)/AVERAGE(M21))</f>
        <v>9.4933728106258073</v>
      </c>
    </row>
    <row r="22" spans="1:27" x14ac:dyDescent="0.25">
      <c r="A22" t="s">
        <v>59</v>
      </c>
      <c r="B22" t="s">
        <v>54</v>
      </c>
      <c r="C22" t="s">
        <v>55</v>
      </c>
      <c r="D22" t="s">
        <v>56</v>
      </c>
      <c r="E22" t="s">
        <v>46</v>
      </c>
      <c r="F22">
        <v>0.38200000000000001</v>
      </c>
      <c r="G22">
        <v>22.1</v>
      </c>
      <c r="H22" s="1">
        <v>125.8</v>
      </c>
      <c r="I22" s="1">
        <v>155.39999999999998</v>
      </c>
      <c r="J22" s="1">
        <v>2.5530000000000001E-2</v>
      </c>
      <c r="K22" s="1">
        <v>5.6</v>
      </c>
      <c r="L22" s="1">
        <v>4.786E-2</v>
      </c>
      <c r="M22" s="1">
        <v>6.6899999999999998E-3</v>
      </c>
      <c r="N22" s="1">
        <v>8.6200000000000003E-4</v>
      </c>
      <c r="O22" s="1">
        <v>0.28331000000000001</v>
      </c>
      <c r="P22" s="1">
        <v>0.42187000000000002</v>
      </c>
      <c r="Q22" s="1">
        <v>2.0379999999999999E-2</v>
      </c>
      <c r="R22" s="1">
        <v>2.1700000000000001E-3</v>
      </c>
      <c r="S22" s="1">
        <f t="shared" si="0"/>
        <v>838.191328</v>
      </c>
      <c r="T22">
        <f t="shared" si="1"/>
        <v>1.2473826090108113</v>
      </c>
      <c r="U22">
        <f t="shared" si="2"/>
        <v>1.9842087265164734</v>
      </c>
      <c r="V22">
        <f t="shared" si="3"/>
        <v>1.5430881041345328</v>
      </c>
      <c r="W22">
        <f t="shared" si="4"/>
        <v>2.3315214902427592</v>
      </c>
      <c r="X22">
        <f>SQRT((2*2/2+2))*LN(AVERAGE(H22+K22)/AVERAGE(I22+J22))</f>
        <v>-0.33584120820780466</v>
      </c>
      <c r="Y22">
        <f>SQRT((2*1/2+1))*LN(AVERAGE(I22+H22)/AVERAGE(L22))</f>
        <v>12.273310887891011</v>
      </c>
      <c r="Z22">
        <f>SQRT((3*2/3+1))*LN(AVERAGE(N22+P22+R22)/AVERAGE(O22+Q22))</f>
        <v>0.58171118598801663</v>
      </c>
      <c r="AA22">
        <f>SQRT((4*1/4+1))*LN(AVERAGE(O22+R22+P22+N22)/AVERAGE(M22))</f>
        <v>6.5932469236639335</v>
      </c>
    </row>
    <row r="23" spans="1:27" x14ac:dyDescent="0.25">
      <c r="A23" t="s">
        <v>60</v>
      </c>
      <c r="B23" t="s">
        <v>54</v>
      </c>
      <c r="C23" t="s">
        <v>55</v>
      </c>
      <c r="D23" t="s">
        <v>56</v>
      </c>
      <c r="E23" t="s">
        <v>46</v>
      </c>
      <c r="F23">
        <v>0.38200000000000001</v>
      </c>
      <c r="G23">
        <v>33.5</v>
      </c>
      <c r="H23" s="1">
        <v>130.4</v>
      </c>
      <c r="I23" s="1">
        <v>276.2</v>
      </c>
      <c r="J23" s="1">
        <v>5.2830000000000002E-2</v>
      </c>
      <c r="K23" s="1">
        <v>5.8</v>
      </c>
      <c r="L23" s="1">
        <v>7.4139999999999998E-2</v>
      </c>
      <c r="M23" s="1">
        <v>6.8199999999999997E-3</v>
      </c>
      <c r="N23" s="1">
        <v>3.0200000000000001E-3</v>
      </c>
      <c r="O23" s="1">
        <v>0.15051999999999999</v>
      </c>
      <c r="P23" s="1">
        <v>1.7322900000000001</v>
      </c>
      <c r="Q23" s="1">
        <v>5.8909999999999997E-2</v>
      </c>
      <c r="R23" s="1">
        <v>5.4969999999999998E-2</v>
      </c>
      <c r="S23" s="1">
        <f t="shared" si="0"/>
        <v>715.86650000000009</v>
      </c>
      <c r="T23">
        <f t="shared" si="1"/>
        <v>1.247547340171943</v>
      </c>
      <c r="U23">
        <f t="shared" si="2"/>
        <v>1.9329261148259267</v>
      </c>
      <c r="V23">
        <f t="shared" si="3"/>
        <v>1.4764243967795851</v>
      </c>
      <c r="W23">
        <f t="shared" si="4"/>
        <v>2.135712588487872</v>
      </c>
      <c r="X23">
        <f>SQRT((2*2/2+2))*LN(AVERAGE(H23+K23)/AVERAGE(I23+J23))</f>
        <v>-1.4143842068159376</v>
      </c>
      <c r="Y23">
        <f>SQRT((2*1/2+1))*LN(AVERAGE(I23+H23)/AVERAGE(L23))</f>
        <v>12.175855488200192</v>
      </c>
      <c r="Z23">
        <f>SQRT((3*2/3+1))*LN(AVERAGE(N23+P23+R23)/AVERAGE(O23+Q23))</f>
        <v>3.7165268140328664</v>
      </c>
      <c r="AA23">
        <f>SQRT((4*1/4+1))*LN(AVERAGE(O23+R23+P23+N23)/AVERAGE(M23))</f>
        <v>7.991715277927141</v>
      </c>
    </row>
    <row r="24" spans="1:27" x14ac:dyDescent="0.25">
      <c r="A24" t="s">
        <v>61</v>
      </c>
      <c r="B24" t="s">
        <v>54</v>
      </c>
      <c r="C24" t="s">
        <v>55</v>
      </c>
      <c r="D24" t="s">
        <v>56</v>
      </c>
      <c r="E24" t="s">
        <v>46</v>
      </c>
      <c r="F24">
        <v>0.38200000000000001</v>
      </c>
      <c r="G24">
        <v>29.1</v>
      </c>
      <c r="H24" s="1">
        <v>127.3</v>
      </c>
      <c r="I24" s="1">
        <v>272.5</v>
      </c>
      <c r="J24" s="1">
        <v>3.3119999999999997E-2</v>
      </c>
      <c r="K24" s="1">
        <v>5.0999999999999996</v>
      </c>
      <c r="L24" s="1">
        <v>8.3680000000000004E-2</v>
      </c>
      <c r="M24" s="1">
        <v>8.1899999999999994E-3</v>
      </c>
      <c r="N24" s="1">
        <v>5.1E-5</v>
      </c>
      <c r="O24" s="1">
        <v>8.2699999999999996E-2</v>
      </c>
      <c r="P24" s="1">
        <v>1.97464</v>
      </c>
      <c r="Q24" s="1">
        <v>3.8770000000000006E-2</v>
      </c>
      <c r="R24" s="1">
        <v>2.4099999999999998E-3</v>
      </c>
      <c r="S24" s="1">
        <f t="shared" si="0"/>
        <v>720.17643899999996</v>
      </c>
      <c r="T24">
        <f t="shared" si="1"/>
        <v>1.2683268438839179</v>
      </c>
      <c r="U24">
        <f t="shared" si="2"/>
        <v>1.9140665850785972</v>
      </c>
      <c r="V24">
        <f t="shared" si="3"/>
        <v>1.4335263894319845</v>
      </c>
      <c r="W24">
        <f t="shared" si="4"/>
        <v>2.1063136444261059</v>
      </c>
      <c r="X24">
        <f>SQRT((2*2/2+2))*LN(AVERAGE(H24+K24)/AVERAGE(I24+J24))</f>
        <v>-1.4438650089985021</v>
      </c>
      <c r="Y24">
        <f>SQRT((2*1/2+1))*LN(AVERAGE(I24+H24)/AVERAGE(L24))</f>
        <v>11.980820897398285</v>
      </c>
      <c r="Z24">
        <f>SQRT((3*2/3+1))*LN(AVERAGE(N24+P24+R24)/AVERAGE(O24+Q24))</f>
        <v>4.8319360698930893</v>
      </c>
      <c r="AA24">
        <f>SQRT((4*1/4+1))*LN(AVERAGE(O24+R24+P24+N24)/AVERAGE(M24))</f>
        <v>7.8169958263381325</v>
      </c>
    </row>
    <row r="25" spans="1:27" x14ac:dyDescent="0.25">
      <c r="A25" t="s">
        <v>62</v>
      </c>
      <c r="B25" t="s">
        <v>54</v>
      </c>
      <c r="C25" t="s">
        <v>63</v>
      </c>
      <c r="D25" t="s">
        <v>56</v>
      </c>
      <c r="E25" t="s">
        <v>46</v>
      </c>
      <c r="F25">
        <v>0.192</v>
      </c>
      <c r="G25">
        <v>9.1999999999999993</v>
      </c>
      <c r="H25" s="1">
        <v>118.2</v>
      </c>
      <c r="I25" s="1">
        <v>418.8</v>
      </c>
      <c r="J25" s="1">
        <v>0.16203999999999999</v>
      </c>
      <c r="K25" s="1" t="s">
        <v>52</v>
      </c>
      <c r="L25" s="1">
        <v>7.4740000000000001E-2</v>
      </c>
      <c r="M25" s="1">
        <v>1.057E-2</v>
      </c>
      <c r="N25" s="1">
        <v>5.1500000000000001E-3</v>
      </c>
      <c r="O25" s="1">
        <v>0.22206999999999999</v>
      </c>
      <c r="P25" s="1">
        <v>1.0199100000000001</v>
      </c>
      <c r="Q25" s="1">
        <v>0.30682999999999999</v>
      </c>
      <c r="R25" s="1">
        <v>1.244E-2</v>
      </c>
      <c r="S25" s="1">
        <f t="shared" si="0"/>
        <v>579.38625000000002</v>
      </c>
      <c r="T25" t="s">
        <v>52</v>
      </c>
      <c r="U25" t="s">
        <v>52</v>
      </c>
      <c r="V25" t="s">
        <v>52</v>
      </c>
      <c r="W25" t="s">
        <v>52</v>
      </c>
      <c r="X25" t="s">
        <v>52</v>
      </c>
      <c r="Y25" t="s">
        <v>52</v>
      </c>
      <c r="Z25" t="s">
        <v>52</v>
      </c>
      <c r="AA25" t="s">
        <v>52</v>
      </c>
    </row>
    <row r="26" spans="1:27" x14ac:dyDescent="0.25">
      <c r="A26" t="s">
        <v>64</v>
      </c>
      <c r="B26" t="s">
        <v>54</v>
      </c>
      <c r="C26" t="s">
        <v>63</v>
      </c>
      <c r="D26" t="s">
        <v>56</v>
      </c>
      <c r="E26" t="s">
        <v>46</v>
      </c>
      <c r="F26">
        <v>0.192</v>
      </c>
      <c r="G26">
        <v>24.5</v>
      </c>
      <c r="H26" s="1">
        <v>122.2</v>
      </c>
      <c r="I26" s="1">
        <v>334</v>
      </c>
      <c r="J26" s="1">
        <v>0.10390000000000001</v>
      </c>
      <c r="K26" s="1">
        <v>4.0999999999999996</v>
      </c>
      <c r="L26" s="1">
        <v>8.1379999999999994E-2</v>
      </c>
      <c r="M26" s="1">
        <v>5.9100000000000003E-3</v>
      </c>
      <c r="N26" s="1">
        <v>9.1000000000000003E-5</v>
      </c>
      <c r="O26" s="1">
        <v>0.39428999999999997</v>
      </c>
      <c r="P26" s="1">
        <v>2.49756</v>
      </c>
      <c r="Q26" s="1">
        <v>6.6260000000000013E-2</v>
      </c>
      <c r="R26" s="1">
        <v>4.5300000000000002E-3</v>
      </c>
      <c r="S26" s="1">
        <f t="shared" si="0"/>
        <v>658.74607900000001</v>
      </c>
      <c r="T26">
        <f t="shared" si="1"/>
        <v>1.3028184971490144</v>
      </c>
      <c r="U26">
        <f t="shared" si="2"/>
        <v>1.9123656532088846</v>
      </c>
      <c r="V26">
        <f t="shared" si="3"/>
        <v>1.3999308393843704</v>
      </c>
      <c r="W26">
        <f t="shared" si="4"/>
        <v>2.0852635967735442</v>
      </c>
      <c r="X26">
        <f>SQRT((2*2/2+2))*LN(AVERAGE(H26+K26)/AVERAGE(I26+J26))</f>
        <v>-1.9455839861797715</v>
      </c>
      <c r="Y26">
        <f>SQRT((2*1/2+1))*LN(AVERAGE(I26+H26)/AVERAGE(L26))</f>
        <v>12.206865039216362</v>
      </c>
      <c r="Z26">
        <f>SQRT((3*2/3+1))*LN(AVERAGE(N26+P26+R26)/AVERAGE(O26+Q26))</f>
        <v>2.9314901082109985</v>
      </c>
      <c r="AA26">
        <f>SQRT((4*1/4+1))*LN(AVERAGE(O26+R26+P26+N26)/AVERAGE(M26))</f>
        <v>8.7604909354571063</v>
      </c>
    </row>
    <row r="27" spans="1:27" x14ac:dyDescent="0.25">
      <c r="A27" t="s">
        <v>65</v>
      </c>
      <c r="B27" t="s">
        <v>54</v>
      </c>
      <c r="C27" t="s">
        <v>63</v>
      </c>
      <c r="D27" t="s">
        <v>56</v>
      </c>
      <c r="E27" t="s">
        <v>46</v>
      </c>
      <c r="F27">
        <v>0.192</v>
      </c>
      <c r="G27">
        <v>23.8</v>
      </c>
      <c r="H27" s="1">
        <v>115.6</v>
      </c>
      <c r="I27" s="1">
        <v>266.10000000000002</v>
      </c>
      <c r="J27" s="1">
        <v>8.4129999999999996E-2</v>
      </c>
      <c r="K27" s="1">
        <v>7.3</v>
      </c>
      <c r="L27" s="1">
        <v>0.19994999999999999</v>
      </c>
      <c r="M27" s="1">
        <v>2.4199999999999998E-3</v>
      </c>
      <c r="N27" s="1">
        <v>3.3500000000000001E-3</v>
      </c>
      <c r="O27" s="1">
        <v>0.47347</v>
      </c>
      <c r="P27" s="1">
        <v>4.9323899999999998</v>
      </c>
      <c r="Q27" s="1">
        <v>0.12529999999999999</v>
      </c>
      <c r="R27" s="1">
        <v>2.707E-2</v>
      </c>
      <c r="S27" s="1">
        <f t="shared" si="0"/>
        <v>720.75191999999993</v>
      </c>
      <c r="T27">
        <f t="shared" si="1"/>
        <v>1.1752152160527729</v>
      </c>
      <c r="U27">
        <f t="shared" si="2"/>
        <v>1.783230761837568</v>
      </c>
      <c r="V27">
        <f t="shared" si="3"/>
        <v>1.3411864694820879</v>
      </c>
      <c r="W27">
        <f t="shared" si="4"/>
        <v>1.9083384742284686</v>
      </c>
      <c r="X27">
        <f>SQRT((2*2/2+2))*LN(AVERAGE(H27+K27)/AVERAGE(I27+J27))</f>
        <v>-1.5456345415648338</v>
      </c>
      <c r="Y27">
        <f>SQRT((2*1/2+1))*LN(AVERAGE(I27+H27)/AVERAGE(L27))</f>
        <v>10.683425904591244</v>
      </c>
      <c r="Z27">
        <f>SQRT((3*2/3+1))*LN(AVERAGE(N27+P27+R27)/AVERAGE(O27+Q27))</f>
        <v>3.6630273740698707</v>
      </c>
      <c r="AA27">
        <f>SQRT((4*1/4+1))*LN(AVERAGE(O27+R27+P27+N27)/AVERAGE(M27))</f>
        <v>10.913603076028377</v>
      </c>
    </row>
    <row r="28" spans="1:27" x14ac:dyDescent="0.25">
      <c r="A28" t="s">
        <v>66</v>
      </c>
      <c r="B28" t="s">
        <v>54</v>
      </c>
      <c r="C28" t="s">
        <v>63</v>
      </c>
      <c r="D28" t="s">
        <v>56</v>
      </c>
      <c r="E28" t="s">
        <v>46</v>
      </c>
      <c r="F28">
        <v>0.192</v>
      </c>
      <c r="G28">
        <v>17.2</v>
      </c>
      <c r="H28" s="1">
        <v>119.1</v>
      </c>
      <c r="I28" s="1">
        <v>288.8</v>
      </c>
      <c r="J28" s="1">
        <v>4.3920000000000001E-2</v>
      </c>
      <c r="K28" s="1">
        <v>2.6</v>
      </c>
      <c r="L28" s="1">
        <v>6.7979999999999999E-2</v>
      </c>
      <c r="M28" s="1">
        <v>3.46E-3</v>
      </c>
      <c r="N28" s="1">
        <v>1.2E-4</v>
      </c>
      <c r="O28" s="1">
        <v>0.18715000000000001</v>
      </c>
      <c r="P28" s="1">
        <v>1.3400099999999999</v>
      </c>
      <c r="Q28" s="1">
        <v>1.8319999999999999E-2</v>
      </c>
      <c r="R28" s="1">
        <v>1.1199999999999999E-3</v>
      </c>
      <c r="S28" s="1">
        <f t="shared" si="0"/>
        <v>706.93791999999996</v>
      </c>
      <c r="T28">
        <f t="shared" si="1"/>
        <v>1.3828326058011899</v>
      </c>
      <c r="U28">
        <f t="shared" si="2"/>
        <v>1.9324214357995801</v>
      </c>
      <c r="V28">
        <f t="shared" si="3"/>
        <v>1.3498246515273018</v>
      </c>
      <c r="W28">
        <f t="shared" si="4"/>
        <v>2.1843158968026795</v>
      </c>
      <c r="X28">
        <f>SQRT((2*2/2+2))*LN(AVERAGE(H28+K28)/AVERAGE(I28+J28))</f>
        <v>-1.7286549460497931</v>
      </c>
      <c r="Y28">
        <f>SQRT((2*1/2+1))*LN(AVERAGE(I28+H28)/AVERAGE(L28))</f>
        <v>12.30304108587325</v>
      </c>
      <c r="Z28">
        <f>SQRT((3*2/3+1))*LN(AVERAGE(N28+P28+R28)/AVERAGE(O28+Q28))</f>
        <v>3.2494264854162727</v>
      </c>
      <c r="AA28">
        <f>SQRT((4*1/4+1))*LN(AVERAGE(O28+R28+P28+N28)/AVERAGE(M28))</f>
        <v>8.6135620369567274</v>
      </c>
    </row>
    <row r="29" spans="1:27" x14ac:dyDescent="0.25">
      <c r="A29" t="s">
        <v>67</v>
      </c>
      <c r="B29" t="s">
        <v>54</v>
      </c>
      <c r="C29" t="s">
        <v>63</v>
      </c>
      <c r="D29" t="s">
        <v>56</v>
      </c>
      <c r="E29" t="s">
        <v>46</v>
      </c>
      <c r="F29">
        <v>0.192</v>
      </c>
      <c r="G29">
        <v>5.5</v>
      </c>
      <c r="H29" s="1">
        <v>117.1</v>
      </c>
      <c r="I29" s="1">
        <v>371.5</v>
      </c>
      <c r="J29" s="1">
        <v>0.11715</v>
      </c>
      <c r="K29" s="1">
        <v>3.4</v>
      </c>
      <c r="L29" s="1">
        <v>0.22437000000000001</v>
      </c>
      <c r="M29" s="1">
        <v>6.1500000000000001E-3</v>
      </c>
      <c r="N29" s="1">
        <v>1.06E-3</v>
      </c>
      <c r="O29" s="1">
        <v>0.41553000000000001</v>
      </c>
      <c r="P29" s="1">
        <v>0.73470000000000002</v>
      </c>
      <c r="Q29" s="1">
        <v>1.924E-2</v>
      </c>
      <c r="R29" s="1">
        <v>4.96E-3</v>
      </c>
      <c r="S29" s="1">
        <f t="shared" si="0"/>
        <v>623.57684000000006</v>
      </c>
      <c r="T29">
        <f t="shared" si="1"/>
        <v>1.3302730620029777</v>
      </c>
      <c r="U29">
        <f t="shared" si="2"/>
        <v>1.7688254683142317</v>
      </c>
      <c r="V29">
        <f t="shared" si="3"/>
        <v>1.1658117849233998</v>
      </c>
      <c r="W29">
        <f t="shared" si="4"/>
        <v>2.3288718694347192</v>
      </c>
      <c r="X29">
        <f>SQRT((2*2/2+2))*LN(AVERAGE(H29+K29)/AVERAGE(I29+J29))</f>
        <v>-2.2524288094402332</v>
      </c>
      <c r="Y29">
        <f>SQRT((2*1/2+1))*LN(AVERAGE(I29+H29)/AVERAGE(L29))</f>
        <v>10.869649630621184</v>
      </c>
      <c r="Z29">
        <f>SQRT((3*2/3+1))*LN(AVERAGE(N29+P29+R29)/AVERAGE(O29+Q29))</f>
        <v>0.92284624940266746</v>
      </c>
      <c r="AA29">
        <f>SQRT((4*1/4+1))*LN(AVERAGE(O29+R29+P29+N29)/AVERAGE(M29))</f>
        <v>7.4055083989170933</v>
      </c>
    </row>
    <row r="30" spans="1:27" x14ac:dyDescent="0.25">
      <c r="A30" t="s">
        <v>68</v>
      </c>
      <c r="B30" t="s">
        <v>54</v>
      </c>
      <c r="C30" t="s">
        <v>63</v>
      </c>
      <c r="D30" t="s">
        <v>56</v>
      </c>
      <c r="E30" t="s">
        <v>46</v>
      </c>
      <c r="F30">
        <v>0.192</v>
      </c>
      <c r="G30">
        <v>13.7</v>
      </c>
      <c r="H30" s="1">
        <v>120.1</v>
      </c>
      <c r="I30" s="1">
        <v>281.39999999999998</v>
      </c>
      <c r="J30" s="1">
        <v>3.1879999999999999E-2</v>
      </c>
      <c r="K30" s="1" t="s">
        <v>52</v>
      </c>
      <c r="L30" s="1">
        <v>7.4560000000000001E-2</v>
      </c>
      <c r="M30" s="1">
        <v>1.7099999999999999E-3</v>
      </c>
      <c r="N30" s="1">
        <v>6.4300000000000002E-4</v>
      </c>
      <c r="O30" s="1">
        <v>0.33640999999999999</v>
      </c>
      <c r="P30" s="1">
        <v>0.86231999999999998</v>
      </c>
      <c r="Q30" s="1">
        <v>1.0750000000000001E-2</v>
      </c>
      <c r="R30" s="1">
        <v>1.9089999999999999E-2</v>
      </c>
      <c r="S30" s="1">
        <f t="shared" si="0"/>
        <v>717.26263700000004</v>
      </c>
      <c r="T30" t="s">
        <v>52</v>
      </c>
      <c r="U30" t="s">
        <v>52</v>
      </c>
      <c r="V30" t="s">
        <v>52</v>
      </c>
      <c r="W30" t="s">
        <v>52</v>
      </c>
      <c r="X30" t="s">
        <v>52</v>
      </c>
      <c r="Y30" t="s">
        <v>52</v>
      </c>
      <c r="Z30" t="s">
        <v>52</v>
      </c>
      <c r="AA30" t="s">
        <v>52</v>
      </c>
    </row>
    <row r="31" spans="1:27" x14ac:dyDescent="0.25">
      <c r="A31" t="s">
        <v>69</v>
      </c>
      <c r="B31" t="s">
        <v>54</v>
      </c>
      <c r="C31" t="s">
        <v>63</v>
      </c>
      <c r="D31" t="s">
        <v>56</v>
      </c>
      <c r="E31" t="s">
        <v>46</v>
      </c>
      <c r="F31">
        <v>0.192</v>
      </c>
      <c r="G31">
        <v>9.6</v>
      </c>
      <c r="H31" s="1">
        <v>129.69999999999999</v>
      </c>
      <c r="I31" s="1">
        <v>409.20000000000005</v>
      </c>
      <c r="J31" s="1">
        <v>0.13017000000000001</v>
      </c>
      <c r="K31" s="1">
        <v>6.9</v>
      </c>
      <c r="L31" s="1">
        <v>0.11456</v>
      </c>
      <c r="M31" s="1">
        <v>1.221E-2</v>
      </c>
      <c r="N31" s="1">
        <v>2.5699999999999998E-3</v>
      </c>
      <c r="O31" s="1">
        <v>0.27999000000000002</v>
      </c>
      <c r="P31" s="1">
        <v>0.43791000000000002</v>
      </c>
      <c r="Q31" s="1">
        <v>0.23608000000000001</v>
      </c>
      <c r="R31" s="1">
        <v>7.92E-3</v>
      </c>
      <c r="S31" s="1">
        <f t="shared" si="0"/>
        <v>582.67858999999999</v>
      </c>
      <c r="T31">
        <f t="shared" si="1"/>
        <v>1.2111363836742715</v>
      </c>
      <c r="U31">
        <f t="shared" si="2"/>
        <v>1.8750840870601242</v>
      </c>
      <c r="V31">
        <f t="shared" si="3"/>
        <v>1.4314639337707771</v>
      </c>
      <c r="W31">
        <f t="shared" si="4"/>
        <v>2.4374558039756948</v>
      </c>
      <c r="X31">
        <f>SQRT((2*2/2+2))*LN(AVERAGE(H31+K31)/AVERAGE(I31+J31))</f>
        <v>-2.1949302897187959</v>
      </c>
      <c r="Y31">
        <f>SQRT((2*1/2+1))*LN(AVERAGE(I31+H31)/AVERAGE(L31))</f>
        <v>11.958853776680664</v>
      </c>
      <c r="Z31">
        <f>SQRT((3*2/3+1))*LN(AVERAGE(N31+P31+R31)/AVERAGE(O31+Q31))</f>
        <v>-0.24345138730901583</v>
      </c>
      <c r="AA31">
        <f>SQRT((4*1/4+1))*LN(AVERAGE(O31+R31+P31+N31)/AVERAGE(M31))</f>
        <v>5.7821271690470111</v>
      </c>
    </row>
    <row r="32" spans="1:27" x14ac:dyDescent="0.25">
      <c r="A32" t="s">
        <v>70</v>
      </c>
      <c r="B32" t="s">
        <v>44</v>
      </c>
      <c r="C32" t="s">
        <v>71</v>
      </c>
      <c r="D32" t="s">
        <v>28</v>
      </c>
      <c r="E32" t="s">
        <v>46</v>
      </c>
      <c r="F32">
        <v>0.14499999999999999</v>
      </c>
      <c r="G32">
        <v>20.2</v>
      </c>
      <c r="H32" s="1">
        <v>124</v>
      </c>
      <c r="I32" s="1">
        <v>277.8</v>
      </c>
      <c r="J32" s="1">
        <v>6.7080000000000001E-2</v>
      </c>
      <c r="K32" s="1">
        <v>6.8</v>
      </c>
      <c r="L32" s="1">
        <v>0.11559999999999999</v>
      </c>
      <c r="M32" s="1">
        <v>3.1700000000000001E-3</v>
      </c>
      <c r="N32" s="1">
        <v>2.1299999999999999E-3</v>
      </c>
      <c r="O32" s="1">
        <v>0.34057999999999999</v>
      </c>
      <c r="P32" s="1">
        <v>1.56111</v>
      </c>
      <c r="Q32" s="1">
        <v>5.9200000000000003E-2</v>
      </c>
      <c r="R32" s="1">
        <v>5.3600000000000002E-3</v>
      </c>
      <c r="S32" s="1">
        <f t="shared" si="0"/>
        <v>713.24576999999999</v>
      </c>
      <c r="T32">
        <f t="shared" si="1"/>
        <v>1.2048566208107452</v>
      </c>
      <c r="U32">
        <f t="shared" si="2"/>
        <v>1.8678732409278871</v>
      </c>
      <c r="V32">
        <f t="shared" si="3"/>
        <v>1.4273300135087752</v>
      </c>
      <c r="W32">
        <f t="shared" si="4"/>
        <v>2.1542187512611899</v>
      </c>
      <c r="X32">
        <f>SQRT((2*2/2+2))*LN(AVERAGE(H32+K32)/AVERAGE(I32+J32))</f>
        <v>-1.5069468616615604</v>
      </c>
      <c r="Y32">
        <f>SQRT((2*1/2+1))*LN(AVERAGE(I32+H32)/AVERAGE(L32))</f>
        <v>11.53089461459094</v>
      </c>
      <c r="Z32">
        <f>SQRT((3*2/3+1))*LN(AVERAGE(N32+P32+R32)/AVERAGE(O32+Q32))</f>
        <v>2.3677556899641417</v>
      </c>
      <c r="AA32">
        <f>SQRT((4*1/4+1))*LN(AVERAGE(O32+R32+P32+N32)/AVERAGE(M32))</f>
        <v>9.0519532436886543</v>
      </c>
    </row>
    <row r="33" spans="1:27" x14ac:dyDescent="0.25">
      <c r="A33" t="s">
        <v>72</v>
      </c>
      <c r="B33" t="s">
        <v>44</v>
      </c>
      <c r="C33" t="s">
        <v>71</v>
      </c>
      <c r="D33" t="s">
        <v>28</v>
      </c>
      <c r="E33" t="s">
        <v>46</v>
      </c>
      <c r="F33">
        <v>0.14499999999999999</v>
      </c>
      <c r="G33">
        <v>21</v>
      </c>
      <c r="H33" s="1">
        <v>147.1</v>
      </c>
      <c r="I33" s="1">
        <v>364</v>
      </c>
      <c r="J33" s="1">
        <v>0.47022000000000003</v>
      </c>
      <c r="K33" s="1">
        <v>13</v>
      </c>
      <c r="L33" s="1">
        <v>0.42159000000000002</v>
      </c>
      <c r="M33" s="1">
        <v>2.2429999999999999E-2</v>
      </c>
      <c r="N33" s="1">
        <v>3.4099999999999998E-3</v>
      </c>
      <c r="O33" s="1">
        <v>3.70566</v>
      </c>
      <c r="P33" s="1">
        <v>1.42E-3</v>
      </c>
      <c r="Q33" s="1">
        <v>0.46004</v>
      </c>
      <c r="R33" s="1">
        <v>3.7429999999999998E-2</v>
      </c>
      <c r="S33" s="1">
        <f t="shared" si="0"/>
        <v>617.87780000000009</v>
      </c>
      <c r="T33">
        <f t="shared" si="1"/>
        <v>1.1013998524936017</v>
      </c>
      <c r="U33">
        <f t="shared" si="2"/>
        <v>1.7109697000252175</v>
      </c>
      <c r="V33">
        <f t="shared" si="3"/>
        <v>1.3093264219939409</v>
      </c>
      <c r="W33">
        <f t="shared" si="4"/>
        <v>3.269620786581716</v>
      </c>
      <c r="X33">
        <f>SQRT((2*2/2+2))*LN(AVERAGE(H33+K33)/AVERAGE(I33+J33))</f>
        <v>-1.6452924542962382</v>
      </c>
      <c r="Y33">
        <f>SQRT((2*1/2+1))*LN(AVERAGE(I33+H33)/AVERAGE(L33))</f>
        <v>10.041322549701901</v>
      </c>
      <c r="Z33">
        <f>SQRT((3*2/3+1))*LN(AVERAGE(N33+P33+R33)/AVERAGE(O33+Q33))</f>
        <v>-7.9514964147533815</v>
      </c>
      <c r="AA33">
        <f>SQRT((4*1/4+1))*LN(AVERAGE(O33+R33+P33+N33)/AVERAGE(M33))</f>
        <v>7.2387326583010729</v>
      </c>
    </row>
    <row r="34" spans="1:27" x14ac:dyDescent="0.25">
      <c r="A34" t="s">
        <v>73</v>
      </c>
      <c r="B34" t="s">
        <v>44</v>
      </c>
      <c r="C34" t="s">
        <v>71</v>
      </c>
      <c r="D34" t="s">
        <v>28</v>
      </c>
      <c r="E34" t="s">
        <v>46</v>
      </c>
      <c r="F34">
        <v>0.14499999999999999</v>
      </c>
      <c r="G34">
        <v>17.5</v>
      </c>
      <c r="H34" s="1">
        <v>119.1</v>
      </c>
      <c r="I34" s="1">
        <v>391.2</v>
      </c>
      <c r="J34" s="1">
        <v>0.24041000000000001</v>
      </c>
      <c r="K34" s="1">
        <v>5.9</v>
      </c>
      <c r="L34" s="1">
        <v>0.25603999999999999</v>
      </c>
      <c r="M34" s="1">
        <v>7.1199999999999996E-3</v>
      </c>
      <c r="N34" s="1">
        <v>1.8400000000000001E-3</v>
      </c>
      <c r="O34" s="1">
        <v>7.7</v>
      </c>
      <c r="P34" s="1">
        <v>5.5999999999999995E-4</v>
      </c>
      <c r="Q34" s="1">
        <v>0.25822000000000001</v>
      </c>
      <c r="R34" s="1">
        <v>2.3810000000000001E-2</v>
      </c>
      <c r="S34" s="1">
        <f t="shared" si="0"/>
        <v>594.41200000000003</v>
      </c>
      <c r="T34">
        <f t="shared" si="1"/>
        <v>1.2257673362937969</v>
      </c>
      <c r="U34">
        <f t="shared" si="2"/>
        <v>1.7524818220269203</v>
      </c>
      <c r="V34">
        <f t="shared" si="3"/>
        <v>1.2524723445290136</v>
      </c>
      <c r="W34">
        <f t="shared" si="4"/>
        <v>3.3850623464412428</v>
      </c>
      <c r="X34">
        <f>SQRT((2*2/2+2))*LN(AVERAGE(H34+K34)/AVERAGE(I34+J34))</f>
        <v>-2.2830391141853847</v>
      </c>
      <c r="Y34">
        <f>SQRT((2*1/2+1))*LN(AVERAGE(I34+H34)/AVERAGE(L34))</f>
        <v>10.744374947203235</v>
      </c>
      <c r="Z34">
        <f>SQRT((3*2/3+1))*LN(AVERAGE(N34+P34+R34)/AVERAGE(O34+Q34))</f>
        <v>-9.9000899859788518</v>
      </c>
      <c r="AA34">
        <f>SQRT((4*1/4+1))*LN(AVERAGE(O34+R34+P34+N34)/AVERAGE(M34))</f>
        <v>9.884597608655163</v>
      </c>
    </row>
    <row r="35" spans="1:27" x14ac:dyDescent="0.25">
      <c r="A35" t="s">
        <v>74</v>
      </c>
      <c r="B35" t="s">
        <v>44</v>
      </c>
      <c r="C35" t="s">
        <v>71</v>
      </c>
      <c r="D35" t="s">
        <v>28</v>
      </c>
      <c r="E35" t="s">
        <v>46</v>
      </c>
      <c r="F35">
        <v>0.14499999999999999</v>
      </c>
      <c r="G35">
        <v>7.6</v>
      </c>
      <c r="H35" s="1">
        <v>113.6</v>
      </c>
      <c r="I35" s="1">
        <v>323.29999999999995</v>
      </c>
      <c r="J35" s="1">
        <v>7.8450000000000006E-2</v>
      </c>
      <c r="K35" s="1">
        <v>5.8</v>
      </c>
      <c r="L35" s="1">
        <v>0.13722999999999999</v>
      </c>
      <c r="M35" s="1">
        <v>5.6499999999999996E-3</v>
      </c>
      <c r="N35" s="1">
        <v>2.1900000000000001E-3</v>
      </c>
      <c r="O35" s="1">
        <v>0.31147999999999998</v>
      </c>
      <c r="P35" s="1">
        <v>0.70115000000000005</v>
      </c>
      <c r="Q35" s="1">
        <v>4.333E-2</v>
      </c>
      <c r="R35" s="1">
        <v>1.214E-2</v>
      </c>
      <c r="S35" s="1">
        <f t="shared" si="0"/>
        <v>669.60838000000012</v>
      </c>
      <c r="T35">
        <f t="shared" si="1"/>
        <v>1.2195953404171969</v>
      </c>
      <c r="U35">
        <f t="shared" si="2"/>
        <v>1.8328639386200556</v>
      </c>
      <c r="V35">
        <f t="shared" si="3"/>
        <v>1.3682022595824364</v>
      </c>
      <c r="W35">
        <f t="shared" si="4"/>
        <v>2.3182713887852628</v>
      </c>
      <c r="X35">
        <f>SQRT((2*2/2+2))*LN(AVERAGE(H35+K35)/AVERAGE(I35+J35))</f>
        <v>-1.992688216438075</v>
      </c>
      <c r="Y35">
        <f>SQRT((2*1/2+1))*LN(AVERAGE(I35+H35)/AVERAGE(L35))</f>
        <v>11.406765539885384</v>
      </c>
      <c r="Z35">
        <f>SQRT((3*2/3+1))*LN(AVERAGE(N35+P35+R35)/AVERAGE(O35+Q35))</f>
        <v>1.2148105727539737</v>
      </c>
      <c r="AA35">
        <f>SQRT((4*1/4+1))*LN(AVERAGE(O35+R35+P35+N35)/AVERAGE(M35))</f>
        <v>7.3577327414227627</v>
      </c>
    </row>
    <row r="36" spans="1:27" x14ac:dyDescent="0.25">
      <c r="A36" t="s">
        <v>75</v>
      </c>
      <c r="B36" t="s">
        <v>44</v>
      </c>
      <c r="C36" t="s">
        <v>71</v>
      </c>
      <c r="D36" t="s">
        <v>28</v>
      </c>
      <c r="E36" t="s">
        <v>46</v>
      </c>
      <c r="F36">
        <v>0.14499999999999999</v>
      </c>
      <c r="G36">
        <v>11.1</v>
      </c>
      <c r="H36" s="1">
        <v>140.69999999999999</v>
      </c>
      <c r="I36" s="1">
        <v>316.3</v>
      </c>
      <c r="J36" s="1">
        <v>6.547E-2</v>
      </c>
      <c r="K36" s="1">
        <v>7.5</v>
      </c>
      <c r="L36" s="1">
        <v>0.12379</v>
      </c>
      <c r="M36" s="1">
        <v>2.2899999999999999E-3</v>
      </c>
      <c r="N36" s="1">
        <v>1.39E-3</v>
      </c>
      <c r="O36" s="1">
        <v>0.20075999999999999</v>
      </c>
      <c r="P36" s="1">
        <v>0.89802999999999999</v>
      </c>
      <c r="Q36" s="1">
        <v>3.3549999999999996E-2</v>
      </c>
      <c r="R36" s="1">
        <v>6.7499999999999999E-3</v>
      </c>
      <c r="S36" s="1">
        <f t="shared" si="0"/>
        <v>674.86797000000001</v>
      </c>
      <c r="T36">
        <f t="shared" si="1"/>
        <v>1.2107284880554514</v>
      </c>
      <c r="U36">
        <f t="shared" si="2"/>
        <v>1.8756063901520972</v>
      </c>
      <c r="V36">
        <f t="shared" si="3"/>
        <v>1.4324928827014609</v>
      </c>
      <c r="W36">
        <f t="shared" si="4"/>
        <v>2.2820764053260914</v>
      </c>
      <c r="X36">
        <f>SQRT((2*2/2+2))*LN(AVERAGE(H36+K36)/AVERAGE(I36+J36))</f>
        <v>-1.516670766136756</v>
      </c>
      <c r="Y36">
        <f>SQRT((2*1/2+1))*LN(AVERAGE(I36+H36)/AVERAGE(L36))</f>
        <v>11.616141022646564</v>
      </c>
      <c r="Z36">
        <f>SQRT((3*2/3+1))*LN(AVERAGE(N36+P36+R36)/AVERAGE(O36+Q36))</f>
        <v>2.3427405747665584</v>
      </c>
      <c r="AA36">
        <f>SQRT((4*1/4+1))*LN(AVERAGE(O36+R36+P36+N36)/AVERAGE(M36))</f>
        <v>8.7409625301653833</v>
      </c>
    </row>
    <row r="37" spans="1:27" x14ac:dyDescent="0.25">
      <c r="A37" t="s">
        <v>76</v>
      </c>
      <c r="B37" t="s">
        <v>44</v>
      </c>
      <c r="C37" t="s">
        <v>71</v>
      </c>
      <c r="D37" t="s">
        <v>28</v>
      </c>
      <c r="E37" t="s">
        <v>46</v>
      </c>
      <c r="F37">
        <v>0.14499999999999999</v>
      </c>
      <c r="G37">
        <v>11.9</v>
      </c>
      <c r="H37" s="1">
        <v>128.30000000000001</v>
      </c>
      <c r="I37" s="1">
        <v>277.60000000000002</v>
      </c>
      <c r="J37" s="1">
        <v>6.0609999999999997E-2</v>
      </c>
      <c r="K37" s="1">
        <v>6.3</v>
      </c>
      <c r="L37" s="1">
        <v>0.13424</v>
      </c>
      <c r="M37" s="1">
        <v>7.3400000000000002E-3</v>
      </c>
      <c r="N37" s="1">
        <v>1.06E-3</v>
      </c>
      <c r="O37" s="1">
        <v>1.32748</v>
      </c>
      <c r="P37" s="1">
        <v>2.44136</v>
      </c>
      <c r="Q37" s="1">
        <v>5.6700000000000007E-2</v>
      </c>
      <c r="R37" s="1">
        <v>8.1799999999999998E-3</v>
      </c>
      <c r="S37" s="1">
        <f t="shared" si="0"/>
        <v>712.06303000000003</v>
      </c>
      <c r="T37">
        <f t="shared" si="1"/>
        <v>1.2275629593271589</v>
      </c>
      <c r="U37">
        <f t="shared" si="2"/>
        <v>1.8523629919490445</v>
      </c>
      <c r="V37">
        <f t="shared" si="3"/>
        <v>1.3872050442635955</v>
      </c>
      <c r="W37">
        <f t="shared" si="4"/>
        <v>2.0681748989523587</v>
      </c>
      <c r="X37">
        <f>SQRT((2*2/2+2))*LN(AVERAGE(H37+K37)/AVERAGE(I37+J37))</f>
        <v>-1.448184246650229</v>
      </c>
      <c r="Y37">
        <f>SQRT((2*1/2+1))*LN(AVERAGE(I37+H37)/AVERAGE(L37))</f>
        <v>11.333836802780985</v>
      </c>
      <c r="Z37">
        <f>SQRT((3*2/3+1))*LN(AVERAGE(N37+P37+R37)/AVERAGE(O37+Q37))</f>
        <v>0.98939069828931159</v>
      </c>
      <c r="AA37">
        <f>SQRT((4*1/4+1))*LN(AVERAGE(O37+R37+P37+N37)/AVERAGE(M37))</f>
        <v>8.8298295908841578</v>
      </c>
    </row>
    <row r="38" spans="1:27" x14ac:dyDescent="0.25">
      <c r="A38" t="s">
        <v>77</v>
      </c>
      <c r="B38" t="s">
        <v>44</v>
      </c>
      <c r="C38" t="s">
        <v>71</v>
      </c>
      <c r="D38" t="s">
        <v>28</v>
      </c>
      <c r="E38" t="s">
        <v>46</v>
      </c>
      <c r="F38">
        <v>0.14499999999999999</v>
      </c>
      <c r="G38">
        <v>11.5</v>
      </c>
      <c r="H38" s="1">
        <v>128.9</v>
      </c>
      <c r="I38" s="1">
        <v>272.5</v>
      </c>
      <c r="J38" s="1">
        <v>7.8259999999999996E-2</v>
      </c>
      <c r="K38" s="1">
        <v>6.4</v>
      </c>
      <c r="L38" s="1">
        <v>0.10292999999999999</v>
      </c>
      <c r="M38" s="1">
        <v>8.6E-3</v>
      </c>
      <c r="N38" s="1">
        <v>3.0100000000000001E-3</v>
      </c>
      <c r="O38" s="1">
        <v>0.38366</v>
      </c>
      <c r="P38" s="1">
        <v>1.1217600000000001</v>
      </c>
      <c r="Q38" s="1">
        <v>4.8130000000000006E-2</v>
      </c>
      <c r="R38" s="1">
        <v>7.9399999999999991E-3</v>
      </c>
      <c r="S38" s="1">
        <f t="shared" si="0"/>
        <v>719.34570999999994</v>
      </c>
      <c r="T38">
        <f t="shared" si="1"/>
        <v>1.225303823461658</v>
      </c>
      <c r="U38">
        <f t="shared" si="2"/>
        <v>1.8884839214815692</v>
      </c>
      <c r="V38">
        <f t="shared" si="3"/>
        <v>1.4370115037481948</v>
      </c>
      <c r="W38">
        <f t="shared" si="4"/>
        <v>2.2168723942647177</v>
      </c>
      <c r="X38">
        <f>SQRT((2*2/2+2))*LN(AVERAGE(H38+K38)/AVERAGE(I38+J38))</f>
        <v>-1.4008624607103777</v>
      </c>
      <c r="Y38">
        <f>SQRT((2*1/2+1))*LN(AVERAGE(I38+H38)/AVERAGE(L38))</f>
        <v>11.693657577333408</v>
      </c>
      <c r="Z38">
        <f>SQRT((3*2/3+1))*LN(AVERAGE(N38+P38+R38)/AVERAGE(O38+Q38))</f>
        <v>1.6704398753319267</v>
      </c>
      <c r="AA38">
        <f>SQRT((4*1/4+1))*LN(AVERAGE(O38+R38+P38+N38)/AVERAGE(M38))</f>
        <v>7.3147543399449253</v>
      </c>
    </row>
    <row r="39" spans="1:27" x14ac:dyDescent="0.25">
      <c r="A39" t="s">
        <v>78</v>
      </c>
      <c r="B39" t="s">
        <v>35</v>
      </c>
      <c r="C39" t="s">
        <v>79</v>
      </c>
      <c r="D39" t="s">
        <v>56</v>
      </c>
      <c r="E39" t="s">
        <v>37</v>
      </c>
      <c r="F39">
        <v>0.126</v>
      </c>
      <c r="G39">
        <v>40.6</v>
      </c>
      <c r="H39" s="1">
        <v>123.3</v>
      </c>
      <c r="I39" s="1">
        <v>259.5</v>
      </c>
      <c r="J39" s="1">
        <v>7.3469999999999994E-2</v>
      </c>
      <c r="K39" s="1">
        <v>5.9</v>
      </c>
      <c r="L39" s="1">
        <v>0.14158999999999999</v>
      </c>
      <c r="M39" s="1">
        <v>4.0000000000000001E-3</v>
      </c>
      <c r="N39" s="1">
        <v>1.035E-2</v>
      </c>
      <c r="O39" s="1">
        <v>0.74800999999999995</v>
      </c>
      <c r="P39" s="1">
        <v>11.5</v>
      </c>
      <c r="Q39" s="1">
        <v>7.6299999999999993E-2</v>
      </c>
      <c r="R39" s="1">
        <v>0.21093000000000001</v>
      </c>
      <c r="S39" s="1">
        <f t="shared" si="0"/>
        <v>721.83534999999995</v>
      </c>
      <c r="T39">
        <f t="shared" si="1"/>
        <v>1.23281548888279</v>
      </c>
      <c r="U39">
        <f t="shared" si="2"/>
        <v>1.8397608719417256</v>
      </c>
      <c r="V39">
        <f t="shared" si="3"/>
        <v>1.3656083026616621</v>
      </c>
      <c r="W39">
        <f t="shared" si="4"/>
        <v>1.7135997827722933</v>
      </c>
      <c r="X39">
        <f>SQRT((2*2/2+2))*LN(AVERAGE(H39+K39)/AVERAGE(I39+J39))</f>
        <v>-1.3953563851468567</v>
      </c>
      <c r="Y39">
        <f>SQRT((2*1/2+1))*LN(AVERAGE(I39+H39)/AVERAGE(L39))</f>
        <v>11.175585627963706</v>
      </c>
      <c r="Z39">
        <f>SQRT((3*2/3+1))*LN(AVERAGE(N39+P39+R39)/AVERAGE(O39+Q39))</f>
        <v>4.5979273607327995</v>
      </c>
      <c r="AA39">
        <f>SQRT((4*1/4+1))*LN(AVERAGE(O39+R39+P39+N39)/AVERAGE(M39))</f>
        <v>11.376965902923422</v>
      </c>
    </row>
    <row r="40" spans="1:27" x14ac:dyDescent="0.25">
      <c r="A40" t="s">
        <v>80</v>
      </c>
      <c r="B40" t="s">
        <v>35</v>
      </c>
      <c r="C40" t="s">
        <v>79</v>
      </c>
      <c r="D40" t="s">
        <v>56</v>
      </c>
      <c r="E40" t="s">
        <v>37</v>
      </c>
      <c r="F40">
        <v>0.126</v>
      </c>
      <c r="G40">
        <v>39.4</v>
      </c>
      <c r="H40" s="1">
        <v>133</v>
      </c>
      <c r="I40" s="1">
        <v>266.10000000000002</v>
      </c>
      <c r="J40" s="1">
        <v>8.7889999999999996E-2</v>
      </c>
      <c r="K40" s="1">
        <v>9.1999999999999993</v>
      </c>
      <c r="L40" s="1">
        <v>0.13819000000000001</v>
      </c>
      <c r="M40" s="1">
        <v>7.0000000000000001E-3</v>
      </c>
      <c r="N40" s="1">
        <v>4.5599999999999998E-3</v>
      </c>
      <c r="O40" s="1">
        <v>0.49643999999999999</v>
      </c>
      <c r="P40" s="1">
        <v>5.4</v>
      </c>
      <c r="Q40" s="1">
        <v>9.1889999999999999E-2</v>
      </c>
      <c r="R40" s="1">
        <v>0.24557000000000001</v>
      </c>
      <c r="S40" s="1">
        <f t="shared" si="0"/>
        <v>718.22846000000004</v>
      </c>
      <c r="T40">
        <f t="shared" si="1"/>
        <v>1.1556698586029575</v>
      </c>
      <c r="U40">
        <f t="shared" si="2"/>
        <v>1.8533044619528245</v>
      </c>
      <c r="V40">
        <f t="shared" si="3"/>
        <v>1.4488494078443312</v>
      </c>
      <c r="W40">
        <f t="shared" si="4"/>
        <v>1.8991717933692336</v>
      </c>
      <c r="X40">
        <f>SQRT((2*2/2+2))*LN(AVERAGE(H40+K40)/AVERAGE(I40+J40))</f>
        <v>-1.2539357908917577</v>
      </c>
      <c r="Y40">
        <f>SQRT((2*1/2+1))*LN(AVERAGE(I40+H40)/AVERAGE(L40))</f>
        <v>11.268931303204743</v>
      </c>
      <c r="Z40">
        <f>SQRT((3*2/3+1))*LN(AVERAGE(N40+P40+R40)/AVERAGE(O40+Q40))</f>
        <v>3.9181514904975381</v>
      </c>
      <c r="AA40">
        <f>SQRT((4*1/4+1))*LN(AVERAGE(O40+R40+P40+N40)/AVERAGE(M40))</f>
        <v>9.5851708863675551</v>
      </c>
    </row>
    <row r="41" spans="1:27" x14ac:dyDescent="0.25">
      <c r="A41" t="s">
        <v>81</v>
      </c>
      <c r="B41" t="s">
        <v>35</v>
      </c>
      <c r="C41" t="s">
        <v>79</v>
      </c>
      <c r="D41" t="s">
        <v>56</v>
      </c>
      <c r="E41" t="s">
        <v>37</v>
      </c>
      <c r="F41">
        <v>0.126</v>
      </c>
      <c r="G41">
        <v>37.1</v>
      </c>
      <c r="H41" s="1">
        <v>123.6</v>
      </c>
      <c r="I41" s="1">
        <v>276.10000000000002</v>
      </c>
      <c r="J41" s="1">
        <v>4.4589999999999998E-2</v>
      </c>
      <c r="K41" s="1" t="s">
        <v>52</v>
      </c>
      <c r="L41" s="1">
        <v>0.107</v>
      </c>
      <c r="M41" s="1">
        <v>2.5699999999999998E-3</v>
      </c>
      <c r="N41" s="1">
        <v>2.99E-3</v>
      </c>
      <c r="O41" s="1">
        <v>0.30556</v>
      </c>
      <c r="P41" s="1">
        <v>3.2987799999999998</v>
      </c>
      <c r="Q41" s="1">
        <v>3.7969999999999997E-2</v>
      </c>
      <c r="R41" s="1">
        <v>9.8750000000000004E-2</v>
      </c>
      <c r="S41" s="1">
        <f t="shared" si="0"/>
        <v>720.00178999999991</v>
      </c>
      <c r="T41" t="s">
        <v>52</v>
      </c>
      <c r="U41" t="s">
        <v>52</v>
      </c>
      <c r="V41" t="s">
        <v>52</v>
      </c>
      <c r="W41" t="s">
        <v>52</v>
      </c>
      <c r="X41" t="s">
        <v>52</v>
      </c>
      <c r="Y41" t="s">
        <v>52</v>
      </c>
      <c r="Z41" t="s">
        <v>52</v>
      </c>
      <c r="AA41" t="s">
        <v>52</v>
      </c>
    </row>
    <row r="42" spans="1:27" x14ac:dyDescent="0.25">
      <c r="A42" t="s">
        <v>82</v>
      </c>
      <c r="B42" t="s">
        <v>35</v>
      </c>
      <c r="C42" t="s">
        <v>79</v>
      </c>
      <c r="D42" t="s">
        <v>56</v>
      </c>
      <c r="E42" t="s">
        <v>37</v>
      </c>
      <c r="F42">
        <v>0.126</v>
      </c>
      <c r="G42">
        <v>24.1</v>
      </c>
      <c r="H42" s="1">
        <v>121.3</v>
      </c>
      <c r="I42" s="1">
        <v>271.60000000000002</v>
      </c>
      <c r="J42" s="1">
        <v>3.3869999999999997E-2</v>
      </c>
      <c r="K42" s="1" t="s">
        <v>52</v>
      </c>
      <c r="L42" s="1">
        <v>6.6669999999999993E-2</v>
      </c>
      <c r="M42" s="1">
        <v>3.1199999999999999E-3</v>
      </c>
      <c r="N42" s="1">
        <v>3.7000000000000002E-3</v>
      </c>
      <c r="O42" s="1">
        <v>8.5309999999999997E-2</v>
      </c>
      <c r="P42" s="1">
        <v>0.74375999999999998</v>
      </c>
      <c r="Q42" s="1">
        <v>2.1000000000000001E-2</v>
      </c>
      <c r="R42" s="1">
        <v>5.9089999999999997E-2</v>
      </c>
      <c r="S42" s="1">
        <f t="shared" si="0"/>
        <v>727.38347999999996</v>
      </c>
      <c r="T42" t="s">
        <v>52</v>
      </c>
      <c r="U42" t="s">
        <v>52</v>
      </c>
      <c r="V42" t="s">
        <v>52</v>
      </c>
      <c r="W42" t="s">
        <v>52</v>
      </c>
      <c r="X42" t="s">
        <v>52</v>
      </c>
      <c r="Y42" t="s">
        <v>52</v>
      </c>
      <c r="Z42" t="s">
        <v>52</v>
      </c>
      <c r="AA42" t="s">
        <v>52</v>
      </c>
    </row>
    <row r="43" spans="1:27" x14ac:dyDescent="0.25">
      <c r="A43" t="s">
        <v>83</v>
      </c>
      <c r="B43" t="s">
        <v>35</v>
      </c>
      <c r="C43" t="s">
        <v>79</v>
      </c>
      <c r="D43" t="s">
        <v>56</v>
      </c>
      <c r="E43" t="s">
        <v>37</v>
      </c>
      <c r="F43">
        <v>0.126</v>
      </c>
      <c r="G43">
        <v>14.6</v>
      </c>
      <c r="H43" s="1">
        <v>126.3</v>
      </c>
      <c r="I43" s="1">
        <v>281.39999999999998</v>
      </c>
      <c r="J43" s="1">
        <v>4.3720000000000002E-2</v>
      </c>
      <c r="K43" s="1">
        <v>5.6</v>
      </c>
      <c r="L43" s="1">
        <v>8.2430000000000003E-2</v>
      </c>
      <c r="M43" s="1">
        <v>4.6899999999999997E-3</v>
      </c>
      <c r="N43" s="1">
        <v>3.4299999999999999E-3</v>
      </c>
      <c r="O43" s="1">
        <v>0.22675999999999999</v>
      </c>
      <c r="P43" s="1">
        <v>1.66228</v>
      </c>
      <c r="Q43" s="1">
        <v>2.8590000000000001E-2</v>
      </c>
      <c r="R43" s="1">
        <v>1.295E-2</v>
      </c>
      <c r="S43" s="1">
        <f t="shared" si="0"/>
        <v>710.93515000000002</v>
      </c>
      <c r="T43">
        <f t="shared" si="1"/>
        <v>1.2481773575128139</v>
      </c>
      <c r="U43">
        <f t="shared" si="2"/>
        <v>1.9150020704967197</v>
      </c>
      <c r="V43">
        <f t="shared" si="3"/>
        <v>1.4523381886458306</v>
      </c>
      <c r="W43">
        <f t="shared" si="4"/>
        <v>2.1441698338585589</v>
      </c>
      <c r="X43">
        <f>SQRT((2*2/2+2))*LN(AVERAGE(H43+K43)/AVERAGE(I43+J43))</f>
        <v>-1.5157768778319525</v>
      </c>
      <c r="Y43">
        <f>SQRT((2*1/2+1))*LN(AVERAGE(I43+H43)/AVERAGE(L43))</f>
        <v>12.029777774451981</v>
      </c>
      <c r="Z43">
        <f>SQRT((3*2/3+1))*LN(AVERAGE(N43+P43+R43)/AVERAGE(O43+Q43))</f>
        <v>3.2616525573494068</v>
      </c>
      <c r="AA43">
        <f>SQRT((4*1/4+1))*LN(AVERAGE(O43+R43+P43+N43)/AVERAGE(M43))</f>
        <v>8.4952164412326852</v>
      </c>
    </row>
    <row r="44" spans="1:27" x14ac:dyDescent="0.25">
      <c r="A44" t="s">
        <v>84</v>
      </c>
      <c r="B44" t="s">
        <v>35</v>
      </c>
      <c r="C44" t="s">
        <v>79</v>
      </c>
      <c r="D44" t="s">
        <v>56</v>
      </c>
      <c r="E44" t="s">
        <v>37</v>
      </c>
      <c r="F44">
        <v>0.126</v>
      </c>
      <c r="G44">
        <v>11.9</v>
      </c>
      <c r="H44" s="1">
        <v>124.7</v>
      </c>
      <c r="I44" s="1">
        <v>412.8</v>
      </c>
      <c r="J44" s="1">
        <v>9.2700000000000005E-2</v>
      </c>
      <c r="K44" s="1">
        <v>4.8</v>
      </c>
      <c r="L44" s="1">
        <v>9.0800000000000006E-2</v>
      </c>
      <c r="M44" s="1">
        <v>7.9900000000000006E-3</v>
      </c>
      <c r="N44" s="1">
        <v>3.31E-3</v>
      </c>
      <c r="O44" s="1">
        <v>0.10594000000000001</v>
      </c>
      <c r="P44" s="1">
        <v>0.79178999999999999</v>
      </c>
      <c r="Q44" s="1">
        <v>0.17063</v>
      </c>
      <c r="R44" s="1">
        <v>0.10269</v>
      </c>
      <c r="S44" s="1">
        <f t="shared" si="0"/>
        <v>581.03414999999995</v>
      </c>
      <c r="T44">
        <f t="shared" si="1"/>
        <v>1.276184730901476</v>
      </c>
      <c r="U44">
        <f t="shared" si="2"/>
        <v>1.9006586813603437</v>
      </c>
      <c r="V44">
        <f t="shared" si="3"/>
        <v>1.4084942156943234</v>
      </c>
      <c r="W44">
        <f t="shared" si="4"/>
        <v>2.3327981112055891</v>
      </c>
      <c r="X44">
        <f>SQRT((2*2/2+2))*LN(AVERAGE(H44+K44)/AVERAGE(I44+J44))</f>
        <v>-2.3190137435410767</v>
      </c>
      <c r="Y44">
        <f>SQRT((2*1/2+1))*LN(AVERAGE(I44+H44)/AVERAGE(L44))</f>
        <v>12.283894009333757</v>
      </c>
      <c r="Z44">
        <f>SQRT((3*2/3+1))*LN(AVERAGE(N44+P44+R44)/AVERAGE(O44+Q44))</f>
        <v>2.0394417346020095</v>
      </c>
      <c r="AA44">
        <f>SQRT((4*1/4+1))*LN(AVERAGE(O44+R44+P44+N44)/AVERAGE(M44))</f>
        <v>6.8353008464912035</v>
      </c>
    </row>
  </sheetData>
  <autoFilter ref="A1:AA44" xr:uid="{D93AE5D8-3D41-46EB-A938-AC35C6A4839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ShellMicronutrientsMassIRLCalcs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 Hopper</cp:lastModifiedBy>
  <dcterms:created xsi:type="dcterms:W3CDTF">2020-09-18T17:29:47Z</dcterms:created>
  <dcterms:modified xsi:type="dcterms:W3CDTF">2020-09-25T22:25:00Z</dcterms:modified>
</cp:coreProperties>
</file>