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egs-my.sharepoint.com/personal/jhopkins_student_shore_nsw_edu_au/Documents/12/Ext Science/Research Report/Programme/src/raw_data/"/>
    </mc:Choice>
  </mc:AlternateContent>
  <xr:revisionPtr revIDLastSave="1050" documentId="8_{25C14C11-D096-46A4-85AA-F2CB5496D3C8}" xr6:coauthVersionLast="47" xr6:coauthVersionMax="47" xr10:uidLastSave="{04398963-A3C2-4B9F-9F07-156EB4F89603}"/>
  <bookViews>
    <workbookView xWindow="-108" yWindow="-108" windowWidth="23256" windowHeight="13896" firstSheet="1" activeTab="3" xr2:uid="{35ACB4D4-9169-4DCA-A59D-41C2B32DB30B}"/>
  </bookViews>
  <sheets>
    <sheet name="Contents of Each NP Array" sheetId="3" r:id="rId1"/>
    <sheet name="Flux Desnity Clusters" sheetId="1" r:id="rId2"/>
    <sheet name="Percent NaN" sheetId="6" r:id="rId3"/>
    <sheet name="UVB Cluste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2" l="1"/>
  <c r="E24" i="2" s="1"/>
  <c r="G6" i="6"/>
  <c r="F6" i="6"/>
  <c r="H3" i="6"/>
  <c r="G3" i="6"/>
  <c r="F3" i="6"/>
  <c r="E3" i="6"/>
  <c r="D3" i="6"/>
  <c r="C3" i="6"/>
  <c r="B3" i="6"/>
  <c r="C23" i="2"/>
  <c r="B23" i="2"/>
  <c r="C22" i="2"/>
  <c r="B22" i="2"/>
  <c r="T16" i="2"/>
  <c r="S16" i="2"/>
  <c r="T15" i="2"/>
  <c r="S15" i="2"/>
  <c r="T14" i="2"/>
  <c r="S14" i="2"/>
  <c r="T13" i="2"/>
  <c r="S13" i="2"/>
  <c r="H13" i="2"/>
  <c r="I15" i="2"/>
  <c r="H15" i="2"/>
  <c r="I14" i="2"/>
  <c r="H14" i="2"/>
  <c r="I13" i="2"/>
  <c r="I5" i="2"/>
  <c r="I6" i="2"/>
  <c r="I4" i="2"/>
  <c r="H5" i="2"/>
  <c r="H6" i="2"/>
  <c r="H4" i="2"/>
  <c r="T4" i="2"/>
  <c r="S5" i="2"/>
  <c r="T5" i="2"/>
  <c r="S6" i="2"/>
  <c r="T6" i="2"/>
  <c r="S7" i="2"/>
  <c r="T7" i="2"/>
  <c r="S4" i="2"/>
</calcChain>
</file>

<file path=xl/sharedStrings.xml><?xml version="1.0" encoding="utf-8"?>
<sst xmlns="http://schemas.openxmlformats.org/spreadsheetml/2006/main" count="130" uniqueCount="50">
  <si>
    <t>Cluster</t>
  </si>
  <si>
    <t>Mcz</t>
  </si>
  <si>
    <t>Johnson</t>
  </si>
  <si>
    <t>Sloan</t>
  </si>
  <si>
    <t>Size</t>
  </si>
  <si>
    <t>UVB Class and peak wavelength (nm)</t>
  </si>
  <si>
    <t>Ultraviolet (364)</t>
  </si>
  <si>
    <t>Blue (442)</t>
  </si>
  <si>
    <t>Visual (540)</t>
  </si>
  <si>
    <t>Peak Wavelength (nm) (ct/m^2/s/nm)</t>
  </si>
  <si>
    <t>Flux Density including 420nm Wavelength</t>
  </si>
  <si>
    <t>Flux Density Excluding 420nm Wavelength</t>
  </si>
  <si>
    <t xml:space="preserve">Notes: </t>
  </si>
  <si>
    <t>z</t>
  </si>
  <si>
    <t>Cluster Size</t>
  </si>
  <si>
    <t>Maximum z</t>
  </si>
  <si>
    <t>Minimum z</t>
  </si>
  <si>
    <t>Density (Galaxies / pixel^-2)</t>
  </si>
  <si>
    <t>Notes:</t>
  </si>
  <si>
    <t>Density of Galaxies surrounding mean redshift values.</t>
  </si>
  <si>
    <t>Incl_Mcz_Johnson</t>
  </si>
  <si>
    <t>Excl_Mcz_Johnson</t>
  </si>
  <si>
    <t>Incl_Mcz_Sloan</t>
  </si>
  <si>
    <t>Excl_Mcz_Sloan</t>
  </si>
  <si>
    <t>Incl_Mcz_Bessel</t>
  </si>
  <si>
    <t>Excl_Mcz_Bessel</t>
  </si>
  <si>
    <t>Mcz_prop</t>
  </si>
  <si>
    <t>MC_z</t>
  </si>
  <si>
    <t>UjMAG</t>
  </si>
  <si>
    <t>BjMAG</t>
  </si>
  <si>
    <t>VjMAG</t>
  </si>
  <si>
    <t>usMAG</t>
  </si>
  <si>
    <t>bsMAG</t>
  </si>
  <si>
    <t>UbMAG</t>
  </si>
  <si>
    <t>BbMAG</t>
  </si>
  <si>
    <t>x</t>
  </si>
  <si>
    <t>y</t>
  </si>
  <si>
    <t>ApD_Rmag</t>
  </si>
  <si>
    <t>MajAxis</t>
  </si>
  <si>
    <t>MinAxis</t>
  </si>
  <si>
    <t>dl</t>
  </si>
  <si>
    <t>mu_max</t>
  </si>
  <si>
    <t>Array Name</t>
  </si>
  <si>
    <t>Data extracted from the original COMBO17 dataset</t>
  </si>
  <si>
    <t>gsMAG</t>
  </si>
  <si>
    <t>rsMAG</t>
  </si>
  <si>
    <t xml:space="preserve">dl </t>
  </si>
  <si>
    <t>Rmag</t>
  </si>
  <si>
    <t>Array</t>
  </si>
  <si>
    <t>%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</si>
</sst>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0" xfId="0" applyBorder="1"/>
    <xf numFmtId="11" fontId="0" fillId="0" borderId="1" xfId="0" applyNumberFormat="1" applyBorder="1"/>
    <xf numFmtId="0" fontId="0" fillId="0" borderId="1" xfId="0" applyBorder="1"/>
    <xf numFmtId="0" fontId="0" fillId="0" borderId="0" xfId="0" applyBorder="1" applyAlignment="1"/>
    <xf numFmtId="0" fontId="0" fillId="0" borderId="4" xfId="0" applyBorder="1"/>
    <xf numFmtId="0" fontId="0" fillId="0" borderId="5" xfId="0" applyBorder="1"/>
    <xf numFmtId="0" fontId="0" fillId="0" borderId="0" xfId="0"/>
    <xf numFmtId="0" fontId="0" fillId="0" borderId="0" xfId="0"/>
    <xf numFmtId="0" fontId="0" fillId="0" borderId="5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29973-7BCD-4237-A776-3A0B01314975}">
  <dimension ref="A1:I11"/>
  <sheetViews>
    <sheetView workbookViewId="0">
      <selection sqref="A1:I10"/>
    </sheetView>
  </sheetViews>
  <sheetFormatPr defaultRowHeight="14.4" x14ac:dyDescent="0.3"/>
  <cols>
    <col min="1" max="1" width="16.33203125" bestFit="1" customWidth="1"/>
  </cols>
  <sheetData>
    <row r="1" spans="1:9" ht="15" thickBot="1" x14ac:dyDescent="0.35">
      <c r="A1" s="12"/>
      <c r="B1" s="12"/>
      <c r="C1" s="12"/>
      <c r="D1" s="12"/>
      <c r="E1" s="12"/>
      <c r="F1" s="12"/>
      <c r="G1" s="12"/>
      <c r="H1" s="12"/>
      <c r="I1" s="12"/>
    </row>
    <row r="2" spans="1:9" ht="15" thickTop="1" x14ac:dyDescent="0.3">
      <c r="A2" s="13" t="s">
        <v>42</v>
      </c>
      <c r="B2" s="16" t="s">
        <v>43</v>
      </c>
      <c r="C2" s="16"/>
      <c r="D2" s="16"/>
      <c r="E2" s="16"/>
      <c r="F2" s="16"/>
      <c r="G2" s="16"/>
      <c r="H2" s="16"/>
      <c r="I2" s="16"/>
    </row>
    <row r="3" spans="1:9" x14ac:dyDescent="0.3">
      <c r="A3" t="s">
        <v>20</v>
      </c>
      <c r="B3" t="s">
        <v>27</v>
      </c>
      <c r="C3" t="s">
        <v>28</v>
      </c>
      <c r="D3" t="s">
        <v>29</v>
      </c>
      <c r="E3" t="s">
        <v>30</v>
      </c>
    </row>
    <row r="4" spans="1:9" x14ac:dyDescent="0.3">
      <c r="A4" t="s">
        <v>21</v>
      </c>
      <c r="B4" t="s">
        <v>28</v>
      </c>
      <c r="C4" t="s">
        <v>29</v>
      </c>
      <c r="D4" t="s">
        <v>30</v>
      </c>
    </row>
    <row r="5" spans="1:9" x14ac:dyDescent="0.3">
      <c r="A5" t="s">
        <v>22</v>
      </c>
      <c r="B5" t="s">
        <v>27</v>
      </c>
      <c r="C5" t="s">
        <v>31</v>
      </c>
      <c r="D5" t="s">
        <v>31</v>
      </c>
      <c r="E5" t="s">
        <v>32</v>
      </c>
    </row>
    <row r="6" spans="1:9" x14ac:dyDescent="0.3">
      <c r="A6" t="s">
        <v>23</v>
      </c>
      <c r="B6" t="s">
        <v>31</v>
      </c>
      <c r="C6" t="s">
        <v>31</v>
      </c>
      <c r="D6" t="s">
        <v>32</v>
      </c>
    </row>
    <row r="7" spans="1:9" x14ac:dyDescent="0.3">
      <c r="A7" t="s">
        <v>24</v>
      </c>
      <c r="B7" t="s">
        <v>27</v>
      </c>
      <c r="C7" t="s">
        <v>33</v>
      </c>
      <c r="D7" t="s">
        <v>34</v>
      </c>
      <c r="E7" t="s">
        <v>33</v>
      </c>
    </row>
    <row r="8" spans="1:9" x14ac:dyDescent="0.3">
      <c r="A8" t="s">
        <v>25</v>
      </c>
      <c r="B8" t="s">
        <v>33</v>
      </c>
      <c r="C8" t="s">
        <v>34</v>
      </c>
      <c r="D8" t="s">
        <v>33</v>
      </c>
    </row>
    <row r="9" spans="1:9" x14ac:dyDescent="0.3">
      <c r="A9" t="s">
        <v>1</v>
      </c>
      <c r="B9" t="s">
        <v>27</v>
      </c>
    </row>
    <row r="10" spans="1:9" ht="15" thickBot="1" x14ac:dyDescent="0.35">
      <c r="A10" s="12" t="s">
        <v>26</v>
      </c>
      <c r="B10" s="12" t="s">
        <v>27</v>
      </c>
      <c r="C10" s="12" t="s">
        <v>35</v>
      </c>
      <c r="D10" s="12" t="s">
        <v>36</v>
      </c>
      <c r="E10" s="12" t="s">
        <v>37</v>
      </c>
      <c r="F10" s="12" t="s">
        <v>38</v>
      </c>
      <c r="G10" s="12" t="s">
        <v>39</v>
      </c>
      <c r="H10" s="12" t="s">
        <v>40</v>
      </c>
      <c r="I10" s="12" t="s">
        <v>41</v>
      </c>
    </row>
    <row r="11" spans="1:9" ht="15" thickTop="1" x14ac:dyDescent="0.3"/>
  </sheetData>
  <mergeCells count="1">
    <mergeCell ref="B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09E4-477E-4CED-BC52-3C93056BEB7D}">
  <dimension ref="A1:O15"/>
  <sheetViews>
    <sheetView workbookViewId="0">
      <selection activeCell="I25" sqref="I25"/>
    </sheetView>
  </sheetViews>
  <sheetFormatPr defaultRowHeight="14.4" x14ac:dyDescent="0.3"/>
  <cols>
    <col min="3" max="3" width="15.5546875" customWidth="1"/>
    <col min="4" max="4" width="11.5546875" customWidth="1"/>
  </cols>
  <sheetData>
    <row r="1" spans="1:15" x14ac:dyDescent="0.3">
      <c r="A1" s="17" t="s">
        <v>10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x14ac:dyDescent="0.3">
      <c r="A2" s="1"/>
      <c r="B2" s="1"/>
      <c r="C2" s="1"/>
      <c r="D2" s="17" t="s">
        <v>9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x14ac:dyDescent="0.3">
      <c r="A3" t="s">
        <v>0</v>
      </c>
      <c r="B3" t="s">
        <v>4</v>
      </c>
      <c r="C3" t="s">
        <v>1</v>
      </c>
      <c r="D3" s="2">
        <v>420</v>
      </c>
      <c r="E3">
        <v>462</v>
      </c>
      <c r="F3">
        <v>485</v>
      </c>
      <c r="G3">
        <v>518</v>
      </c>
      <c r="H3">
        <v>571</v>
      </c>
      <c r="I3">
        <v>604</v>
      </c>
      <c r="J3">
        <v>646</v>
      </c>
      <c r="K3">
        <v>696</v>
      </c>
      <c r="L3">
        <v>753</v>
      </c>
      <c r="M3">
        <v>815</v>
      </c>
      <c r="N3">
        <v>856</v>
      </c>
      <c r="O3">
        <v>914</v>
      </c>
    </row>
    <row r="4" spans="1:15" x14ac:dyDescent="0.3">
      <c r="A4">
        <v>1</v>
      </c>
      <c r="B4">
        <v>3310</v>
      </c>
      <c r="C4">
        <v>0.72589577000000005</v>
      </c>
      <c r="D4">
        <v>1.7747619999999999E-2</v>
      </c>
      <c r="E4">
        <v>2.3242840000000001E-2</v>
      </c>
      <c r="F4">
        <v>2.081268E-2</v>
      </c>
      <c r="G4">
        <v>2.498452E-2</v>
      </c>
      <c r="H4">
        <v>2.9163060000000001E-2</v>
      </c>
      <c r="I4">
        <v>3.1402190000000003E-2</v>
      </c>
      <c r="J4">
        <v>3.291525E-2</v>
      </c>
      <c r="K4">
        <v>3.6322590000000002E-2</v>
      </c>
      <c r="L4">
        <v>4.0148910000000003E-2</v>
      </c>
      <c r="M4">
        <v>4.1852609999999998E-2</v>
      </c>
      <c r="N4">
        <v>4.5120399999999998E-2</v>
      </c>
      <c r="O4">
        <v>4.4832799999999999E-2</v>
      </c>
    </row>
    <row r="5" spans="1:15" x14ac:dyDescent="0.3">
      <c r="A5">
        <v>2</v>
      </c>
      <c r="B5">
        <v>43</v>
      </c>
      <c r="C5" s="3">
        <v>0.76837209299999998</v>
      </c>
      <c r="D5" s="3">
        <v>-7.2037209300000002</v>
      </c>
      <c r="E5" s="3">
        <v>6.8155348799999998E-3</v>
      </c>
      <c r="F5" s="3">
        <v>5.5985581400000003E-3</v>
      </c>
      <c r="G5" s="3">
        <v>6.88681395E-3</v>
      </c>
      <c r="H5" s="3">
        <v>8.8470930200000002E-3</v>
      </c>
      <c r="I5" s="3">
        <v>1.02332558E-2</v>
      </c>
      <c r="J5" s="3">
        <v>1.0852488400000001E-2</v>
      </c>
      <c r="K5" s="3">
        <v>1.2629790700000001E-2</v>
      </c>
      <c r="L5" s="3">
        <v>1.8280046500000001E-2</v>
      </c>
      <c r="M5" s="3">
        <v>2.1576279100000002E-2</v>
      </c>
      <c r="N5" s="3">
        <v>2.1258604699999999E-2</v>
      </c>
      <c r="O5" s="3">
        <v>2.0853139499999999E-2</v>
      </c>
    </row>
    <row r="6" spans="1:15" x14ac:dyDescent="0.3">
      <c r="A6">
        <v>3</v>
      </c>
      <c r="B6">
        <v>10</v>
      </c>
      <c r="C6">
        <v>0.1721</v>
      </c>
      <c r="D6">
        <v>0.55100000000000005</v>
      </c>
      <c r="E6">
        <v>1.1102000000000001</v>
      </c>
      <c r="F6">
        <v>1.2005999999999999</v>
      </c>
      <c r="G6">
        <v>1.6863999999999999</v>
      </c>
      <c r="H6">
        <v>2.0760000000000001</v>
      </c>
      <c r="I6">
        <v>2.3849999999999998</v>
      </c>
      <c r="J6">
        <v>2.3919999999999999</v>
      </c>
      <c r="K6">
        <v>2.6819999999999999</v>
      </c>
      <c r="L6">
        <v>2.89</v>
      </c>
      <c r="M6">
        <v>2.8279999999999998</v>
      </c>
      <c r="N6">
        <v>3.0169999999999999</v>
      </c>
      <c r="O6">
        <v>3.1469999999999998</v>
      </c>
    </row>
    <row r="7" spans="1:15" x14ac:dyDescent="0.3">
      <c r="A7">
        <v>4</v>
      </c>
      <c r="B7">
        <v>99</v>
      </c>
      <c r="C7">
        <v>0.85456566</v>
      </c>
      <c r="D7">
        <v>-2.1204040399999999</v>
      </c>
      <c r="E7">
        <v>7.0970199999999999E-3</v>
      </c>
      <c r="F7">
        <v>5.0256199999999997E-3</v>
      </c>
      <c r="G7">
        <v>7.6888199999999999E-3</v>
      </c>
      <c r="H7">
        <v>8.6342899999999993E-3</v>
      </c>
      <c r="I7">
        <v>9.2246900000000007E-3</v>
      </c>
      <c r="J7">
        <v>1.228227E-2</v>
      </c>
      <c r="K7">
        <v>1.4004930000000001E-2</v>
      </c>
      <c r="L7">
        <v>1.7332380000000001E-2</v>
      </c>
      <c r="M7">
        <v>2.011752E-2</v>
      </c>
      <c r="N7">
        <v>2.29567E-2</v>
      </c>
      <c r="O7">
        <v>2.2967680000000001E-2</v>
      </c>
    </row>
    <row r="8" spans="1:15" x14ac:dyDescent="0.3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10" spans="1:15" x14ac:dyDescent="0.3">
      <c r="A10" s="17" t="s">
        <v>11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4"/>
    </row>
    <row r="11" spans="1:15" x14ac:dyDescent="0.3">
      <c r="A11" s="1"/>
      <c r="B11" s="1"/>
      <c r="C11" s="1"/>
      <c r="D11" s="17" t="s">
        <v>9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4"/>
    </row>
    <row r="12" spans="1:15" x14ac:dyDescent="0.3">
      <c r="A12" t="s">
        <v>0</v>
      </c>
      <c r="B12" t="s">
        <v>4</v>
      </c>
      <c r="C12" t="s">
        <v>1</v>
      </c>
      <c r="D12">
        <v>462</v>
      </c>
      <c r="E12">
        <v>485</v>
      </c>
      <c r="F12">
        <v>518</v>
      </c>
      <c r="G12">
        <v>571</v>
      </c>
      <c r="H12">
        <v>604</v>
      </c>
      <c r="I12">
        <v>646</v>
      </c>
      <c r="J12">
        <v>696</v>
      </c>
      <c r="K12">
        <v>753</v>
      </c>
      <c r="L12">
        <v>815</v>
      </c>
      <c r="M12">
        <v>856</v>
      </c>
      <c r="N12">
        <v>914</v>
      </c>
    </row>
    <row r="13" spans="1:15" x14ac:dyDescent="0.3">
      <c r="A13">
        <v>1</v>
      </c>
      <c r="B13">
        <v>3452</v>
      </c>
      <c r="C13">
        <v>0.73011501000000001</v>
      </c>
      <c r="D13">
        <v>2.257516E-2</v>
      </c>
      <c r="E13">
        <v>2.017041E-2</v>
      </c>
      <c r="F13">
        <v>2.4263059999999999E-2</v>
      </c>
      <c r="G13">
        <v>2.8321249999999999E-2</v>
      </c>
      <c r="H13">
        <v>3.050247E-2</v>
      </c>
      <c r="I13">
        <v>3.2048689999999998E-2</v>
      </c>
      <c r="J13">
        <v>3.5387410000000001E-2</v>
      </c>
      <c r="K13">
        <v>3.9222140000000003E-2</v>
      </c>
      <c r="L13">
        <v>4.0976690000000003E-2</v>
      </c>
      <c r="M13">
        <v>4.4187539999999997E-2</v>
      </c>
      <c r="N13">
        <v>4.390703E-2</v>
      </c>
    </row>
    <row r="14" spans="1:15" x14ac:dyDescent="0.3">
      <c r="A14">
        <v>2</v>
      </c>
      <c r="B14">
        <v>10</v>
      </c>
      <c r="C14" s="3">
        <v>0.1721</v>
      </c>
      <c r="D14" s="3">
        <v>1.1102000000000001</v>
      </c>
      <c r="E14" s="3">
        <v>1.2005999999999999</v>
      </c>
      <c r="F14" s="3">
        <v>1.6863999999999999</v>
      </c>
      <c r="G14" s="3">
        <v>2.0760000000000001</v>
      </c>
      <c r="H14" s="3">
        <v>2.3849999999999998</v>
      </c>
      <c r="I14" s="3">
        <v>2.3919999999999999</v>
      </c>
      <c r="J14" s="3">
        <v>2.6819999999999999</v>
      </c>
      <c r="K14" s="3">
        <v>2.89</v>
      </c>
      <c r="L14" s="3">
        <v>2.8279999999999998</v>
      </c>
      <c r="M14" s="3">
        <v>3.0169999999999999</v>
      </c>
      <c r="N14" s="3">
        <v>3.1469999999999998</v>
      </c>
    </row>
    <row r="15" spans="1:15" x14ac:dyDescent="0.3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4"/>
    </row>
  </sheetData>
  <mergeCells count="6">
    <mergeCell ref="A1:O1"/>
    <mergeCell ref="D11:N11"/>
    <mergeCell ref="A10:N10"/>
    <mergeCell ref="A15:N15"/>
    <mergeCell ref="D2:O2"/>
    <mergeCell ref="A8:O8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D0296-1B14-4F4E-93E6-49F72D6D7B08}">
  <dimension ref="A1:I32"/>
  <sheetViews>
    <sheetView workbookViewId="0">
      <selection sqref="A1:I7"/>
    </sheetView>
  </sheetViews>
  <sheetFormatPr defaultRowHeight="14.4" x14ac:dyDescent="0.3"/>
  <cols>
    <col min="1" max="1" width="9.6640625" bestFit="1" customWidth="1"/>
  </cols>
  <sheetData>
    <row r="1" spans="1:9" ht="15" thickBot="1" x14ac:dyDescent="0.35">
      <c r="A1" s="19"/>
      <c r="B1" s="19"/>
      <c r="C1" s="19"/>
      <c r="D1" s="19"/>
      <c r="E1" s="19"/>
      <c r="F1" s="19"/>
      <c r="G1" s="19"/>
      <c r="H1" s="19"/>
      <c r="I1" s="19"/>
    </row>
    <row r="2" spans="1:9" ht="15" thickTop="1" x14ac:dyDescent="0.3">
      <c r="A2" s="8" t="s">
        <v>48</v>
      </c>
      <c r="B2" s="8" t="s">
        <v>27</v>
      </c>
      <c r="C2" s="8" t="s">
        <v>28</v>
      </c>
      <c r="D2" s="8" t="s">
        <v>29</v>
      </c>
      <c r="E2" s="8" t="s">
        <v>30</v>
      </c>
      <c r="F2" s="8" t="s">
        <v>31</v>
      </c>
      <c r="G2" s="8" t="s">
        <v>44</v>
      </c>
      <c r="H2" s="8" t="s">
        <v>45</v>
      </c>
      <c r="I2" s="8"/>
    </row>
    <row r="3" spans="1:9" x14ac:dyDescent="0.3">
      <c r="A3" s="8" t="s">
        <v>49</v>
      </c>
      <c r="B3" s="8">
        <f>0.00080456407255705*100</f>
        <v>8.0456407255705006E-2</v>
      </c>
      <c r="C3" s="8">
        <f>0.0396796372147454*100</f>
        <v>3.9679637214745398</v>
      </c>
      <c r="D3" s="8">
        <f>0.0648039789350497*100</f>
        <v>6.4803978935049704</v>
      </c>
      <c r="E3" s="8">
        <f>0.0680953774136922*100</f>
        <v>6.8095377413692209</v>
      </c>
      <c r="F3" s="8">
        <f>0.0398990637799882*100</f>
        <v>3.9899063779988198</v>
      </c>
      <c r="G3" s="8">
        <f>0.0676199531889994*100</f>
        <v>6.76199531889994</v>
      </c>
      <c r="H3" s="8">
        <f>0.0686073727325921*100</f>
        <v>6.8607372732592093</v>
      </c>
      <c r="I3" s="8"/>
    </row>
    <row r="4" spans="1:9" x14ac:dyDescent="0.3">
      <c r="A4" s="8"/>
      <c r="B4" s="8"/>
      <c r="C4" s="8"/>
      <c r="D4" s="8"/>
      <c r="E4" s="8"/>
      <c r="F4" s="8"/>
      <c r="G4" s="8"/>
      <c r="H4" s="8"/>
      <c r="I4" s="8"/>
    </row>
    <row r="5" spans="1:9" x14ac:dyDescent="0.3">
      <c r="A5" s="8" t="s">
        <v>48</v>
      </c>
      <c r="B5" s="8" t="s">
        <v>35</v>
      </c>
      <c r="C5" s="8" t="s">
        <v>36</v>
      </c>
      <c r="D5" s="8" t="s">
        <v>39</v>
      </c>
      <c r="E5" s="8" t="s">
        <v>38</v>
      </c>
      <c r="F5" s="8" t="s">
        <v>46</v>
      </c>
      <c r="G5" s="8" t="s">
        <v>37</v>
      </c>
      <c r="H5" s="8" t="s">
        <v>41</v>
      </c>
      <c r="I5" s="8" t="s">
        <v>47</v>
      </c>
    </row>
    <row r="6" spans="1:9" ht="15" thickBot="1" x14ac:dyDescent="0.35">
      <c r="A6" s="12" t="s">
        <v>49</v>
      </c>
      <c r="B6" s="12">
        <v>0</v>
      </c>
      <c r="C6" s="12">
        <v>0</v>
      </c>
      <c r="D6" s="12">
        <v>0</v>
      </c>
      <c r="E6" s="12">
        <v>0</v>
      </c>
      <c r="F6" s="12">
        <f>0.00080456407255705*100</f>
        <v>8.0456407255705006E-2</v>
      </c>
      <c r="G6" s="12">
        <f>0.000877706260971328*100</f>
        <v>8.7770626097132806E-2</v>
      </c>
      <c r="H6" s="12">
        <v>0</v>
      </c>
      <c r="I6" s="12">
        <v>0</v>
      </c>
    </row>
    <row r="7" spans="1:9" ht="15" thickTop="1" x14ac:dyDescent="0.3">
      <c r="A7" s="11"/>
      <c r="B7" s="11"/>
      <c r="C7" s="11"/>
      <c r="D7" s="11"/>
      <c r="E7" s="11"/>
      <c r="F7" s="11"/>
      <c r="G7" s="11"/>
      <c r="H7" s="11"/>
      <c r="I7" s="11"/>
    </row>
    <row r="16" spans="1:9" x14ac:dyDescent="0.3">
      <c r="H16" s="15"/>
    </row>
    <row r="25" spans="4:4" x14ac:dyDescent="0.3">
      <c r="D25">
        <v>0</v>
      </c>
    </row>
    <row r="26" spans="4:4" x14ac:dyDescent="0.3">
      <c r="D26">
        <v>0</v>
      </c>
    </row>
    <row r="27" spans="4:4" x14ac:dyDescent="0.3">
      <c r="D27">
        <v>0</v>
      </c>
    </row>
    <row r="28" spans="4:4" x14ac:dyDescent="0.3">
      <c r="D28">
        <v>0</v>
      </c>
    </row>
    <row r="31" spans="4:4" x14ac:dyDescent="0.3">
      <c r="D31">
        <v>0</v>
      </c>
    </row>
    <row r="32" spans="4:4" x14ac:dyDescent="0.3">
      <c r="D32">
        <v>0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2EBC-8499-4D23-9F27-F8F210713A8D}">
  <dimension ref="A1:AC24"/>
  <sheetViews>
    <sheetView tabSelected="1" zoomScale="130" zoomScaleNormal="130" workbookViewId="0">
      <selection activeCell="B8" sqref="B8"/>
    </sheetView>
  </sheetViews>
  <sheetFormatPr defaultRowHeight="14.4" x14ac:dyDescent="0.3"/>
  <cols>
    <col min="2" max="2" width="10.88671875" bestFit="1" customWidth="1"/>
    <col min="3" max="3" width="12" bestFit="1" customWidth="1"/>
    <col min="4" max="4" width="18.44140625" bestFit="1" customWidth="1"/>
    <col min="5" max="5" width="12.6640625" bestFit="1" customWidth="1"/>
    <col min="6" max="6" width="14.33203125" bestFit="1" customWidth="1"/>
    <col min="7" max="7" width="14.33203125" customWidth="1"/>
    <col min="8" max="8" width="11" bestFit="1" customWidth="1"/>
    <col min="9" max="9" width="11.109375" bestFit="1" customWidth="1"/>
    <col min="10" max="10" width="26.44140625" bestFit="1" customWidth="1"/>
    <col min="11" max="11" width="13.6640625" customWidth="1"/>
    <col min="12" max="12" width="14.6640625" customWidth="1"/>
    <col min="13" max="13" width="12.44140625" customWidth="1"/>
    <col min="14" max="14" width="17.44140625" customWidth="1"/>
    <col min="15" max="15" width="8.5546875" bestFit="1" customWidth="1"/>
    <col min="16" max="16" width="8.33203125" bestFit="1" customWidth="1"/>
    <col min="17" max="17" width="10" bestFit="1" customWidth="1"/>
    <col min="18" max="18" width="8.33203125" bestFit="1" customWidth="1"/>
    <col min="21" max="21" width="11.33203125" bestFit="1" customWidth="1"/>
    <col min="22" max="22" width="11" bestFit="1" customWidth="1"/>
    <col min="23" max="23" width="15.44140625" bestFit="1" customWidth="1"/>
    <col min="24" max="25" width="12.6640625" bestFit="1" customWidth="1"/>
    <col min="27" max="27" width="10.88671875" bestFit="1" customWidth="1"/>
    <col min="28" max="28" width="11.109375" bestFit="1" customWidth="1"/>
    <col min="29" max="29" width="25" bestFit="1" customWidth="1"/>
  </cols>
  <sheetData>
    <row r="1" spans="1:29" x14ac:dyDescent="0.3">
      <c r="A1" s="23" t="s">
        <v>2</v>
      </c>
      <c r="B1" s="23"/>
      <c r="C1" s="23"/>
      <c r="D1" s="23"/>
      <c r="E1" s="23"/>
      <c r="F1" s="23"/>
      <c r="G1" s="7"/>
      <c r="H1" s="20" t="s">
        <v>19</v>
      </c>
      <c r="I1" s="20"/>
      <c r="J1" s="20"/>
      <c r="L1" s="20" t="s">
        <v>2</v>
      </c>
      <c r="M1" s="20"/>
      <c r="N1" s="20"/>
      <c r="O1" s="20"/>
      <c r="P1" s="20"/>
      <c r="Q1" s="20"/>
    </row>
    <row r="2" spans="1:29" x14ac:dyDescent="0.3">
      <c r="A2" s="1"/>
      <c r="B2" s="1"/>
      <c r="C2" s="1"/>
      <c r="D2" s="22" t="s">
        <v>5</v>
      </c>
      <c r="E2" s="22"/>
      <c r="F2" s="22"/>
      <c r="G2" s="7"/>
      <c r="K2" s="8"/>
      <c r="L2" s="1"/>
      <c r="M2" s="1"/>
      <c r="N2" s="1"/>
      <c r="O2" s="22" t="s">
        <v>5</v>
      </c>
      <c r="P2" s="22"/>
      <c r="Q2" s="22"/>
      <c r="S2" s="20" t="s">
        <v>19</v>
      </c>
      <c r="T2" s="20"/>
      <c r="U2" s="20"/>
      <c r="V2" s="11"/>
      <c r="W2" s="11"/>
      <c r="X2" s="11"/>
      <c r="Y2" s="11"/>
      <c r="Z2" s="11"/>
      <c r="AA2" s="11"/>
      <c r="AB2" s="11"/>
      <c r="AC2" s="11"/>
    </row>
    <row r="3" spans="1:29" x14ac:dyDescent="0.3">
      <c r="A3" s="6" t="s">
        <v>0</v>
      </c>
      <c r="B3" s="6" t="s">
        <v>4</v>
      </c>
      <c r="C3" s="6" t="s">
        <v>1</v>
      </c>
      <c r="D3" s="6" t="s">
        <v>6</v>
      </c>
      <c r="E3" s="6" t="s">
        <v>7</v>
      </c>
      <c r="F3" s="6" t="s">
        <v>8</v>
      </c>
      <c r="G3" s="8"/>
      <c r="H3" s="6" t="s">
        <v>16</v>
      </c>
      <c r="I3" s="6" t="s">
        <v>15</v>
      </c>
      <c r="J3" s="6" t="s">
        <v>17</v>
      </c>
      <c r="K3" s="3"/>
      <c r="L3" s="6" t="s">
        <v>0</v>
      </c>
      <c r="M3" s="6" t="s">
        <v>14</v>
      </c>
      <c r="N3" s="6" t="s">
        <v>13</v>
      </c>
      <c r="O3" s="6" t="s">
        <v>6</v>
      </c>
      <c r="P3" s="6" t="s">
        <v>7</v>
      </c>
      <c r="Q3" s="6" t="s">
        <v>8</v>
      </c>
      <c r="S3" s="6" t="s">
        <v>16</v>
      </c>
      <c r="T3" s="6" t="s">
        <v>15</v>
      </c>
      <c r="U3" s="6" t="s">
        <v>17</v>
      </c>
      <c r="V3" s="8"/>
      <c r="W3" s="8"/>
      <c r="X3" s="8"/>
      <c r="Y3" s="8"/>
      <c r="Z3" s="8"/>
      <c r="AA3" s="8"/>
      <c r="AB3" s="8"/>
      <c r="AC3" s="8"/>
    </row>
    <row r="4" spans="1:29" x14ac:dyDescent="0.3">
      <c r="A4">
        <v>1</v>
      </c>
      <c r="B4">
        <v>1639</v>
      </c>
      <c r="C4">
        <v>0.75197994000000001</v>
      </c>
      <c r="D4">
        <v>-17.584820669999999</v>
      </c>
      <c r="E4">
        <v>-17.419866259999999</v>
      </c>
      <c r="F4">
        <v>-17.75646201</v>
      </c>
      <c r="H4">
        <f>C4-0.02</f>
        <v>0.73197994</v>
      </c>
      <c r="I4">
        <f>C4+0.02</f>
        <v>0.77197994000000003</v>
      </c>
      <c r="J4" s="3">
        <v>2.4435380042107301E-5</v>
      </c>
      <c r="K4" s="3"/>
      <c r="L4">
        <v>1</v>
      </c>
      <c r="M4">
        <v>1503</v>
      </c>
      <c r="N4">
        <v>0.82450699999999999</v>
      </c>
      <c r="O4">
        <v>-18.40318212</v>
      </c>
      <c r="P4">
        <v>-18.352188129999998</v>
      </c>
      <c r="Q4">
        <v>-18.703308870000001</v>
      </c>
      <c r="S4">
        <f>N4-0.02</f>
        <v>0.80450699999999997</v>
      </c>
      <c r="T4">
        <f>N4+0.02</f>
        <v>0.84450700000000001</v>
      </c>
      <c r="U4" s="3">
        <v>3.9803082233000701E-5</v>
      </c>
      <c r="V4" s="8"/>
      <c r="W4" s="8"/>
      <c r="X4" s="8"/>
      <c r="Y4" s="8"/>
      <c r="Z4" s="8"/>
      <c r="AA4" s="8"/>
      <c r="AB4" s="8"/>
      <c r="AC4" s="8"/>
    </row>
    <row r="5" spans="1:29" x14ac:dyDescent="0.3">
      <c r="A5">
        <v>2</v>
      </c>
      <c r="B5">
        <v>395</v>
      </c>
      <c r="C5">
        <v>0.15862277999999999</v>
      </c>
      <c r="D5">
        <v>-13.526202530000001</v>
      </c>
      <c r="E5">
        <v>-13.22422785</v>
      </c>
      <c r="F5">
        <v>-13.567037969999999</v>
      </c>
      <c r="H5">
        <f t="shared" ref="H5:H6" si="0">C5-0.02</f>
        <v>0.13862278</v>
      </c>
      <c r="I5">
        <f t="shared" ref="I5:I6" si="1">C5+0.02</f>
        <v>0.17862277999999998</v>
      </c>
      <c r="J5" s="3">
        <v>3.0811989256150399E-5</v>
      </c>
      <c r="K5" s="3"/>
      <c r="L5">
        <v>2</v>
      </c>
      <c r="M5">
        <v>352</v>
      </c>
      <c r="N5">
        <v>0.1472358</v>
      </c>
      <c r="O5">
        <v>-13.29639205</v>
      </c>
      <c r="P5">
        <v>-12.994431820000001</v>
      </c>
      <c r="Q5">
        <v>-13.337954549999999</v>
      </c>
      <c r="S5">
        <f t="shared" ref="S5:S7" si="2">N5-0.02</f>
        <v>0.12723580000000001</v>
      </c>
      <c r="T5">
        <f t="shared" ref="T5:T7" si="3">N5+0.02</f>
        <v>0.16723579999999999</v>
      </c>
      <c r="U5" s="3">
        <v>3.3645220568429197E-5</v>
      </c>
      <c r="V5" s="8"/>
      <c r="W5" s="8"/>
      <c r="X5" s="8"/>
      <c r="Y5" s="8"/>
      <c r="Z5" s="8"/>
      <c r="AA5" s="8"/>
      <c r="AB5" s="8"/>
      <c r="AC5" s="8"/>
    </row>
    <row r="6" spans="1:29" x14ac:dyDescent="0.3">
      <c r="A6" s="6">
        <v>3</v>
      </c>
      <c r="B6" s="6">
        <v>1428</v>
      </c>
      <c r="C6" s="6">
        <v>0.85964487000000001</v>
      </c>
      <c r="D6" s="6">
        <v>-19.396786219999999</v>
      </c>
      <c r="E6" s="6">
        <v>-19.386947960000001</v>
      </c>
      <c r="F6" s="6">
        <v>-19.78879044</v>
      </c>
      <c r="G6" s="8"/>
      <c r="H6" s="6">
        <f t="shared" si="0"/>
        <v>0.83964486999999999</v>
      </c>
      <c r="I6" s="6">
        <f t="shared" si="1"/>
        <v>0.87964487000000002</v>
      </c>
      <c r="J6" s="9">
        <v>4.9939814834932801E-5</v>
      </c>
      <c r="K6" s="3"/>
      <c r="L6">
        <v>3</v>
      </c>
      <c r="M6">
        <v>848</v>
      </c>
      <c r="N6">
        <v>0.65981712000000003</v>
      </c>
      <c r="O6">
        <v>-17.001875729999998</v>
      </c>
      <c r="P6">
        <v>-16.719167639999998</v>
      </c>
      <c r="Q6">
        <v>-17.054185230000002</v>
      </c>
      <c r="S6">
        <f t="shared" si="2"/>
        <v>0.63981712000000002</v>
      </c>
      <c r="T6">
        <f t="shared" si="3"/>
        <v>0.67981712000000005</v>
      </c>
      <c r="U6" s="3">
        <v>1.7689366005737799E-5</v>
      </c>
      <c r="V6" s="8"/>
      <c r="W6" s="8"/>
      <c r="X6" s="8"/>
      <c r="Y6" s="8"/>
      <c r="Z6" s="8"/>
      <c r="AA6" s="8"/>
      <c r="AB6" s="8"/>
      <c r="AC6" s="8"/>
    </row>
    <row r="7" spans="1:29" x14ac:dyDescent="0.3">
      <c r="A7" s="21" t="s">
        <v>12</v>
      </c>
      <c r="B7" s="21"/>
      <c r="C7" s="21"/>
      <c r="D7" s="21"/>
      <c r="E7" s="21"/>
      <c r="F7" s="21"/>
      <c r="G7" s="7"/>
      <c r="H7" s="21" t="s">
        <v>12</v>
      </c>
      <c r="I7" s="21"/>
      <c r="J7" s="21"/>
      <c r="L7" s="6">
        <v>4</v>
      </c>
      <c r="M7" s="6">
        <v>759</v>
      </c>
      <c r="N7" s="6">
        <v>0.88587203000000003</v>
      </c>
      <c r="O7" s="6">
        <v>-19.898166230000001</v>
      </c>
      <c r="P7" s="6">
        <v>-19.923575199999998</v>
      </c>
      <c r="Q7" s="6">
        <v>-20.355646440000001</v>
      </c>
      <c r="S7" s="6">
        <f t="shared" si="2"/>
        <v>0.86587203000000001</v>
      </c>
      <c r="T7" s="6">
        <f t="shared" si="3"/>
        <v>0.90587203000000005</v>
      </c>
      <c r="U7" s="9">
        <v>5.98261161206359E-5</v>
      </c>
      <c r="V7" s="8"/>
      <c r="W7" s="8"/>
      <c r="X7" s="8"/>
      <c r="Y7" s="8"/>
      <c r="Z7" s="8"/>
      <c r="AA7" s="8"/>
      <c r="AB7" s="8"/>
      <c r="AC7" s="8"/>
    </row>
    <row r="8" spans="1:29" x14ac:dyDescent="0.3">
      <c r="L8" s="21" t="s">
        <v>12</v>
      </c>
      <c r="M8" s="21"/>
      <c r="N8" s="21"/>
      <c r="O8" s="21"/>
      <c r="P8" s="21"/>
      <c r="Q8" s="21"/>
      <c r="S8" s="21" t="s">
        <v>18</v>
      </c>
      <c r="T8" s="21"/>
      <c r="U8" s="21"/>
    </row>
    <row r="10" spans="1:29" x14ac:dyDescent="0.3">
      <c r="A10" s="20" t="s">
        <v>3</v>
      </c>
      <c r="B10" s="20"/>
      <c r="C10" s="20"/>
      <c r="D10" s="20"/>
      <c r="E10" s="20"/>
      <c r="F10" s="20"/>
      <c r="G10" s="7"/>
      <c r="H10" s="7"/>
      <c r="I10" s="7"/>
      <c r="L10" s="20" t="s">
        <v>3</v>
      </c>
      <c r="M10" s="20"/>
      <c r="N10" s="20"/>
      <c r="O10" s="20"/>
      <c r="P10" s="20"/>
      <c r="Q10" s="20"/>
    </row>
    <row r="11" spans="1:29" x14ac:dyDescent="0.3">
      <c r="A11" s="5"/>
      <c r="B11" s="5"/>
      <c r="C11" s="5"/>
      <c r="D11" s="22" t="s">
        <v>5</v>
      </c>
      <c r="E11" s="22"/>
      <c r="F11" s="22"/>
      <c r="G11" s="7"/>
      <c r="H11" s="20" t="s">
        <v>19</v>
      </c>
      <c r="I11" s="20"/>
      <c r="J11" s="20"/>
      <c r="L11" s="1"/>
      <c r="M11" s="1"/>
      <c r="N11" s="1"/>
      <c r="O11" s="22" t="s">
        <v>5</v>
      </c>
      <c r="P11" s="22"/>
      <c r="Q11" s="22"/>
      <c r="S11" s="20" t="s">
        <v>19</v>
      </c>
      <c r="T11" s="20"/>
      <c r="U11" s="20"/>
    </row>
    <row r="12" spans="1:29" x14ac:dyDescent="0.3">
      <c r="A12" s="6" t="s">
        <v>0</v>
      </c>
      <c r="B12" s="6" t="s">
        <v>4</v>
      </c>
      <c r="C12" s="6" t="s">
        <v>1</v>
      </c>
      <c r="D12" s="6" t="s">
        <v>6</v>
      </c>
      <c r="E12" s="6" t="s">
        <v>7</v>
      </c>
      <c r="F12" s="6" t="s">
        <v>8</v>
      </c>
      <c r="G12" s="8"/>
      <c r="H12" s="6" t="s">
        <v>16</v>
      </c>
      <c r="I12" s="6" t="s">
        <v>15</v>
      </c>
      <c r="J12" s="6" t="s">
        <v>17</v>
      </c>
      <c r="L12" s="6" t="s">
        <v>0</v>
      </c>
      <c r="M12" s="6" t="s">
        <v>14</v>
      </c>
      <c r="N12" s="6" t="s">
        <v>13</v>
      </c>
      <c r="O12" s="6" t="s">
        <v>6</v>
      </c>
      <c r="P12" s="6" t="s">
        <v>7</v>
      </c>
      <c r="Q12" s="6" t="s">
        <v>8</v>
      </c>
      <c r="S12" s="6" t="s">
        <v>16</v>
      </c>
      <c r="T12" s="6" t="s">
        <v>15</v>
      </c>
      <c r="U12" s="6" t="s">
        <v>17</v>
      </c>
    </row>
    <row r="13" spans="1:29" x14ac:dyDescent="0.3">
      <c r="A13">
        <v>1</v>
      </c>
      <c r="B13">
        <v>404</v>
      </c>
      <c r="C13">
        <v>0.16280198000000001</v>
      </c>
      <c r="D13">
        <v>-13.74512376</v>
      </c>
      <c r="E13">
        <v>-13.407475249999999</v>
      </c>
      <c r="F13">
        <v>-13.87858911</v>
      </c>
      <c r="H13">
        <f>C13-0.02</f>
        <v>0.14280198000000002</v>
      </c>
      <c r="I13">
        <f>C13+0.02</f>
        <v>0.18280198</v>
      </c>
      <c r="J13" s="3">
        <v>2.6566532031675801E-5</v>
      </c>
      <c r="L13">
        <v>1</v>
      </c>
      <c r="M13">
        <v>1467</v>
      </c>
      <c r="N13">
        <v>0.82473518999999995</v>
      </c>
      <c r="O13">
        <v>-18.597488089999999</v>
      </c>
      <c r="P13">
        <v>-18.49728387</v>
      </c>
      <c r="Q13">
        <v>-19.016950309999999</v>
      </c>
      <c r="S13">
        <f>N13-0.02</f>
        <v>0.80473518999999993</v>
      </c>
      <c r="T13">
        <f>N13+0.02</f>
        <v>0.84473518999999997</v>
      </c>
      <c r="U13" s="3">
        <v>4.0137421436973798E-5</v>
      </c>
    </row>
    <row r="14" spans="1:29" x14ac:dyDescent="0.3">
      <c r="A14">
        <v>2</v>
      </c>
      <c r="B14">
        <v>1641</v>
      </c>
      <c r="C14">
        <v>0.75555603000000005</v>
      </c>
      <c r="D14">
        <v>-17.759594190000001</v>
      </c>
      <c r="E14">
        <v>-17.51990309</v>
      </c>
      <c r="F14">
        <v>-18.030030279999998</v>
      </c>
      <c r="H14">
        <f t="shared" ref="H14:H15" si="4">C14-0.02</f>
        <v>0.73555603000000003</v>
      </c>
      <c r="I14">
        <f t="shared" ref="I14:I15" si="5">C14+0.02</f>
        <v>0.77555603000000006</v>
      </c>
      <c r="J14" s="3">
        <v>2.4489015420307499E-5</v>
      </c>
      <c r="L14">
        <v>2</v>
      </c>
      <c r="M14">
        <v>357</v>
      </c>
      <c r="N14">
        <v>0.14780112000000001</v>
      </c>
      <c r="O14">
        <v>-13.49204482</v>
      </c>
      <c r="P14">
        <v>-13.16680672</v>
      </c>
      <c r="Q14">
        <v>-13.63156863</v>
      </c>
      <c r="S14">
        <f t="shared" ref="S14:S16" si="6">N14-0.02</f>
        <v>0.12780112000000002</v>
      </c>
      <c r="T14">
        <f t="shared" ref="T14:T16" si="7">N14+0.02</f>
        <v>0.16780112</v>
      </c>
      <c r="U14" s="3">
        <v>3.35782982003169E-5</v>
      </c>
    </row>
    <row r="15" spans="1:29" x14ac:dyDescent="0.3">
      <c r="A15" s="6">
        <v>3</v>
      </c>
      <c r="B15" s="6">
        <v>1417</v>
      </c>
      <c r="C15" s="6">
        <v>0.85919190000000001</v>
      </c>
      <c r="D15" s="6">
        <v>-19.5440796</v>
      </c>
      <c r="E15" s="6">
        <v>-19.510689410000001</v>
      </c>
      <c r="F15" s="6">
        <v>-20.094100919999999</v>
      </c>
      <c r="G15" s="8"/>
      <c r="H15" s="6">
        <f t="shared" si="4"/>
        <v>0.83919189999999999</v>
      </c>
      <c r="I15" s="6">
        <f t="shared" si="5"/>
        <v>0.87919190000000003</v>
      </c>
      <c r="J15" s="9">
        <v>4.9655686035671201E-5</v>
      </c>
      <c r="L15">
        <v>3</v>
      </c>
      <c r="M15">
        <v>730</v>
      </c>
      <c r="N15">
        <v>0.88794490000000004</v>
      </c>
      <c r="O15">
        <v>-20.067286500000002</v>
      </c>
      <c r="P15">
        <v>-20.078168040000001</v>
      </c>
      <c r="Q15">
        <v>-20.701859500000001</v>
      </c>
      <c r="S15">
        <f t="shared" si="6"/>
        <v>0.86794490000000002</v>
      </c>
      <c r="T15">
        <f t="shared" si="7"/>
        <v>0.90794490000000005</v>
      </c>
      <c r="U15" s="3">
        <v>6.0748470639699103E-5</v>
      </c>
    </row>
    <row r="16" spans="1:29" x14ac:dyDescent="0.3">
      <c r="A16" s="21" t="s">
        <v>12</v>
      </c>
      <c r="B16" s="21"/>
      <c r="C16" s="21"/>
      <c r="D16" s="21"/>
      <c r="E16" s="21"/>
      <c r="F16" s="21"/>
      <c r="G16" s="7"/>
      <c r="H16" s="21" t="s">
        <v>12</v>
      </c>
      <c r="I16" s="21"/>
      <c r="J16" s="21"/>
      <c r="L16" s="6">
        <v>4</v>
      </c>
      <c r="M16" s="6">
        <v>908</v>
      </c>
      <c r="N16" s="6">
        <v>0.67376813000000002</v>
      </c>
      <c r="O16" s="6">
        <v>-17.21694505</v>
      </c>
      <c r="P16" s="6">
        <v>-16.861219779999999</v>
      </c>
      <c r="Q16" s="6">
        <v>-17.379131869999998</v>
      </c>
      <c r="S16" s="6">
        <f t="shared" si="6"/>
        <v>0.65376813</v>
      </c>
      <c r="T16" s="6">
        <f t="shared" si="7"/>
        <v>0.69376813000000004</v>
      </c>
      <c r="U16" s="9">
        <v>1.9818645488894298E-5</v>
      </c>
    </row>
    <row r="17" spans="2:21" x14ac:dyDescent="0.3">
      <c r="L17" s="21" t="s">
        <v>12</v>
      </c>
      <c r="M17" s="21"/>
      <c r="N17" s="21"/>
      <c r="O17" s="21"/>
      <c r="P17" s="21"/>
      <c r="Q17" s="21"/>
      <c r="S17" s="21" t="s">
        <v>12</v>
      </c>
      <c r="T17" s="21"/>
      <c r="U17" s="21"/>
    </row>
    <row r="20" spans="2:21" x14ac:dyDescent="0.3">
      <c r="B20" s="20" t="s">
        <v>19</v>
      </c>
      <c r="C20" s="20"/>
      <c r="D20" s="20"/>
    </row>
    <row r="21" spans="2:21" x14ac:dyDescent="0.3">
      <c r="B21" s="10" t="s">
        <v>16</v>
      </c>
      <c r="C21" s="10" t="s">
        <v>15</v>
      </c>
      <c r="D21" s="10" t="s">
        <v>17</v>
      </c>
    </row>
    <row r="22" spans="2:21" x14ac:dyDescent="0.3">
      <c r="B22" s="14" t="e">
        <f>#REF!-0.02</f>
        <v>#REF!</v>
      </c>
      <c r="C22" s="14" t="e">
        <f>#REF!+0.02</f>
        <v>#REF!</v>
      </c>
      <c r="D22" s="3">
        <v>1.08233468778474E-5</v>
      </c>
    </row>
    <row r="23" spans="2:21" x14ac:dyDescent="0.3">
      <c r="B23" s="14" t="e">
        <f t="shared" ref="B23" si="8">#REF!-0.02</f>
        <v>#REF!</v>
      </c>
      <c r="C23" s="14" t="e">
        <f t="shared" ref="C23" si="9">#REF!+0.02</f>
        <v>#REF!</v>
      </c>
      <c r="D23" s="3">
        <v>8.0341900534773496E-5</v>
      </c>
      <c r="E23" s="3">
        <f>D23/D22</f>
        <v>7.4230181700276692</v>
      </c>
    </row>
    <row r="24" spans="2:21" x14ac:dyDescent="0.3">
      <c r="B24" s="21" t="s">
        <v>12</v>
      </c>
      <c r="C24" s="21"/>
      <c r="D24" s="21"/>
      <c r="E24" s="3">
        <f>1/E23</f>
        <v>0.13471609217363301</v>
      </c>
    </row>
  </sheetData>
  <mergeCells count="22">
    <mergeCell ref="A1:F1"/>
    <mergeCell ref="L1:Q1"/>
    <mergeCell ref="O2:Q2"/>
    <mergeCell ref="L10:Q10"/>
    <mergeCell ref="A7:F7"/>
    <mergeCell ref="H1:J1"/>
    <mergeCell ref="H7:J7"/>
    <mergeCell ref="S2:U2"/>
    <mergeCell ref="S11:U11"/>
    <mergeCell ref="H11:J11"/>
    <mergeCell ref="D11:F11"/>
    <mergeCell ref="A16:F16"/>
    <mergeCell ref="O11:Q11"/>
    <mergeCell ref="A10:F10"/>
    <mergeCell ref="D2:F2"/>
    <mergeCell ref="B20:D20"/>
    <mergeCell ref="B24:D24"/>
    <mergeCell ref="S8:U8"/>
    <mergeCell ref="H16:J16"/>
    <mergeCell ref="L17:Q17"/>
    <mergeCell ref="L8:Q8"/>
    <mergeCell ref="S17:U1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 of Each NP Array</vt:lpstr>
      <vt:lpstr>Flux Desnity Clusters</vt:lpstr>
      <vt:lpstr>Percent NaN</vt:lpstr>
      <vt:lpstr>UVB Clusters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Hopkins</dc:creator>
  <cp:lastModifiedBy>James</cp:lastModifiedBy>
  <dcterms:created xsi:type="dcterms:W3CDTF">2022-07-06T07:09:35Z</dcterms:created>
  <dcterms:modified xsi:type="dcterms:W3CDTF">2022-07-29T10:09:06Z</dcterms:modified>
</cp:coreProperties>
</file>