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ython code\SEP\sep-2021_q1-group-2\tests\api\data\"/>
    </mc:Choice>
  </mc:AlternateContent>
  <xr:revisionPtr revIDLastSave="0" documentId="13_ncr:1_{AF0F332B-784B-4B69-9CE2-2DA3781CECF4}" xr6:coauthVersionLast="45" xr6:coauthVersionMax="45" xr10:uidLastSave="{00000000-0000-0000-0000-000000000000}"/>
  <bookViews>
    <workbookView xWindow="32325" yWindow="3450" windowWidth="21600" windowHeight="11835" tabRatio="500" xr2:uid="{00000000-000D-0000-FFFF-FFFF00000000}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Blad1!$A$3:$AW$10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7" i="2" l="1"/>
  <c r="Y4" i="2"/>
  <c r="P4" i="2" s="1"/>
  <c r="Y5" i="2"/>
  <c r="P5" i="2" s="1"/>
  <c r="Y6" i="2"/>
  <c r="P6" i="2" s="1"/>
  <c r="Y7" i="2"/>
  <c r="P7" i="2" s="1"/>
  <c r="Y8" i="2"/>
  <c r="P8" i="2" s="1"/>
  <c r="Y9" i="2"/>
  <c r="P9" i="2" s="1"/>
  <c r="Y10" i="2"/>
  <c r="P10" i="2" s="1"/>
  <c r="AW10" i="2" l="1"/>
  <c r="AB10" i="2"/>
  <c r="AW9" i="2"/>
  <c r="AV9" i="2"/>
  <c r="AB9" i="2"/>
  <c r="AW8" i="2"/>
  <c r="AV8" i="2"/>
  <c r="AB8" i="2"/>
  <c r="AW7" i="2"/>
  <c r="AV7" i="2"/>
  <c r="AW6" i="2"/>
  <c r="AV6" i="2"/>
  <c r="AB6" i="2"/>
  <c r="AW5" i="2"/>
  <c r="AV5" i="2"/>
  <c r="AB5" i="2"/>
  <c r="AW4" i="2"/>
  <c r="AV4" i="2"/>
  <c r="AB4" i="2"/>
  <c r="B48" i="1"/>
</calcChain>
</file>

<file path=xl/sharedStrings.xml><?xml version="1.0" encoding="utf-8"?>
<sst xmlns="http://schemas.openxmlformats.org/spreadsheetml/2006/main" count="260" uniqueCount="155">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</sst>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8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7">
    <cellStyle name="Pivot Table Category" xfId="4" xr:uid="{00000000-0005-0000-0000-000001000000}"/>
    <cellStyle name="Pivot Table Corner" xfId="1" xr:uid="{00000000-0005-0000-0000-000002000000}"/>
    <cellStyle name="Pivot Table Field" xfId="3" xr:uid="{00000000-0005-0000-0000-000003000000}"/>
    <cellStyle name="Pivot Table Result" xfId="6" xr:uid="{00000000-0005-0000-0000-000004000000}"/>
    <cellStyle name="Pivot Table Title" xfId="5" xr:uid="{00000000-0005-0000-0000-000005000000}"/>
    <cellStyle name="Pivot Table Value" xfId="2" xr:uid="{00000000-0005-0000-0000-000006000000}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20175704/Downloads/MSE/Y2/Thesis/Linear_Programming/Simulation%20instances/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Date="0" createdVersion="3" recordCount="133" xr:uid="{00000000-000A-0000-FFFF-FFFF00000000}">
  <cacheSource type="worksheet">
    <worksheetSource ref="A3:AW10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10"/>
  <sheetViews>
    <sheetView tabSelected="1" zoomScaleNormal="100" workbookViewId="0">
      <selection activeCell="P10" sqref="P10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x14ac:dyDescent="0.2">
      <c r="A1" s="27"/>
      <c r="B1" s="27"/>
      <c r="C1" s="27"/>
      <c r="D1" s="27"/>
      <c r="E1" s="27"/>
      <c r="F1" s="27"/>
      <c r="G1" s="27"/>
      <c r="J1" s="27"/>
      <c r="K1" s="27"/>
      <c r="T1" s="27"/>
      <c r="U1" s="27"/>
      <c r="V1" s="27"/>
      <c r="X1" s="27"/>
      <c r="Y1" s="27"/>
      <c r="Z1" s="27"/>
      <c r="AA1" s="27"/>
      <c r="AB1" s="27"/>
      <c r="AD1" s="27"/>
      <c r="AF1" s="27"/>
      <c r="AG1" s="27"/>
      <c r="AH1" s="27"/>
      <c r="AI1" s="27"/>
      <c r="AJ1" s="27"/>
      <c r="AK1" s="27"/>
      <c r="AO1" s="27"/>
    </row>
    <row r="2" spans="1:49" x14ac:dyDescent="0.2">
      <c r="A2" s="27"/>
      <c r="B2" s="27"/>
      <c r="C2" s="27"/>
      <c r="D2" s="27"/>
      <c r="E2" s="27"/>
      <c r="F2" s="27"/>
      <c r="G2" s="27"/>
      <c r="J2" s="27"/>
      <c r="K2" s="27"/>
      <c r="T2" s="27"/>
      <c r="U2" s="27"/>
      <c r="V2" s="27"/>
      <c r="X2" s="27"/>
      <c r="Y2" s="27"/>
      <c r="Z2" s="27"/>
      <c r="AA2" s="27"/>
      <c r="AB2" s="27"/>
      <c r="AD2" s="27"/>
      <c r="AF2" s="27"/>
      <c r="AG2" s="27"/>
      <c r="AH2" s="27"/>
      <c r="AI2" s="27"/>
      <c r="AJ2" s="27"/>
      <c r="AK2" s="27"/>
      <c r="AO2" s="27"/>
    </row>
    <row r="3" spans="1:49" s="21" customFormat="1" x14ac:dyDescent="0.2">
      <c r="A3" s="13" t="s">
        <v>45</v>
      </c>
      <c r="B3" s="13" t="s">
        <v>46</v>
      </c>
      <c r="C3" s="13" t="s">
        <v>47</v>
      </c>
      <c r="D3" s="13" t="s">
        <v>48</v>
      </c>
      <c r="E3" s="13" t="s">
        <v>49</v>
      </c>
      <c r="F3" s="13" t="s">
        <v>50</v>
      </c>
      <c r="G3" s="13" t="s">
        <v>51</v>
      </c>
      <c r="H3" s="14" t="s">
        <v>52</v>
      </c>
      <c r="I3" s="15" t="s">
        <v>53</v>
      </c>
      <c r="J3" s="13" t="s">
        <v>54</v>
      </c>
      <c r="K3" s="13" t="s">
        <v>55</v>
      </c>
      <c r="L3" s="14" t="s">
        <v>56</v>
      </c>
      <c r="M3" s="14" t="s">
        <v>57</v>
      </c>
      <c r="N3" s="14" t="s">
        <v>58</v>
      </c>
      <c r="O3" s="14" t="s">
        <v>57</v>
      </c>
      <c r="P3" s="16" t="s">
        <v>59</v>
      </c>
      <c r="Q3" s="17" t="s">
        <v>0</v>
      </c>
      <c r="R3" s="18" t="s">
        <v>60</v>
      </c>
      <c r="S3" s="16" t="s">
        <v>61</v>
      </c>
      <c r="T3" s="13" t="s">
        <v>62</v>
      </c>
      <c r="U3" s="13" t="s">
        <v>63</v>
      </c>
      <c r="V3" s="13" t="s">
        <v>64</v>
      </c>
      <c r="W3" s="14" t="s">
        <v>65</v>
      </c>
      <c r="X3" s="13" t="s">
        <v>57</v>
      </c>
      <c r="Y3" s="19" t="s">
        <v>66</v>
      </c>
      <c r="Z3" s="20" t="s">
        <v>67</v>
      </c>
      <c r="AA3" s="20" t="s">
        <v>68</v>
      </c>
      <c r="AB3" s="16" t="s">
        <v>69</v>
      </c>
      <c r="AC3" s="14" t="s">
        <v>70</v>
      </c>
      <c r="AD3" s="13" t="s">
        <v>51</v>
      </c>
      <c r="AE3" s="14" t="s">
        <v>56</v>
      </c>
      <c r="AF3" s="13" t="s">
        <v>57</v>
      </c>
      <c r="AG3" s="13" t="s">
        <v>55</v>
      </c>
      <c r="AH3" s="13" t="s">
        <v>71</v>
      </c>
      <c r="AI3" s="13" t="s">
        <v>72</v>
      </c>
      <c r="AJ3" s="13" t="s">
        <v>73</v>
      </c>
      <c r="AK3" s="13" t="s">
        <v>51</v>
      </c>
      <c r="AL3" s="14" t="s">
        <v>74</v>
      </c>
      <c r="AM3" s="14" t="s">
        <v>50</v>
      </c>
      <c r="AN3" s="14" t="s">
        <v>75</v>
      </c>
      <c r="AO3" s="13" t="s">
        <v>76</v>
      </c>
      <c r="AP3" s="21" t="s">
        <v>77</v>
      </c>
      <c r="AQ3" s="21" t="s">
        <v>78</v>
      </c>
      <c r="AR3" s="21" t="s">
        <v>79</v>
      </c>
      <c r="AS3" s="21" t="s">
        <v>80</v>
      </c>
      <c r="AT3" s="21" t="s">
        <v>81</v>
      </c>
      <c r="AU3" s="21" t="s">
        <v>82</v>
      </c>
      <c r="AV3" s="21" t="s">
        <v>83</v>
      </c>
      <c r="AW3" s="21" t="s">
        <v>84</v>
      </c>
    </row>
    <row r="4" spans="1:49" x14ac:dyDescent="0.2">
      <c r="A4" s="11" t="s">
        <v>85</v>
      </c>
      <c r="B4" s="11" t="s">
        <v>86</v>
      </c>
      <c r="C4" s="11" t="s">
        <v>87</v>
      </c>
      <c r="E4" s="11" t="s">
        <v>88</v>
      </c>
      <c r="H4" s="12" t="s">
        <v>89</v>
      </c>
      <c r="I4" s="22">
        <v>1</v>
      </c>
      <c r="J4" s="11" t="s">
        <v>90</v>
      </c>
      <c r="K4" s="11" t="s">
        <v>91</v>
      </c>
      <c r="L4" s="12" t="s">
        <v>92</v>
      </c>
      <c r="M4" s="12" t="s">
        <v>93</v>
      </c>
      <c r="N4" s="12" t="s">
        <v>92</v>
      </c>
      <c r="O4" s="12" t="s">
        <v>94</v>
      </c>
      <c r="P4" s="23">
        <f t="shared" ref="P4:P10" si="0">Y4-Z4</f>
        <v>750.00000000000045</v>
      </c>
      <c r="Q4" s="12" t="s">
        <v>20</v>
      </c>
      <c r="R4" s="24" t="s">
        <v>95</v>
      </c>
      <c r="S4" s="25">
        <v>2</v>
      </c>
      <c r="U4" s="11" t="s">
        <v>96</v>
      </c>
      <c r="V4" s="11" t="s">
        <v>97</v>
      </c>
      <c r="W4" s="12" t="s">
        <v>92</v>
      </c>
      <c r="X4" s="26">
        <v>0.60416666666666696</v>
      </c>
      <c r="Y4" s="23">
        <f t="shared" ref="Y4:Y10" si="1">X4*24*60</f>
        <v>870.00000000000045</v>
      </c>
      <c r="Z4" s="27">
        <v>120</v>
      </c>
      <c r="AA4" s="27">
        <v>60</v>
      </c>
      <c r="AB4" s="23">
        <f t="shared" ref="AB4:AB10" si="2">Z4*2+AA4</f>
        <v>300</v>
      </c>
      <c r="AD4" s="11" t="s">
        <v>9</v>
      </c>
      <c r="AE4" s="12" t="s">
        <v>98</v>
      </c>
      <c r="AF4" s="26">
        <v>0.297222222222222</v>
      </c>
      <c r="AG4" s="11" t="s">
        <v>91</v>
      </c>
      <c r="AH4" s="11">
        <v>10353</v>
      </c>
      <c r="AJ4" s="11">
        <v>260603</v>
      </c>
      <c r="AK4" s="11" t="s">
        <v>31</v>
      </c>
      <c r="AL4" s="12" t="s">
        <v>99</v>
      </c>
      <c r="AM4" s="12" t="s">
        <v>100</v>
      </c>
      <c r="AN4" s="12" t="s">
        <v>101</v>
      </c>
      <c r="AP4" t="s">
        <v>102</v>
      </c>
      <c r="AQ4" t="s">
        <v>103</v>
      </c>
      <c r="AV4">
        <f t="shared" ref="AV4:AV9" si="3">IF(M4&gt;O4,1,0)</f>
        <v>0</v>
      </c>
      <c r="AW4">
        <f>VLOOKUP(Q4,[1]Blad1!$A$1:$J$61,9)</f>
        <v>5</v>
      </c>
    </row>
    <row r="5" spans="1:49" x14ac:dyDescent="0.2">
      <c r="A5" s="11" t="s">
        <v>104</v>
      </c>
      <c r="B5" s="11" t="s">
        <v>105</v>
      </c>
      <c r="C5" s="11" t="s">
        <v>106</v>
      </c>
      <c r="E5" s="11" t="s">
        <v>107</v>
      </c>
      <c r="H5" s="12" t="s">
        <v>89</v>
      </c>
      <c r="I5" s="22">
        <v>2</v>
      </c>
      <c r="J5" s="11" t="s">
        <v>108</v>
      </c>
      <c r="K5" s="11" t="s">
        <v>91</v>
      </c>
      <c r="L5" s="12" t="s">
        <v>98</v>
      </c>
      <c r="M5" s="12" t="s">
        <v>109</v>
      </c>
      <c r="N5" s="12" t="s">
        <v>98</v>
      </c>
      <c r="O5" s="12" t="s">
        <v>110</v>
      </c>
      <c r="P5" s="23">
        <f t="shared" si="0"/>
        <v>325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0.25</v>
      </c>
      <c r="Y5" s="23">
        <f t="shared" si="1"/>
        <v>360</v>
      </c>
      <c r="Z5" s="27">
        <v>35</v>
      </c>
      <c r="AA5" s="27">
        <v>15</v>
      </c>
      <c r="AB5" s="23">
        <f t="shared" si="2"/>
        <v>85</v>
      </c>
      <c r="AD5" s="11" t="s">
        <v>21</v>
      </c>
      <c r="AE5" s="12" t="s">
        <v>98</v>
      </c>
      <c r="AF5" s="26">
        <v>0.46111111111111103</v>
      </c>
      <c r="AG5" s="11" t="s">
        <v>91</v>
      </c>
      <c r="AH5" s="11">
        <v>17806</v>
      </c>
      <c r="AJ5" s="11" t="s">
        <v>112</v>
      </c>
      <c r="AL5" s="12" t="s">
        <v>113</v>
      </c>
      <c r="AM5" s="12" t="s">
        <v>114</v>
      </c>
      <c r="AN5" s="12" t="s">
        <v>115</v>
      </c>
      <c r="AP5" t="s">
        <v>116</v>
      </c>
      <c r="AQ5" t="s">
        <v>103</v>
      </c>
      <c r="AV5">
        <f t="shared" si="3"/>
        <v>1</v>
      </c>
      <c r="AW5">
        <f>VLOOKUP(Q5,[1]Blad1!$A$1:$J$61,9)</f>
        <v>5</v>
      </c>
    </row>
    <row r="6" spans="1:49" x14ac:dyDescent="0.2">
      <c r="A6" s="11" t="s">
        <v>117</v>
      </c>
      <c r="B6" s="11" t="s">
        <v>105</v>
      </c>
      <c r="C6" s="11" t="s">
        <v>118</v>
      </c>
      <c r="E6" s="11" t="s">
        <v>107</v>
      </c>
      <c r="H6" s="12" t="s">
        <v>89</v>
      </c>
      <c r="I6" s="22">
        <v>3</v>
      </c>
      <c r="J6" s="11" t="s">
        <v>108</v>
      </c>
      <c r="K6" s="11" t="s">
        <v>91</v>
      </c>
      <c r="L6" s="12" t="s">
        <v>98</v>
      </c>
      <c r="M6" s="12" t="s">
        <v>119</v>
      </c>
      <c r="N6" s="12" t="s">
        <v>98</v>
      </c>
      <c r="O6" s="12" t="s">
        <v>110</v>
      </c>
      <c r="P6" s="23">
        <f t="shared" si="0"/>
        <v>325</v>
      </c>
      <c r="Q6" s="12" t="s">
        <v>27</v>
      </c>
      <c r="R6" s="24" t="s">
        <v>154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0.25</v>
      </c>
      <c r="Y6" s="23">
        <f t="shared" si="1"/>
        <v>360</v>
      </c>
      <c r="Z6" s="27">
        <v>35</v>
      </c>
      <c r="AA6" s="27">
        <v>15</v>
      </c>
      <c r="AB6" s="23">
        <f t="shared" si="2"/>
        <v>85</v>
      </c>
      <c r="AD6" s="11" t="s">
        <v>27</v>
      </c>
      <c r="AE6" s="12" t="s">
        <v>98</v>
      </c>
      <c r="AF6" s="26">
        <v>0.38680555555555601</v>
      </c>
      <c r="AG6" s="11" t="s">
        <v>91</v>
      </c>
      <c r="AH6" s="11">
        <v>13018</v>
      </c>
      <c r="AJ6" s="11" t="s">
        <v>120</v>
      </c>
      <c r="AP6" t="s">
        <v>121</v>
      </c>
      <c r="AQ6" t="s">
        <v>103</v>
      </c>
      <c r="AV6">
        <f t="shared" si="3"/>
        <v>0</v>
      </c>
      <c r="AW6">
        <f>VLOOKUP(Q6,[1]Blad1!$A$1:$J$61,9)</f>
        <v>10</v>
      </c>
    </row>
    <row r="7" spans="1:49" x14ac:dyDescent="0.2">
      <c r="A7" s="11" t="s">
        <v>122</v>
      </c>
      <c r="B7" s="11" t="s">
        <v>105</v>
      </c>
      <c r="C7" s="11" t="s">
        <v>123</v>
      </c>
      <c r="E7" s="11" t="s">
        <v>107</v>
      </c>
      <c r="H7" s="12" t="s">
        <v>89</v>
      </c>
      <c r="I7" s="22">
        <v>4</v>
      </c>
      <c r="J7" s="11" t="s">
        <v>108</v>
      </c>
      <c r="K7" s="11" t="s">
        <v>91</v>
      </c>
      <c r="L7" s="12" t="s">
        <v>98</v>
      </c>
      <c r="M7" s="12" t="s">
        <v>124</v>
      </c>
      <c r="N7" s="12" t="s">
        <v>98</v>
      </c>
      <c r="O7" s="12" t="s">
        <v>125</v>
      </c>
      <c r="P7" s="23">
        <f t="shared" si="0"/>
        <v>444.99999999999949</v>
      </c>
      <c r="Q7" s="12" t="s">
        <v>21</v>
      </c>
      <c r="R7" s="24" t="s">
        <v>154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0.33333333333333298</v>
      </c>
      <c r="Y7" s="23">
        <f t="shared" si="1"/>
        <v>479.99999999999949</v>
      </c>
      <c r="Z7" s="27">
        <v>35</v>
      </c>
      <c r="AA7" s="27">
        <v>15</v>
      </c>
      <c r="AB7" s="23">
        <f t="shared" si="2"/>
        <v>85</v>
      </c>
      <c r="AD7" s="11" t="s">
        <v>11</v>
      </c>
      <c r="AE7" s="12" t="s">
        <v>126</v>
      </c>
      <c r="AF7" s="26">
        <v>0.31666666666666698</v>
      </c>
      <c r="AG7" s="11" t="s">
        <v>91</v>
      </c>
      <c r="AH7" s="11">
        <v>11900</v>
      </c>
      <c r="AJ7" s="11" t="s">
        <v>127</v>
      </c>
      <c r="AP7" t="s">
        <v>128</v>
      </c>
      <c r="AQ7" t="s">
        <v>103</v>
      </c>
      <c r="AU7">
        <v>2.4</v>
      </c>
      <c r="AV7">
        <f t="shared" si="3"/>
        <v>1</v>
      </c>
      <c r="AW7">
        <f>VLOOKUP(Q7,[1]Blad1!$A$1:$J$61,9)</f>
        <v>5</v>
      </c>
    </row>
    <row r="8" spans="1:49" x14ac:dyDescent="0.2">
      <c r="A8" s="11" t="s">
        <v>129</v>
      </c>
      <c r="B8" s="11" t="s">
        <v>105</v>
      </c>
      <c r="C8" s="11" t="s">
        <v>130</v>
      </c>
      <c r="E8" s="11" t="s">
        <v>107</v>
      </c>
      <c r="H8" s="12" t="s">
        <v>89</v>
      </c>
      <c r="I8" s="22">
        <v>5</v>
      </c>
      <c r="J8" s="11" t="s">
        <v>108</v>
      </c>
      <c r="K8" s="11" t="s">
        <v>91</v>
      </c>
      <c r="L8" s="12" t="s">
        <v>98</v>
      </c>
      <c r="M8" s="12" t="s">
        <v>131</v>
      </c>
      <c r="N8" s="12" t="s">
        <v>98</v>
      </c>
      <c r="O8" s="12" t="s">
        <v>125</v>
      </c>
      <c r="P8" s="23">
        <f t="shared" si="0"/>
        <v>444.99999999999949</v>
      </c>
      <c r="Q8" s="12" t="s">
        <v>27</v>
      </c>
      <c r="R8" s="24" t="s">
        <v>111</v>
      </c>
      <c r="S8" s="25">
        <v>1</v>
      </c>
      <c r="U8" s="11" t="s">
        <v>96</v>
      </c>
      <c r="V8" s="11" t="s">
        <v>97</v>
      </c>
      <c r="W8" s="12" t="s">
        <v>98</v>
      </c>
      <c r="X8" s="26">
        <v>0.33333333333333298</v>
      </c>
      <c r="Y8" s="23">
        <f t="shared" si="1"/>
        <v>479.99999999999949</v>
      </c>
      <c r="Z8" s="27">
        <v>35</v>
      </c>
      <c r="AA8" s="27">
        <v>15</v>
      </c>
      <c r="AB8" s="23">
        <f t="shared" si="2"/>
        <v>85</v>
      </c>
      <c r="AD8" s="11" t="s">
        <v>42</v>
      </c>
      <c r="AE8" s="12" t="s">
        <v>132</v>
      </c>
      <c r="AF8" s="26">
        <v>0.45972222222222198</v>
      </c>
      <c r="AG8" s="11" t="s">
        <v>91</v>
      </c>
      <c r="AH8" s="11">
        <v>15803</v>
      </c>
      <c r="AJ8" s="11" t="s">
        <v>133</v>
      </c>
      <c r="AP8" t="s">
        <v>134</v>
      </c>
      <c r="AQ8" t="s">
        <v>103</v>
      </c>
      <c r="AU8">
        <v>2.6</v>
      </c>
      <c r="AV8">
        <f t="shared" si="3"/>
        <v>1</v>
      </c>
      <c r="AW8">
        <f>VLOOKUP(Q8,[1]Blad1!$A$1:$J$61,9)</f>
        <v>10</v>
      </c>
    </row>
    <row r="9" spans="1:49" x14ac:dyDescent="0.2">
      <c r="A9" s="11" t="s">
        <v>135</v>
      </c>
      <c r="B9" s="11" t="s">
        <v>136</v>
      </c>
      <c r="C9" s="11" t="s">
        <v>137</v>
      </c>
      <c r="E9" s="11" t="s">
        <v>138</v>
      </c>
      <c r="H9" s="12" t="s">
        <v>139</v>
      </c>
      <c r="I9" s="22">
        <v>6</v>
      </c>
      <c r="J9" s="11" t="s">
        <v>140</v>
      </c>
      <c r="K9" s="11" t="s">
        <v>91</v>
      </c>
      <c r="L9" s="12" t="s">
        <v>98</v>
      </c>
      <c r="M9" s="12" t="s">
        <v>141</v>
      </c>
      <c r="N9" s="12" t="s">
        <v>98</v>
      </c>
      <c r="O9" s="12" t="s">
        <v>142</v>
      </c>
      <c r="P9" s="23">
        <f t="shared" si="0"/>
        <v>565.00000000000057</v>
      </c>
      <c r="Q9" s="12" t="s">
        <v>27</v>
      </c>
      <c r="R9" s="24" t="s">
        <v>111</v>
      </c>
      <c r="S9" s="25">
        <v>1</v>
      </c>
      <c r="U9" s="11" t="s">
        <v>96</v>
      </c>
      <c r="V9" s="11" t="s">
        <v>97</v>
      </c>
      <c r="W9" s="12" t="s">
        <v>98</v>
      </c>
      <c r="X9" s="26">
        <v>0.41666666666666702</v>
      </c>
      <c r="Y9" s="23">
        <f t="shared" si="1"/>
        <v>600.00000000000057</v>
      </c>
      <c r="Z9" s="27">
        <v>35</v>
      </c>
      <c r="AA9" s="27">
        <v>15</v>
      </c>
      <c r="AB9" s="23">
        <f t="shared" si="2"/>
        <v>85</v>
      </c>
      <c r="AD9" s="11" t="s">
        <v>11</v>
      </c>
      <c r="AE9" s="12" t="s">
        <v>126</v>
      </c>
      <c r="AF9" s="26">
        <v>0.46111111111111103</v>
      </c>
      <c r="AG9" s="11" t="s">
        <v>91</v>
      </c>
      <c r="AH9" s="11">
        <v>10310</v>
      </c>
      <c r="AJ9" s="11" t="s">
        <v>143</v>
      </c>
      <c r="AP9" t="s">
        <v>144</v>
      </c>
      <c r="AQ9" t="s">
        <v>103</v>
      </c>
      <c r="AV9">
        <f t="shared" si="3"/>
        <v>1</v>
      </c>
      <c r="AW9">
        <f>VLOOKUP(Q9,[1]Blad1!$A$1:$J$61,9)</f>
        <v>10</v>
      </c>
    </row>
    <row r="10" spans="1:49" x14ac:dyDescent="0.2">
      <c r="A10" s="11" t="s">
        <v>145</v>
      </c>
      <c r="B10" s="11" t="s">
        <v>105</v>
      </c>
      <c r="C10" s="11" t="s">
        <v>146</v>
      </c>
      <c r="E10" s="11" t="s">
        <v>88</v>
      </c>
      <c r="F10" s="11" t="s">
        <v>147</v>
      </c>
      <c r="G10" s="11" t="s">
        <v>34</v>
      </c>
      <c r="H10" s="12" t="s">
        <v>92</v>
      </c>
      <c r="I10" s="22">
        <v>7</v>
      </c>
      <c r="J10" s="11" t="s">
        <v>91</v>
      </c>
      <c r="K10" s="11" t="s">
        <v>91</v>
      </c>
      <c r="L10" s="12" t="s">
        <v>98</v>
      </c>
      <c r="M10" s="12" t="s">
        <v>148</v>
      </c>
      <c r="N10" s="12" t="s">
        <v>98</v>
      </c>
      <c r="O10" s="12" t="s">
        <v>142</v>
      </c>
      <c r="P10" s="23">
        <f t="shared" si="0"/>
        <v>480.00000000000057</v>
      </c>
      <c r="Q10" s="12" t="s">
        <v>21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0.41666666666666702</v>
      </c>
      <c r="Y10" s="23">
        <f t="shared" si="1"/>
        <v>600.00000000000057</v>
      </c>
      <c r="Z10" s="27">
        <v>120</v>
      </c>
      <c r="AA10" s="27">
        <v>60</v>
      </c>
      <c r="AB10" s="23">
        <f t="shared" si="2"/>
        <v>300</v>
      </c>
      <c r="AD10" s="11" t="s">
        <v>20</v>
      </c>
      <c r="AE10" s="12" t="s">
        <v>126</v>
      </c>
      <c r="AF10" s="26">
        <v>0.31041666666666701</v>
      </c>
      <c r="AG10" s="11" t="s">
        <v>91</v>
      </c>
      <c r="AH10" s="11">
        <v>18584</v>
      </c>
      <c r="AJ10" s="11" t="s">
        <v>149</v>
      </c>
      <c r="AK10" s="11" t="s">
        <v>31</v>
      </c>
      <c r="AL10" s="12" t="s">
        <v>150</v>
      </c>
      <c r="AM10" s="12" t="s">
        <v>114</v>
      </c>
      <c r="AN10" s="12" t="s">
        <v>151</v>
      </c>
      <c r="AP10" t="s">
        <v>152</v>
      </c>
      <c r="AQ10" t="s">
        <v>153</v>
      </c>
      <c r="AV10">
        <v>0</v>
      </c>
      <c r="AW10">
        <f>VLOOKUP(Q10,[1]Blad1!$A$1:$J$61,9)</f>
        <v>5</v>
      </c>
    </row>
  </sheetData>
  <autoFilter ref="A3:AW10" xr:uid="{00000000-0009-0000-0000-000000000000}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 r:id="rId1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Rick Luiken</cp:lastModifiedBy>
  <cp:revision>1</cp:revision>
  <cp:lastPrinted>2008-02-05T08:28:15Z</cp:lastPrinted>
  <dcterms:created xsi:type="dcterms:W3CDTF">2002-08-05T11:59:03Z</dcterms:created>
  <dcterms:modified xsi:type="dcterms:W3CDTF">2020-10-19T20:56:02Z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