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standen\1-SEP TRUCK\sep-2021_q1-group-2\tests\data\"/>
    </mc:Choice>
  </mc:AlternateContent>
  <xr:revisionPtr revIDLastSave="0" documentId="8_{22F69399-1EE3-46B9-AF54-3B3FD0EAE59B}" xr6:coauthVersionLast="45" xr6:coauthVersionMax="45" xr10:uidLastSave="{00000000-0000-0000-0000-000000000000}"/>
  <bookViews>
    <workbookView xWindow="735" yWindow="735" windowWidth="9870" windowHeight="8055" tabRatio="500" xr2:uid="{00000000-000D-0000-FFFF-FFFF00000000}"/>
  </bookViews>
  <sheets>
    <sheet name="Blad1" sheetId="2" r:id="rId1"/>
    <sheet name="Sheet1" sheetId="1" r:id="rId2"/>
  </sheets>
  <externalReferences>
    <externalReference r:id="rId3"/>
  </externalReferences>
  <definedNames>
    <definedName name="_xlnm._FilterDatabase" localSheetId="0" hidden="1">Blad1!$A$1:$AW$134</definedName>
  </definedNames>
  <calcPr calcId="191029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23" i="2" l="1"/>
  <c r="Y9" i="2"/>
  <c r="P9" i="2" s="1"/>
  <c r="Y13" i="2"/>
  <c r="AB5" i="2"/>
  <c r="Y2" i="2"/>
  <c r="P2" i="2" s="1"/>
  <c r="Y3" i="2"/>
  <c r="P3" i="2" s="1"/>
  <c r="Y4" i="2"/>
  <c r="P4" i="2" s="1"/>
  <c r="Y5" i="2"/>
  <c r="P5" i="2" s="1"/>
  <c r="Y6" i="2"/>
  <c r="P6" i="2" s="1"/>
  <c r="Y7" i="2"/>
  <c r="P7" i="2" s="1"/>
  <c r="Y8" i="2"/>
  <c r="P8" i="2" s="1"/>
  <c r="Y10" i="2"/>
  <c r="Y12" i="2"/>
  <c r="P12" i="2" s="1"/>
  <c r="P13" i="2"/>
  <c r="Y14" i="2"/>
  <c r="P14" i="2" s="1"/>
  <c r="Y15" i="2"/>
  <c r="P15" i="2" s="1"/>
  <c r="Y16" i="2"/>
  <c r="P16" i="2" s="1"/>
  <c r="Y17" i="2"/>
  <c r="P17" i="2" s="1"/>
  <c r="Y18" i="2"/>
  <c r="P18" i="2" s="1"/>
  <c r="Y19" i="2"/>
  <c r="P19" i="2" s="1"/>
  <c r="Y20" i="2"/>
  <c r="P20" i="2" s="1"/>
  <c r="Y21" i="2"/>
  <c r="P21" i="2" s="1"/>
  <c r="Y22" i="2"/>
  <c r="P22" i="2" s="1"/>
  <c r="Y23" i="2"/>
  <c r="Y24" i="2"/>
  <c r="P24" i="2" s="1"/>
  <c r="Y25" i="2"/>
  <c r="P25" i="2" s="1"/>
  <c r="Y26" i="2"/>
  <c r="P26" i="2" s="1"/>
  <c r="Y27" i="2"/>
  <c r="P27" i="2" s="1"/>
  <c r="Y28" i="2"/>
  <c r="Y29" i="2"/>
  <c r="P29" i="2" s="1"/>
  <c r="Y30" i="2"/>
  <c r="P30" i="2" s="1"/>
  <c r="Y31" i="2"/>
  <c r="P31" i="2" s="1"/>
  <c r="Y32" i="2"/>
  <c r="P32" i="2" s="1"/>
  <c r="Y33" i="2"/>
  <c r="P33" i="2" s="1"/>
  <c r="Y34" i="2"/>
  <c r="P34" i="2" s="1"/>
  <c r="Y35" i="2"/>
  <c r="P35" i="2" s="1"/>
  <c r="Y36" i="2"/>
  <c r="P36" i="2" s="1"/>
  <c r="Y37" i="2"/>
  <c r="P37" i="2" s="1"/>
  <c r="Y38" i="2"/>
  <c r="P38" i="2" s="1"/>
  <c r="Y39" i="2"/>
  <c r="P39" i="2" s="1"/>
  <c r="Y40" i="2"/>
  <c r="P40" i="2" s="1"/>
  <c r="Y41" i="2"/>
  <c r="P41" i="2" s="1"/>
  <c r="Y42" i="2"/>
  <c r="P42" i="2" s="1"/>
  <c r="Y43" i="2"/>
  <c r="P43" i="2" s="1"/>
  <c r="Y44" i="2"/>
  <c r="P44" i="2" s="1"/>
  <c r="Y45" i="2"/>
  <c r="P45" i="2" s="1"/>
  <c r="Y46" i="2"/>
  <c r="P46" i="2" s="1"/>
  <c r="Y47" i="2"/>
  <c r="P47" i="2" s="1"/>
  <c r="Y48" i="2"/>
  <c r="P48" i="2" s="1"/>
  <c r="Y49" i="2"/>
  <c r="P49" i="2" s="1"/>
  <c r="Y50" i="2"/>
  <c r="P50" i="2" s="1"/>
  <c r="Y51" i="2"/>
  <c r="P51" i="2" s="1"/>
  <c r="Y52" i="2"/>
  <c r="P52" i="2" s="1"/>
  <c r="Y53" i="2"/>
  <c r="P53" i="2" s="1"/>
  <c r="Y54" i="2"/>
  <c r="P54" i="2" s="1"/>
  <c r="Y55" i="2"/>
  <c r="P55" i="2" s="1"/>
  <c r="Y56" i="2"/>
  <c r="P56" i="2" s="1"/>
  <c r="Y57" i="2"/>
  <c r="P57" i="2" s="1"/>
  <c r="Y58" i="2"/>
  <c r="P58" i="2" s="1"/>
  <c r="Y59" i="2"/>
  <c r="P59" i="2" s="1"/>
  <c r="Y60" i="2"/>
  <c r="P60" i="2" s="1"/>
  <c r="Y61" i="2"/>
  <c r="P61" i="2" s="1"/>
  <c r="Y62" i="2"/>
  <c r="P62" i="2" s="1"/>
  <c r="Y63" i="2"/>
  <c r="P63" i="2" s="1"/>
  <c r="Y64" i="2"/>
  <c r="P64" i="2" s="1"/>
  <c r="Y65" i="2"/>
  <c r="P65" i="2" s="1"/>
  <c r="Y66" i="2"/>
  <c r="P66" i="2" s="1"/>
  <c r="Y67" i="2"/>
  <c r="P67" i="2" s="1"/>
  <c r="Y68" i="2"/>
  <c r="P68" i="2" s="1"/>
  <c r="Y69" i="2"/>
  <c r="P69" i="2" s="1"/>
  <c r="Y70" i="2"/>
  <c r="P70" i="2" s="1"/>
  <c r="Y71" i="2"/>
  <c r="P71" i="2" s="1"/>
  <c r="Y72" i="2"/>
  <c r="P72" i="2" s="1"/>
  <c r="Y73" i="2"/>
  <c r="P73" i="2" s="1"/>
  <c r="Y74" i="2"/>
  <c r="P74" i="2" s="1"/>
  <c r="Y75" i="2"/>
  <c r="P75" i="2" s="1"/>
  <c r="Y76" i="2"/>
  <c r="P76" i="2" s="1"/>
  <c r="Y77" i="2"/>
  <c r="P77" i="2" s="1"/>
  <c r="Y78" i="2"/>
  <c r="P78" i="2" s="1"/>
  <c r="Y79" i="2"/>
  <c r="P79" i="2" s="1"/>
  <c r="Y80" i="2"/>
  <c r="P80" i="2" s="1"/>
  <c r="Y81" i="2"/>
  <c r="P81" i="2" s="1"/>
  <c r="Y82" i="2"/>
  <c r="P82" i="2" s="1"/>
  <c r="Y83" i="2"/>
  <c r="P83" i="2" s="1"/>
  <c r="Y84" i="2"/>
  <c r="P84" i="2" s="1"/>
  <c r="Y85" i="2"/>
  <c r="P85" i="2" s="1"/>
  <c r="Y86" i="2"/>
  <c r="P86" i="2" s="1"/>
  <c r="Y87" i="2"/>
  <c r="P87" i="2" s="1"/>
  <c r="Y88" i="2"/>
  <c r="P88" i="2" s="1"/>
  <c r="Y89" i="2"/>
  <c r="P89" i="2" s="1"/>
  <c r="Y90" i="2"/>
  <c r="P90" i="2" s="1"/>
  <c r="Y91" i="2"/>
  <c r="P91" i="2" s="1"/>
  <c r="Y92" i="2"/>
  <c r="P92" i="2" s="1"/>
  <c r="Y93" i="2"/>
  <c r="P93" i="2" s="1"/>
  <c r="Y94" i="2"/>
  <c r="P94" i="2" s="1"/>
  <c r="Y95" i="2"/>
  <c r="P95" i="2" s="1"/>
  <c r="Y96" i="2"/>
  <c r="P96" i="2" s="1"/>
  <c r="Y97" i="2"/>
  <c r="P97" i="2" s="1"/>
  <c r="Y98" i="2"/>
  <c r="P98" i="2" s="1"/>
  <c r="Y99" i="2"/>
  <c r="P99" i="2" s="1"/>
  <c r="Y100" i="2"/>
  <c r="P100" i="2" s="1"/>
  <c r="Y101" i="2"/>
  <c r="P101" i="2" s="1"/>
  <c r="Y102" i="2"/>
  <c r="P102" i="2" s="1"/>
  <c r="Y103" i="2"/>
  <c r="P103" i="2" s="1"/>
  <c r="Y104" i="2"/>
  <c r="P104" i="2" s="1"/>
  <c r="Y105" i="2"/>
  <c r="P105" i="2" s="1"/>
  <c r="Y106" i="2"/>
  <c r="P106" i="2" s="1"/>
  <c r="Y107" i="2"/>
  <c r="P107" i="2" s="1"/>
  <c r="Y108" i="2"/>
  <c r="P108" i="2" s="1"/>
  <c r="Y109" i="2"/>
  <c r="P109" i="2" s="1"/>
  <c r="Y110" i="2"/>
  <c r="P110" i="2" s="1"/>
  <c r="Y111" i="2"/>
  <c r="P111" i="2" s="1"/>
  <c r="Y112" i="2"/>
  <c r="P112" i="2" s="1"/>
  <c r="Y113" i="2"/>
  <c r="P113" i="2" s="1"/>
  <c r="Y114" i="2"/>
  <c r="P114" i="2" s="1"/>
  <c r="Y115" i="2"/>
  <c r="P115" i="2" s="1"/>
  <c r="Y116" i="2"/>
  <c r="P116" i="2" s="1"/>
  <c r="Y117" i="2"/>
  <c r="P117" i="2" s="1"/>
  <c r="Y118" i="2"/>
  <c r="P118" i="2" s="1"/>
  <c r="Y119" i="2"/>
  <c r="P119" i="2" s="1"/>
  <c r="Y120" i="2"/>
  <c r="P120" i="2" s="1"/>
  <c r="Y121" i="2"/>
  <c r="P121" i="2" s="1"/>
  <c r="Y122" i="2"/>
  <c r="P122" i="2" s="1"/>
  <c r="Y123" i="2"/>
  <c r="P123" i="2" s="1"/>
  <c r="Y124" i="2"/>
  <c r="P124" i="2" s="1"/>
  <c r="Y125" i="2"/>
  <c r="P125" i="2" s="1"/>
  <c r="Y126" i="2"/>
  <c r="P126" i="2" s="1"/>
  <c r="Y127" i="2"/>
  <c r="P127" i="2" s="1"/>
  <c r="Y128" i="2"/>
  <c r="P128" i="2" s="1"/>
  <c r="Y129" i="2"/>
  <c r="P129" i="2" s="1"/>
  <c r="Y130" i="2"/>
  <c r="P130" i="2" s="1"/>
  <c r="Y131" i="2"/>
  <c r="P131" i="2" s="1"/>
  <c r="Y132" i="2"/>
  <c r="P132" i="2" s="1"/>
  <c r="Y133" i="2"/>
  <c r="P133" i="2" s="1"/>
  <c r="Y134" i="2"/>
  <c r="P134" i="2" s="1"/>
  <c r="AB134" i="2" l="1"/>
  <c r="Q134" i="2"/>
  <c r="AW133" i="2"/>
  <c r="AB133" i="2"/>
  <c r="AW132" i="2"/>
  <c r="AV132" i="2"/>
  <c r="AB132" i="2"/>
  <c r="AB131" i="2"/>
  <c r="AW130" i="2"/>
  <c r="AV130" i="2"/>
  <c r="AB130" i="2"/>
  <c r="AW129" i="2"/>
  <c r="AV129" i="2"/>
  <c r="AB129" i="2"/>
  <c r="AW128" i="2"/>
  <c r="AV128" i="2"/>
  <c r="AB128" i="2"/>
  <c r="AW127" i="2"/>
  <c r="AV127" i="2"/>
  <c r="AB127" i="2"/>
  <c r="AW126" i="2"/>
  <c r="AB126" i="2"/>
  <c r="AW125" i="2"/>
  <c r="AV125" i="2"/>
  <c r="AB125" i="2"/>
  <c r="AB124" i="2"/>
  <c r="Q124" i="2"/>
  <c r="AW124" i="2" s="1"/>
  <c r="AB123" i="2"/>
  <c r="Q123" i="2"/>
  <c r="AW123" i="2" s="1"/>
  <c r="AW122" i="2"/>
  <c r="AV122" i="2"/>
  <c r="AB122" i="2"/>
  <c r="AW121" i="2"/>
  <c r="AV121" i="2"/>
  <c r="AB121" i="2"/>
  <c r="AV120" i="2"/>
  <c r="AB120" i="2"/>
  <c r="AV119" i="2"/>
  <c r="AB119" i="2"/>
  <c r="AW118" i="2"/>
  <c r="AV118" i="2"/>
  <c r="AB118" i="2"/>
  <c r="AW117" i="2"/>
  <c r="AV117" i="2"/>
  <c r="AB117" i="2"/>
  <c r="AW116" i="2"/>
  <c r="AV116" i="2"/>
  <c r="AB116" i="2"/>
  <c r="AW115" i="2"/>
  <c r="AV115" i="2"/>
  <c r="AB115" i="2"/>
  <c r="AV114" i="2"/>
  <c r="AB114" i="2"/>
  <c r="AW113" i="2"/>
  <c r="AV113" i="2"/>
  <c r="AB113" i="2"/>
  <c r="AW112" i="2"/>
  <c r="AV112" i="2"/>
  <c r="AB112" i="2"/>
  <c r="AV111" i="2"/>
  <c r="AB111" i="2"/>
  <c r="AW110" i="2"/>
  <c r="AV110" i="2"/>
  <c r="AB110" i="2"/>
  <c r="AW109" i="2"/>
  <c r="AV109" i="2"/>
  <c r="AB109" i="2"/>
  <c r="AW108" i="2"/>
  <c r="AV108" i="2"/>
  <c r="AB108" i="2"/>
  <c r="AW107" i="2"/>
  <c r="AV107" i="2"/>
  <c r="AB107" i="2"/>
  <c r="AW106" i="2"/>
  <c r="AV106" i="2"/>
  <c r="AB106" i="2"/>
  <c r="AW105" i="2"/>
  <c r="AV105" i="2"/>
  <c r="AB105" i="2"/>
  <c r="AW104" i="2"/>
  <c r="AV104" i="2"/>
  <c r="AB104" i="2"/>
  <c r="AW103" i="2"/>
  <c r="AV103" i="2"/>
  <c r="AB103" i="2"/>
  <c r="AW102" i="2"/>
  <c r="AV102" i="2"/>
  <c r="AB102" i="2"/>
  <c r="AV101" i="2"/>
  <c r="AB101" i="2"/>
  <c r="AW100" i="2"/>
  <c r="AV100" i="2"/>
  <c r="AB100" i="2"/>
  <c r="AW99" i="2"/>
  <c r="AV99" i="2"/>
  <c r="AB99" i="2"/>
  <c r="AW98" i="2"/>
  <c r="AV98" i="2"/>
  <c r="AB98" i="2"/>
  <c r="AW97" i="2"/>
  <c r="AV97" i="2"/>
  <c r="AB97" i="2"/>
  <c r="AV96" i="2"/>
  <c r="AB96" i="2"/>
  <c r="AW95" i="2"/>
  <c r="AV95" i="2"/>
  <c r="AB95" i="2"/>
  <c r="AV94" i="2"/>
  <c r="AB94" i="2"/>
  <c r="AW93" i="2"/>
  <c r="AB93" i="2"/>
  <c r="AW92" i="2"/>
  <c r="AV92" i="2"/>
  <c r="AB92" i="2"/>
  <c r="AW91" i="2"/>
  <c r="AV91" i="2"/>
  <c r="AB91" i="2"/>
  <c r="AW90" i="2"/>
  <c r="AV90" i="2"/>
  <c r="AB90" i="2"/>
  <c r="AW89" i="2"/>
  <c r="AV89" i="2"/>
  <c r="AB89" i="2"/>
  <c r="AV88" i="2"/>
  <c r="AB88" i="2"/>
  <c r="AW87" i="2"/>
  <c r="AV87" i="2"/>
  <c r="AB87" i="2"/>
  <c r="AV86" i="2"/>
  <c r="AB86" i="2"/>
  <c r="AW85" i="2"/>
  <c r="AV85" i="2"/>
  <c r="AB85" i="2"/>
  <c r="AW84" i="2"/>
  <c r="AV84" i="2"/>
  <c r="AB84" i="2"/>
  <c r="AW83" i="2"/>
  <c r="AV83" i="2"/>
  <c r="AB83" i="2"/>
  <c r="AW82" i="2"/>
  <c r="AV82" i="2"/>
  <c r="AB82" i="2"/>
  <c r="AW81" i="2"/>
  <c r="AV81" i="2"/>
  <c r="AB81" i="2"/>
  <c r="AW80" i="2"/>
  <c r="AV80" i="2"/>
  <c r="AB80" i="2"/>
  <c r="AW79" i="2"/>
  <c r="AV79" i="2"/>
  <c r="AB79" i="2"/>
  <c r="AW78" i="2"/>
  <c r="AV78" i="2"/>
  <c r="AB78" i="2"/>
  <c r="AW77" i="2"/>
  <c r="AV77" i="2"/>
  <c r="AB77" i="2"/>
  <c r="AW76" i="2"/>
  <c r="AB76" i="2"/>
  <c r="AW75" i="2"/>
  <c r="AB75" i="2"/>
  <c r="AW74" i="2"/>
  <c r="AV74" i="2"/>
  <c r="AB74" i="2"/>
  <c r="AW73" i="2"/>
  <c r="AB73" i="2"/>
  <c r="AW72" i="2"/>
  <c r="AB72" i="2"/>
  <c r="AW71" i="2"/>
  <c r="AV71" i="2"/>
  <c r="AB71" i="2"/>
  <c r="AW70" i="2"/>
  <c r="AV70" i="2"/>
  <c r="AB70" i="2"/>
  <c r="AW69" i="2"/>
  <c r="AV69" i="2"/>
  <c r="AB69" i="2"/>
  <c r="AW68" i="2"/>
  <c r="AV68" i="2"/>
  <c r="AB68" i="2"/>
  <c r="AW67" i="2"/>
  <c r="AV67" i="2"/>
  <c r="AB67" i="2"/>
  <c r="AW66" i="2"/>
  <c r="AV66" i="2"/>
  <c r="AB66" i="2"/>
  <c r="AW65" i="2"/>
  <c r="AV65" i="2"/>
  <c r="AB65" i="2"/>
  <c r="AW64" i="2"/>
  <c r="AV64" i="2"/>
  <c r="AB64" i="2"/>
  <c r="AW63" i="2"/>
  <c r="AV63" i="2"/>
  <c r="AB63" i="2"/>
  <c r="AW62" i="2"/>
  <c r="AV62" i="2"/>
  <c r="AB62" i="2"/>
  <c r="AB61" i="2"/>
  <c r="AW60" i="2"/>
  <c r="AV60" i="2"/>
  <c r="AB60" i="2"/>
  <c r="AV59" i="2"/>
  <c r="AB59" i="2"/>
  <c r="AV58" i="2"/>
  <c r="AB58" i="2"/>
  <c r="AV57" i="2"/>
  <c r="AB57" i="2"/>
  <c r="AW56" i="2"/>
  <c r="AV56" i="2"/>
  <c r="AB56" i="2"/>
  <c r="AW55" i="2"/>
  <c r="AV55" i="2"/>
  <c r="AB55" i="2"/>
  <c r="AV54" i="2"/>
  <c r="AB54" i="2"/>
  <c r="AW53" i="2"/>
  <c r="AV53" i="2"/>
  <c r="AB53" i="2"/>
  <c r="AW52" i="2"/>
  <c r="AV52" i="2"/>
  <c r="AB52" i="2"/>
  <c r="AW51" i="2"/>
  <c r="AV51" i="2"/>
  <c r="AB51" i="2"/>
  <c r="AW50" i="2"/>
  <c r="AV50" i="2"/>
  <c r="AB50" i="2"/>
  <c r="AW49" i="2"/>
  <c r="AV49" i="2"/>
  <c r="AB49" i="2"/>
  <c r="AW48" i="2"/>
  <c r="AV48" i="2"/>
  <c r="AB48" i="2"/>
  <c r="AW47" i="2"/>
  <c r="AV47" i="2"/>
  <c r="AB47" i="2"/>
  <c r="AV46" i="2"/>
  <c r="AB46" i="2"/>
  <c r="AV45" i="2"/>
  <c r="AB45" i="2"/>
  <c r="AW44" i="2"/>
  <c r="AV44" i="2"/>
  <c r="AB44" i="2"/>
  <c r="AV43" i="2"/>
  <c r="AB43" i="2"/>
  <c r="AW42" i="2"/>
  <c r="AV42" i="2"/>
  <c r="AB42" i="2"/>
  <c r="AB41" i="2"/>
  <c r="Q41" i="2"/>
  <c r="AB40" i="2"/>
  <c r="Q40" i="2"/>
  <c r="AW39" i="2"/>
  <c r="AV39" i="2"/>
  <c r="AB39" i="2"/>
  <c r="AV38" i="2"/>
  <c r="AB38" i="2"/>
  <c r="AW37" i="2"/>
  <c r="AV37" i="2"/>
  <c r="AB37" i="2"/>
  <c r="AW36" i="2"/>
  <c r="AV36" i="2"/>
  <c r="AB36" i="2"/>
  <c r="AV35" i="2"/>
  <c r="AB35" i="2"/>
  <c r="AW34" i="2"/>
  <c r="AV34" i="2"/>
  <c r="AB34" i="2"/>
  <c r="AW33" i="2"/>
  <c r="AV33" i="2"/>
  <c r="AB33" i="2"/>
  <c r="AW32" i="2"/>
  <c r="AB32" i="2"/>
  <c r="AV31" i="2"/>
  <c r="AB31" i="2"/>
  <c r="AW30" i="2"/>
  <c r="AV30" i="2"/>
  <c r="AB30" i="2"/>
  <c r="AW29" i="2"/>
  <c r="AV29" i="2"/>
  <c r="AB29" i="2"/>
  <c r="AW28" i="2"/>
  <c r="AV28" i="2"/>
  <c r="AB28" i="2"/>
  <c r="AV27" i="2"/>
  <c r="AB27" i="2"/>
  <c r="AW26" i="2"/>
  <c r="AV26" i="2"/>
  <c r="AB26" i="2"/>
  <c r="AW25" i="2"/>
  <c r="AV25" i="2"/>
  <c r="AB25" i="2"/>
  <c r="AW24" i="2"/>
  <c r="AV24" i="2"/>
  <c r="AB24" i="2"/>
  <c r="AW23" i="2"/>
  <c r="AV23" i="2"/>
  <c r="AB23" i="2"/>
  <c r="AW22" i="2"/>
  <c r="AV22" i="2"/>
  <c r="AB22" i="2"/>
  <c r="AV21" i="2"/>
  <c r="AB21" i="2"/>
  <c r="AW20" i="2"/>
  <c r="AV20" i="2"/>
  <c r="AB20" i="2"/>
  <c r="AV19" i="2"/>
  <c r="AB19" i="2"/>
  <c r="AW18" i="2"/>
  <c r="AV18" i="2"/>
  <c r="AB18" i="2"/>
  <c r="AV17" i="2"/>
  <c r="AB17" i="2"/>
  <c r="AB16" i="2"/>
  <c r="Q16" i="2"/>
  <c r="AW16" i="2" s="1"/>
  <c r="AW15" i="2"/>
  <c r="AV15" i="2"/>
  <c r="AW14" i="2"/>
  <c r="AV14" i="2"/>
  <c r="AB14" i="2"/>
  <c r="AB13" i="2"/>
  <c r="Q13" i="2"/>
  <c r="AW13" i="2" s="1"/>
  <c r="AW12" i="2"/>
  <c r="AB12" i="2"/>
  <c r="AV11" i="2"/>
  <c r="AB11" i="2"/>
  <c r="AB10" i="2"/>
  <c r="Q10" i="2"/>
  <c r="AW10" i="2" s="1"/>
  <c r="AB9" i="2"/>
  <c r="Q9" i="2"/>
  <c r="AW8" i="2"/>
  <c r="AB8" i="2"/>
  <c r="AW7" i="2"/>
  <c r="AV7" i="2"/>
  <c r="AB7" i="2"/>
  <c r="AW6" i="2"/>
  <c r="AV6" i="2"/>
  <c r="AB6" i="2"/>
  <c r="AW5" i="2"/>
  <c r="AV5" i="2"/>
  <c r="AW4" i="2"/>
  <c r="AV4" i="2"/>
  <c r="AB4" i="2"/>
  <c r="AW3" i="2"/>
  <c r="AV3" i="2"/>
  <c r="AB3" i="2"/>
  <c r="AW2" i="2"/>
  <c r="AV2" i="2"/>
  <c r="AB2" i="2"/>
  <c r="B48" i="1"/>
</calcChain>
</file>

<file path=xl/sharedStrings.xml><?xml version="1.0" encoding="utf-8"?>
<sst xmlns="http://schemas.openxmlformats.org/spreadsheetml/2006/main" count="3368" uniqueCount="875">
  <si>
    <t>Truck Used</t>
  </si>
  <si>
    <t>Max of Weight</t>
  </si>
  <si>
    <t>10BDX4</t>
  </si>
  <si>
    <t>12BFK1</t>
  </si>
  <si>
    <t>36BHF3</t>
  </si>
  <si>
    <t>77BDF9</t>
  </si>
  <si>
    <t>78BLK2</t>
  </si>
  <si>
    <t>81BGZ2</t>
  </si>
  <si>
    <t>91BGR5</t>
  </si>
  <si>
    <t>BS-NT-40</t>
  </si>
  <si>
    <t>BX-HF-23</t>
  </si>
  <si>
    <t>BZ-GG-33</t>
  </si>
  <si>
    <t>BZ-JV-61</t>
  </si>
  <si>
    <t>TT3</t>
  </si>
  <si>
    <t>TT4</t>
  </si>
  <si>
    <t>TT6</t>
  </si>
  <si>
    <t>TT7</t>
  </si>
  <si>
    <t>TT8</t>
  </si>
  <si>
    <t>V10</t>
  </si>
  <si>
    <t>V11</t>
  </si>
  <si>
    <t>V14</t>
  </si>
  <si>
    <t>V15</t>
  </si>
  <si>
    <t>V18</t>
  </si>
  <si>
    <t>V19</t>
  </si>
  <si>
    <t>V20</t>
  </si>
  <si>
    <t>V21</t>
  </si>
  <si>
    <t>V24</t>
  </si>
  <si>
    <t>V26</t>
  </si>
  <si>
    <t>V28</t>
  </si>
  <si>
    <t>V29</t>
  </si>
  <si>
    <t>V30</t>
  </si>
  <si>
    <t>V31</t>
  </si>
  <si>
    <t>V32</t>
  </si>
  <si>
    <t>V34</t>
  </si>
  <si>
    <t>V37</t>
  </si>
  <si>
    <t>V38</t>
  </si>
  <si>
    <t>V39</t>
  </si>
  <si>
    <t>V40</t>
  </si>
  <si>
    <t>V41</t>
  </si>
  <si>
    <t>V42</t>
  </si>
  <si>
    <t>V44</t>
  </si>
  <si>
    <t>V45</t>
  </si>
  <si>
    <t>V46</t>
  </si>
  <si>
    <t>Total Result</t>
  </si>
  <si>
    <t>Ut*wt</t>
  </si>
  <si>
    <t>Container</t>
  </si>
  <si>
    <t>Unit type</t>
  </si>
  <si>
    <t>Booking</t>
  </si>
  <si>
    <t>Client</t>
  </si>
  <si>
    <t>Ship. comp.</t>
  </si>
  <si>
    <t>Terminal</t>
  </si>
  <si>
    <t>Truck</t>
  </si>
  <si>
    <t>Pickup</t>
  </si>
  <si>
    <t>Order Number</t>
  </si>
  <si>
    <t>Status</t>
  </si>
  <si>
    <t>Inl. ter.</t>
  </si>
  <si>
    <t>Gate</t>
  </si>
  <si>
    <t>Time</t>
  </si>
  <si>
    <t>Max. departure</t>
  </si>
  <si>
    <t>Latest Dep Time</t>
  </si>
  <si>
    <t>truck type</t>
  </si>
  <si>
    <t>Hierarchy</t>
  </si>
  <si>
    <t>Address</t>
  </si>
  <si>
    <t>City</t>
  </si>
  <si>
    <t>L/D</t>
  </si>
  <si>
    <t>Date</t>
  </si>
  <si>
    <t>Delivery Deadline</t>
  </si>
  <si>
    <t>driving time</t>
  </si>
  <si>
    <t>proces time</t>
  </si>
  <si>
    <t>service time</t>
  </si>
  <si>
    <t>Reference</t>
  </si>
  <si>
    <t>Gross (kgs)</t>
  </si>
  <si>
    <t>Temperature °C</t>
  </si>
  <si>
    <t>Seal</t>
  </si>
  <si>
    <t>Voyage/inland carrier</t>
  </si>
  <si>
    <t>Closing</t>
  </si>
  <si>
    <t>POD</t>
  </si>
  <si>
    <t>Invoice reference</t>
  </si>
  <si>
    <t>Tariff type</t>
  </si>
  <si>
    <t>G</t>
  </si>
  <si>
    <t>F</t>
  </si>
  <si>
    <t>V</t>
  </si>
  <si>
    <t>Positie</t>
  </si>
  <si>
    <t>Delay</t>
  </si>
  <si>
    <t>Weight</t>
  </si>
  <si>
    <t>FCIU 543252 1</t>
  </si>
  <si>
    <t>20DV</t>
  </si>
  <si>
    <t>167639B</t>
  </si>
  <si>
    <t>COS</t>
  </si>
  <si>
    <t>01-11</t>
  </si>
  <si>
    <t>ALF0161</t>
  </si>
  <si>
    <t>ITV</t>
  </si>
  <si>
    <t>06-11</t>
  </si>
  <si>
    <t>13:35</t>
  </si>
  <si>
    <t>13:45</t>
  </si>
  <si>
    <t>Port</t>
  </si>
  <si>
    <t>Helmond</t>
  </si>
  <si>
    <t>D</t>
  </si>
  <si>
    <t>07-11</t>
  </si>
  <si>
    <t xml:space="preserve">Inland carrier ITV 07-11-2019 </t>
  </si>
  <si>
    <t>UCT</t>
  </si>
  <si>
    <t>13-11</t>
  </si>
  <si>
    <t>S1901131458</t>
  </si>
  <si>
    <t>IRB</t>
  </si>
  <si>
    <t>APHU 639108 5</t>
  </si>
  <si>
    <t>40HC</t>
  </si>
  <si>
    <t>167506G</t>
  </si>
  <si>
    <t>CMA</t>
  </si>
  <si>
    <t>ALF0159</t>
  </si>
  <si>
    <t>06:01</t>
  </si>
  <si>
    <t>05:15</t>
  </si>
  <si>
    <t>regional</t>
  </si>
  <si>
    <t xml:space="preserve">G7134006 </t>
  </si>
  <si>
    <t>FAR0793, departed 11-11-2019 20:00</t>
  </si>
  <si>
    <t>PROGR</t>
  </si>
  <si>
    <t>10-11</t>
  </si>
  <si>
    <t>BRTM013862</t>
  </si>
  <si>
    <t>GESU 500865 2</t>
  </si>
  <si>
    <t>167506H</t>
  </si>
  <si>
    <t>04:46</t>
  </si>
  <si>
    <t xml:space="preserve">G7134103 </t>
  </si>
  <si>
    <t>BRTM013864</t>
  </si>
  <si>
    <t>TGHU 940228 7</t>
  </si>
  <si>
    <t>167506J</t>
  </si>
  <si>
    <t>07:39</t>
  </si>
  <si>
    <t>07:15</t>
  </si>
  <si>
    <t>08-11</t>
  </si>
  <si>
    <t xml:space="preserve">G7060753 </t>
  </si>
  <si>
    <t>BRTM013867</t>
  </si>
  <si>
    <t>TLLU 424652 9</t>
  </si>
  <si>
    <t>167506I</t>
  </si>
  <si>
    <t>07:22</t>
  </si>
  <si>
    <t>11-11</t>
  </si>
  <si>
    <t xml:space="preserve">G7060979 </t>
  </si>
  <si>
    <t>BRTM013865</t>
  </si>
  <si>
    <t>NYKU 841719 7</t>
  </si>
  <si>
    <t>40DV</t>
  </si>
  <si>
    <t>167339D</t>
  </si>
  <si>
    <t>ONE</t>
  </si>
  <si>
    <t>31-10</t>
  </si>
  <si>
    <t>MRB0100</t>
  </si>
  <si>
    <t>09:35</t>
  </si>
  <si>
    <t>09:15</t>
  </si>
  <si>
    <t xml:space="preserve">CNB532424 </t>
  </si>
  <si>
    <t>S1901144833</t>
  </si>
  <si>
    <t>TCNU 948989 7</t>
  </si>
  <si>
    <t>167617C</t>
  </si>
  <si>
    <t>EMX</t>
  </si>
  <si>
    <t>09:30</t>
  </si>
  <si>
    <t>10385820 1038520</t>
  </si>
  <si>
    <t xml:space="preserve">Inland carrier ITV 13-11-2019 </t>
  </si>
  <si>
    <t>18-11</t>
  </si>
  <si>
    <t>BRTM013875</t>
  </si>
  <si>
    <t>IRDT</t>
  </si>
  <si>
    <t>SEGU 628854 7</t>
  </si>
  <si>
    <t>167617B</t>
  </si>
  <si>
    <t>xxxx</t>
  </si>
  <si>
    <t>12:30</t>
  </si>
  <si>
    <t>01.O.4</t>
  </si>
  <si>
    <t>CSNU 718714 6</t>
  </si>
  <si>
    <t>167617A</t>
  </si>
  <si>
    <t>BRTM013874</t>
  </si>
  <si>
    <t>08.E.1</t>
  </si>
  <si>
    <t>TCNU 314653 0</t>
  </si>
  <si>
    <t>167617E</t>
  </si>
  <si>
    <t>05:12</t>
  </si>
  <si>
    <t>TRLU 815215 7</t>
  </si>
  <si>
    <t>167617D</t>
  </si>
  <si>
    <t>07:47</t>
  </si>
  <si>
    <t>10385796 1038597</t>
  </si>
  <si>
    <t>01.D.3</t>
  </si>
  <si>
    <t>OOLU 694027 3</t>
  </si>
  <si>
    <t>167617F</t>
  </si>
  <si>
    <t>11:00</t>
  </si>
  <si>
    <t>01.N.4</t>
  </si>
  <si>
    <t>TCNU 135370 7</t>
  </si>
  <si>
    <t>168036A</t>
  </si>
  <si>
    <t>MSC</t>
  </si>
  <si>
    <t>Unknown</t>
  </si>
  <si>
    <t>09:41</t>
  </si>
  <si>
    <t>06:15</t>
  </si>
  <si>
    <t>L</t>
  </si>
  <si>
    <t>CFZA-30102019A</t>
  </si>
  <si>
    <t xml:space="preserve">BS085551 </t>
  </si>
  <si>
    <t>ALF0164, departed 08-11-2019 04:00</t>
  </si>
  <si>
    <t>ECTDDN</t>
  </si>
  <si>
    <t>09-11</t>
  </si>
  <si>
    <t>DURBA</t>
  </si>
  <si>
    <t>S1901455815-1</t>
  </si>
  <si>
    <t>ERB</t>
  </si>
  <si>
    <t>ZCSU 899258 2</t>
  </si>
  <si>
    <t>167975A</t>
  </si>
  <si>
    <t>ZIM</t>
  </si>
  <si>
    <t>RCT</t>
  </si>
  <si>
    <t>13:00</t>
  </si>
  <si>
    <t>CFILSCH-04112019B</t>
  </si>
  <si>
    <t xml:space="preserve"> BS085553 </t>
  </si>
  <si>
    <t>MRB0105, departed 08-11-2019 12:15</t>
  </si>
  <si>
    <t>ASHDO</t>
  </si>
  <si>
    <t>S1901454811-1</t>
  </si>
  <si>
    <t>ERDT</t>
  </si>
  <si>
    <t>HMMU 631634 1</t>
  </si>
  <si>
    <t>165687B</t>
  </si>
  <si>
    <t>HMM</t>
  </si>
  <si>
    <t>01-10</t>
  </si>
  <si>
    <t>VIC0930</t>
  </si>
  <si>
    <t>05:24</t>
  </si>
  <si>
    <t>BRTM013501</t>
  </si>
  <si>
    <t>OOLU 625046 8</t>
  </si>
  <si>
    <t>40RH</t>
  </si>
  <si>
    <t>167209A</t>
  </si>
  <si>
    <t>OOL</t>
  </si>
  <si>
    <t>04-11</t>
  </si>
  <si>
    <t>FAR0788</t>
  </si>
  <si>
    <t>06:26</t>
  </si>
  <si>
    <t>07:00</t>
  </si>
  <si>
    <t>Venlo</t>
  </si>
  <si>
    <t>2296608</t>
  </si>
  <si>
    <t>LC387036 Lc387036</t>
  </si>
  <si>
    <t>ALF0166, departed 10-11-2019 06:00</t>
  </si>
  <si>
    <t>RWG</t>
  </si>
  <si>
    <t>VERAC</t>
  </si>
  <si>
    <t>OOLU 626680 2</t>
  </si>
  <si>
    <t>167210A</t>
  </si>
  <si>
    <t>08:56</t>
  </si>
  <si>
    <t>09:00</t>
  </si>
  <si>
    <t>2296609</t>
  </si>
  <si>
    <t xml:space="preserve">LC387033 </t>
  </si>
  <si>
    <t>OOLU 651091 9</t>
  </si>
  <si>
    <t>167208A</t>
  </si>
  <si>
    <t>10:02</t>
  </si>
  <si>
    <t>10:30</t>
  </si>
  <si>
    <t>2296607</t>
  </si>
  <si>
    <t>OOLU 624890 1</t>
  </si>
  <si>
    <t>166322A</t>
  </si>
  <si>
    <t>13:16</t>
  </si>
  <si>
    <t>14:00</t>
  </si>
  <si>
    <t>2296606</t>
  </si>
  <si>
    <t xml:space="preserve">LC387011 </t>
  </si>
  <si>
    <t>PVDU 109882 2</t>
  </si>
  <si>
    <t>45HC</t>
  </si>
  <si>
    <t>168021A</t>
  </si>
  <si>
    <t>SAM</t>
  </si>
  <si>
    <t>Lieshout</t>
  </si>
  <si>
    <t>2902932</t>
  </si>
  <si>
    <t>FAR0791, departed 08-11-2019 16:00</t>
  </si>
  <si>
    <t>RSTZ</t>
  </si>
  <si>
    <t>HULL</t>
  </si>
  <si>
    <t>ESB</t>
  </si>
  <si>
    <t>MNBU 040728 4</t>
  </si>
  <si>
    <t>167688R</t>
  </si>
  <si>
    <t>MAE</t>
  </si>
  <si>
    <t>KAT</t>
  </si>
  <si>
    <t>12:13</t>
  </si>
  <si>
    <t>13:21</t>
  </si>
  <si>
    <t>Cuijk</t>
  </si>
  <si>
    <t>MC30752</t>
  </si>
  <si>
    <t xml:space="preserve">Nvwa nl 050286 </t>
  </si>
  <si>
    <t>VIC0963, departed 09-11-2019 12:00</t>
  </si>
  <si>
    <t>APMR2</t>
  </si>
  <si>
    <t>XINGA</t>
  </si>
  <si>
    <t>SUDU 604523 3</t>
  </si>
  <si>
    <t>167688S</t>
  </si>
  <si>
    <t>13:53</t>
  </si>
  <si>
    <t>14:50</t>
  </si>
  <si>
    <t>MC30838</t>
  </si>
  <si>
    <t xml:space="preserve">nvwanl050287 </t>
  </si>
  <si>
    <t>MWCU 686122 8</t>
  </si>
  <si>
    <t>167688T</t>
  </si>
  <si>
    <t>14:27</t>
  </si>
  <si>
    <t>14:51</t>
  </si>
  <si>
    <t>MC30839</t>
  </si>
  <si>
    <t xml:space="preserve">NVWANL050288 </t>
  </si>
  <si>
    <t>167233B</t>
  </si>
  <si>
    <t>23-10</t>
  </si>
  <si>
    <t>MRB0096</t>
  </si>
  <si>
    <t>06:23</t>
  </si>
  <si>
    <t>07:05</t>
  </si>
  <si>
    <t>Heijen</t>
  </si>
  <si>
    <t>PVDU1098822</t>
  </si>
  <si>
    <t xml:space="preserve"> </t>
  </si>
  <si>
    <t>CYIB</t>
  </si>
  <si>
    <t>OK</t>
  </si>
  <si>
    <t>OOLU 693693 0</t>
  </si>
  <si>
    <t>166786B</t>
  </si>
  <si>
    <t>24-10</t>
  </si>
  <si>
    <t>VIR0854</t>
  </si>
  <si>
    <t>06:52</t>
  </si>
  <si>
    <t>OOLU6936930</t>
  </si>
  <si>
    <t>CNEU 454203 0</t>
  </si>
  <si>
    <t>167147A</t>
  </si>
  <si>
    <t>21-10</t>
  </si>
  <si>
    <t>08:37</t>
  </si>
  <si>
    <t>09:05</t>
  </si>
  <si>
    <t>CNEU4542030</t>
  </si>
  <si>
    <t>OOCU 778140 0</t>
  </si>
  <si>
    <t>164314E</t>
  </si>
  <si>
    <t>10-09</t>
  </si>
  <si>
    <t>VIR0818</t>
  </si>
  <si>
    <t>10:45</t>
  </si>
  <si>
    <t>11:05</t>
  </si>
  <si>
    <t>OOCU7781400</t>
  </si>
  <si>
    <t xml:space="preserve">OOLFQB1099 </t>
  </si>
  <si>
    <t>HLBU 147434 9</t>
  </si>
  <si>
    <t>168063B</t>
  </si>
  <si>
    <t>HLC</t>
  </si>
  <si>
    <t>14:56</t>
  </si>
  <si>
    <t>15:05</t>
  </si>
  <si>
    <t>ECTDDE</t>
  </si>
  <si>
    <t>12-11</t>
  </si>
  <si>
    <t>SAVAN</t>
  </si>
  <si>
    <t>FSCU 729479 7</t>
  </si>
  <si>
    <t>168063A</t>
  </si>
  <si>
    <t>14:20</t>
  </si>
  <si>
    <t>MWCU 526440 2</t>
  </si>
  <si>
    <t>167641A</t>
  </si>
  <si>
    <t>VIC0958</t>
  </si>
  <si>
    <t>05-11</t>
  </si>
  <si>
    <t>08:46</t>
  </si>
  <si>
    <t>08:12</t>
  </si>
  <si>
    <t>Veghel</t>
  </si>
  <si>
    <t>7431742/MWCU5264402</t>
  </si>
  <si>
    <t>STARROT</t>
  </si>
  <si>
    <t>MWMU 637372 7</t>
  </si>
  <si>
    <t>167547A</t>
  </si>
  <si>
    <t>7418173</t>
  </si>
  <si>
    <t>YANG</t>
  </si>
  <si>
    <t>SUDU 614347 7</t>
  </si>
  <si>
    <t>167547B</t>
  </si>
  <si>
    <t>09:29</t>
  </si>
  <si>
    <t>09:12</t>
  </si>
  <si>
    <t>SZLU 934030 2</t>
  </si>
  <si>
    <t>167551A</t>
  </si>
  <si>
    <t>12:28</t>
  </si>
  <si>
    <t>13:12</t>
  </si>
  <si>
    <t>10482625</t>
  </si>
  <si>
    <t>SHANG</t>
  </si>
  <si>
    <t>YMLU 845773 8</t>
  </si>
  <si>
    <t>167490E</t>
  </si>
  <si>
    <t>YML</t>
  </si>
  <si>
    <t>08:23</t>
  </si>
  <si>
    <t>Volkel</t>
  </si>
  <si>
    <t xml:space="preserve">YMAE503005 </t>
  </si>
  <si>
    <t>BEAU 431454 2</t>
  </si>
  <si>
    <t>167490F</t>
  </si>
  <si>
    <t>10:09</t>
  </si>
  <si>
    <t xml:space="preserve">YMAE178889 </t>
  </si>
  <si>
    <t>TGHU 885988 0</t>
  </si>
  <si>
    <t>167287K</t>
  </si>
  <si>
    <t>26-10</t>
  </si>
  <si>
    <t>ALF0155</t>
  </si>
  <si>
    <t>06:08</t>
  </si>
  <si>
    <t xml:space="preserve">P2103599 </t>
  </si>
  <si>
    <t>KANT1945679/1710-9071-911670</t>
  </si>
  <si>
    <t>ACLU 969351 7</t>
  </si>
  <si>
    <t>167114A</t>
  </si>
  <si>
    <t>GRI</t>
  </si>
  <si>
    <t>WBT</t>
  </si>
  <si>
    <t>TRANSSP</t>
  </si>
  <si>
    <t>23:17</t>
  </si>
  <si>
    <t xml:space="preserve">Inland carrier ITV 14-11-2019 </t>
  </si>
  <si>
    <t>22-11</t>
  </si>
  <si>
    <t>1710-9071-911277</t>
  </si>
  <si>
    <t>IRBZT</t>
  </si>
  <si>
    <t>GCNU 473554 7</t>
  </si>
  <si>
    <t>167114B</t>
  </si>
  <si>
    <t>1710-9071-911278</t>
  </si>
  <si>
    <t>EMCU 609070 8</t>
  </si>
  <si>
    <t>167433E</t>
  </si>
  <si>
    <t>EVG</t>
  </si>
  <si>
    <t>03-11</t>
  </si>
  <si>
    <t>13:18</t>
  </si>
  <si>
    <t>23:16</t>
  </si>
  <si>
    <t>WD1905653</t>
  </si>
  <si>
    <t>14-11</t>
  </si>
  <si>
    <t>HOCH</t>
  </si>
  <si>
    <t>CNO211-1910-064</t>
  </si>
  <si>
    <t>EISU 221406 4</t>
  </si>
  <si>
    <t>167433D</t>
  </si>
  <si>
    <t>09:54</t>
  </si>
  <si>
    <t>EGSU 302276 1</t>
  </si>
  <si>
    <t>167433C</t>
  </si>
  <si>
    <t>10:25</t>
  </si>
  <si>
    <t>EGHU 349021 8</t>
  </si>
  <si>
    <t>167433A</t>
  </si>
  <si>
    <t>12:21</t>
  </si>
  <si>
    <t>EGHU 382307 3</t>
  </si>
  <si>
    <t>167433B</t>
  </si>
  <si>
    <t>17:35</t>
  </si>
  <si>
    <t>23:15</t>
  </si>
  <si>
    <t>CCLU 668022 6</t>
  </si>
  <si>
    <t>167608A</t>
  </si>
  <si>
    <t>13:58</t>
  </si>
  <si>
    <t>807155629</t>
  </si>
  <si>
    <t>ALF0168, departed 12-11-2019 09:30</t>
  </si>
  <si>
    <t>TIANJ</t>
  </si>
  <si>
    <t>CSLU 610333 3</t>
  </si>
  <si>
    <t>167608B</t>
  </si>
  <si>
    <t>14:30</t>
  </si>
  <si>
    <t>807158016</t>
  </si>
  <si>
    <t>BSIU 947397 4</t>
  </si>
  <si>
    <t>167608C</t>
  </si>
  <si>
    <t>14:25</t>
  </si>
  <si>
    <t>807158020</t>
  </si>
  <si>
    <t>CBHU 869450 6</t>
  </si>
  <si>
    <t>167608D</t>
  </si>
  <si>
    <t>15:24</t>
  </si>
  <si>
    <t>807158021</t>
  </si>
  <si>
    <t>MAGU 520444 4</t>
  </si>
  <si>
    <t>167608E</t>
  </si>
  <si>
    <t>15:23</t>
  </si>
  <si>
    <t>807158022</t>
  </si>
  <si>
    <t>CBHU 874528 6</t>
  </si>
  <si>
    <t>167608F</t>
  </si>
  <si>
    <t>07:08</t>
  </si>
  <si>
    <t>10:17</t>
  </si>
  <si>
    <t>807158023</t>
  </si>
  <si>
    <t>TGHU 656987 7</t>
  </si>
  <si>
    <t>167608G</t>
  </si>
  <si>
    <t>08:03</t>
  </si>
  <si>
    <t>10:47</t>
  </si>
  <si>
    <t>807158024</t>
  </si>
  <si>
    <t>CBHU 863258 8</t>
  </si>
  <si>
    <t>167608H</t>
  </si>
  <si>
    <t>09:14</t>
  </si>
  <si>
    <t>11:17</t>
  </si>
  <si>
    <t>807158025</t>
  </si>
  <si>
    <t>MRKU 366301 6</t>
  </si>
  <si>
    <t>167616A</t>
  </si>
  <si>
    <t>10:14</t>
  </si>
  <si>
    <t>12:17</t>
  </si>
  <si>
    <t>807155628</t>
  </si>
  <si>
    <t>MRKU 621387 7</t>
  </si>
  <si>
    <t>167616B</t>
  </si>
  <si>
    <t>09:59</t>
  </si>
  <si>
    <t>12:47</t>
  </si>
  <si>
    <t>807158560</t>
  </si>
  <si>
    <t>MRKU 254419 9</t>
  </si>
  <si>
    <t>167616C</t>
  </si>
  <si>
    <t>10:48</t>
  </si>
  <si>
    <t>13:17</t>
  </si>
  <si>
    <t>807158561</t>
  </si>
  <si>
    <t xml:space="preserve">CN9474181 </t>
  </si>
  <si>
    <t>MRKU 331175 6</t>
  </si>
  <si>
    <t>167616D</t>
  </si>
  <si>
    <t>11:10</t>
  </si>
  <si>
    <t>13:47</t>
  </si>
  <si>
    <t>807158562</t>
  </si>
  <si>
    <t>HLBU 179498 0</t>
  </si>
  <si>
    <t>166155A</t>
  </si>
  <si>
    <t>MRB0098</t>
  </si>
  <si>
    <t>07:24</t>
  </si>
  <si>
    <t>Eindhoven</t>
  </si>
  <si>
    <t>FRISO</t>
  </si>
  <si>
    <t>S1900978954</t>
  </si>
  <si>
    <t>TCNU 710927 8</t>
  </si>
  <si>
    <t>167258A</t>
  </si>
  <si>
    <t>12:26</t>
  </si>
  <si>
    <t>12:15</t>
  </si>
  <si>
    <t>TCLU 434714 6</t>
  </si>
  <si>
    <t>167398A</t>
  </si>
  <si>
    <t>06:27</t>
  </si>
  <si>
    <t>06:10</t>
  </si>
  <si>
    <t>CBHU 818634 1</t>
  </si>
  <si>
    <t>167069A</t>
  </si>
  <si>
    <t>07:01</t>
  </si>
  <si>
    <t>0000466651</t>
  </si>
  <si>
    <t>NEWYO</t>
  </si>
  <si>
    <t>FCIU 535839 0</t>
  </si>
  <si>
    <t>167280A</t>
  </si>
  <si>
    <t>07:04</t>
  </si>
  <si>
    <t>DEUR21</t>
  </si>
  <si>
    <t>1910243828-01</t>
  </si>
  <si>
    <t>CXRU 156642 5</t>
  </si>
  <si>
    <t>167871A</t>
  </si>
  <si>
    <t>04:37</t>
  </si>
  <si>
    <t>04:15</t>
  </si>
  <si>
    <t>NL3034152359/ROTTERDAM</t>
  </si>
  <si>
    <t xml:space="preserve">TSK5088824 </t>
  </si>
  <si>
    <t>MERS</t>
  </si>
  <si>
    <t>MNBU 015956 8</t>
  </si>
  <si>
    <t>168019B</t>
  </si>
  <si>
    <t>07:37</t>
  </si>
  <si>
    <t>NL3034152556/ROTTERDAM</t>
  </si>
  <si>
    <t xml:space="preserve">TSK5088818 </t>
  </si>
  <si>
    <t>APMR</t>
  </si>
  <si>
    <t>DEKHE</t>
  </si>
  <si>
    <t>SUDU 606328 4</t>
  </si>
  <si>
    <t>168019A</t>
  </si>
  <si>
    <t>07:36</t>
  </si>
  <si>
    <t>NL3034152557/ROTTERDAM</t>
  </si>
  <si>
    <t xml:space="preserve">TSK5088820 </t>
  </si>
  <si>
    <t>SUDU 801965 5</t>
  </si>
  <si>
    <t>167924B</t>
  </si>
  <si>
    <t>06:00</t>
  </si>
  <si>
    <t>NL3034152551/ROTTERDAM</t>
  </si>
  <si>
    <t xml:space="preserve">TSK5088868 </t>
  </si>
  <si>
    <t>SUDU 523593 8</t>
  </si>
  <si>
    <t>167957A</t>
  </si>
  <si>
    <t>NL3034152548/ROTTERDAM</t>
  </si>
  <si>
    <t xml:space="preserve">TSK5088864 </t>
  </si>
  <si>
    <t>ALF0172, planned departure 17-11-2019 12:00</t>
  </si>
  <si>
    <t>AQABA</t>
  </si>
  <si>
    <t>10.G.1</t>
  </si>
  <si>
    <t>MNBU 361665 2</t>
  </si>
  <si>
    <t>167924A</t>
  </si>
  <si>
    <t>NL3034152552/ROTTERDAM</t>
  </si>
  <si>
    <t xml:space="preserve">TSK5088870 </t>
  </si>
  <si>
    <t>CRLU 140894 0</t>
  </si>
  <si>
    <t>168070A</t>
  </si>
  <si>
    <t>07:43</t>
  </si>
  <si>
    <t>07:30</t>
  </si>
  <si>
    <t>NL3034152570/ROTTERDAM</t>
  </si>
  <si>
    <t xml:space="preserve">TSK5088867 </t>
  </si>
  <si>
    <t>CGMU 531453 7</t>
  </si>
  <si>
    <t>168007E</t>
  </si>
  <si>
    <t>07:32</t>
  </si>
  <si>
    <t>NL3034152632/ROTTERDAM</t>
  </si>
  <si>
    <t xml:space="preserve">TSK5088835 </t>
  </si>
  <si>
    <t>Inland carrier ITV 08-11-2019 10:30</t>
  </si>
  <si>
    <t>JEDDA</t>
  </si>
  <si>
    <t>TANT1963062</t>
  </si>
  <si>
    <t>AMCU 927950 0</t>
  </si>
  <si>
    <t>168007B</t>
  </si>
  <si>
    <t>NL3034152629/ROTTERDAM</t>
  </si>
  <si>
    <t>Inland carrier ITV 07-11-2019 14:00</t>
  </si>
  <si>
    <t>MWCU 668457 0</t>
  </si>
  <si>
    <t>167923A</t>
  </si>
  <si>
    <t>07:18</t>
  </si>
  <si>
    <t>NL3034152555/ROTTERDAM</t>
  </si>
  <si>
    <t xml:space="preserve">TSK5088862 </t>
  </si>
  <si>
    <t>CXRU 136217 0</t>
  </si>
  <si>
    <t>168007A</t>
  </si>
  <si>
    <t>09:56</t>
  </si>
  <si>
    <t>NL3034152604/ROTTERDAM</t>
  </si>
  <si>
    <t xml:space="preserve">TSK5088826 </t>
  </si>
  <si>
    <t>Inland carrier ITV 08-11-2019 07:00</t>
  </si>
  <si>
    <t>CGMU 514067 2</t>
  </si>
  <si>
    <t>167707A</t>
  </si>
  <si>
    <t>ALCO</t>
  </si>
  <si>
    <t>10:10</t>
  </si>
  <si>
    <t>NL3034152298/ROTTERDAM</t>
  </si>
  <si>
    <t xml:space="preserve">Inland carrier ITV 09-11-2019 </t>
  </si>
  <si>
    <t>GALET</t>
  </si>
  <si>
    <t>ERT</t>
  </si>
  <si>
    <t>CXRU 136388 1</t>
  </si>
  <si>
    <t>168007C</t>
  </si>
  <si>
    <t>10:40</t>
  </si>
  <si>
    <t>NL3034152630/ROTTERDAM</t>
  </si>
  <si>
    <t xml:space="preserve">TSK5088825 </t>
  </si>
  <si>
    <t>Inland carrier ITV 08-11-2019 14:00</t>
  </si>
  <si>
    <t>TCLU 107422 2</t>
  </si>
  <si>
    <t>168007D</t>
  </si>
  <si>
    <t>10:37</t>
  </si>
  <si>
    <t>NL3034152631/ROTTERDAM</t>
  </si>
  <si>
    <t>MRB0113, planned departure 20-11-2019 18:00</t>
  </si>
  <si>
    <t>03.K.1</t>
  </si>
  <si>
    <t>CGMU 933257 0</t>
  </si>
  <si>
    <t>168007F</t>
  </si>
  <si>
    <t>11:53</t>
  </si>
  <si>
    <t>NL3034152633/ROTTERDAM</t>
  </si>
  <si>
    <t xml:space="preserve">FCS5247005 </t>
  </si>
  <si>
    <t>03.K.2</t>
  </si>
  <si>
    <t>MWCU 685880 0</t>
  </si>
  <si>
    <t>167957B</t>
  </si>
  <si>
    <t>11:57</t>
  </si>
  <si>
    <t>NL3034152547/ROTTERDAM</t>
  </si>
  <si>
    <t xml:space="preserve">TSK 5088817   </t>
  </si>
  <si>
    <t>08.G.1</t>
  </si>
  <si>
    <t>SUDU 524317 3</t>
  </si>
  <si>
    <t>167989C</t>
  </si>
  <si>
    <t>14:55</t>
  </si>
  <si>
    <t>NL3034152634/ROTTERDAM</t>
  </si>
  <si>
    <t xml:space="preserve">TSK5088829 </t>
  </si>
  <si>
    <t>MELBO</t>
  </si>
  <si>
    <t>MWCU 680949 3</t>
  </si>
  <si>
    <t>167989B</t>
  </si>
  <si>
    <t>13:05</t>
  </si>
  <si>
    <t>13:15</t>
  </si>
  <si>
    <t>NL3034152642/ROTTERDAM</t>
  </si>
  <si>
    <t xml:space="preserve">TSK5088838 </t>
  </si>
  <si>
    <t>SUDU 802524 1</t>
  </si>
  <si>
    <t>167989A</t>
  </si>
  <si>
    <t>15:06</t>
  </si>
  <si>
    <t>14:15</t>
  </si>
  <si>
    <t>NL3034152636/ROTTERDAM</t>
  </si>
  <si>
    <t xml:space="preserve">TSK5088819 </t>
  </si>
  <si>
    <t>TLLU 108188 9</t>
  </si>
  <si>
    <t>45RH</t>
  </si>
  <si>
    <t>168124A</t>
  </si>
  <si>
    <t>16:11</t>
  </si>
  <si>
    <t>17:15</t>
  </si>
  <si>
    <t>NL3034152772/ROTTERDAM</t>
  </si>
  <si>
    <t>terminal</t>
  </si>
  <si>
    <t>CMAU 530162 9</t>
  </si>
  <si>
    <t>167782A</t>
  </si>
  <si>
    <t>17:24</t>
  </si>
  <si>
    <t>06:45</t>
  </si>
  <si>
    <t>4500915929</t>
  </si>
  <si>
    <t xml:space="preserve">HF28107 </t>
  </si>
  <si>
    <t>MIAMI</t>
  </si>
  <si>
    <t>FSCU 879932 0</t>
  </si>
  <si>
    <t>167787A</t>
  </si>
  <si>
    <t>10:15</t>
  </si>
  <si>
    <t>4500915930</t>
  </si>
  <si>
    <t>HF28110 Hf28110</t>
  </si>
  <si>
    <t>AXIU 146335 1</t>
  </si>
  <si>
    <t>167785A</t>
  </si>
  <si>
    <t>10:21</t>
  </si>
  <si>
    <t>4500915927</t>
  </si>
  <si>
    <t xml:space="preserve">HF28109 </t>
  </si>
  <si>
    <t>MEDU 817263 1</t>
  </si>
  <si>
    <t>167783A</t>
  </si>
  <si>
    <t>12:14</t>
  </si>
  <si>
    <t>4500915917</t>
  </si>
  <si>
    <t xml:space="preserve">Hf28102 </t>
  </si>
  <si>
    <t>VIC0965, departed 12-11-2019 12:00</t>
  </si>
  <si>
    <t>17-11</t>
  </si>
  <si>
    <t>NASH</t>
  </si>
  <si>
    <t>GLDU 722501 5</t>
  </si>
  <si>
    <t>167784A</t>
  </si>
  <si>
    <t>12:34</t>
  </si>
  <si>
    <t>15:15</t>
  </si>
  <si>
    <t>4500915980</t>
  </si>
  <si>
    <t xml:space="preserve">HF 28108 </t>
  </si>
  <si>
    <t>FAR0797, planned departure 15-11-2019 12:00</t>
  </si>
  <si>
    <t>DETRO</t>
  </si>
  <si>
    <t>06.J.2</t>
  </si>
  <si>
    <t>TLLU 107785 2</t>
  </si>
  <si>
    <t>168174B</t>
  </si>
  <si>
    <t>17:18</t>
  </si>
  <si>
    <t>NL0131087072/ROTTERDAM</t>
  </si>
  <si>
    <t>TILBU</t>
  </si>
  <si>
    <t>TLLU 107664 5</t>
  </si>
  <si>
    <t>168174A</t>
  </si>
  <si>
    <t>17:14</t>
  </si>
  <si>
    <t>NL0131087232/ROTTERDAM</t>
  </si>
  <si>
    <t xml:space="preserve">TSK5158523 </t>
  </si>
  <si>
    <t>FAR0795, departed 13-11-2019 15:00</t>
  </si>
  <si>
    <t>OOCU 499040 6</t>
  </si>
  <si>
    <t>167106H</t>
  </si>
  <si>
    <t>08:10</t>
  </si>
  <si>
    <t>Kleve</t>
  </si>
  <si>
    <t xml:space="preserve"> Oolewr440</t>
  </si>
  <si>
    <t>SRTM0075318</t>
  </si>
  <si>
    <t>OOLU 979157 4</t>
  </si>
  <si>
    <t>167244A</t>
  </si>
  <si>
    <t>29-10</t>
  </si>
  <si>
    <t>VIR0860</t>
  </si>
  <si>
    <t>17:37</t>
  </si>
  <si>
    <t>04:22</t>
  </si>
  <si>
    <t>DOCK27</t>
  </si>
  <si>
    <t>OOLFKU5335 FEX100151</t>
  </si>
  <si>
    <t>SRTM0075665</t>
  </si>
  <si>
    <t>TCLU 594196 0</t>
  </si>
  <si>
    <t>167427U</t>
  </si>
  <si>
    <t>28-10</t>
  </si>
  <si>
    <t>VIC0954</t>
  </si>
  <si>
    <t>10:11</t>
  </si>
  <si>
    <t xml:space="preserve">FX11720716 </t>
  </si>
  <si>
    <t>4856815/SRTM0075206</t>
  </si>
  <si>
    <t>XXXX 796876 5</t>
  </si>
  <si>
    <t>167918A</t>
  </si>
  <si>
    <t>15:43</t>
  </si>
  <si>
    <t>NVT</t>
  </si>
  <si>
    <t>T</t>
  </si>
  <si>
    <t>XXXX 100157 0</t>
  </si>
  <si>
    <t>167745B</t>
  </si>
  <si>
    <t>07:14</t>
  </si>
  <si>
    <t>EITU 054479 6</t>
  </si>
  <si>
    <t>167324A</t>
  </si>
  <si>
    <t>05:26</t>
  </si>
  <si>
    <t>70039730-2, 70033990-1, ETC</t>
  </si>
  <si>
    <t xml:space="preserve">EMCDRZ7089 </t>
  </si>
  <si>
    <t xml:space="preserve">Inland carrier ITV 11-11-2019 </t>
  </si>
  <si>
    <t>TEMU 748825 3</t>
  </si>
  <si>
    <t>167878A</t>
  </si>
  <si>
    <t>06:28</t>
  </si>
  <si>
    <t>08:00</t>
  </si>
  <si>
    <t>807179187</t>
  </si>
  <si>
    <t>SANJU</t>
  </si>
  <si>
    <t>HLBU 237384 1</t>
  </si>
  <si>
    <t>167800A</t>
  </si>
  <si>
    <t>05:45</t>
  </si>
  <si>
    <t>807169939</t>
  </si>
  <si>
    <t>SANTO</t>
  </si>
  <si>
    <t>HLBU 137214 1</t>
  </si>
  <si>
    <t>167800B</t>
  </si>
  <si>
    <t>09:36</t>
  </si>
  <si>
    <t>15:00</t>
  </si>
  <si>
    <t>807169951</t>
  </si>
  <si>
    <t>DFSU 169384 0</t>
  </si>
  <si>
    <t>166930A</t>
  </si>
  <si>
    <t>10:12</t>
  </si>
  <si>
    <t>807097596</t>
  </si>
  <si>
    <t>ALF0174, planned departure 20-11-2019 06:00</t>
  </si>
  <si>
    <t>KARAC</t>
  </si>
  <si>
    <t>05.M.2</t>
  </si>
  <si>
    <t>CSNU 403049 3</t>
  </si>
  <si>
    <t>167464A</t>
  </si>
  <si>
    <t>05:58</t>
  </si>
  <si>
    <t>807131561</t>
  </si>
  <si>
    <t>NAGOY</t>
  </si>
  <si>
    <t>CSNU 400471 9</t>
  </si>
  <si>
    <t>167464B</t>
  </si>
  <si>
    <t>807131567</t>
  </si>
  <si>
    <t>FCIU 585467 7</t>
  </si>
  <si>
    <t>166929A</t>
  </si>
  <si>
    <t>11:48</t>
  </si>
  <si>
    <t>807097252</t>
  </si>
  <si>
    <t>05.M.3</t>
  </si>
  <si>
    <t>TTNU 814395 8</t>
  </si>
  <si>
    <t>167671A</t>
  </si>
  <si>
    <t>07:55</t>
  </si>
  <si>
    <t>08:45</t>
  </si>
  <si>
    <t>Neuss</t>
  </si>
  <si>
    <t>79851-MSC</t>
  </si>
  <si>
    <t>QINGD</t>
  </si>
  <si>
    <t>MEDU 911278 7</t>
  </si>
  <si>
    <t>167675A</t>
  </si>
  <si>
    <t>10:03</t>
  </si>
  <si>
    <t>11:15</t>
  </si>
  <si>
    <t>79852-MSC</t>
  </si>
  <si>
    <t>TSK5488728 Tsk5488728</t>
  </si>
  <si>
    <t>CRSU 600019 6</t>
  </si>
  <si>
    <t>167672A</t>
  </si>
  <si>
    <t>11:21</t>
  </si>
  <si>
    <t>79853-MSC</t>
  </si>
  <si>
    <t>TSK5488725 TSK 5488725</t>
  </si>
  <si>
    <t>DFSU 711064 1</t>
  </si>
  <si>
    <t>167850A</t>
  </si>
  <si>
    <t>VIC0960</t>
  </si>
  <si>
    <t>08:08</t>
  </si>
  <si>
    <t xml:space="preserve">FX10970260 </t>
  </si>
  <si>
    <t>S1901173448-1</t>
  </si>
  <si>
    <t>06.L.2</t>
  </si>
  <si>
    <t>APHU 731279 5</t>
  </si>
  <si>
    <t>167933A</t>
  </si>
  <si>
    <t>06:33</t>
  </si>
  <si>
    <t>Budel</t>
  </si>
  <si>
    <t>ELB/LIVERMORE</t>
  </si>
  <si>
    <t>OAKLA</t>
  </si>
  <si>
    <t>147873-30160308EH</t>
  </si>
  <si>
    <t>ECMU 989134 1</t>
  </si>
  <si>
    <t>167863A</t>
  </si>
  <si>
    <t>V25</t>
  </si>
  <si>
    <t>08:17</t>
  </si>
  <si>
    <t>08:42</t>
  </si>
  <si>
    <t>P1185227 P1185227</t>
  </si>
  <si>
    <t>KANT1947047</t>
  </si>
  <si>
    <t>CMAU 901537 2</t>
  </si>
  <si>
    <t>167893A</t>
  </si>
  <si>
    <t>08:16</t>
  </si>
  <si>
    <t>08:15</t>
  </si>
  <si>
    <t>BUENOSAIRES</t>
  </si>
  <si>
    <t>BUENO</t>
  </si>
  <si>
    <t>1911245149-01</t>
  </si>
  <si>
    <t>FSCU 324294 3</t>
  </si>
  <si>
    <t>167401A</t>
  </si>
  <si>
    <t>10:41</t>
  </si>
  <si>
    <t xml:space="preserve">FJ07051085 </t>
  </si>
  <si>
    <t>EXFU 660421 9</t>
  </si>
  <si>
    <t>20TK</t>
  </si>
  <si>
    <t>167837A</t>
  </si>
  <si>
    <t>PALTANK</t>
  </si>
  <si>
    <t>06:57</t>
  </si>
  <si>
    <t>Sint Oedenrode</t>
  </si>
  <si>
    <t xml:space="preserve">ITV4465 </t>
  </si>
  <si>
    <t>FCIU 507568 2</t>
  </si>
  <si>
    <t>167587A</t>
  </si>
  <si>
    <t>30-10</t>
  </si>
  <si>
    <t>06:31</t>
  </si>
  <si>
    <t>07:25</t>
  </si>
  <si>
    <t>POAP191928</t>
  </si>
  <si>
    <t>HAMU 118387 3</t>
  </si>
  <si>
    <t>167908A</t>
  </si>
  <si>
    <t>12:37</t>
  </si>
  <si>
    <t>07:10</t>
  </si>
  <si>
    <t>Katwijk</t>
  </si>
  <si>
    <t>SSC507-19</t>
  </si>
  <si>
    <t>TT9</t>
  </si>
  <si>
    <t xml:space="preserve">NL5451392 </t>
  </si>
  <si>
    <t>HLBU 141253 7</t>
  </si>
  <si>
    <t>167912A</t>
  </si>
  <si>
    <t>11:55</t>
  </si>
  <si>
    <t>SSC510-19</t>
  </si>
  <si>
    <t xml:space="preserve">TSK5451397 </t>
  </si>
  <si>
    <t>MNBU 907256 1</t>
  </si>
  <si>
    <t>167688Q</t>
  </si>
  <si>
    <t>13:57</t>
  </si>
  <si>
    <t>16:00</t>
  </si>
  <si>
    <t>MC30664</t>
  </si>
  <si>
    <t xml:space="preserve">NVWA NL 050043 </t>
  </si>
  <si>
    <t>SEGU 949506 5</t>
  </si>
  <si>
    <t>167693F</t>
  </si>
  <si>
    <t>13:55</t>
  </si>
  <si>
    <t>MC30662</t>
  </si>
  <si>
    <t xml:space="preserve">Nvwanl050047 </t>
  </si>
  <si>
    <t>TTNU 864500 4</t>
  </si>
  <si>
    <t>167693G</t>
  </si>
  <si>
    <t>13:56</t>
  </si>
  <si>
    <t>MC30663</t>
  </si>
  <si>
    <t>SEGU 949797 8</t>
  </si>
  <si>
    <t>167693E</t>
  </si>
  <si>
    <t>15:10</t>
  </si>
  <si>
    <t>MC30661</t>
  </si>
  <si>
    <t>V22</t>
  </si>
  <si>
    <t>HDMU 551542 2</t>
  </si>
  <si>
    <t>167834A</t>
  </si>
  <si>
    <t>CETEM</t>
  </si>
  <si>
    <t>30098</t>
  </si>
  <si>
    <t>QINZH</t>
  </si>
  <si>
    <t>SZLU 981795 1</t>
  </si>
  <si>
    <t>168001A</t>
  </si>
  <si>
    <t>12:00</t>
  </si>
  <si>
    <t>234032</t>
  </si>
  <si>
    <t xml:space="preserve">Inland carrier ITV 12-11-2019 </t>
  </si>
  <si>
    <t>GWANG</t>
  </si>
  <si>
    <t>TGBU 774306 6</t>
  </si>
  <si>
    <t>167585J</t>
  </si>
  <si>
    <t>08:27</t>
  </si>
  <si>
    <t>07:42</t>
  </si>
  <si>
    <t>1414681</t>
  </si>
  <si>
    <t>15-11</t>
  </si>
  <si>
    <t>NORFO</t>
  </si>
  <si>
    <t>FLEX-612783</t>
  </si>
  <si>
    <t>TCLU 412351 0</t>
  </si>
  <si>
    <t>167531B</t>
  </si>
  <si>
    <t>02-11</t>
  </si>
  <si>
    <t>08:58</t>
  </si>
  <si>
    <t>1410669-VI-007</t>
  </si>
  <si>
    <t xml:space="preserve">FCS5247070 </t>
  </si>
  <si>
    <t>DAMM</t>
  </si>
  <si>
    <t>EMCU 145035 5</t>
  </si>
  <si>
    <t>167585C</t>
  </si>
  <si>
    <t>11:39</t>
  </si>
  <si>
    <t>10:42</t>
  </si>
  <si>
    <t>DFSU 735750 2</t>
  </si>
  <si>
    <t>167805D</t>
  </si>
  <si>
    <t>13:06</t>
  </si>
  <si>
    <t>1407241</t>
  </si>
  <si>
    <t xml:space="preserve">FCS5247037 </t>
  </si>
  <si>
    <t>HUANG</t>
  </si>
  <si>
    <t>TCLU 890096 4</t>
  </si>
  <si>
    <t>167585D</t>
  </si>
  <si>
    <t>14:38</t>
  </si>
  <si>
    <t>TCKU 168472 1</t>
  </si>
  <si>
    <t>168059A</t>
  </si>
  <si>
    <t>Horst</t>
  </si>
  <si>
    <t>KYRIAKIDES</t>
  </si>
  <si>
    <t>LIMAS</t>
  </si>
  <si>
    <t>MEDU 681234 4</t>
  </si>
  <si>
    <t>167063C</t>
  </si>
  <si>
    <t>07:07</t>
  </si>
  <si>
    <t>FEX6306748 Fex6306748</t>
  </si>
  <si>
    <t>ZND1900997</t>
  </si>
  <si>
    <t>SEGU 939629 4</t>
  </si>
  <si>
    <t>167697B</t>
  </si>
  <si>
    <t>11:58</t>
  </si>
  <si>
    <t>12:07</t>
  </si>
  <si>
    <t>Asten</t>
  </si>
  <si>
    <t>MC30736</t>
  </si>
  <si>
    <t>SZLU 955633 3</t>
  </si>
  <si>
    <t>167697C</t>
  </si>
  <si>
    <t>12:53</t>
  </si>
  <si>
    <t>MC30878</t>
  </si>
  <si>
    <t>TRLU 873152 3</t>
  </si>
  <si>
    <t>167994A</t>
  </si>
  <si>
    <t>00:00</t>
  </si>
  <si>
    <t>PROG3</t>
  </si>
  <si>
    <t>DOB</t>
  </si>
  <si>
    <t>nineteen</t>
  </si>
  <si>
    <t>zeventeen</t>
  </si>
  <si>
    <t>eight</t>
  </si>
  <si>
    <t>morgen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</si>
</sst>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00FF00"/>
        <bgColor rgb="FF33CCCC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9">
    <xf numFmtId="0" fontId="0" fillId="0" borderId="0" xfId="0"/>
    <xf numFmtId="0" fontId="0" fillId="0" borderId="1" xfId="3" applyFont="1" applyBorder="1"/>
    <xf numFmtId="0" fontId="0" fillId="0" borderId="2" xfId="1" applyFont="1" applyBorder="1"/>
    <xf numFmtId="2" fontId="4" fillId="0" borderId="3" xfId="4" applyNumberFormat="1" applyBorder="1">
      <alignment horizontal="left"/>
    </xf>
    <xf numFmtId="0" fontId="4" fillId="0" borderId="4" xfId="2" applyBorder="1"/>
    <xf numFmtId="2" fontId="0" fillId="0" borderId="5" xfId="4" applyNumberFormat="1" applyFont="1" applyBorder="1">
      <alignment horizontal="left"/>
    </xf>
    <xf numFmtId="0" fontId="4" fillId="0" borderId="6" xfId="2" applyBorder="1"/>
    <xf numFmtId="0" fontId="4" fillId="0" borderId="7" xfId="2" applyBorder="1"/>
    <xf numFmtId="2" fontId="1" fillId="0" borderId="8" xfId="5" applyNumberFormat="1" applyFont="1" applyBorder="1">
      <alignment horizontal="left"/>
    </xf>
    <xf numFmtId="0" fontId="1" fillId="0" borderId="9" xfId="6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5" borderId="0" xfId="0" applyFont="1" applyFill="1"/>
  </cellXfs>
  <cellStyles count="7"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wnloads\20175704\Downloads\MSE\Y2\Thesis\Linear_Programming\Simulation%20instances\TA_23_Sep_19_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A1" t="str">
            <v>Truck ID</v>
          </cell>
          <cell r="B1" t="str">
            <v>Truck No</v>
          </cell>
          <cell r="C1" t="str">
            <v>Availability of truck</v>
          </cell>
          <cell r="D1" t="str">
            <v>Truck type</v>
          </cell>
          <cell r="E1" t="str">
            <v>business Type</v>
          </cell>
          <cell r="F1" t="str">
            <v>Driver</v>
          </cell>
          <cell r="G1" t="str">
            <v>Owner</v>
          </cell>
          <cell r="H1" t="str">
            <v>Truck Hierarchy</v>
          </cell>
          <cell r="I1" t="str">
            <v>Truck Weight</v>
          </cell>
          <cell r="J1" t="str">
            <v>Truck</v>
          </cell>
        </row>
        <row r="2">
          <cell r="A2" t="str">
            <v>TT3</v>
          </cell>
          <cell r="B2">
            <v>1</v>
          </cell>
          <cell r="C2" t="str">
            <v>Yes</v>
          </cell>
          <cell r="D2" t="str">
            <v>terminal</v>
          </cell>
          <cell r="E2" t="str">
            <v>ITV</v>
          </cell>
          <cell r="F2" t="str">
            <v>Stefan Peters</v>
          </cell>
          <cell r="G2" t="str">
            <v>ITV</v>
          </cell>
          <cell r="H2">
            <v>1</v>
          </cell>
          <cell r="I2">
            <v>1</v>
          </cell>
          <cell r="J2" t="str">
            <v>TT3</v>
          </cell>
        </row>
        <row r="3">
          <cell r="A3" t="str">
            <v>TT4</v>
          </cell>
          <cell r="B3">
            <v>2</v>
          </cell>
          <cell r="C3" t="str">
            <v>Yes</v>
          </cell>
          <cell r="D3" t="str">
            <v>terminal</v>
          </cell>
          <cell r="E3" t="str">
            <v>ITV</v>
          </cell>
          <cell r="F3" t="str">
            <v>Freek Pennings</v>
          </cell>
          <cell r="G3" t="str">
            <v>ITV</v>
          </cell>
          <cell r="H3">
            <v>1</v>
          </cell>
          <cell r="I3">
            <v>1</v>
          </cell>
          <cell r="J3" t="str">
            <v>TT4</v>
          </cell>
        </row>
        <row r="4">
          <cell r="A4" t="str">
            <v>TT7</v>
          </cell>
          <cell r="B4">
            <v>3</v>
          </cell>
          <cell r="C4" t="str">
            <v>Yes</v>
          </cell>
          <cell r="D4" t="str">
            <v>terminal</v>
          </cell>
          <cell r="E4" t="str">
            <v>ITV</v>
          </cell>
          <cell r="F4" t="str">
            <v>Nick Kalkman</v>
          </cell>
          <cell r="G4" t="str">
            <v>ITV</v>
          </cell>
          <cell r="H4">
            <v>1</v>
          </cell>
          <cell r="I4">
            <v>1</v>
          </cell>
          <cell r="J4" t="str">
            <v>TT7</v>
          </cell>
        </row>
        <row r="5">
          <cell r="A5" t="str">
            <v>TT8</v>
          </cell>
          <cell r="B5">
            <v>4</v>
          </cell>
          <cell r="C5" t="str">
            <v>Yes</v>
          </cell>
          <cell r="D5" t="str">
            <v>terminal</v>
          </cell>
          <cell r="E5" t="str">
            <v>ITV</v>
          </cell>
          <cell r="F5" t="str">
            <v>Paul Albers</v>
          </cell>
          <cell r="G5" t="str">
            <v>ITV</v>
          </cell>
          <cell r="H5">
            <v>1</v>
          </cell>
          <cell r="I5">
            <v>1</v>
          </cell>
          <cell r="J5" t="str">
            <v>TT8</v>
          </cell>
        </row>
        <row r="6">
          <cell r="A6" t="str">
            <v>V10</v>
          </cell>
          <cell r="B6">
            <v>5</v>
          </cell>
          <cell r="C6" t="str">
            <v>Yes</v>
          </cell>
          <cell r="D6" t="str">
            <v>regional</v>
          </cell>
          <cell r="E6" t="str">
            <v>ITV</v>
          </cell>
          <cell r="F6" t="str">
            <v>Wim van Riel</v>
          </cell>
          <cell r="G6" t="str">
            <v>ITV</v>
          </cell>
          <cell r="H6">
            <v>2</v>
          </cell>
          <cell r="I6">
            <v>5</v>
          </cell>
          <cell r="J6" t="str">
            <v>V10</v>
          </cell>
        </row>
        <row r="7">
          <cell r="A7" t="str">
            <v>V11</v>
          </cell>
          <cell r="B7">
            <v>6</v>
          </cell>
          <cell r="C7" t="str">
            <v>Yes</v>
          </cell>
          <cell r="D7" t="str">
            <v>regional</v>
          </cell>
          <cell r="E7" t="str">
            <v>ITV</v>
          </cell>
          <cell r="F7" t="str">
            <v>Remy van Andel</v>
          </cell>
          <cell r="G7" t="str">
            <v>ITV</v>
          </cell>
          <cell r="H7">
            <v>2</v>
          </cell>
          <cell r="I7">
            <v>5</v>
          </cell>
          <cell r="J7" t="str">
            <v>V11</v>
          </cell>
        </row>
        <row r="8">
          <cell r="A8" t="str">
            <v>V12</v>
          </cell>
          <cell r="B8">
            <v>7</v>
          </cell>
          <cell r="C8" t="str">
            <v>Yes</v>
          </cell>
          <cell r="D8" t="str">
            <v>regional</v>
          </cell>
          <cell r="E8" t="str">
            <v>ITV</v>
          </cell>
          <cell r="G8" t="str">
            <v>ITV</v>
          </cell>
          <cell r="H8">
            <v>2</v>
          </cell>
          <cell r="I8">
            <v>5</v>
          </cell>
          <cell r="J8" t="str">
            <v>V12</v>
          </cell>
        </row>
        <row r="9">
          <cell r="A9" t="str">
            <v>V14</v>
          </cell>
          <cell r="B9">
            <v>8</v>
          </cell>
          <cell r="C9" t="str">
            <v>Yes</v>
          </cell>
          <cell r="D9" t="str">
            <v>regional</v>
          </cell>
          <cell r="E9" t="str">
            <v>ITV</v>
          </cell>
          <cell r="F9" t="str">
            <v>Thijs v Veghel</v>
          </cell>
          <cell r="G9" t="str">
            <v>ITV</v>
          </cell>
          <cell r="H9">
            <v>2</v>
          </cell>
          <cell r="I9">
            <v>5</v>
          </cell>
          <cell r="J9" t="str">
            <v>V14</v>
          </cell>
        </row>
        <row r="10">
          <cell r="A10" t="str">
            <v>V15</v>
          </cell>
          <cell r="B10">
            <v>9</v>
          </cell>
          <cell r="C10" t="str">
            <v>Yes</v>
          </cell>
          <cell r="D10" t="str">
            <v>regional</v>
          </cell>
          <cell r="E10" t="str">
            <v>ITV</v>
          </cell>
          <cell r="F10" t="str">
            <v>Pieter Ketelaars</v>
          </cell>
          <cell r="G10" t="str">
            <v>ITV</v>
          </cell>
          <cell r="H10">
            <v>2</v>
          </cell>
          <cell r="I10">
            <v>5</v>
          </cell>
          <cell r="J10" t="str">
            <v>V15</v>
          </cell>
        </row>
        <row r="11">
          <cell r="A11" t="str">
            <v>V18LZV</v>
          </cell>
          <cell r="B11">
            <v>10</v>
          </cell>
          <cell r="C11" t="str">
            <v>Yes</v>
          </cell>
          <cell r="D11" t="str">
            <v>regional</v>
          </cell>
          <cell r="E11" t="str">
            <v>ITV</v>
          </cell>
          <cell r="F11" t="str">
            <v>Jan van de Ven</v>
          </cell>
          <cell r="G11" t="str">
            <v>ITV</v>
          </cell>
          <cell r="H11">
            <v>2</v>
          </cell>
          <cell r="I11">
            <v>5</v>
          </cell>
          <cell r="J11" t="str">
            <v>V18LZV</v>
          </cell>
        </row>
        <row r="12">
          <cell r="A12" t="str">
            <v>V19</v>
          </cell>
          <cell r="B12">
            <v>11</v>
          </cell>
          <cell r="C12" t="str">
            <v>Yes</v>
          </cell>
          <cell r="D12" t="str">
            <v>regional</v>
          </cell>
          <cell r="E12" t="str">
            <v>ITV</v>
          </cell>
          <cell r="F12" t="str">
            <v>Roger Michels</v>
          </cell>
          <cell r="G12" t="str">
            <v>ITV</v>
          </cell>
          <cell r="H12">
            <v>2</v>
          </cell>
          <cell r="I12">
            <v>5</v>
          </cell>
          <cell r="J12" t="str">
            <v>V19</v>
          </cell>
        </row>
        <row r="13">
          <cell r="A13" t="str">
            <v>V20LZV</v>
          </cell>
          <cell r="B13">
            <v>12</v>
          </cell>
          <cell r="C13" t="str">
            <v>Yes</v>
          </cell>
          <cell r="D13" t="str">
            <v>regional</v>
          </cell>
          <cell r="E13" t="str">
            <v>ITV</v>
          </cell>
          <cell r="F13" t="str">
            <v>Jeroen van Zoggel</v>
          </cell>
          <cell r="G13" t="str">
            <v>ITV</v>
          </cell>
          <cell r="H13">
            <v>2</v>
          </cell>
          <cell r="I13">
            <v>5</v>
          </cell>
          <cell r="J13" t="str">
            <v>V20LZV</v>
          </cell>
        </row>
        <row r="14">
          <cell r="A14" t="str">
            <v>V21</v>
          </cell>
          <cell r="B14">
            <v>13</v>
          </cell>
          <cell r="C14" t="str">
            <v>Yes</v>
          </cell>
          <cell r="D14" t="str">
            <v>regional</v>
          </cell>
          <cell r="E14" t="str">
            <v>ITV</v>
          </cell>
          <cell r="F14" t="str">
            <v>Toine vd Donk</v>
          </cell>
          <cell r="G14" t="str">
            <v>ITV</v>
          </cell>
          <cell r="H14">
            <v>2</v>
          </cell>
          <cell r="I14">
            <v>5</v>
          </cell>
          <cell r="J14" t="str">
            <v>V21</v>
          </cell>
        </row>
        <row r="15">
          <cell r="A15" t="str">
            <v>V22</v>
          </cell>
          <cell r="B15">
            <v>14</v>
          </cell>
          <cell r="C15" t="str">
            <v>Yes</v>
          </cell>
          <cell r="D15" t="str">
            <v>Port</v>
          </cell>
          <cell r="E15" t="str">
            <v>ITV</v>
          </cell>
          <cell r="F15" t="str">
            <v>Jan van de Sangen</v>
          </cell>
          <cell r="G15" t="str">
            <v>ITV</v>
          </cell>
          <cell r="H15">
            <v>3</v>
          </cell>
          <cell r="I15">
            <v>10</v>
          </cell>
          <cell r="J15" t="str">
            <v>V22</v>
          </cell>
        </row>
        <row r="16">
          <cell r="A16" t="str">
            <v>V24</v>
          </cell>
          <cell r="B16">
            <v>15</v>
          </cell>
          <cell r="C16" t="str">
            <v>Yes</v>
          </cell>
          <cell r="D16" t="str">
            <v>Port</v>
          </cell>
          <cell r="E16" t="str">
            <v>ITV</v>
          </cell>
          <cell r="F16" t="str">
            <v>Pascal van Rossum</v>
          </cell>
          <cell r="G16" t="str">
            <v>ITV</v>
          </cell>
          <cell r="H16">
            <v>3</v>
          </cell>
          <cell r="I16">
            <v>10</v>
          </cell>
          <cell r="J16" t="str">
            <v>V24</v>
          </cell>
        </row>
        <row r="17">
          <cell r="A17" t="str">
            <v>V25</v>
          </cell>
          <cell r="B17">
            <v>16</v>
          </cell>
          <cell r="C17" t="str">
            <v>Yes</v>
          </cell>
          <cell r="D17" t="str">
            <v>Port</v>
          </cell>
          <cell r="E17" t="str">
            <v>ITV</v>
          </cell>
          <cell r="F17" t="str">
            <v>Maaike de Man</v>
          </cell>
          <cell r="G17" t="str">
            <v>ITV</v>
          </cell>
          <cell r="H17">
            <v>3</v>
          </cell>
          <cell r="I17">
            <v>10</v>
          </cell>
          <cell r="J17" t="str">
            <v>V25</v>
          </cell>
        </row>
        <row r="18">
          <cell r="A18" t="str">
            <v>V26</v>
          </cell>
          <cell r="B18">
            <v>17</v>
          </cell>
          <cell r="C18" t="str">
            <v>Yes</v>
          </cell>
          <cell r="D18" t="str">
            <v>Port</v>
          </cell>
          <cell r="E18" t="str">
            <v>ITV</v>
          </cell>
          <cell r="F18" t="str">
            <v>Bas Peters</v>
          </cell>
          <cell r="G18" t="str">
            <v>ITV</v>
          </cell>
          <cell r="H18">
            <v>3</v>
          </cell>
          <cell r="I18">
            <v>10</v>
          </cell>
          <cell r="J18" t="str">
            <v>V26</v>
          </cell>
        </row>
        <row r="19">
          <cell r="A19" t="str">
            <v>V28</v>
          </cell>
          <cell r="B19">
            <v>18</v>
          </cell>
          <cell r="C19" t="str">
            <v>Yes</v>
          </cell>
          <cell r="D19" t="str">
            <v>regional</v>
          </cell>
          <cell r="E19" t="str">
            <v>ITV</v>
          </cell>
          <cell r="G19" t="str">
            <v>ITV</v>
          </cell>
          <cell r="H19">
            <v>2</v>
          </cell>
          <cell r="I19">
            <v>5</v>
          </cell>
          <cell r="J19" t="str">
            <v>V28</v>
          </cell>
        </row>
        <row r="20">
          <cell r="A20" t="str">
            <v>V29</v>
          </cell>
          <cell r="B20">
            <v>19</v>
          </cell>
          <cell r="C20" t="str">
            <v>Yes</v>
          </cell>
          <cell r="D20" t="str">
            <v>regional</v>
          </cell>
          <cell r="E20" t="str">
            <v>ITV</v>
          </cell>
          <cell r="F20" t="str">
            <v>Melvin van den Burgt</v>
          </cell>
          <cell r="G20" t="str">
            <v>ITV</v>
          </cell>
          <cell r="H20">
            <v>2</v>
          </cell>
          <cell r="I20">
            <v>5</v>
          </cell>
          <cell r="J20" t="str">
            <v>V29</v>
          </cell>
        </row>
        <row r="21">
          <cell r="A21" t="str">
            <v>V30</v>
          </cell>
          <cell r="B21">
            <v>20</v>
          </cell>
          <cell r="C21" t="str">
            <v>Yes</v>
          </cell>
          <cell r="D21" t="str">
            <v>Port</v>
          </cell>
          <cell r="E21" t="str">
            <v>ITV</v>
          </cell>
          <cell r="F21" t="str">
            <v>Gert van Rooij</v>
          </cell>
          <cell r="G21" t="str">
            <v>ITV</v>
          </cell>
          <cell r="H21">
            <v>3</v>
          </cell>
          <cell r="I21">
            <v>10</v>
          </cell>
          <cell r="J21" t="str">
            <v>V30</v>
          </cell>
        </row>
        <row r="22">
          <cell r="A22" t="str">
            <v>V31LZV</v>
          </cell>
          <cell r="B22">
            <v>21</v>
          </cell>
          <cell r="C22" t="str">
            <v>Yes</v>
          </cell>
          <cell r="D22" t="str">
            <v>Port</v>
          </cell>
          <cell r="E22" t="str">
            <v>ITV</v>
          </cell>
          <cell r="F22" t="str">
            <v>Harm van de Rijt</v>
          </cell>
          <cell r="G22" t="str">
            <v>ITV</v>
          </cell>
          <cell r="H22">
            <v>3</v>
          </cell>
          <cell r="I22">
            <v>10</v>
          </cell>
          <cell r="J22" t="str">
            <v>V31LZV</v>
          </cell>
        </row>
        <row r="23">
          <cell r="A23" t="str">
            <v>V32</v>
          </cell>
          <cell r="B23">
            <v>22</v>
          </cell>
          <cell r="C23" t="str">
            <v>Yes</v>
          </cell>
          <cell r="D23" t="str">
            <v>regional</v>
          </cell>
          <cell r="E23" t="str">
            <v>ITV</v>
          </cell>
          <cell r="F23" t="str">
            <v>Marco van Dingenen</v>
          </cell>
          <cell r="G23" t="str">
            <v>ITV</v>
          </cell>
          <cell r="H23">
            <v>2</v>
          </cell>
          <cell r="I23">
            <v>5</v>
          </cell>
          <cell r="J23" t="str">
            <v>V32</v>
          </cell>
        </row>
        <row r="24">
          <cell r="A24" t="str">
            <v>V33</v>
          </cell>
          <cell r="B24">
            <v>23</v>
          </cell>
          <cell r="C24" t="str">
            <v>Yes</v>
          </cell>
          <cell r="D24" t="str">
            <v>regional</v>
          </cell>
          <cell r="E24" t="str">
            <v>ITV</v>
          </cell>
          <cell r="F24" t="str">
            <v>Gerrit vd Heijden</v>
          </cell>
          <cell r="G24" t="str">
            <v>ITV</v>
          </cell>
          <cell r="H24">
            <v>2</v>
          </cell>
          <cell r="I24">
            <v>5</v>
          </cell>
          <cell r="J24" t="str">
            <v>V33</v>
          </cell>
        </row>
        <row r="25">
          <cell r="A25" t="str">
            <v>V34</v>
          </cell>
          <cell r="B25">
            <v>24</v>
          </cell>
          <cell r="C25" t="str">
            <v>Yes</v>
          </cell>
          <cell r="D25" t="str">
            <v>regional</v>
          </cell>
          <cell r="E25" t="str">
            <v>ITV</v>
          </cell>
          <cell r="F25" t="str">
            <v>Danny Post</v>
          </cell>
          <cell r="G25" t="str">
            <v>ITV</v>
          </cell>
          <cell r="H25">
            <v>2</v>
          </cell>
          <cell r="I25">
            <v>5</v>
          </cell>
          <cell r="J25" t="str">
            <v>V34</v>
          </cell>
        </row>
        <row r="26">
          <cell r="A26" t="str">
            <v>V35</v>
          </cell>
          <cell r="B26">
            <v>25</v>
          </cell>
          <cell r="C26" t="str">
            <v>Yes</v>
          </cell>
          <cell r="D26" t="str">
            <v>regional</v>
          </cell>
          <cell r="E26" t="str">
            <v>ITV</v>
          </cell>
          <cell r="F26" t="str">
            <v>Theo van de Biezen</v>
          </cell>
          <cell r="G26" t="str">
            <v>ITV</v>
          </cell>
          <cell r="H26">
            <v>2</v>
          </cell>
          <cell r="I26">
            <v>5</v>
          </cell>
          <cell r="J26" t="str">
            <v>V35</v>
          </cell>
        </row>
        <row r="27">
          <cell r="A27" t="str">
            <v>V37</v>
          </cell>
          <cell r="B27">
            <v>26</v>
          </cell>
          <cell r="C27" t="str">
            <v>Yes</v>
          </cell>
          <cell r="D27" t="str">
            <v>Port</v>
          </cell>
          <cell r="E27" t="str">
            <v>ITV</v>
          </cell>
          <cell r="F27" t="str">
            <v>Andre van de Sanden</v>
          </cell>
          <cell r="G27" t="str">
            <v>ITV</v>
          </cell>
          <cell r="H27">
            <v>3</v>
          </cell>
          <cell r="I27">
            <v>10</v>
          </cell>
          <cell r="J27" t="str">
            <v>V37</v>
          </cell>
        </row>
        <row r="28">
          <cell r="A28" t="str">
            <v>V38</v>
          </cell>
          <cell r="B28">
            <v>27</v>
          </cell>
          <cell r="C28" t="str">
            <v>Yes</v>
          </cell>
          <cell r="D28" t="str">
            <v>Port</v>
          </cell>
          <cell r="E28" t="str">
            <v>ITV</v>
          </cell>
          <cell r="F28" t="str">
            <v>Hendry Koolen</v>
          </cell>
          <cell r="G28" t="str">
            <v>ITV</v>
          </cell>
          <cell r="H28">
            <v>3</v>
          </cell>
          <cell r="I28">
            <v>10</v>
          </cell>
          <cell r="J28" t="str">
            <v>V38</v>
          </cell>
        </row>
        <row r="29">
          <cell r="A29" t="str">
            <v>V39</v>
          </cell>
          <cell r="B29">
            <v>28</v>
          </cell>
          <cell r="C29" t="str">
            <v>Yes</v>
          </cell>
          <cell r="D29" t="str">
            <v>Port</v>
          </cell>
          <cell r="E29" t="str">
            <v>ITV</v>
          </cell>
          <cell r="F29" t="str">
            <v>Peter van Roosmalen</v>
          </cell>
          <cell r="G29" t="str">
            <v>ITV</v>
          </cell>
          <cell r="H29">
            <v>3</v>
          </cell>
          <cell r="I29">
            <v>10</v>
          </cell>
          <cell r="J29" t="str">
            <v>V39</v>
          </cell>
        </row>
        <row r="30">
          <cell r="A30" t="str">
            <v>V40</v>
          </cell>
          <cell r="B30">
            <v>29</v>
          </cell>
          <cell r="C30" t="str">
            <v>Yes</v>
          </cell>
          <cell r="D30" t="str">
            <v>Port</v>
          </cell>
          <cell r="E30" t="str">
            <v>ITV</v>
          </cell>
          <cell r="F30" t="str">
            <v>Henk van de Wetering</v>
          </cell>
          <cell r="G30" t="str">
            <v>ITV</v>
          </cell>
          <cell r="H30">
            <v>3</v>
          </cell>
          <cell r="I30">
            <v>10</v>
          </cell>
          <cell r="J30" t="str">
            <v>V40</v>
          </cell>
        </row>
        <row r="31">
          <cell r="A31" t="str">
            <v>V45</v>
          </cell>
          <cell r="B31">
            <v>30</v>
          </cell>
          <cell r="C31" t="str">
            <v>Yes</v>
          </cell>
          <cell r="D31" t="str">
            <v>regional</v>
          </cell>
          <cell r="E31" t="str">
            <v>ITV</v>
          </cell>
          <cell r="F31" t="str">
            <v>Pierre Martens</v>
          </cell>
          <cell r="G31" t="str">
            <v>ITV</v>
          </cell>
          <cell r="H31">
            <v>2</v>
          </cell>
          <cell r="I31">
            <v>5</v>
          </cell>
          <cell r="J31" t="str">
            <v>V45</v>
          </cell>
        </row>
        <row r="32">
          <cell r="A32" t="str">
            <v>V46</v>
          </cell>
          <cell r="B32">
            <v>31</v>
          </cell>
          <cell r="C32" t="str">
            <v>Yes</v>
          </cell>
          <cell r="D32" t="str">
            <v>regional</v>
          </cell>
          <cell r="E32" t="str">
            <v>ITV</v>
          </cell>
          <cell r="F32" t="str">
            <v>Twan Aaldering</v>
          </cell>
          <cell r="G32" t="str">
            <v>ITV</v>
          </cell>
          <cell r="H32">
            <v>2</v>
          </cell>
          <cell r="I32">
            <v>5</v>
          </cell>
          <cell r="J32" t="str">
            <v>V46</v>
          </cell>
        </row>
        <row r="33">
          <cell r="A33" t="str">
            <v>BX-HF-23</v>
          </cell>
          <cell r="B33">
            <v>32</v>
          </cell>
          <cell r="C33" t="str">
            <v>Yes</v>
          </cell>
          <cell r="D33" t="str">
            <v>regional</v>
          </cell>
          <cell r="E33" t="str">
            <v>Chartered</v>
          </cell>
          <cell r="F33" t="str">
            <v>Stefan Thijsen</v>
          </cell>
          <cell r="G33" t="str">
            <v>Thijssen</v>
          </cell>
          <cell r="H33">
            <v>2</v>
          </cell>
          <cell r="I33">
            <v>15</v>
          </cell>
          <cell r="J33" t="str">
            <v>BX-HF-23</v>
          </cell>
        </row>
        <row r="34">
          <cell r="A34" t="str">
            <v>BB-FL-29</v>
          </cell>
          <cell r="B34">
            <v>33</v>
          </cell>
          <cell r="C34" t="str">
            <v>Yes</v>
          </cell>
          <cell r="D34" t="str">
            <v>regional</v>
          </cell>
          <cell r="E34" t="str">
            <v>Chartered</v>
          </cell>
          <cell r="F34" t="str">
            <v>Toon v Vught</v>
          </cell>
          <cell r="G34" t="str">
            <v>v Vught</v>
          </cell>
          <cell r="H34">
            <v>2</v>
          </cell>
          <cell r="I34">
            <v>15</v>
          </cell>
          <cell r="J34" t="str">
            <v>BB-FL-29</v>
          </cell>
        </row>
        <row r="35">
          <cell r="A35" t="str">
            <v>36-BJN-2</v>
          </cell>
          <cell r="B35">
            <v>34</v>
          </cell>
          <cell r="C35" t="str">
            <v>Yes</v>
          </cell>
          <cell r="D35" t="str">
            <v>regional</v>
          </cell>
          <cell r="E35" t="str">
            <v>Chartered</v>
          </cell>
          <cell r="F35" t="str">
            <v>Gerwin Schraven</v>
          </cell>
          <cell r="G35" t="str">
            <v>Gerwin schraven</v>
          </cell>
          <cell r="H35">
            <v>2</v>
          </cell>
          <cell r="I35">
            <v>15</v>
          </cell>
          <cell r="J35" t="str">
            <v>36-BJN-2</v>
          </cell>
        </row>
        <row r="36">
          <cell r="A36" t="str">
            <v>54-BLN-5</v>
          </cell>
          <cell r="B36">
            <v>35</v>
          </cell>
          <cell r="C36" t="str">
            <v>Yes</v>
          </cell>
          <cell r="D36" t="str">
            <v>Port</v>
          </cell>
          <cell r="E36" t="str">
            <v>Chartered</v>
          </cell>
          <cell r="F36" t="str">
            <v>Jordy Sela</v>
          </cell>
          <cell r="G36" t="str">
            <v>Sela</v>
          </cell>
          <cell r="H36">
            <v>3</v>
          </cell>
          <cell r="I36">
            <v>15</v>
          </cell>
          <cell r="J36" t="str">
            <v>54-BLN-5</v>
          </cell>
        </row>
        <row r="37">
          <cell r="A37" t="str">
            <v>91-BGR-5</v>
          </cell>
          <cell r="B37">
            <v>36</v>
          </cell>
          <cell r="C37" t="str">
            <v>Yes</v>
          </cell>
          <cell r="D37" t="str">
            <v>regional</v>
          </cell>
          <cell r="E37" t="str">
            <v>Chartered</v>
          </cell>
          <cell r="F37" t="str">
            <v>Walter</v>
          </cell>
          <cell r="G37" t="str">
            <v>Kuijpers</v>
          </cell>
          <cell r="H37">
            <v>0</v>
          </cell>
          <cell r="I37">
            <v>15</v>
          </cell>
          <cell r="J37" t="str">
            <v>BZ-GG-33</v>
          </cell>
        </row>
        <row r="38">
          <cell r="A38" t="str">
            <v>77-BDF-9</v>
          </cell>
          <cell r="B38">
            <v>37</v>
          </cell>
          <cell r="C38" t="str">
            <v>Yes</v>
          </cell>
          <cell r="D38" t="str">
            <v>regional</v>
          </cell>
          <cell r="E38" t="str">
            <v>Chartered</v>
          </cell>
          <cell r="F38" t="str">
            <v>Jurgen</v>
          </cell>
          <cell r="G38" t="str">
            <v>Kuijpers</v>
          </cell>
          <cell r="H38">
            <v>0</v>
          </cell>
          <cell r="I38">
            <v>15</v>
          </cell>
          <cell r="J38" t="str">
            <v>BX-PX-88</v>
          </cell>
        </row>
        <row r="39">
          <cell r="A39" t="str">
            <v>57 gijs</v>
          </cell>
          <cell r="B39">
            <v>38</v>
          </cell>
          <cell r="C39" t="str">
            <v>Yes</v>
          </cell>
          <cell r="D39" t="str">
            <v>regional</v>
          </cell>
          <cell r="E39" t="str">
            <v>Chartered</v>
          </cell>
          <cell r="F39" t="str">
            <v>Jan</v>
          </cell>
          <cell r="G39" t="str">
            <v>Kuijpers</v>
          </cell>
          <cell r="H39">
            <v>0</v>
          </cell>
          <cell r="I39">
            <v>15</v>
          </cell>
          <cell r="J39" t="str">
            <v>05-BGK-3</v>
          </cell>
        </row>
        <row r="40">
          <cell r="A40" t="str">
            <v>36-BHF-2</v>
          </cell>
          <cell r="B40">
            <v>39</v>
          </cell>
          <cell r="C40" t="str">
            <v>Yes</v>
          </cell>
          <cell r="D40" t="str">
            <v>regional</v>
          </cell>
          <cell r="E40" t="str">
            <v>Chartered</v>
          </cell>
          <cell r="F40" t="str">
            <v>Leon</v>
          </cell>
          <cell r="G40" t="str">
            <v>Kuijpers</v>
          </cell>
          <cell r="H40">
            <v>0</v>
          </cell>
          <cell r="I40">
            <v>15</v>
          </cell>
          <cell r="J40" t="str">
            <v>45-BKP-7</v>
          </cell>
        </row>
        <row r="41">
          <cell r="A41" t="str">
            <v>BS-NT-40</v>
          </cell>
          <cell r="B41">
            <v>40</v>
          </cell>
          <cell r="C41" t="str">
            <v>no</v>
          </cell>
          <cell r="D41" t="str">
            <v>regional</v>
          </cell>
          <cell r="E41" t="str">
            <v>Chartered</v>
          </cell>
          <cell r="F41" t="str">
            <v>Maikel Terluin</v>
          </cell>
          <cell r="G41" t="str">
            <v>Terluin</v>
          </cell>
          <cell r="H41">
            <v>0</v>
          </cell>
          <cell r="I41">
            <v>15</v>
          </cell>
          <cell r="J41">
            <v>0</v>
          </cell>
        </row>
        <row r="42">
          <cell r="A42" t="str">
            <v>08-BDN-8</v>
          </cell>
          <cell r="B42">
            <v>41</v>
          </cell>
          <cell r="C42" t="str">
            <v>no</v>
          </cell>
          <cell r="D42" t="str">
            <v>regional</v>
          </cell>
          <cell r="E42" t="str">
            <v>Chartered</v>
          </cell>
          <cell r="F42" t="str">
            <v>Paul Theunisse</v>
          </cell>
          <cell r="G42" t="str">
            <v>Theunisse</v>
          </cell>
          <cell r="H42">
            <v>0</v>
          </cell>
          <cell r="I42">
            <v>15</v>
          </cell>
          <cell r="J42">
            <v>0</v>
          </cell>
        </row>
        <row r="43">
          <cell r="A43" t="str">
            <v>47-BBR-2</v>
          </cell>
          <cell r="B43">
            <v>42</v>
          </cell>
          <cell r="C43" t="str">
            <v>no</v>
          </cell>
          <cell r="D43" t="str">
            <v>Port</v>
          </cell>
          <cell r="E43" t="str">
            <v>Chartered</v>
          </cell>
          <cell r="F43" t="str">
            <v>Twan Seberegts</v>
          </cell>
          <cell r="G43" t="str">
            <v>Kuijpers</v>
          </cell>
          <cell r="H43">
            <v>0</v>
          </cell>
          <cell r="I43">
            <v>20</v>
          </cell>
          <cell r="J43">
            <v>0</v>
          </cell>
        </row>
        <row r="44">
          <cell r="A44" t="str">
            <v>BZ-JV-61</v>
          </cell>
          <cell r="B44">
            <v>43</v>
          </cell>
          <cell r="C44" t="str">
            <v>no</v>
          </cell>
          <cell r="D44" t="str">
            <v>Port</v>
          </cell>
          <cell r="E44" t="str">
            <v>Chartered</v>
          </cell>
          <cell r="F44" t="str">
            <v>Thom Verstraten</v>
          </cell>
          <cell r="G44" t="str">
            <v>Kuijpers</v>
          </cell>
          <cell r="H44">
            <v>0</v>
          </cell>
          <cell r="I44">
            <v>20</v>
          </cell>
          <cell r="J44">
            <v>0</v>
          </cell>
        </row>
        <row r="45">
          <cell r="A45" t="str">
            <v>78-BLK-2</v>
          </cell>
          <cell r="B45">
            <v>44</v>
          </cell>
          <cell r="C45" t="str">
            <v>no</v>
          </cell>
          <cell r="D45" t="str">
            <v>regional</v>
          </cell>
          <cell r="E45" t="str">
            <v>Chartered</v>
          </cell>
          <cell r="F45" t="str">
            <v>Albert</v>
          </cell>
          <cell r="G45" t="str">
            <v>Kuijpers</v>
          </cell>
          <cell r="H45">
            <v>0</v>
          </cell>
          <cell r="I45">
            <v>15</v>
          </cell>
          <cell r="J45">
            <v>0</v>
          </cell>
        </row>
        <row r="46">
          <cell r="A46" t="str">
            <v>BZ-GG-33</v>
          </cell>
          <cell r="B46">
            <v>45</v>
          </cell>
          <cell r="C46" t="str">
            <v>no</v>
          </cell>
          <cell r="D46" t="str">
            <v>regional</v>
          </cell>
          <cell r="E46" t="str">
            <v>Chartered</v>
          </cell>
          <cell r="F46" t="str">
            <v>Walter</v>
          </cell>
          <cell r="G46" t="str">
            <v>Kuijpers</v>
          </cell>
          <cell r="H46">
            <v>0</v>
          </cell>
          <cell r="I46">
            <v>15</v>
          </cell>
          <cell r="J46">
            <v>0</v>
          </cell>
        </row>
        <row r="47">
          <cell r="A47" t="str">
            <v>BX-PX-88</v>
          </cell>
          <cell r="B47">
            <v>46</v>
          </cell>
          <cell r="C47" t="str">
            <v>no</v>
          </cell>
          <cell r="D47" t="str">
            <v>regional</v>
          </cell>
          <cell r="E47" t="str">
            <v>Chartered</v>
          </cell>
          <cell r="F47" t="str">
            <v>Jurgen</v>
          </cell>
          <cell r="G47" t="str">
            <v>Kuijpers</v>
          </cell>
          <cell r="H47">
            <v>0</v>
          </cell>
          <cell r="I47">
            <v>15</v>
          </cell>
          <cell r="J47">
            <v>0</v>
          </cell>
        </row>
        <row r="48">
          <cell r="A48" t="str">
            <v>05-BGK-3</v>
          </cell>
          <cell r="B48">
            <v>47</v>
          </cell>
          <cell r="C48" t="str">
            <v>no</v>
          </cell>
          <cell r="D48" t="str">
            <v>regional</v>
          </cell>
          <cell r="E48" t="str">
            <v>Chartered</v>
          </cell>
          <cell r="F48" t="str">
            <v>Jan</v>
          </cell>
          <cell r="G48" t="str">
            <v>Kuijpers</v>
          </cell>
          <cell r="H48">
            <v>0</v>
          </cell>
          <cell r="I48">
            <v>15</v>
          </cell>
          <cell r="J48">
            <v>0</v>
          </cell>
        </row>
        <row r="49">
          <cell r="A49" t="str">
            <v>45-BKP-7</v>
          </cell>
          <cell r="B49">
            <v>48</v>
          </cell>
          <cell r="C49" t="str">
            <v>no</v>
          </cell>
          <cell r="D49" t="str">
            <v>regional</v>
          </cell>
          <cell r="E49" t="str">
            <v>Chartered</v>
          </cell>
          <cell r="F49" t="str">
            <v>Leon</v>
          </cell>
          <cell r="G49" t="str">
            <v>Kuijpers</v>
          </cell>
          <cell r="H49">
            <v>0</v>
          </cell>
          <cell r="I49">
            <v>15</v>
          </cell>
          <cell r="J49">
            <v>0</v>
          </cell>
        </row>
        <row r="50">
          <cell r="A50" t="str">
            <v>81BGZ3</v>
          </cell>
          <cell r="B50">
            <v>49</v>
          </cell>
          <cell r="C50" t="str">
            <v>no</v>
          </cell>
          <cell r="D50" t="str">
            <v>regional</v>
          </cell>
          <cell r="E50" t="str">
            <v>Chartered</v>
          </cell>
          <cell r="F50" t="str">
            <v>Tonnie</v>
          </cell>
          <cell r="G50" t="str">
            <v>Kuijpers</v>
          </cell>
          <cell r="H50">
            <v>0</v>
          </cell>
          <cell r="I50">
            <v>15</v>
          </cell>
          <cell r="J50">
            <v>0</v>
          </cell>
        </row>
        <row r="51">
          <cell r="A51" t="str">
            <v>V18</v>
          </cell>
          <cell r="B51">
            <v>50</v>
          </cell>
          <cell r="C51" t="str">
            <v>no</v>
          </cell>
          <cell r="D51" t="str">
            <v>regional</v>
          </cell>
          <cell r="E51" t="str">
            <v>ITV</v>
          </cell>
          <cell r="G51" t="str">
            <v>ITV</v>
          </cell>
          <cell r="H51">
            <v>0</v>
          </cell>
          <cell r="I51">
            <v>5</v>
          </cell>
        </row>
        <row r="52">
          <cell r="A52" t="str">
            <v>V20</v>
          </cell>
          <cell r="B52">
            <v>51</v>
          </cell>
          <cell r="C52" t="str">
            <v>no</v>
          </cell>
          <cell r="D52" t="str">
            <v>regional</v>
          </cell>
          <cell r="E52" t="str">
            <v>ITV</v>
          </cell>
          <cell r="G52" t="str">
            <v>ITV</v>
          </cell>
          <cell r="H52">
            <v>0</v>
          </cell>
          <cell r="I52">
            <v>5</v>
          </cell>
        </row>
        <row r="53">
          <cell r="A53" t="str">
            <v>V41</v>
          </cell>
          <cell r="B53">
            <v>52</v>
          </cell>
          <cell r="C53" t="str">
            <v>no</v>
          </cell>
          <cell r="D53" t="str">
            <v>regional</v>
          </cell>
          <cell r="E53" t="str">
            <v>ITV</v>
          </cell>
          <cell r="G53" t="str">
            <v>ITV</v>
          </cell>
          <cell r="H53">
            <v>0</v>
          </cell>
          <cell r="I53">
            <v>5</v>
          </cell>
        </row>
        <row r="54">
          <cell r="A54" t="str">
            <v>V42</v>
          </cell>
          <cell r="B54">
            <v>53</v>
          </cell>
          <cell r="C54" t="str">
            <v>no</v>
          </cell>
          <cell r="D54" t="str">
            <v>regional</v>
          </cell>
          <cell r="E54" t="str">
            <v>ITV</v>
          </cell>
          <cell r="G54" t="str">
            <v>ITV</v>
          </cell>
          <cell r="H54">
            <v>0</v>
          </cell>
          <cell r="I54">
            <v>5</v>
          </cell>
        </row>
        <row r="55">
          <cell r="A55" t="str">
            <v>V43</v>
          </cell>
          <cell r="B55">
            <v>54</v>
          </cell>
          <cell r="C55" t="str">
            <v>no</v>
          </cell>
          <cell r="D55" t="str">
            <v>port</v>
          </cell>
          <cell r="E55" t="str">
            <v>ITV</v>
          </cell>
          <cell r="G55" t="str">
            <v>ITV</v>
          </cell>
          <cell r="H55">
            <v>0</v>
          </cell>
          <cell r="I55">
            <v>5</v>
          </cell>
        </row>
        <row r="56">
          <cell r="A56" t="str">
            <v>V44</v>
          </cell>
          <cell r="B56">
            <v>55</v>
          </cell>
          <cell r="C56" t="str">
            <v>no</v>
          </cell>
          <cell r="D56" t="str">
            <v>regional</v>
          </cell>
          <cell r="E56" t="str">
            <v>ITV</v>
          </cell>
          <cell r="G56" t="str">
            <v>ITV</v>
          </cell>
          <cell r="H56">
            <v>0</v>
          </cell>
          <cell r="I56">
            <v>5</v>
          </cell>
        </row>
        <row r="57">
          <cell r="A57" t="str">
            <v>08BDN6</v>
          </cell>
          <cell r="B57">
            <v>56</v>
          </cell>
          <cell r="C57" t="str">
            <v>no</v>
          </cell>
          <cell r="E57" t="str">
            <v>Chartered</v>
          </cell>
          <cell r="G57" t="str">
            <v>Chartered</v>
          </cell>
          <cell r="H57">
            <v>0</v>
          </cell>
          <cell r="I57">
            <v>15</v>
          </cell>
        </row>
        <row r="58">
          <cell r="A58" t="str">
            <v>36BJN2</v>
          </cell>
          <cell r="B58">
            <v>57</v>
          </cell>
          <cell r="C58" t="str">
            <v>no</v>
          </cell>
          <cell r="E58" t="str">
            <v>Chartered</v>
          </cell>
          <cell r="G58" t="str">
            <v>Chartered</v>
          </cell>
          <cell r="H58">
            <v>0</v>
          </cell>
          <cell r="I58">
            <v>15</v>
          </cell>
        </row>
        <row r="59">
          <cell r="A59" t="str">
            <v>91BGR5</v>
          </cell>
          <cell r="B59">
            <v>58</v>
          </cell>
          <cell r="C59" t="str">
            <v>no</v>
          </cell>
          <cell r="E59" t="str">
            <v>Chartered</v>
          </cell>
          <cell r="G59" t="str">
            <v>Chartered</v>
          </cell>
          <cell r="H59">
            <v>0</v>
          </cell>
          <cell r="I59">
            <v>15</v>
          </cell>
        </row>
        <row r="60">
          <cell r="A60" t="str">
            <v>54BLN5</v>
          </cell>
          <cell r="B60">
            <v>59</v>
          </cell>
          <cell r="C60" t="str">
            <v>no</v>
          </cell>
          <cell r="E60" t="str">
            <v>Chartered</v>
          </cell>
          <cell r="G60" t="str">
            <v>Chartered</v>
          </cell>
          <cell r="H60">
            <v>0</v>
          </cell>
          <cell r="I60">
            <v>15</v>
          </cell>
        </row>
        <row r="61">
          <cell r="A61" t="str">
            <v>36BHF3</v>
          </cell>
          <cell r="B61">
            <v>60</v>
          </cell>
          <cell r="C61" t="str">
            <v>no</v>
          </cell>
          <cell r="E61" t="str">
            <v>Chartered</v>
          </cell>
          <cell r="G61" t="str">
            <v>Chartered</v>
          </cell>
          <cell r="H61">
            <v>0</v>
          </cell>
          <cell r="I61">
            <v>15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Date="0" createdVersion="3" recordCount="133" xr:uid="{00000000-000A-0000-FFFF-FFFF01000000}">
  <cacheSource type="worksheet">
    <worksheetSource ref="A1:AW134" sheet="Blad1"/>
  </cacheSource>
  <cacheFields count="49">
    <cacheField name="Container" numFmtId="0">
      <sharedItems count="127">
        <s v="ACLU 969351 7"/>
        <s v="AMCU 927950 0"/>
        <s v="APHU 639108 5"/>
        <s v="APHU 731279 5"/>
        <s v="AXIU 146335 1"/>
        <s v="BEAU 431454 2"/>
        <s v="BSIU 947397 4"/>
        <s v="CBHU 818634 1"/>
        <s v="CBHU 863258 8"/>
        <s v="CBHU 869450 6"/>
        <s v="CBHU 874528 6"/>
        <s v="CCLU 668022 6"/>
        <s v="CGMU 514067 2"/>
        <s v="CGMU 531453 7"/>
        <s v="CGMU 933257 0"/>
        <s v="CMAU 530162 9"/>
        <s v="CMAU 901537 2"/>
        <s v="CNEU 454203 0"/>
        <s v="CRLU 140894 0"/>
        <s v="CRSU 600019 6"/>
        <s v="CSLU 610333 3"/>
        <s v="CSNU 400471 9"/>
        <s v="CSNU 403049 3"/>
        <s v="CSNU 718714 6"/>
        <s v="CXRU 136217 0"/>
        <s v="CXRU 136388 1"/>
        <s v="CXRU 156642 5"/>
        <s v="DFSU 169384 0"/>
        <s v="DFSU 711064 1"/>
        <s v="DFSU 735750 2"/>
        <s v="ECMU 989134 1"/>
        <s v="EGHU 349021 8"/>
        <s v="EGHU 382307 3"/>
        <s v="EGSU 302276 1"/>
        <s v="EISU 221406 4"/>
        <s v="EITU 054479 6"/>
        <s v="EMCU 145035 5"/>
        <s v="EMCU 609070 8"/>
        <s v="EXFU 660421 9"/>
        <s v="FCIU 507568 2"/>
        <s v="FCIU 535839 0"/>
        <s v="FCIU 543252 1"/>
        <s v="FCIU 585467 7"/>
        <s v="FSCU 324294 3"/>
        <s v="FSCU 729479 7"/>
        <s v="FSCU 879932 0"/>
        <s v="GCNU 473554 7"/>
        <s v="GESU 500865 2"/>
        <s v="GLDU 722501 5"/>
        <s v="HAMU 118387 3"/>
        <s v="HDMU 551542 2"/>
        <s v="HLBU 137214 1"/>
        <s v="HLBU 141253 7"/>
        <s v="HLBU 147434 9"/>
        <s v="HLBU 179498 0"/>
        <s v="HLBU 237384 1"/>
        <s v="HMMU 631634 1"/>
        <s v="MAGU 520444 4"/>
        <s v="MEDU 681234 4"/>
        <s v="MEDU 817263 1"/>
        <s v="MEDU 911278 7"/>
        <s v="MNBU 015956 8"/>
        <s v="MNBU 040728 4"/>
        <s v="MNBU 361665 2"/>
        <s v="MNBU 907256 1"/>
        <s v="MRKU 254419 9"/>
        <s v="MRKU 331175 6"/>
        <s v="MRKU 366301 6"/>
        <s v="MRKU 621387 7"/>
        <s v="MWCU 526440 2"/>
        <s v="MWCU 668457 0"/>
        <s v="MWCU 680949 3"/>
        <s v="MWCU 685880 0"/>
        <s v="MWCU 686122 8"/>
        <s v="MWMU 637372 7"/>
        <s v="NYKU 841719 7"/>
        <s v="OOCU 499040 6"/>
        <s v="OOCU 778140 0"/>
        <s v="OOLU 624890 1"/>
        <s v="OOLU 625046 8"/>
        <s v="OOLU 626680 2"/>
        <s v="OOLU 651091 9"/>
        <s v="OOLU 693693 0"/>
        <s v="OOLU 694027 3"/>
        <s v="OOLU 979157 4"/>
        <s v="PVDU 109882 2"/>
        <s v="SEGU 628854 7"/>
        <s v="SEGU 939629 4"/>
        <s v="SEGU 949506 5"/>
        <s v="SEGU 949797 8"/>
        <s v="SUDU 523593 8"/>
        <s v="SUDU 524317 3"/>
        <s v="SUDU 604523 3"/>
        <s v="SUDU 606328 4"/>
        <s v="SUDU 614347 7"/>
        <s v="SUDU 801965 5"/>
        <s v="SUDU 802524 1"/>
        <s v="SZLU 934030 2"/>
        <s v="SZLU 955633 3"/>
        <s v="SZLU 981795 1"/>
        <s v="TCKU 168472 1"/>
        <s v="TCLU 107422 2"/>
        <s v="TCLU 412351 0"/>
        <s v="TCLU 434714 6"/>
        <s v="TCLU 594196 0"/>
        <s v="TCLU 890096 4"/>
        <s v="TCNU 135370 7"/>
        <s v="TCNU 314653 0"/>
        <s v="TCNU 710927 8"/>
        <s v="TCNU 948989 7"/>
        <s v="TEMU 748825 3"/>
        <s v="TGBU 774306 6"/>
        <s v="TGHU 656987 7"/>
        <s v="TGHU 885988 0"/>
        <s v="TGHU 940228 7"/>
        <s v="TLLU 107664 5"/>
        <s v="TLLU 107785 2"/>
        <s v="TLLU 108188 9"/>
        <s v="TLLU 424652 9"/>
        <s v="TRLU 815215 7"/>
        <s v="TRLU 873152 3"/>
        <s v="TTNU 814395 8"/>
        <s v="TTNU 864500 4"/>
        <s v="XXXX 100157 0"/>
        <s v="XXXX 796876 5"/>
        <s v="YMLU 845773 8"/>
        <s v="ZCSU 899258 2"/>
      </sharedItems>
    </cacheField>
    <cacheField name="Unit type" numFmtId="0">
      <sharedItems count="7">
        <s v="20DV"/>
        <s v="20TK"/>
        <s v="40DV"/>
        <s v="40HC"/>
        <s v="40RH"/>
        <s v="45HC"/>
        <s v="45RH"/>
      </sharedItems>
    </cacheField>
    <cacheField name="Booking" numFmtId="0">
      <sharedItems count="128">
        <s v="164314E"/>
        <s v="165687B"/>
        <s v="166155A"/>
        <s v="166322A"/>
        <s v="166786B"/>
        <s v="166929A"/>
        <s v="166930A"/>
        <s v="167063C"/>
        <s v="167069A"/>
        <s v="167106H"/>
        <s v="167114A"/>
        <s v="167114B"/>
        <s v="167147A"/>
        <s v="167208A"/>
        <s v="167209A"/>
        <s v="167210A"/>
        <s v="167233B"/>
        <s v="167244A"/>
        <s v="167258A"/>
        <s v="167280A"/>
        <s v="167287K"/>
        <s v="167324A"/>
        <s v="167339D"/>
        <s v="167398A"/>
        <s v="167401A"/>
        <s v="167427U"/>
        <s v="167433A"/>
        <s v="167433B"/>
        <s v="167433C"/>
        <s v="167433D"/>
        <s v="167433E"/>
        <s v="167464A"/>
        <s v="167464B"/>
        <s v="167490E"/>
        <s v="167490F"/>
        <s v="167506G"/>
        <s v="167506H"/>
        <s v="167506I"/>
        <s v="167506J"/>
        <s v="167531B"/>
        <s v="167547A"/>
        <s v="167547B"/>
        <s v="167551A"/>
        <s v="167585C"/>
        <s v="167585D"/>
        <s v="167585J"/>
        <s v="167587A"/>
        <s v="167608A"/>
        <s v="167608B"/>
        <s v="167608C"/>
        <s v="167608D"/>
        <s v="167608E"/>
        <s v="167608F"/>
        <s v="167608G"/>
        <s v="167608H"/>
        <s v="167616A"/>
        <s v="167616B"/>
        <s v="167616C"/>
        <s v="167616D"/>
        <s v="167617A"/>
        <s v="167617B"/>
        <s v="167617C"/>
        <s v="167617D"/>
        <s v="167617E"/>
        <s v="167617F"/>
        <s v="167639B"/>
        <s v="167641A"/>
        <s v="167671A"/>
        <s v="167672A"/>
        <s v="167675A"/>
        <s v="167688Q"/>
        <s v="167688R"/>
        <s v="167688S"/>
        <s v="167688T"/>
        <s v="167693E"/>
        <s v="167693F"/>
        <s v="167693G"/>
        <s v="167697B"/>
        <s v="167697C"/>
        <s v="167707A"/>
        <s v="167745B"/>
        <s v="167782A"/>
        <s v="167783A"/>
        <s v="167784A"/>
        <s v="167785A"/>
        <s v="167787A"/>
        <s v="167800A"/>
        <s v="167800B"/>
        <s v="167805D"/>
        <s v="167834A"/>
        <s v="167837A"/>
        <s v="167850A"/>
        <s v="167863A"/>
        <s v="167871A"/>
        <s v="167878A"/>
        <s v="167893A"/>
        <s v="167908A"/>
        <s v="167912A"/>
        <s v="167918A"/>
        <s v="167923A"/>
        <s v="167924A"/>
        <s v="167924B"/>
        <s v="167933A"/>
        <s v="167957A"/>
        <s v="167957B"/>
        <s v="167975A"/>
        <s v="167989A"/>
        <s v="167989B"/>
        <s v="167989C"/>
        <s v="167994A"/>
        <s v="168001A"/>
        <s v="168007A"/>
        <s v="168007B"/>
        <s v="168007C"/>
        <s v="168007D"/>
        <s v="168007E"/>
        <s v="168007F"/>
        <s v="168019A"/>
        <s v="168019B"/>
        <s v="168021A"/>
        <s v="168036A"/>
        <s v="168059A"/>
        <s v="168063A"/>
        <s v="168063B"/>
        <s v="168070A"/>
        <s v="168124A"/>
        <s v="168174A"/>
        <s v="168174B"/>
      </sharedItems>
    </cacheField>
    <cacheField name="Client" numFmtId="0">
      <sharedItems count="36">
        <s v="AFA"/>
        <s v="APC"/>
        <s v="APCE"/>
        <s v="AVIKO"/>
        <s v="BAVA"/>
        <s v="CARDINAL"/>
        <s v="CMA"/>
        <s v="COLDSERV"/>
        <s v="COPVOL01"/>
        <s v="DMVFON"/>
        <s v="DOREL"/>
        <s v="DUPLA"/>
        <s v="FERMFEED"/>
        <s v="FRIENUT"/>
        <s v="GALVANO"/>
        <s v="GOOSVEG"/>
        <s v="HARMAN"/>
        <s v="HOLVLAK"/>
        <s v="IGO"/>
        <s v="ITV"/>
        <s v="LEGRO"/>
        <s v="MARS"/>
        <s v="MARTICO"/>
        <s v="MEDLINE"/>
        <s v="MEGAGR"/>
        <s v="NORFROS"/>
        <s v="NOXION"/>
        <s v="PALTANK"/>
        <s v="PROWISE"/>
        <s v="SLIGRO"/>
        <s v="SNAB"/>
        <s v="VANHES"/>
        <s v="VDLANDE"/>
        <s v="VERSTA"/>
        <s v="VESPOHEL"/>
        <s v="VION"/>
      </sharedItems>
    </cacheField>
    <cacheField name="Ship. comp." numFmtId="0">
      <sharedItems count="15">
        <s v="CMA"/>
        <s v="COS"/>
        <s v="EVG"/>
        <s v="GRI"/>
        <s v="HLC"/>
        <s v="HMM"/>
        <s v="ITV"/>
        <s v="MAE"/>
        <s v="MSC"/>
        <s v="ONE"/>
        <s v="OOL"/>
        <s v="PALTANK"/>
        <s v="SAM"/>
        <s v="YML"/>
        <s v="ZIM"/>
      </sharedItems>
    </cacheField>
    <cacheField name="Terminal" numFmtId="0">
      <sharedItems containsBlank="1" count="8">
        <s v="ALCO"/>
        <s v="CETEM"/>
        <s v="ECTDDN"/>
        <s v="EMX"/>
        <s v="RCT"/>
        <s v="RWG"/>
        <s v="WBT"/>
        <m/>
      </sharedItems>
    </cacheField>
    <cacheField name="Truck" numFmtId="0">
      <sharedItems containsBlank="1" count="11">
        <s v="TRANSSP"/>
        <s v="V22"/>
        <s v="V24"/>
        <s v="V25"/>
        <s v="V26"/>
        <s v="V30"/>
        <s v="V31"/>
        <s v="V37"/>
        <s v="V39"/>
        <s v="V40"/>
        <m/>
      </sharedItems>
    </cacheField>
    <cacheField name="Pickup" numFmtId="0">
      <sharedItems containsBlank="1" count="18">
        <s v="01-10"/>
        <s v="01-11"/>
        <s v="02-11"/>
        <s v="03-11"/>
        <s v="04-11"/>
        <s v="05-11"/>
        <s v="06-11"/>
        <s v="07-11"/>
        <s v="10-09"/>
        <s v="21-10"/>
        <s v="23-10"/>
        <s v="24-10"/>
        <s v="26-10"/>
        <s v="28-10"/>
        <s v="29-10"/>
        <s v="30-10"/>
        <s v="31-10"/>
        <m/>
      </sharedItems>
    </cacheField>
    <cacheField name="Order Number" numFmtId="0">
      <sharedItems containsSemiMixedTypes="0" containsString="0" containsNumber="1" containsInteger="1" minValue="1" maxValue="133" count="1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</sharedItems>
    </cacheField>
    <cacheField name="Status" numFmtId="0">
      <sharedItems count="17">
        <s v="ALF0155"/>
        <s v="ALF0159"/>
        <s v="ALF0161"/>
        <s v="FAR0788"/>
        <s v="ITV"/>
        <s v="MRB0096"/>
        <s v="MRB0098"/>
        <s v="MRB0100"/>
        <s v="TRANSSP"/>
        <s v="Unknown"/>
        <s v="VIC0930"/>
        <s v="VIC0954"/>
        <s v="VIC0958"/>
        <s v="VIC0960"/>
        <s v="VIR0818"/>
        <s v="VIR0854"/>
        <s v="VIR0860"/>
      </sharedItems>
    </cacheField>
    <cacheField name="Inl. ter." numFmtId="0">
      <sharedItems containsBlank="1" count="3">
        <s v="ITV"/>
        <s v="KAT"/>
        <m/>
      </sharedItems>
    </cacheField>
    <cacheField name="Gate" numFmtId="0">
      <sharedItems count="5">
        <s v="05-11"/>
        <s v="06-11"/>
        <s v="07-11"/>
        <s v="08-11"/>
        <s v="xxxx"/>
      </sharedItems>
    </cacheField>
    <cacheField name="Time" numFmtId="0">
      <sharedItems count="114">
        <s v="04:37"/>
        <s v="04:46"/>
        <s v="05:12"/>
        <s v="05:24"/>
        <s v="05:26"/>
        <s v="05:58"/>
        <s v="06:00"/>
        <s v="06:01"/>
        <s v="06:08"/>
        <s v="06:23"/>
        <s v="06:26"/>
        <s v="06:27"/>
        <s v="06:28"/>
        <s v="06:31"/>
        <s v="06:33"/>
        <s v="06:52"/>
        <s v="06:57"/>
        <s v="07:01"/>
        <s v="07:04"/>
        <s v="07:07"/>
        <s v="07:08"/>
        <s v="07:14"/>
        <s v="07:18"/>
        <s v="07:22"/>
        <s v="07:24"/>
        <s v="07:32"/>
        <s v="07:36"/>
        <s v="07:37"/>
        <s v="07:39"/>
        <s v="07:43"/>
        <s v="07:47"/>
        <s v="07:55"/>
        <s v="08:03"/>
        <s v="08:08"/>
        <s v="08:12"/>
        <s v="08:16"/>
        <s v="08:17"/>
        <s v="08:23"/>
        <s v="08:27"/>
        <s v="08:37"/>
        <s v="08:46"/>
        <s v="08:56"/>
        <s v="08:58"/>
        <s v="09:00"/>
        <s v="09:05"/>
        <s v="09:14"/>
        <s v="09:29"/>
        <s v="09:30"/>
        <s v="09:35"/>
        <s v="09:36"/>
        <s v="09:41"/>
        <s v="09:54"/>
        <s v="09:56"/>
        <s v="09:59"/>
        <s v="10:02"/>
        <s v="10:03"/>
        <s v="10:09"/>
        <s v="10:10"/>
        <s v="10:11"/>
        <s v="10:12"/>
        <s v="10:14"/>
        <s v="10:15"/>
        <s v="10:21"/>
        <s v="10:25"/>
        <s v="10:37"/>
        <s v="10:40"/>
        <s v="10:41"/>
        <s v="10:45"/>
        <s v="10:48"/>
        <s v="11:10"/>
        <s v="11:21"/>
        <s v="11:39"/>
        <s v="11:48"/>
        <s v="11:53"/>
        <s v="11:55"/>
        <s v="11:57"/>
        <s v="11:58"/>
        <s v="12:13"/>
        <s v="12:14"/>
        <s v="12:21"/>
        <s v="12:26"/>
        <s v="12:28"/>
        <s v="12:34"/>
        <s v="12:37"/>
        <s v="12:53"/>
        <s v="13:05"/>
        <s v="13:06"/>
        <s v="13:16"/>
        <s v="13:18"/>
        <s v="13:35"/>
        <s v="13:53"/>
        <s v="13:55"/>
        <s v="13:56"/>
        <s v="13:57"/>
        <s v="13:58"/>
        <s v="14:20"/>
        <s v="14:25"/>
        <s v="14:27"/>
        <s v="14:30"/>
        <s v="14:38"/>
        <s v="14:55"/>
        <s v="14:56"/>
        <s v="15:06"/>
        <s v="15:10"/>
        <s v="15:23"/>
        <s v="15:24"/>
        <s v="15:43"/>
        <s v="16:11"/>
        <s v="17:14"/>
        <s v="17:18"/>
        <s v="17:24"/>
        <s v="17:35"/>
        <s v="17:37"/>
        <s v="xxxx"/>
      </sharedItems>
    </cacheField>
    <cacheField name="Max. departure" numFmtId="0">
      <sharedItems count="4">
        <s v="05-11"/>
        <s v="06-11"/>
        <s v="07-11"/>
        <s v="08-11"/>
      </sharedItems>
    </cacheField>
    <cacheField name="Time2" numFmtId="0">
      <sharedItems count="61">
        <s v="00:00"/>
        <s v="04:15"/>
        <s v="04:22"/>
        <s v="05:15"/>
        <s v="05:45"/>
        <s v="06:00"/>
        <s v="06:10"/>
        <s v="06:15"/>
        <s v="06:45"/>
        <s v="07:00"/>
        <s v="07:05"/>
        <s v="07:10"/>
        <s v="07:15"/>
        <s v="07:25"/>
        <s v="07:30"/>
        <s v="07:42"/>
        <s v="08:00"/>
        <s v="08:10"/>
        <s v="08:12"/>
        <s v="08:15"/>
        <s v="08:42"/>
        <s v="08:45"/>
        <s v="09:00"/>
        <s v="09:05"/>
        <s v="09:12"/>
        <s v="09:15"/>
        <s v="09:30"/>
        <s v="10:17"/>
        <s v="10:30"/>
        <s v="10:42"/>
        <s v="10:47"/>
        <s v="11:00"/>
        <s v="11:05"/>
        <s v="11:15"/>
        <s v="11:17"/>
        <s v="12:00"/>
        <s v="12:07"/>
        <s v="12:15"/>
        <s v="12:17"/>
        <s v="12:30"/>
        <s v="12:37"/>
        <s v="12:47"/>
        <s v="13:00"/>
        <s v="13:12"/>
        <s v="13:15"/>
        <s v="13:17"/>
        <s v="13:21"/>
        <s v="13:45"/>
        <s v="13:47"/>
        <s v="14:00"/>
        <s v="14:15"/>
        <s v="14:50"/>
        <s v="14:51"/>
        <s v="15:00"/>
        <s v="15:05"/>
        <s v="15:15"/>
        <s v="16:00"/>
        <s v="17:15"/>
        <s v="23:15"/>
        <s v="23:16"/>
        <s v="23:17"/>
      </sharedItems>
    </cacheField>
    <cacheField name="Latest Dep Time" numFmtId="0">
      <sharedItems containsSemiMixedTypes="0" containsString="0" containsNumber="1" containsInteger="1" minValue="240" maxValue="1070" count="68">
        <n v="240"/>
        <n v="270"/>
        <n v="290"/>
        <n v="300"/>
        <n v="325"/>
        <n v="350"/>
        <n v="360"/>
        <n v="370"/>
        <n v="375"/>
        <n v="385"/>
        <n v="390"/>
        <n v="395"/>
        <n v="400"/>
        <n v="405"/>
        <n v="415"/>
        <n v="420"/>
        <n v="430"/>
        <n v="445"/>
        <n v="450"/>
        <n v="455"/>
        <n v="465"/>
        <n v="470"/>
        <n v="480"/>
        <n v="485"/>
        <n v="495"/>
        <n v="500"/>
        <n v="505"/>
        <n v="510"/>
        <n v="525"/>
        <n v="540"/>
        <n v="550"/>
        <n v="555"/>
        <n v="565"/>
        <n v="585"/>
        <n v="590"/>
        <n v="600"/>
        <n v="615"/>
        <n v="625"/>
        <n v="630"/>
        <n v="645"/>
        <n v="650"/>
        <n v="660"/>
        <n v="670"/>
        <n v="675"/>
        <n v="680"/>
        <n v="685"/>
        <n v="690"/>
        <n v="695"/>
        <n v="735"/>
        <n v="745"/>
        <n v="750"/>
        <n v="761"/>
        <n v="765"/>
        <n v="770"/>
        <n v="780"/>
        <n v="795"/>
        <n v="805"/>
        <n v="825"/>
        <n v="830"/>
        <n v="835"/>
        <n v="840"/>
        <n v="850"/>
        <n v="851"/>
        <n v="890"/>
        <n v="900"/>
        <n v="910"/>
        <n v="925"/>
        <n v="1070"/>
      </sharedItems>
    </cacheField>
    <cacheField name="Truck Used" numFmtId="0">
      <sharedItems containsMixedTypes="1" containsNumber="1" containsInteger="1" minValue="0" maxValue="0" count="42">
        <n v="0"/>
        <s v="10BDX4"/>
        <s v="12BFK1"/>
        <s v="36BHF3"/>
        <s v="77BDF9"/>
        <s v="78BLK2"/>
        <s v="81BGZ2"/>
        <s v="91BGR5"/>
        <s v="BS-NT-40"/>
        <s v="BX-HF-23"/>
        <s v="BZ-GG-33"/>
        <s v="BZ-JV-61"/>
        <s v="TT3"/>
        <s v="TT4"/>
        <s v="TT6"/>
        <s v="TT7"/>
        <s v="TT8"/>
        <s v="V10"/>
        <s v="V11"/>
        <s v="V14"/>
        <s v="V15"/>
        <s v="V18"/>
        <s v="V19"/>
        <s v="V20"/>
        <s v="V21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</sharedItems>
    </cacheField>
    <cacheField name="truck type" numFmtId="0">
      <sharedItems count="3">
        <s v="Port"/>
        <s v="regional"/>
        <s v="Terminal"/>
      </sharedItems>
    </cacheField>
    <cacheField name="Hierarchy" numFmtId="0">
      <sharedItems containsSemiMixedTypes="0" containsString="0" containsNumber="1" containsInteger="1" minValue="0" maxValue="2" count="3">
        <n v="0"/>
        <n v="1"/>
        <n v="2"/>
      </sharedItems>
    </cacheField>
    <cacheField name="Address" numFmtId="0">
      <sharedItems containsBlank="1" count="39">
        <s v="APC"/>
        <s v="APCE"/>
        <s v="APCGER"/>
        <s v="AVIKO"/>
        <s v="BAVA"/>
        <s v="BLOKLAND"/>
        <s v="CARHEIJ"/>
        <s v="COLDSERV"/>
        <s v="COPVOL01"/>
        <s v="DOREL"/>
        <s v="DUPLAC"/>
        <s v="FERMFEED"/>
        <s v="FRIENUT"/>
        <s v="GALVANO"/>
        <s v="GOOSVEG"/>
        <s v="HARMAN"/>
        <s v="HOLVLAK"/>
        <s v="IGO"/>
        <s v="KN4"/>
        <s v="LEGRO"/>
        <s v="MARS"/>
        <s v="MEDLINE"/>
        <s v="MEGAGR"/>
        <s v="NATVEG"/>
        <s v="NATVEG1"/>
        <s v="NORFROS"/>
        <s v="PICPACEI"/>
        <s v="PROWISE"/>
        <s v="SLIGROD"/>
        <s v="SNAB"/>
        <s v="TCSO"/>
        <s v="VADEBRO1"/>
        <s v="VANHES"/>
        <s v="VANROOI"/>
        <s v="VDLANDE"/>
        <s v="VERSTA"/>
        <s v="VESPO"/>
        <s v="VRIESCEN"/>
        <m/>
      </sharedItems>
    </cacheField>
    <cacheField name="City" numFmtId="0">
      <sharedItems containsBlank="1" count="16">
        <s v="Asten"/>
        <s v="Budel"/>
        <s v="Cuijk"/>
        <s v="Eindhoven"/>
        <s v="Heijen"/>
        <s v="Helmond"/>
        <s v="Horst"/>
        <s v="Katwijk"/>
        <s v="Kleve"/>
        <s v="Lieshout"/>
        <s v="Neuss"/>
        <s v="Sint Oedenrode"/>
        <s v="Veghel"/>
        <s v="Venlo"/>
        <s v="Volkel"/>
        <m/>
      </sharedItems>
    </cacheField>
    <cacheField name="L/D" numFmtId="0">
      <sharedItems count="2">
        <s v="D"/>
        <s v="L"/>
      </sharedItems>
    </cacheField>
    <cacheField name="Date" numFmtId="0">
      <sharedItems count="4">
        <s v="05-11"/>
        <s v="06-11"/>
        <s v="07-11"/>
        <s v="08-11"/>
      </sharedItems>
    </cacheField>
    <cacheField name="Time3" numFmtId="0">
      <sharedItems containsSemiMixedTypes="0" containsString="0" containsNumber="1" minValue="0.20833333333333301" maxValue="0.75" count="32">
        <n v="0.20833333333333301"/>
        <n v="0.23611111111111099"/>
        <n v="0.25"/>
        <n v="0.27083333333333298"/>
        <n v="0.28125"/>
        <n v="0.29166666666666702"/>
        <n v="0.30208333333333298"/>
        <n v="0.3125"/>
        <n v="0.33333333333333298"/>
        <n v="0.34375"/>
        <n v="0.35416666666666702"/>
        <n v="0.36458333333333298"/>
        <n v="0.375"/>
        <n v="0.39583333333333298"/>
        <n v="0.41666666666666702"/>
        <n v="0.42708333333333298"/>
        <n v="0.4375"/>
        <n v="0.45833333333333298"/>
        <n v="0.47916666666666702"/>
        <n v="0.48958333333333298"/>
        <n v="0.5"/>
        <n v="0.52083333333333304"/>
        <n v="0.54166666666666696"/>
        <n v="0.5625"/>
        <n v="0.563194444444444"/>
        <n v="0.58333333333333304"/>
        <n v="0.60416666666666696"/>
        <n v="0.625"/>
        <n v="0.625694444444444"/>
        <n v="0.66666666666666696"/>
        <n v="0.70833333333333304"/>
        <n v="0.75"/>
      </sharedItems>
    </cacheField>
    <cacheField name="Delivery Deadline" numFmtId="0">
      <sharedItems containsSemiMixedTypes="0" containsString="0" containsNumber="1" containsInteger="1" minValue="300" maxValue="1080" count="32">
        <n v="300"/>
        <n v="340"/>
        <n v="360"/>
        <n v="390"/>
        <n v="405"/>
        <n v="420"/>
        <n v="435"/>
        <n v="450"/>
        <n v="480"/>
        <n v="495"/>
        <n v="510"/>
        <n v="525"/>
        <n v="540"/>
        <n v="570"/>
        <n v="600"/>
        <n v="615"/>
        <n v="630"/>
        <n v="660"/>
        <n v="690"/>
        <n v="705"/>
        <n v="720"/>
        <n v="750"/>
        <n v="780"/>
        <n v="810"/>
        <n v="811"/>
        <n v="840"/>
        <n v="870"/>
        <n v="900"/>
        <n v="901"/>
        <n v="960"/>
        <n v="1020"/>
        <n v="1080"/>
      </sharedItems>
    </cacheField>
    <cacheField name="driving time" numFmtId="0">
      <sharedItems containsSemiMixedTypes="0" containsString="0" containsNumber="1" containsInteger="1" minValue="10" maxValue="120" count="9">
        <n v="10"/>
        <n v="15"/>
        <n v="25"/>
        <n v="30"/>
        <n v="35"/>
        <n v="50"/>
        <n v="60"/>
        <n v="70"/>
        <n v="120"/>
      </sharedItems>
    </cacheField>
    <cacheField name="proces time" numFmtId="0">
      <sharedItems containsSemiMixedTypes="0" containsString="0" containsNumber="1" containsInteger="1" minValue="15" maxValue="120" count="6">
        <n v="15"/>
        <n v="20"/>
        <n v="30"/>
        <n v="60"/>
        <n v="90"/>
        <n v="120"/>
      </sharedItems>
    </cacheField>
    <cacheField name="service time" numFmtId="0">
      <sharedItems containsSemiMixedTypes="0" containsString="0" containsNumber="1" containsInteger="1" minValue="35" maxValue="330" count="15">
        <n v="35"/>
        <n v="50"/>
        <n v="75"/>
        <n v="85"/>
        <n v="90"/>
        <n v="110"/>
        <n v="120"/>
        <n v="130"/>
        <n v="150"/>
        <n v="155"/>
        <n v="160"/>
        <n v="180"/>
        <n v="220"/>
        <n v="300"/>
        <n v="330"/>
      </sharedItems>
    </cacheField>
    <cacheField name="Reference" numFmtId="0">
      <sharedItems containsBlank="1" count="88">
        <s v="0000466651"/>
        <s v="10482625"/>
        <s v="1407241"/>
        <s v="1410669-VI-007"/>
        <s v="1414681"/>
        <s v="2296606"/>
        <s v="2296607"/>
        <s v="2296608"/>
        <s v="2296609"/>
        <s v="234032"/>
        <s v="2902932"/>
        <s v="30098"/>
        <s v="4500915917"/>
        <s v="4500915927"/>
        <s v="4500915929"/>
        <s v="4500915930"/>
        <s v="4500915980"/>
        <s v="70039730-2, 70033990-1, ETC"/>
        <s v="7418173"/>
        <s v="7431742/MWCU5264402"/>
        <s v="79851-MSC"/>
        <s v="79852-MSC"/>
        <s v="79853-MSC"/>
        <s v="807097252"/>
        <s v="807097596"/>
        <s v="807131561"/>
        <s v="807131567"/>
        <s v="807155628"/>
        <s v="807155629"/>
        <s v="807158016"/>
        <s v="807158020"/>
        <s v="807158021"/>
        <s v="807158022"/>
        <s v="807158023"/>
        <s v="807158024"/>
        <s v="807158025"/>
        <s v="807158560"/>
        <s v="807158561"/>
        <s v="807158562"/>
        <s v="807169939"/>
        <s v="807169951"/>
        <s v="807179187"/>
        <s v="BUENOSAIRES"/>
        <s v="CFILSCH-04112019B"/>
        <s v="CFZA-30102019A"/>
        <s v="CNEU4542030"/>
        <s v="DEUR21"/>
        <s v="DOCK27"/>
        <s v="ELB/LIVERMORE"/>
        <s v="KYRIAKIDES"/>
        <s v="MC30661"/>
        <s v="MC30662"/>
        <s v="MC30663"/>
        <s v="MC30664"/>
        <s v="MC30736"/>
        <s v="MC30752"/>
        <s v="MC30838"/>
        <s v="MC30839"/>
        <s v="MC30878"/>
        <s v="NL0131087072/ROTTERDAM"/>
        <s v="NL0131087232/ROTTERDAM"/>
        <s v="NL3034152298/ROTTERDAM"/>
        <s v="NL3034152359/ROTTERDAM"/>
        <s v="NL3034152547/ROTTERDAM"/>
        <s v="NL3034152548/ROTTERDAM"/>
        <s v="NL3034152551/ROTTERDAM"/>
        <s v="NL3034152552/ROTTERDAM"/>
        <s v="NL3034152555/ROTTERDAM"/>
        <s v="NL3034152556/ROTTERDAM"/>
        <s v="NL3034152557/ROTTERDAM"/>
        <s v="NL3034152570/ROTTERDAM"/>
        <s v="NL3034152604/ROTTERDAM"/>
        <s v="NL3034152629/ROTTERDAM"/>
        <s v="NL3034152630/ROTTERDAM"/>
        <s v="NL3034152631/ROTTERDAM"/>
        <s v="NL3034152632/ROTTERDAM"/>
        <s v="NL3034152633/ROTTERDAM"/>
        <s v="NL3034152634/ROTTERDAM"/>
        <s v="NL3034152636/ROTTERDAM"/>
        <s v="NL3034152642/ROTTERDAM"/>
        <s v="NL3034152772/ROTTERDAM"/>
        <s v="OOCU7781400"/>
        <s v="OOLU6936930"/>
        <s v="PVDU1098822"/>
        <s v="SSC507-19"/>
        <s v="SSC510-19"/>
        <s v="WD1905653"/>
        <m/>
      </sharedItems>
    </cacheField>
    <cacheField name="Truck2" numFmtId="0">
      <sharedItems containsBlank="1" count="42">
        <s v="10BDX4"/>
        <s v="12BFK1"/>
        <s v="36BHF3"/>
        <s v="77BDF9"/>
        <s v="78BLK2"/>
        <s v="81BGZ2"/>
        <s v="91BGR5"/>
        <s v="BS-NT-40"/>
        <s v="BZ-GG-33"/>
        <s v="BZ-JV-61"/>
        <s v="TT3"/>
        <s v="TT4"/>
        <s v="TT7"/>
        <s v="TT8"/>
        <s v="TT9"/>
        <s v="V10"/>
        <s v="V11"/>
        <s v="V14"/>
        <s v="V15"/>
        <s v="V18"/>
        <s v="V19"/>
        <s v="V20"/>
        <s v="V21"/>
        <s v="V22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  <m/>
      </sharedItems>
    </cacheField>
    <cacheField name="Gate2" numFmtId="0">
      <sharedItems containsBlank="1" count="7">
        <s v="05-11"/>
        <s v="07-11"/>
        <s v="08-11"/>
        <s v="11-11"/>
        <s v="12-11"/>
        <s v="xxxx"/>
        <m/>
      </sharedItems>
    </cacheField>
    <cacheField name="Time4" numFmtId="0">
      <sharedItems containsBlank="1" containsMixedTypes="1" containsNumber="1" minValue="0.26041666666666702" maxValue="0.84930555555555598" count="118">
        <n v="0.26041666666666702"/>
        <n v="0.27430555555555503"/>
        <n v="0.28263888888888899"/>
        <n v="0.297222222222222"/>
        <n v="0.31041666666666701"/>
        <n v="0.3125"/>
        <n v="0.31527777777777799"/>
        <n v="0.31666666666666698"/>
        <n v="0.32291666666666702"/>
        <n v="0.32569444444444401"/>
        <n v="0.34097222222222201"/>
        <n v="0.35"/>
        <n v="0.35625000000000001"/>
        <n v="0.374305555555555"/>
        <n v="0.375694444444444"/>
        <n v="0.38055555555555598"/>
        <n v="0.38680555555555601"/>
        <n v="0.38888888888888901"/>
        <n v="0.39513888888888898"/>
        <n v="0.40208333333333302"/>
        <n v="0.40416666666666701"/>
        <n v="0.40625"/>
        <n v="0.406944444444444"/>
        <n v="0.40972222222222199"/>
        <n v="0.41180555555555598"/>
        <n v="0.41249999999999998"/>
        <n v="0.41319444444444398"/>
        <n v="0.41388888888888897"/>
        <n v="0.41736111111111102"/>
        <n v="0.42013888888888901"/>
        <n v="0.42361111111111099"/>
        <n v="0.42499999999999999"/>
        <n v="0.43055555555555602"/>
        <n v="0.43611111111111101"/>
        <n v="0.44305555555555598"/>
        <n v="0.45624999999999999"/>
        <n v="0.45694444444444399"/>
        <n v="0.45972222222222198"/>
        <n v="0.46041666666666697"/>
        <n v="0.46111111111111103"/>
        <n v="0.46666666666666701"/>
        <n v="0.46736111111111101"/>
        <n v="0.47013888888888899"/>
        <n v="0.47291666666666698"/>
        <n v="0.47361111111111098"/>
        <n v="0.47847222222222202"/>
        <n v="0.48680555555555599"/>
        <n v="0.48749999999999999"/>
        <n v="0.48819444444444399"/>
        <n v="0.49027777777777798"/>
        <n v="0.49097222222222198"/>
        <n v="0.49861111111111101"/>
        <n v="0.500694444444444"/>
        <n v="0.50208333333333299"/>
        <n v="0.50416666666666698"/>
        <n v="0.50486111111111098"/>
        <n v="0.50624999999999998"/>
        <n v="0.51041666666666696"/>
        <n v="0.51180555555555496"/>
        <n v="0.51597222222222205"/>
        <n v="0.52638888888888902"/>
        <n v="0.53402777777777799"/>
        <n v="0.53749999999999998"/>
        <n v="0.53819444444444398"/>
        <n v="0.53888888888888897"/>
        <n v="0.54166666666666696"/>
        <n v="0.54236111111111096"/>
        <n v="0.54374999999999996"/>
        <n v="0.54513888888888895"/>
        <n v="0.54861111111111105"/>
        <n v="0.56388888888888899"/>
        <n v="0.56527777777777799"/>
        <n v="0.56666666666666698"/>
        <n v="0.56874999999999998"/>
        <n v="0.56944444444444398"/>
        <n v="0.57708333333333295"/>
        <n v="0.57916666666666705"/>
        <n v="0.58611111111111103"/>
        <n v="0.59236111111111101"/>
        <n v="0.59513888888888899"/>
        <n v="0.60833333333333295"/>
        <n v="0.60972222222222205"/>
        <n v="0.61180555555555605"/>
        <n v="0.61319444444444404"/>
        <n v="0.61597222222222203"/>
        <n v="0.61875000000000002"/>
        <n v="0.62152777777777801"/>
        <n v="0.62847222222222199"/>
        <n v="0.63749999999999996"/>
        <n v="0.63819444444444395"/>
        <n v="0.64305555555555605"/>
        <n v="0.65416666666666701"/>
        <n v="0.65486111111111101"/>
        <n v="0.656944444444444"/>
        <n v="0.66319444444444398"/>
        <n v="0.66666666666666696"/>
        <n v="0.67013888888888895"/>
        <n v="0.68055555555555503"/>
        <n v="0.68263888888888902"/>
        <n v="0.68333333333333302"/>
        <n v="0.68541666666666701"/>
        <n v="0.686805555555556"/>
        <n v="0.68958333333333299"/>
        <n v="0.69166666666666698"/>
        <n v="0.69236111111111098"/>
        <n v="0.69722222222222197"/>
        <n v="0.70069444444444395"/>
        <n v="0.70138888888888895"/>
        <n v="0.70208333333333295"/>
        <n v="0.71180555555555503"/>
        <n v="0.72361111111111098"/>
        <n v="0.74305555555555503"/>
        <n v="0.74375000000000002"/>
        <n v="0.75902777777777797"/>
        <n v="0.79027777777777797"/>
        <n v="0.84930555555555598"/>
        <s v="xxxx"/>
        <m/>
      </sharedItems>
    </cacheField>
    <cacheField name="Inl. ter.2" numFmtId="0">
      <sharedItems containsBlank="1" count="3">
        <s v="ITV"/>
        <s v="KAT"/>
        <m/>
      </sharedItems>
    </cacheField>
    <cacheField name="Gross (kgs)" numFmtId="0">
      <sharedItems containsSemiMixedTypes="0" containsString="0" containsNumber="1" containsInteger="1" minValue="3850" maxValue="33587" count="102">
        <n v="3850"/>
        <n v="4092"/>
        <n v="4790"/>
        <n v="5980"/>
        <n v="6260"/>
        <n v="7400"/>
        <n v="7724"/>
        <n v="7727"/>
        <n v="7900"/>
        <n v="7936"/>
        <n v="8162"/>
        <n v="8312"/>
        <n v="8653"/>
        <n v="8868"/>
        <n v="8882"/>
        <n v="8900"/>
        <n v="9276"/>
        <n v="10030"/>
        <n v="10310"/>
        <n v="10353"/>
        <n v="10801"/>
        <n v="11479"/>
        <n v="11621"/>
        <n v="11900"/>
        <n v="11963"/>
        <n v="12300"/>
        <n v="12480"/>
        <n v="12733"/>
        <n v="12788"/>
        <n v="13000"/>
        <n v="13018"/>
        <n v="13359"/>
        <n v="13548"/>
        <n v="13583"/>
        <n v="14036"/>
        <n v="14600"/>
        <n v="15397"/>
        <n v="15438"/>
        <n v="15573"/>
        <n v="15803"/>
        <n v="16300"/>
        <n v="16497"/>
        <n v="16766"/>
        <n v="17024"/>
        <n v="17545"/>
        <n v="17806"/>
        <n v="17928"/>
        <n v="18000"/>
        <n v="18150"/>
        <n v="18584"/>
        <n v="19129"/>
        <n v="19159"/>
        <n v="19422"/>
        <n v="19450"/>
        <n v="19470"/>
        <n v="19850"/>
        <n v="19888"/>
        <n v="20039"/>
        <n v="20428"/>
        <n v="20750"/>
        <n v="22000"/>
        <n v="22037"/>
        <n v="22098"/>
        <n v="22152"/>
        <n v="22400"/>
        <n v="22440"/>
        <n v="22750"/>
        <n v="22765"/>
        <n v="22770"/>
        <n v="22820"/>
        <n v="22919"/>
        <n v="23200"/>
        <n v="23208"/>
        <n v="24790"/>
        <n v="24900"/>
        <n v="25362"/>
        <n v="25400"/>
        <n v="26250"/>
        <n v="27350"/>
        <n v="27430"/>
        <n v="27850"/>
        <n v="28500"/>
        <n v="28870"/>
        <n v="29250"/>
        <n v="29528"/>
        <n v="29629"/>
        <n v="29692"/>
        <n v="29750"/>
        <n v="30050"/>
        <n v="30430"/>
        <n v="30436"/>
        <n v="30544"/>
        <n v="30750"/>
        <n v="30953"/>
        <n v="31750"/>
        <n v="31878"/>
        <n v="31960"/>
        <n v="32040"/>
        <n v="32750"/>
        <n v="33208"/>
        <n v="33514"/>
        <n v="33587"/>
      </sharedItems>
    </cacheField>
    <cacheField name="Temperature °C" numFmtId="0">
      <sharedItems containsString="0" containsBlank="1" containsNumber="1" containsInteger="1" minValue="-21" maxValue="19" count="7">
        <n v="-21"/>
        <n v="-20"/>
        <n v="-18"/>
        <n v="15"/>
        <n v="18"/>
        <n v="19"/>
        <m/>
      </sharedItems>
    </cacheField>
    <cacheField name="Seal" numFmtId="0">
      <sharedItems containsMixedTypes="1" containsNumber="1" containsInteger="1" minValue="163" maxValue="191390739" count="118">
        <n v="163"/>
        <n v="4984"/>
        <n v="28728"/>
        <n v="28729"/>
        <n v="28730"/>
        <n v="28731"/>
        <n v="28732"/>
        <n v="28733"/>
        <n v="28734"/>
        <n v="37867"/>
        <n v="40625"/>
        <n v="50046"/>
        <n v="50049"/>
        <n v="50091"/>
        <n v="50094"/>
        <n v="51117"/>
        <n v="51120"/>
        <n v="206721"/>
        <n v="206722"/>
        <n v="260603"/>
        <n v="375348"/>
        <n v="387034"/>
        <n v="389987"/>
        <n v="389988"/>
        <n v="389989"/>
        <n v="389990"/>
        <n v="389991"/>
        <n v="389992"/>
        <n v="389993"/>
        <n v="389994"/>
        <n v="389995"/>
        <n v="389996"/>
        <n v="389998"/>
        <n v="394213"/>
        <n v="394231"/>
        <n v="394240"/>
        <n v="394247"/>
        <n v="560753"/>
        <n v="1708683"/>
        <n v="1708684"/>
        <n v="1708686"/>
        <n v="1708687"/>
        <n v="1708688"/>
        <n v="3640235"/>
        <n v="5088801"/>
        <n v="5088814"/>
        <n v="5088869"/>
        <n v="5158527"/>
        <n v="5247004"/>
        <n v="5247006"/>
        <n v="5488692"/>
        <n v="10385730"/>
        <n v="10385792"/>
        <n v="10385797"/>
        <n v="10385798"/>
        <n v="12927612"/>
        <n v="190824292"/>
        <n v="191390739"/>
        <s v=" "/>
        <s v=" BS085553 "/>
        <s v=" Oolewr440"/>
        <s v="10385796 1038597"/>
        <s v="10385820 1038520"/>
        <s v="BS085551 "/>
        <s v="CN9474181 "/>
        <s v="CNB532424 "/>
        <s v="EMCDRZ7089 "/>
        <s v="FCS5247005 "/>
        <s v="FCS5247037 "/>
        <s v="FCS5247070 "/>
        <s v="FEX6306748 Fex6306748"/>
        <s v="FJ07051085 "/>
        <s v="FX10970260 "/>
        <s v="FX11720716 "/>
        <s v="G7060753 "/>
        <s v="G7060979 "/>
        <s v="G7134006 "/>
        <s v="G7134103 "/>
        <s v="HF 28108 "/>
        <s v="Hf28102 "/>
        <s v="HF28107 "/>
        <s v="HF28109 "/>
        <s v="HF28110 Hf28110"/>
        <s v="ITV4465 "/>
        <s v="LC387011 "/>
        <s v="LC387033 "/>
        <s v="LC387036 Lc387036"/>
        <s v="NL5451392 "/>
        <s v="NVWA NL 050043 "/>
        <s v="Nvwa nl 050286 "/>
        <s v="Nvwanl050047 "/>
        <s v="nvwanl050287 "/>
        <s v="NVWANL050288 "/>
        <s v="OOLFKU5335 FEX100151"/>
        <s v="OOLFQB1099 "/>
        <s v="P1185227 P1185227"/>
        <s v="P2103599 "/>
        <s v="TSK 5088817   "/>
        <s v="TSK5088818 "/>
        <s v="TSK5088819 "/>
        <s v="TSK5088820 "/>
        <s v="TSK5088824 "/>
        <s v="TSK5088825 "/>
        <s v="TSK5088826 "/>
        <s v="TSK5088829 "/>
        <s v="TSK5088835 "/>
        <s v="TSK5088838 "/>
        <s v="TSK5088862 "/>
        <s v="TSK5088864 "/>
        <s v="TSK5088867 "/>
        <s v="TSK5088868 "/>
        <s v="TSK5088870 "/>
        <s v="TSK5158523 "/>
        <s v="TSK5451397 "/>
        <s v="TSK5488725 TSK 5488725"/>
        <s v="TSK5488728 Tsk5488728"/>
        <s v="YMAE178889 "/>
        <s v="YMAE503005 "/>
      </sharedItems>
    </cacheField>
    <cacheField name="Truck3" numFmtId="0">
      <sharedItems containsBlank="1" count="8">
        <s v="V22"/>
        <s v="V24"/>
        <s v="V30"/>
        <s v="V31"/>
        <s v="V37"/>
        <s v="V39"/>
        <s v="V40"/>
        <m/>
      </sharedItems>
    </cacheField>
    <cacheField name="Voyage/inland carrier" numFmtId="0">
      <sharedItems containsBlank="1" count="24">
        <s v="ALF0164, departed 08-11-2019 04:00"/>
        <s v="ALF0166, departed 10-11-2019 06:00"/>
        <s v="ALF0168, departed 12-11-2019 09:30"/>
        <s v="ALF0172, planned departure 17-11-2019 12:00"/>
        <s v="ALF0174, planned departure 20-11-2019 06:00"/>
        <s v="FAR0791, departed 08-11-2019 16:00"/>
        <s v="FAR0793, departed 11-11-2019 20:00"/>
        <s v="FAR0795, departed 13-11-2019 15:00"/>
        <s v="FAR0797, planned departure 15-11-2019 12:00"/>
        <s v="Inland carrier ITV 07-11-2019 "/>
        <s v="Inland carrier ITV 07-11-2019 14:00"/>
        <s v="Inland carrier ITV 08-11-2019 07:00"/>
        <s v="Inland carrier ITV 08-11-2019 10:30"/>
        <s v="Inland carrier ITV 08-11-2019 14:00"/>
        <s v="Inland carrier ITV 09-11-2019 "/>
        <s v="Inland carrier ITV 11-11-2019 "/>
        <s v="Inland carrier ITV 12-11-2019 "/>
        <s v="Inland carrier ITV 13-11-2019 "/>
        <s v="Inland carrier ITV 14-11-2019 "/>
        <s v="MRB0105, departed 08-11-2019 12:15"/>
        <s v="MRB0113, planned departure 20-11-2019 18:00"/>
        <s v="VIC0963, departed 09-11-2019 12:00"/>
        <s v="VIC0965, departed 12-11-2019 12:00"/>
        <m/>
      </sharedItems>
    </cacheField>
    <cacheField name="Terminal2" numFmtId="0">
      <sharedItems containsBlank="1" count="14">
        <s v="APMR"/>
        <s v="APMR2"/>
        <s v="ECTDDE"/>
        <s v="ECTDDN"/>
        <s v="EMX"/>
        <s v="FRISO"/>
        <s v="PROG3"/>
        <s v="PROGR"/>
        <s v="RSTZ"/>
        <s v="RWG"/>
        <s v="STARROT"/>
        <s v="UCT"/>
        <s v="WBT"/>
        <m/>
      </sharedItems>
    </cacheField>
    <cacheField name="Closing" numFmtId="0">
      <sharedItems containsBlank="1" count="12">
        <s v="08-11"/>
        <s v="09-11"/>
        <s v="10-11"/>
        <s v="11-11"/>
        <s v="12-11"/>
        <s v="13-11"/>
        <s v="14-11"/>
        <s v="15-11"/>
        <s v="17-11"/>
        <s v="18-11"/>
        <s v="22-11"/>
        <m/>
      </sharedItems>
    </cacheField>
    <cacheField name="POD" numFmtId="0">
      <sharedItems containsBlank="1" count="35">
        <s v="AQABA"/>
        <s v="ASHDO"/>
        <s v="BUENO"/>
        <s v="DAMM"/>
        <s v="DEKHE"/>
        <s v="DETRO"/>
        <s v="DURBA"/>
        <s v="GALET"/>
        <s v="GWANG"/>
        <s v="HOCH"/>
        <s v="HUANG"/>
        <s v="HULL"/>
        <s v="JEDDA"/>
        <s v="KARAC"/>
        <s v="LIMAS"/>
        <s v="MELBO"/>
        <s v="MERS"/>
        <s v="MIAMI"/>
        <s v="NAGOY"/>
        <s v="NASH"/>
        <s v="NEWYO"/>
        <s v="NORFO"/>
        <s v="OAKLA"/>
        <s v="QINGD"/>
        <s v="QINZH"/>
        <s v="SANJU"/>
        <s v="SANTO"/>
        <s v="SAVAN"/>
        <s v="SHANG"/>
        <s v="TIANJ"/>
        <s v="TILBU"/>
        <s v="VERAC"/>
        <s v="XINGA"/>
        <s v="YANG"/>
        <m/>
      </sharedItems>
    </cacheField>
    <cacheField name="Invoice reference" numFmtId="0">
      <sharedItems containsMixedTypes="1" containsNumber="1" containsInteger="1" minValue="3072" maxValue="6490087054" count="109">
        <n v="3072"/>
        <n v="106652"/>
        <n v="228637"/>
        <n v="230198"/>
        <n v="230199"/>
        <n v="231463"/>
        <n v="231464"/>
        <n v="232417"/>
        <n v="232418"/>
        <n v="232419"/>
        <n v="232420"/>
        <n v="234032"/>
        <n v="510178"/>
        <n v="1911338"/>
        <n v="2296606"/>
        <n v="2296607"/>
        <n v="2296608"/>
        <n v="2296609"/>
        <n v="4855833"/>
        <n v="4864297"/>
        <n v="4868271"/>
        <n v="4868547"/>
        <n v="7418173"/>
        <n v="10482625"/>
        <n v="65575890"/>
        <n v="65576241"/>
        <n v="65576242"/>
        <n v="65590415"/>
        <n v="65590416"/>
        <n v="65598549"/>
        <n v="65598550"/>
        <n v="65598551"/>
        <n v="65606784"/>
        <n v="65606785"/>
        <n v="101691967"/>
        <n v="101692210"/>
        <n v="101702416"/>
        <n v="101702417"/>
        <n v="101707959"/>
        <n v="101707980"/>
        <n v="101707981"/>
        <n v="101707982"/>
        <n v="101707983"/>
        <n v="101707984"/>
        <n v="101707985"/>
        <n v="101707986"/>
        <n v="101708029"/>
        <n v="101708051"/>
        <n v="101708052"/>
        <n v="101708053"/>
        <n v="101710706"/>
        <n v="101710707"/>
        <n v="101713394"/>
        <n v="300986463"/>
        <n v="300986464"/>
        <n v="300986465"/>
        <n v="319013006"/>
        <n v="500913063"/>
        <n v="902280065"/>
        <n v="902280070"/>
        <n v="919009610"/>
        <n v="919010255"/>
        <n v="919010257"/>
        <n v="1125554715"/>
        <n v="1245550973"/>
        <n v="1900052748"/>
        <n v="1900056410"/>
        <n v="1900066438"/>
        <n v="1900067507"/>
        <n v="1900068766"/>
        <n v="1900068962"/>
        <n v="2940070007"/>
        <n v="2940071452"/>
        <n v="6490086993"/>
        <n v="6490086994"/>
        <n v="6490086996"/>
        <n v="6490087024"/>
        <n v="6490087054"/>
        <s v="147873-30160308EH"/>
        <s v="1710-9071-911277"/>
        <s v="1710-9071-911278"/>
        <s v="1910243828-01"/>
        <s v="1911245149-01"/>
        <s v="4856815/SRTM0075206"/>
        <s v="70039730-2, 70033990-1, ETC"/>
        <s v="7431742/MWCU5264402"/>
        <s v="BRTM013501"/>
        <s v="BRTM013862"/>
        <s v="BRTM013864"/>
        <s v="BRTM013865"/>
        <s v="BRTM013867"/>
        <s v="BRTM013874"/>
        <s v="BRTM013875"/>
        <s v="CNO211-1910-064"/>
        <s v="FLEX-612783"/>
        <s v="KANT1945679/1710-9071-911670"/>
        <s v="KANT1947047"/>
        <s v="NVT"/>
        <s v="POAP191928"/>
        <s v="S1900978954"/>
        <s v="S1901131458"/>
        <s v="S1901144833"/>
        <s v="S1901173448-1"/>
        <s v="S1901454811-1"/>
        <s v="S1901455815-1"/>
        <s v="SRTM0075318"/>
        <s v="SRTM0075665"/>
        <s v="TANT1963062"/>
        <s v="ZND1900997"/>
      </sharedItems>
    </cacheField>
    <cacheField name="Tariff type" numFmtId="0">
      <sharedItems count="10">
        <s v="CYIB"/>
        <s v="DOB"/>
        <s v="ERB"/>
        <s v="ERDT"/>
        <s v="ERT"/>
        <s v="ESB"/>
        <s v="IRB"/>
        <s v="IRBZT"/>
        <s v="IRDT"/>
        <s v="T"/>
      </sharedItems>
    </cacheField>
    <cacheField name="G" numFmtId="0">
      <sharedItems containsBlank="1" count="2">
        <s v="OK"/>
        <m/>
      </sharedItems>
    </cacheField>
    <cacheField name="F" numFmtId="0">
      <sharedItems containsBlank="1" count="2">
        <s v="OK"/>
        <m/>
      </sharedItems>
    </cacheField>
    <cacheField name="V" numFmtId="0">
      <sharedItems containsString="0" containsBlank="1" count="1">
        <m/>
      </sharedItems>
    </cacheField>
    <cacheField name="Positie" numFmtId="0">
      <sharedItems containsBlank="1" containsMixedTypes="1" containsNumber="1" minValue="1.3" maxValue="9.9" count="21">
        <n v="1.3"/>
        <n v="2.2999999999999998"/>
        <n v="2.4"/>
        <n v="2.6"/>
        <n v="2.7"/>
        <n v="7.5"/>
        <n v="7.6"/>
        <n v="9.9"/>
        <s v="01.D.3"/>
        <s v="01.N.4"/>
        <s v="01.O.4"/>
        <s v="03.K.1"/>
        <s v="03.K.2"/>
        <s v="05.M.2"/>
        <s v="05.M.3"/>
        <s v="06.J.2"/>
        <s v="06.L.2"/>
        <s v="08.E.1"/>
        <s v="08.G.1"/>
        <s v="10.G.1"/>
        <m/>
      </sharedItems>
    </cacheField>
    <cacheField name="Delay" numFmtId="0">
      <sharedItems containsSemiMixedTypes="0" containsString="0" containsNumber="1" containsInteger="1" minValue="0" maxValue="1" count="2">
        <n v="0"/>
        <n v="1"/>
      </sharedItems>
    </cacheField>
    <cacheField name="Weight" numFmtId="0">
      <sharedItems containsSemiMixedTypes="0" containsString="0" containsNumber="1" containsInteger="1" minValue="1" maxValue="20" count="5">
        <n v="1"/>
        <n v="5"/>
        <n v="10"/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B46" firstHeaderRow="1" firstDataRow="1" firstDataCol="1"/>
  <pivotFields count="4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6"/>
  </rowFields>
  <dataFields count="1">
    <dataField name="Max of Weight" fld="48" subtotal="max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W134"/>
  <sheetViews>
    <sheetView tabSelected="1" topLeftCell="Q1" zoomScaleNormal="100" workbookViewId="0">
      <selection activeCell="Q16" sqref="Q16"/>
    </sheetView>
  </sheetViews>
  <sheetFormatPr defaultColWidth="8.5703125" defaultRowHeight="12.75" x14ac:dyDescent="0.2"/>
  <cols>
    <col min="1" max="1" width="14" style="11" customWidth="1"/>
    <col min="2" max="2" width="8.7109375" style="11" customWidth="1"/>
    <col min="3" max="3" width="8.28515625" style="11" customWidth="1"/>
    <col min="4" max="4" width="9.5703125" style="11" customWidth="1"/>
    <col min="5" max="5" width="11.42578125" style="11" customWidth="1"/>
    <col min="6" max="6" width="10.5703125" style="11" customWidth="1"/>
    <col min="7" max="7" width="9.7109375" style="11" customWidth="1"/>
    <col min="8" max="8" width="6.85546875" style="12" customWidth="1"/>
    <col min="9" max="9" width="15.85546875" style="12" customWidth="1"/>
    <col min="10" max="10" width="11.28515625" style="11" customWidth="1"/>
    <col min="11" max="11" width="7" style="11" customWidth="1"/>
    <col min="12" max="12" width="7.28515625" style="12" customWidth="1"/>
    <col min="13" max="13" width="6" style="12" customWidth="1"/>
    <col min="14" max="14" width="15" style="12" customWidth="1"/>
    <col min="15" max="15" width="6" style="12" customWidth="1"/>
    <col min="16" max="16" width="17.7109375" style="12" customWidth="1"/>
    <col min="17" max="19" width="9.85546875" style="12" customWidth="1"/>
    <col min="20" max="21" width="10.42578125" style="11" customWidth="1"/>
    <col min="22" max="22" width="3.7109375" style="11" customWidth="1"/>
    <col min="23" max="23" width="5.85546875" style="12" customWidth="1"/>
    <col min="24" max="24" width="5.7109375" style="11" customWidth="1"/>
    <col min="25" max="25" width="19.140625" style="11" customWidth="1"/>
    <col min="26" max="26" width="12.140625" style="11" customWidth="1"/>
    <col min="27" max="28" width="12.42578125" style="11" customWidth="1"/>
    <col min="29" max="29" width="11.140625" style="12" customWidth="1"/>
    <col min="30" max="30" width="9.140625" style="11" customWidth="1"/>
    <col min="31" max="31" width="5.85546875" style="12" customWidth="1"/>
    <col min="32" max="32" width="5.5703125" style="11" customWidth="1"/>
    <col min="33" max="33" width="7.42578125" style="11" customWidth="1"/>
    <col min="34" max="34" width="11.140625" style="11" customWidth="1"/>
    <col min="35" max="35" width="17" style="11" customWidth="1"/>
    <col min="36" max="36" width="11.85546875" style="11" customWidth="1"/>
    <col min="37" max="37" width="9" style="11" customWidth="1"/>
    <col min="38" max="38" width="35.7109375" style="12" customWidth="1"/>
    <col min="39" max="39" width="9.140625" style="12" customWidth="1"/>
    <col min="40" max="40" width="8.140625" style="12" customWidth="1"/>
    <col min="41" max="41" width="8.140625" style="11" customWidth="1"/>
    <col min="42" max="42" width="18.42578125" customWidth="1"/>
    <col min="43" max="43" width="12.28515625" customWidth="1"/>
    <col min="44" max="46" width="3.140625" customWidth="1"/>
    <col min="48" max="48" width="9.140625" customWidth="1"/>
  </cols>
  <sheetData>
    <row r="1" spans="1:49" s="21" customFormat="1" x14ac:dyDescent="0.2">
      <c r="A1" s="13" t="s">
        <v>45</v>
      </c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4" t="s">
        <v>52</v>
      </c>
      <c r="I1" s="15" t="s">
        <v>53</v>
      </c>
      <c r="J1" s="13" t="s">
        <v>54</v>
      </c>
      <c r="K1" s="13" t="s">
        <v>55</v>
      </c>
      <c r="L1" s="14" t="s">
        <v>56</v>
      </c>
      <c r="M1" s="14" t="s">
        <v>57</v>
      </c>
      <c r="N1" s="14" t="s">
        <v>58</v>
      </c>
      <c r="O1" s="14" t="s">
        <v>57</v>
      </c>
      <c r="P1" s="16" t="s">
        <v>59</v>
      </c>
      <c r="Q1" s="17" t="s">
        <v>0</v>
      </c>
      <c r="R1" s="18" t="s">
        <v>60</v>
      </c>
      <c r="S1" s="16" t="s">
        <v>61</v>
      </c>
      <c r="T1" s="13" t="s">
        <v>62</v>
      </c>
      <c r="U1" s="13" t="s">
        <v>63</v>
      </c>
      <c r="V1" s="13" t="s">
        <v>64</v>
      </c>
      <c r="W1" s="14" t="s">
        <v>65</v>
      </c>
      <c r="X1" s="13" t="s">
        <v>57</v>
      </c>
      <c r="Y1" s="19" t="s">
        <v>66</v>
      </c>
      <c r="Z1" s="20" t="s">
        <v>67</v>
      </c>
      <c r="AA1" s="20" t="s">
        <v>68</v>
      </c>
      <c r="AB1" s="16" t="s">
        <v>69</v>
      </c>
      <c r="AC1" s="14" t="s">
        <v>70</v>
      </c>
      <c r="AD1" s="13" t="s">
        <v>51</v>
      </c>
      <c r="AE1" s="14" t="s">
        <v>56</v>
      </c>
      <c r="AF1" s="13" t="s">
        <v>57</v>
      </c>
      <c r="AG1" s="13" t="s">
        <v>55</v>
      </c>
      <c r="AH1" s="13" t="s">
        <v>71</v>
      </c>
      <c r="AI1" s="13" t="s">
        <v>72</v>
      </c>
      <c r="AJ1" s="13" t="s">
        <v>73</v>
      </c>
      <c r="AK1" s="13" t="s">
        <v>51</v>
      </c>
      <c r="AL1" s="14" t="s">
        <v>74</v>
      </c>
      <c r="AM1" s="14" t="s">
        <v>50</v>
      </c>
      <c r="AN1" s="14" t="s">
        <v>75</v>
      </c>
      <c r="AO1" s="13" t="s">
        <v>76</v>
      </c>
      <c r="AP1" s="21" t="s">
        <v>77</v>
      </c>
      <c r="AQ1" s="21" t="s">
        <v>78</v>
      </c>
      <c r="AR1" s="21" t="s">
        <v>79</v>
      </c>
      <c r="AS1" s="21" t="s">
        <v>80</v>
      </c>
      <c r="AT1" s="21" t="s">
        <v>81</v>
      </c>
      <c r="AU1" s="21" t="s">
        <v>82</v>
      </c>
      <c r="AV1" s="21" t="s">
        <v>83</v>
      </c>
      <c r="AW1" s="21" t="s">
        <v>84</v>
      </c>
    </row>
    <row r="2" spans="1:49" x14ac:dyDescent="0.2">
      <c r="A2" s="11" t="s">
        <v>85</v>
      </c>
      <c r="B2" s="11" t="s">
        <v>86</v>
      </c>
      <c r="C2" s="11" t="s">
        <v>87</v>
      </c>
      <c r="E2" s="11" t="s">
        <v>88</v>
      </c>
      <c r="H2" s="12" t="s">
        <v>89</v>
      </c>
      <c r="I2" s="22">
        <v>1</v>
      </c>
      <c r="J2" s="11" t="s">
        <v>90</v>
      </c>
      <c r="K2" s="11" t="s">
        <v>91</v>
      </c>
      <c r="L2" s="12" t="s">
        <v>92</v>
      </c>
      <c r="M2" s="12" t="s">
        <v>93</v>
      </c>
      <c r="N2" s="12" t="s">
        <v>92</v>
      </c>
      <c r="O2" s="12" t="s">
        <v>94</v>
      </c>
      <c r="P2" s="23">
        <f>Y2-Z2</f>
        <v>750.00000000000045</v>
      </c>
      <c r="Q2" s="12" t="s">
        <v>20</v>
      </c>
      <c r="R2" s="24" t="s">
        <v>95</v>
      </c>
      <c r="S2" s="25">
        <v>2</v>
      </c>
      <c r="U2" s="11" t="s">
        <v>96</v>
      </c>
      <c r="V2" s="11" t="s">
        <v>97</v>
      </c>
      <c r="W2" s="12" t="s">
        <v>92</v>
      </c>
      <c r="X2" s="26">
        <v>0.60416666666666696</v>
      </c>
      <c r="Y2" s="23">
        <f t="shared" ref="Y2:Y41" si="0">X2*24*60</f>
        <v>870.00000000000045</v>
      </c>
      <c r="Z2" s="27">
        <v>120</v>
      </c>
      <c r="AA2" s="27">
        <v>60</v>
      </c>
      <c r="AB2" s="23">
        <f t="shared" ref="AB2:AB33" si="1">Z2*2+AA2</f>
        <v>300</v>
      </c>
      <c r="AD2" s="11" t="s">
        <v>9</v>
      </c>
      <c r="AE2" s="12" t="s">
        <v>98</v>
      </c>
      <c r="AF2" s="26">
        <v>0.297222222222222</v>
      </c>
      <c r="AG2" s="11" t="s">
        <v>91</v>
      </c>
      <c r="AH2" s="11">
        <v>10353</v>
      </c>
      <c r="AJ2" s="11">
        <v>260603</v>
      </c>
      <c r="AK2" s="11" t="s">
        <v>31</v>
      </c>
      <c r="AL2" s="12" t="s">
        <v>99</v>
      </c>
      <c r="AM2" s="12" t="s">
        <v>100</v>
      </c>
      <c r="AN2" s="12" t="s">
        <v>101</v>
      </c>
      <c r="AP2" t="s">
        <v>102</v>
      </c>
      <c r="AQ2" t="s">
        <v>103</v>
      </c>
      <c r="AV2">
        <f>IF(M2&gt;O2,1,0)</f>
        <v>0</v>
      </c>
      <c r="AW2">
        <f>VLOOKUP(Q2,[1]Blad1!$A$1:$J$61,9)</f>
        <v>5</v>
      </c>
    </row>
    <row r="3" spans="1:49" x14ac:dyDescent="0.2">
      <c r="A3" s="11" t="s">
        <v>104</v>
      </c>
      <c r="B3" s="11" t="s">
        <v>105</v>
      </c>
      <c r="C3" s="11" t="s">
        <v>106</v>
      </c>
      <c r="E3" s="11" t="s">
        <v>107</v>
      </c>
      <c r="H3" s="12" t="s">
        <v>89</v>
      </c>
      <c r="I3" s="22">
        <v>2</v>
      </c>
      <c r="J3" s="11" t="s">
        <v>108</v>
      </c>
      <c r="K3" s="11" t="s">
        <v>91</v>
      </c>
      <c r="L3" s="12" t="s">
        <v>98</v>
      </c>
      <c r="M3" s="12" t="s">
        <v>109</v>
      </c>
      <c r="N3" s="12" t="s">
        <v>98</v>
      </c>
      <c r="O3" s="12" t="s">
        <v>110</v>
      </c>
      <c r="P3" s="23">
        <f>Y3-Z3</f>
        <v>325</v>
      </c>
      <c r="Q3" s="12" t="s">
        <v>21</v>
      </c>
      <c r="R3" s="24" t="s">
        <v>111</v>
      </c>
      <c r="S3" s="25">
        <v>1</v>
      </c>
      <c r="U3" s="11" t="s">
        <v>96</v>
      </c>
      <c r="V3" s="11" t="s">
        <v>97</v>
      </c>
      <c r="W3" s="12" t="s">
        <v>98</v>
      </c>
      <c r="X3" s="26">
        <v>0.25</v>
      </c>
      <c r="Y3" s="23">
        <f t="shared" si="0"/>
        <v>360</v>
      </c>
      <c r="Z3" s="27">
        <v>35</v>
      </c>
      <c r="AA3" s="27">
        <v>15</v>
      </c>
      <c r="AB3" s="23">
        <f t="shared" si="1"/>
        <v>85</v>
      </c>
      <c r="AD3" s="11" t="s">
        <v>21</v>
      </c>
      <c r="AE3" s="12" t="s">
        <v>98</v>
      </c>
      <c r="AF3" s="26">
        <v>0.46111111111111103</v>
      </c>
      <c r="AG3" s="11" t="s">
        <v>91</v>
      </c>
      <c r="AH3" s="11">
        <v>17806</v>
      </c>
      <c r="AJ3" s="11" t="s">
        <v>112</v>
      </c>
      <c r="AL3" s="12" t="s">
        <v>113</v>
      </c>
      <c r="AM3" s="12" t="s">
        <v>114</v>
      </c>
      <c r="AN3" s="12" t="s">
        <v>115</v>
      </c>
      <c r="AP3" t="s">
        <v>116</v>
      </c>
      <c r="AQ3" t="s">
        <v>103</v>
      </c>
      <c r="AV3">
        <f>IF(M3&gt;O3,1,0)</f>
        <v>1</v>
      </c>
      <c r="AW3">
        <f>VLOOKUP(Q3,[1]Blad1!$A$1:$J$61,9)</f>
        <v>5</v>
      </c>
    </row>
    <row r="4" spans="1:49" x14ac:dyDescent="0.2">
      <c r="A4" s="11" t="s">
        <v>117</v>
      </c>
      <c r="B4" s="11" t="s">
        <v>105</v>
      </c>
      <c r="C4" s="11" t="s">
        <v>118</v>
      </c>
      <c r="E4" s="11" t="s">
        <v>107</v>
      </c>
      <c r="H4" s="12" t="s">
        <v>89</v>
      </c>
      <c r="I4" s="22">
        <v>3</v>
      </c>
      <c r="J4" s="11" t="s">
        <v>108</v>
      </c>
      <c r="K4" s="11" t="s">
        <v>91</v>
      </c>
      <c r="L4" s="12" t="s">
        <v>98</v>
      </c>
      <c r="M4" s="12" t="s">
        <v>119</v>
      </c>
      <c r="N4" s="12" t="s">
        <v>98</v>
      </c>
      <c r="O4" s="12" t="s">
        <v>110</v>
      </c>
      <c r="P4" s="23">
        <f>Y4-Z4</f>
        <v>325</v>
      </c>
      <c r="Q4" s="12" t="s">
        <v>27</v>
      </c>
      <c r="R4" s="24" t="s">
        <v>111</v>
      </c>
      <c r="S4" s="25">
        <v>1</v>
      </c>
      <c r="U4" s="11" t="s">
        <v>96</v>
      </c>
      <c r="V4" s="11" t="s">
        <v>97</v>
      </c>
      <c r="W4" s="12" t="s">
        <v>98</v>
      </c>
      <c r="X4" s="26">
        <v>0.25</v>
      </c>
      <c r="Y4" s="23">
        <f t="shared" si="0"/>
        <v>360</v>
      </c>
      <c r="Z4" s="27">
        <v>35</v>
      </c>
      <c r="AA4" s="27">
        <v>15</v>
      </c>
      <c r="AB4" s="23">
        <f t="shared" si="1"/>
        <v>85</v>
      </c>
      <c r="AD4" s="11" t="s">
        <v>27</v>
      </c>
      <c r="AE4" s="12" t="s">
        <v>98</v>
      </c>
      <c r="AF4" s="26">
        <v>0.38680555555555601</v>
      </c>
      <c r="AG4" s="11" t="s">
        <v>91</v>
      </c>
      <c r="AH4" s="11">
        <v>13018</v>
      </c>
      <c r="AJ4" s="11" t="s">
        <v>120</v>
      </c>
      <c r="AP4" t="s">
        <v>121</v>
      </c>
      <c r="AQ4" t="s">
        <v>103</v>
      </c>
      <c r="AV4">
        <f>IF(M4&gt;O4,1,0)</f>
        <v>0</v>
      </c>
      <c r="AW4">
        <f>VLOOKUP(Q4,[1]Blad1!$A$1:$J$61,9)</f>
        <v>10</v>
      </c>
    </row>
    <row r="5" spans="1:49" x14ac:dyDescent="0.2">
      <c r="A5" s="11" t="s">
        <v>122</v>
      </c>
      <c r="B5" s="11" t="s">
        <v>105</v>
      </c>
      <c r="C5" s="11" t="s">
        <v>123</v>
      </c>
      <c r="E5" s="11" t="s">
        <v>107</v>
      </c>
      <c r="H5" s="12" t="s">
        <v>89</v>
      </c>
      <c r="I5" s="22">
        <v>4</v>
      </c>
      <c r="J5" s="11" t="s">
        <v>108</v>
      </c>
      <c r="K5" s="11" t="s">
        <v>91</v>
      </c>
      <c r="L5" s="12" t="s">
        <v>98</v>
      </c>
      <c r="M5" s="12" t="s">
        <v>124</v>
      </c>
      <c r="N5" s="12" t="s">
        <v>98</v>
      </c>
      <c r="O5" s="12" t="s">
        <v>125</v>
      </c>
      <c r="P5" s="23">
        <f>Y5-Z5</f>
        <v>444.99999999999949</v>
      </c>
      <c r="Q5" s="12" t="s">
        <v>21</v>
      </c>
      <c r="R5" s="24" t="s">
        <v>111</v>
      </c>
      <c r="S5" s="25">
        <v>1</v>
      </c>
      <c r="U5" s="11" t="s">
        <v>96</v>
      </c>
      <c r="V5" s="11" t="s">
        <v>97</v>
      </c>
      <c r="W5" s="12" t="s">
        <v>98</v>
      </c>
      <c r="X5" s="26">
        <v>0.33333333333333298</v>
      </c>
      <c r="Y5" s="23">
        <f t="shared" si="0"/>
        <v>479.99999999999949</v>
      </c>
      <c r="Z5" s="27">
        <v>35</v>
      </c>
      <c r="AA5" s="27">
        <v>15</v>
      </c>
      <c r="AB5" s="23">
        <f t="shared" si="1"/>
        <v>85</v>
      </c>
      <c r="AD5" s="11" t="s">
        <v>11</v>
      </c>
      <c r="AE5" s="12" t="s">
        <v>126</v>
      </c>
      <c r="AF5" s="26">
        <v>0.31666666666666698</v>
      </c>
      <c r="AG5" s="11" t="s">
        <v>91</v>
      </c>
      <c r="AH5" s="11">
        <v>11900</v>
      </c>
      <c r="AJ5" s="11" t="s">
        <v>127</v>
      </c>
      <c r="AP5" t="s">
        <v>128</v>
      </c>
      <c r="AQ5" t="s">
        <v>103</v>
      </c>
      <c r="AU5">
        <v>2.4</v>
      </c>
      <c r="AV5">
        <f>IF(M5&gt;O5,1,0)</f>
        <v>1</v>
      </c>
      <c r="AW5">
        <f>VLOOKUP(Q5,[1]Blad1!$A$1:$J$61,9)</f>
        <v>5</v>
      </c>
    </row>
    <row r="6" spans="1:49" x14ac:dyDescent="0.2">
      <c r="A6" s="11" t="s">
        <v>129</v>
      </c>
      <c r="B6" s="11" t="s">
        <v>105</v>
      </c>
      <c r="C6" s="11" t="s">
        <v>130</v>
      </c>
      <c r="E6" s="11" t="s">
        <v>107</v>
      </c>
      <c r="H6" s="12" t="s">
        <v>89</v>
      </c>
      <c r="I6" s="22">
        <v>5</v>
      </c>
      <c r="J6" s="11" t="s">
        <v>108</v>
      </c>
      <c r="K6" s="11" t="s">
        <v>91</v>
      </c>
      <c r="L6" s="12" t="s">
        <v>98</v>
      </c>
      <c r="M6" s="12" t="s">
        <v>131</v>
      </c>
      <c r="N6" s="12" t="s">
        <v>98</v>
      </c>
      <c r="O6" s="12" t="s">
        <v>125</v>
      </c>
      <c r="P6" s="23">
        <f>Y6-Z6</f>
        <v>444.99999999999949</v>
      </c>
      <c r="Q6" s="12" t="s">
        <v>27</v>
      </c>
      <c r="R6" s="24" t="s">
        <v>111</v>
      </c>
      <c r="S6" s="25">
        <v>1</v>
      </c>
      <c r="U6" s="11" t="s">
        <v>96</v>
      </c>
      <c r="V6" s="11" t="s">
        <v>97</v>
      </c>
      <c r="W6" s="12" t="s">
        <v>98</v>
      </c>
      <c r="X6" s="26">
        <v>0.33333333333333298</v>
      </c>
      <c r="Y6" s="23">
        <f t="shared" si="0"/>
        <v>479.99999999999949</v>
      </c>
      <c r="Z6" s="27">
        <v>35</v>
      </c>
      <c r="AA6" s="27">
        <v>15</v>
      </c>
      <c r="AB6" s="23">
        <f t="shared" si="1"/>
        <v>85</v>
      </c>
      <c r="AD6" s="11" t="s">
        <v>42</v>
      </c>
      <c r="AE6" s="12" t="s">
        <v>132</v>
      </c>
      <c r="AF6" s="26">
        <v>0.45972222222222198</v>
      </c>
      <c r="AG6" s="11" t="s">
        <v>91</v>
      </c>
      <c r="AH6" s="11">
        <v>15803</v>
      </c>
      <c r="AJ6" s="11" t="s">
        <v>133</v>
      </c>
      <c r="AP6" t="s">
        <v>134</v>
      </c>
      <c r="AQ6" t="s">
        <v>103</v>
      </c>
      <c r="AU6">
        <v>2.6</v>
      </c>
      <c r="AV6">
        <f>IF(M6&gt;O6,1,0)</f>
        <v>1</v>
      </c>
      <c r="AW6">
        <f>VLOOKUP(Q6,[1]Blad1!$A$1:$J$61,9)</f>
        <v>10</v>
      </c>
    </row>
    <row r="7" spans="1:49" x14ac:dyDescent="0.2">
      <c r="A7" s="11" t="s">
        <v>135</v>
      </c>
      <c r="B7" s="11" t="s">
        <v>136</v>
      </c>
      <c r="C7" s="11" t="s">
        <v>137</v>
      </c>
      <c r="E7" s="11" t="s">
        <v>138</v>
      </c>
      <c r="H7" s="12" t="s">
        <v>139</v>
      </c>
      <c r="I7" s="22">
        <v>6</v>
      </c>
      <c r="J7" s="11" t="s">
        <v>140</v>
      </c>
      <c r="K7" s="11" t="s">
        <v>91</v>
      </c>
      <c r="L7" s="12" t="s">
        <v>98</v>
      </c>
      <c r="M7" s="12" t="s">
        <v>141</v>
      </c>
      <c r="N7" s="12" t="s">
        <v>98</v>
      </c>
      <c r="O7" s="12" t="s">
        <v>142</v>
      </c>
      <c r="P7" s="23">
        <f>Y7-Z7</f>
        <v>565.00000000000057</v>
      </c>
      <c r="Q7" s="12" t="s">
        <v>27</v>
      </c>
      <c r="R7" s="24" t="s">
        <v>111</v>
      </c>
      <c r="S7" s="25">
        <v>1</v>
      </c>
      <c r="U7" s="11" t="s">
        <v>96</v>
      </c>
      <c r="V7" s="11" t="s">
        <v>97</v>
      </c>
      <c r="W7" s="12" t="s">
        <v>98</v>
      </c>
      <c r="X7" s="26">
        <v>0.41666666666666702</v>
      </c>
      <c r="Y7" s="23">
        <f t="shared" si="0"/>
        <v>600.00000000000057</v>
      </c>
      <c r="Z7" s="27">
        <v>35</v>
      </c>
      <c r="AA7" s="27">
        <v>15</v>
      </c>
      <c r="AB7" s="23">
        <f t="shared" si="1"/>
        <v>85</v>
      </c>
      <c r="AD7" s="11" t="s">
        <v>11</v>
      </c>
      <c r="AE7" s="12" t="s">
        <v>126</v>
      </c>
      <c r="AF7" s="26">
        <v>0.46111111111111103</v>
      </c>
      <c r="AG7" s="11" t="s">
        <v>91</v>
      </c>
      <c r="AH7" s="11">
        <v>10310</v>
      </c>
      <c r="AJ7" s="11" t="s">
        <v>143</v>
      </c>
      <c r="AP7" t="s">
        <v>144</v>
      </c>
      <c r="AQ7" t="s">
        <v>103</v>
      </c>
      <c r="AV7">
        <f>IF(M7&gt;O7,1,0)</f>
        <v>1</v>
      </c>
      <c r="AW7">
        <f>VLOOKUP(Q7,[1]Blad1!$A$1:$J$61,9)</f>
        <v>10</v>
      </c>
    </row>
    <row r="8" spans="1:49" x14ac:dyDescent="0.2">
      <c r="A8" s="11" t="s">
        <v>145</v>
      </c>
      <c r="B8" s="11" t="s">
        <v>105</v>
      </c>
      <c r="C8" s="11" t="s">
        <v>146</v>
      </c>
      <c r="E8" s="11" t="s">
        <v>88</v>
      </c>
      <c r="F8" s="11" t="s">
        <v>147</v>
      </c>
      <c r="G8" s="11" t="s">
        <v>34</v>
      </c>
      <c r="H8" s="12" t="s">
        <v>92</v>
      </c>
      <c r="I8" s="22">
        <v>7</v>
      </c>
      <c r="J8" s="11" t="s">
        <v>91</v>
      </c>
      <c r="K8" s="11" t="s">
        <v>91</v>
      </c>
      <c r="L8" s="12" t="s">
        <v>98</v>
      </c>
      <c r="M8" s="12" t="s">
        <v>148</v>
      </c>
      <c r="N8" s="12" t="s">
        <v>98</v>
      </c>
      <c r="O8" s="12" t="s">
        <v>142</v>
      </c>
      <c r="P8" s="23">
        <f>Y8-Z8</f>
        <v>480.00000000000057</v>
      </c>
      <c r="Q8" s="12" t="s">
        <v>21</v>
      </c>
      <c r="R8" s="24" t="s">
        <v>95</v>
      </c>
      <c r="S8" s="25">
        <v>2</v>
      </c>
      <c r="U8" s="11" t="s">
        <v>96</v>
      </c>
      <c r="V8" s="11" t="s">
        <v>97</v>
      </c>
      <c r="W8" s="12" t="s">
        <v>98</v>
      </c>
      <c r="X8" s="26">
        <v>0.41666666666666702</v>
      </c>
      <c r="Y8" s="23">
        <f t="shared" si="0"/>
        <v>600.00000000000057</v>
      </c>
      <c r="Z8" s="27">
        <v>120</v>
      </c>
      <c r="AA8" s="27">
        <v>60</v>
      </c>
      <c r="AB8" s="23">
        <f t="shared" si="1"/>
        <v>300</v>
      </c>
      <c r="AD8" s="11" t="s">
        <v>20</v>
      </c>
      <c r="AE8" s="12" t="s">
        <v>126</v>
      </c>
      <c r="AF8" s="26">
        <v>0.31041666666666701</v>
      </c>
      <c r="AG8" s="11" t="s">
        <v>91</v>
      </c>
      <c r="AH8" s="11">
        <v>18584</v>
      </c>
      <c r="AJ8" s="11" t="s">
        <v>149</v>
      </c>
      <c r="AK8" s="11" t="s">
        <v>31</v>
      </c>
      <c r="AL8" s="12" t="s">
        <v>150</v>
      </c>
      <c r="AM8" s="12" t="s">
        <v>114</v>
      </c>
      <c r="AN8" s="12" t="s">
        <v>151</v>
      </c>
      <c r="AP8" t="s">
        <v>152</v>
      </c>
      <c r="AQ8" t="s">
        <v>153</v>
      </c>
      <c r="AV8">
        <v>0</v>
      </c>
      <c r="AW8">
        <f>VLOOKUP(Q8,[1]Blad1!$A$1:$J$61,9)</f>
        <v>5</v>
      </c>
    </row>
    <row r="9" spans="1:49" x14ac:dyDescent="0.2">
      <c r="A9" s="11" t="s">
        <v>154</v>
      </c>
      <c r="B9" s="11" t="s">
        <v>105</v>
      </c>
      <c r="C9" s="11" t="s">
        <v>155</v>
      </c>
      <c r="E9" s="11" t="s">
        <v>88</v>
      </c>
      <c r="F9" s="11" t="s">
        <v>147</v>
      </c>
      <c r="G9" s="11" t="s">
        <v>26</v>
      </c>
      <c r="H9" s="12" t="s">
        <v>92</v>
      </c>
      <c r="I9" s="22">
        <v>8</v>
      </c>
      <c r="J9" s="11" t="s">
        <v>91</v>
      </c>
      <c r="K9" s="11" t="s">
        <v>252</v>
      </c>
      <c r="L9" s="12" t="s">
        <v>156</v>
      </c>
      <c r="M9" s="12" t="s">
        <v>156</v>
      </c>
      <c r="N9" s="12" t="s">
        <v>98</v>
      </c>
      <c r="O9" s="12" t="s">
        <v>157</v>
      </c>
      <c r="P9" s="23">
        <f>Y9-Z9</f>
        <v>629.99999999999955</v>
      </c>
      <c r="Q9" s="25" t="str">
        <f>AD9</f>
        <v>BZ-GG-33</v>
      </c>
      <c r="R9" s="24" t="s">
        <v>95</v>
      </c>
      <c r="S9" s="25">
        <v>2</v>
      </c>
      <c r="U9" s="11" t="s">
        <v>96</v>
      </c>
      <c r="V9" s="11" t="s">
        <v>97</v>
      </c>
      <c r="W9" s="12" t="s">
        <v>98</v>
      </c>
      <c r="X9" s="26">
        <v>0.52083333333333304</v>
      </c>
      <c r="Y9" s="23">
        <f t="shared" si="0"/>
        <v>749.99999999999955</v>
      </c>
      <c r="Z9" s="27">
        <v>120</v>
      </c>
      <c r="AA9" s="27">
        <v>60</v>
      </c>
      <c r="AB9" s="23">
        <f t="shared" si="1"/>
        <v>300</v>
      </c>
      <c r="AD9" s="11" t="s">
        <v>11</v>
      </c>
      <c r="AE9" s="12" t="s">
        <v>126</v>
      </c>
      <c r="AF9" s="26">
        <v>0.39513888888888898</v>
      </c>
      <c r="AH9" s="11">
        <v>15397</v>
      </c>
      <c r="AJ9" s="11">
        <v>10385792</v>
      </c>
      <c r="AP9" t="s">
        <v>152</v>
      </c>
      <c r="AQ9" t="s">
        <v>153</v>
      </c>
      <c r="AU9" t="s">
        <v>158</v>
      </c>
      <c r="AV9">
        <v>0</v>
      </c>
      <c r="AW9">
        <v>20</v>
      </c>
    </row>
    <row r="10" spans="1:49" x14ac:dyDescent="0.2">
      <c r="A10" s="11" t="s">
        <v>159</v>
      </c>
      <c r="B10" s="11" t="s">
        <v>105</v>
      </c>
      <c r="C10" s="11" t="s">
        <v>160</v>
      </c>
      <c r="E10" s="11" t="s">
        <v>88</v>
      </c>
      <c r="F10" s="11" t="s">
        <v>147</v>
      </c>
      <c r="G10" s="11" t="s">
        <v>30</v>
      </c>
      <c r="H10" s="12" t="s">
        <v>92</v>
      </c>
      <c r="I10" s="22">
        <v>9</v>
      </c>
      <c r="J10" s="11" t="s">
        <v>91</v>
      </c>
      <c r="K10" s="11" t="s">
        <v>91</v>
      </c>
      <c r="L10" s="12" t="s">
        <v>156</v>
      </c>
      <c r="M10" s="12" t="s">
        <v>156</v>
      </c>
      <c r="N10" s="12" t="s">
        <v>98</v>
      </c>
      <c r="O10" s="12" t="s">
        <v>157</v>
      </c>
      <c r="P10" s="23" t="s">
        <v>871</v>
      </c>
      <c r="Q10" s="25" t="str">
        <f>AD10</f>
        <v>V20</v>
      </c>
      <c r="R10" s="24" t="s">
        <v>95</v>
      </c>
      <c r="S10" s="25">
        <v>2</v>
      </c>
      <c r="U10" s="11" t="s">
        <v>96</v>
      </c>
      <c r="V10" s="11" t="s">
        <v>97</v>
      </c>
      <c r="W10" s="12" t="s">
        <v>98</v>
      </c>
      <c r="X10" s="26">
        <v>0.52083333333333304</v>
      </c>
      <c r="Y10" s="23">
        <f t="shared" si="0"/>
        <v>749.99999999999955</v>
      </c>
      <c r="Z10" s="27">
        <v>120</v>
      </c>
      <c r="AA10" s="27">
        <v>60</v>
      </c>
      <c r="AB10" s="23">
        <f t="shared" si="1"/>
        <v>300</v>
      </c>
      <c r="AD10" s="11" t="s">
        <v>24</v>
      </c>
      <c r="AE10" s="12" t="s">
        <v>126</v>
      </c>
      <c r="AF10" s="26">
        <v>0.3125</v>
      </c>
      <c r="AH10" s="11">
        <v>17545</v>
      </c>
      <c r="AJ10" s="11">
        <v>10385730</v>
      </c>
      <c r="AP10" t="s">
        <v>161</v>
      </c>
      <c r="AQ10" t="s">
        <v>153</v>
      </c>
      <c r="AU10" t="s">
        <v>162</v>
      </c>
      <c r="AV10">
        <v>0</v>
      </c>
      <c r="AW10">
        <f>VLOOKUP(Q10,[1]Blad1!$A$1:$J$61,9)</f>
        <v>5</v>
      </c>
    </row>
    <row r="11" spans="1:49" x14ac:dyDescent="0.2">
      <c r="A11" s="11" t="s">
        <v>163</v>
      </c>
      <c r="B11" s="11" t="s">
        <v>105</v>
      </c>
      <c r="C11" s="11" t="s">
        <v>164</v>
      </c>
      <c r="E11" s="11" t="s">
        <v>88</v>
      </c>
      <c r="F11" s="11" t="s">
        <v>147</v>
      </c>
      <c r="G11" s="11" t="s">
        <v>36</v>
      </c>
      <c r="H11" s="12" t="s">
        <v>92</v>
      </c>
      <c r="I11" s="22">
        <v>10</v>
      </c>
      <c r="J11" s="11" t="s">
        <v>91</v>
      </c>
      <c r="K11" s="11" t="s">
        <v>91</v>
      </c>
      <c r="L11" s="12" t="s">
        <v>126</v>
      </c>
      <c r="M11" s="12" t="s">
        <v>165</v>
      </c>
      <c r="N11" s="12" t="s">
        <v>126</v>
      </c>
      <c r="O11" s="12" t="s">
        <v>110</v>
      </c>
      <c r="P11" s="23">
        <v>360</v>
      </c>
      <c r="Q11" s="12" t="s">
        <v>11</v>
      </c>
      <c r="R11" s="24" t="s">
        <v>95</v>
      </c>
      <c r="S11" s="25">
        <v>2</v>
      </c>
      <c r="U11" s="11" t="s">
        <v>96</v>
      </c>
      <c r="V11" s="11" t="s">
        <v>97</v>
      </c>
      <c r="W11" s="12" t="s">
        <v>126</v>
      </c>
      <c r="X11" s="26">
        <v>0.25</v>
      </c>
      <c r="Y11" s="23" t="s">
        <v>873</v>
      </c>
      <c r="Z11" s="27">
        <v>120</v>
      </c>
      <c r="AA11" s="27">
        <v>60</v>
      </c>
      <c r="AB11" s="23">
        <f t="shared" si="1"/>
        <v>300</v>
      </c>
      <c r="AD11" s="11" t="s">
        <v>36</v>
      </c>
      <c r="AE11" s="12" t="s">
        <v>126</v>
      </c>
      <c r="AF11" s="26">
        <v>0.49027777777777798</v>
      </c>
      <c r="AG11" s="11" t="s">
        <v>91</v>
      </c>
      <c r="AH11" s="11">
        <v>17928</v>
      </c>
      <c r="AJ11" s="11">
        <v>10385797</v>
      </c>
      <c r="AP11" t="s">
        <v>161</v>
      </c>
      <c r="AQ11" t="s">
        <v>153</v>
      </c>
      <c r="AV11">
        <f>IF(M11&gt;O11,1,0)</f>
        <v>0</v>
      </c>
      <c r="AW11">
        <v>10</v>
      </c>
    </row>
    <row r="12" spans="1:49" x14ac:dyDescent="0.2">
      <c r="A12" s="11" t="s">
        <v>166</v>
      </c>
      <c r="B12" s="11" t="s">
        <v>105</v>
      </c>
      <c r="C12" s="11" t="s">
        <v>167</v>
      </c>
      <c r="E12" s="11" t="s">
        <v>88</v>
      </c>
      <c r="F12" s="11" t="s">
        <v>147</v>
      </c>
      <c r="G12" s="11" t="s">
        <v>37</v>
      </c>
      <c r="H12" s="12" t="s">
        <v>92</v>
      </c>
      <c r="I12" s="22">
        <v>11</v>
      </c>
      <c r="J12" s="11" t="s">
        <v>91</v>
      </c>
      <c r="K12" s="11" t="s">
        <v>91</v>
      </c>
      <c r="L12" s="12" t="s">
        <v>126</v>
      </c>
      <c r="M12" s="12" t="s">
        <v>168</v>
      </c>
      <c r="N12" s="12" t="s">
        <v>126</v>
      </c>
      <c r="O12" s="12" t="s">
        <v>125</v>
      </c>
      <c r="P12" s="23">
        <f>Y12-Z12</f>
        <v>359.99999999999949</v>
      </c>
      <c r="Q12" s="12" t="s">
        <v>20</v>
      </c>
      <c r="R12" s="24" t="s">
        <v>95</v>
      </c>
      <c r="S12" s="25">
        <v>2</v>
      </c>
      <c r="U12" s="11" t="s">
        <v>96</v>
      </c>
      <c r="V12" s="11" t="s">
        <v>97</v>
      </c>
      <c r="W12" s="12" t="s">
        <v>126</v>
      </c>
      <c r="X12" s="26">
        <v>0.33333333333333298</v>
      </c>
      <c r="Y12" s="23">
        <f t="shared" si="0"/>
        <v>479.99999999999949</v>
      </c>
      <c r="Z12" s="27">
        <v>120</v>
      </c>
      <c r="AA12" s="27">
        <v>60</v>
      </c>
      <c r="AB12" s="23">
        <f t="shared" si="1"/>
        <v>300</v>
      </c>
      <c r="AD12" s="11" t="s">
        <v>20</v>
      </c>
      <c r="AE12" s="12" t="s">
        <v>126</v>
      </c>
      <c r="AF12" s="26">
        <v>0.45624999999999999</v>
      </c>
      <c r="AG12" s="11" t="s">
        <v>91</v>
      </c>
      <c r="AH12" s="11">
        <v>16766</v>
      </c>
      <c r="AJ12" s="11" t="s">
        <v>169</v>
      </c>
      <c r="AP12" t="s">
        <v>161</v>
      </c>
      <c r="AQ12" t="s">
        <v>153</v>
      </c>
      <c r="AU12" t="s">
        <v>170</v>
      </c>
      <c r="AV12">
        <v>0</v>
      </c>
      <c r="AW12">
        <f>VLOOKUP(Q12,[1]Blad1!$A$1:$J$61,9)</f>
        <v>5</v>
      </c>
    </row>
    <row r="13" spans="1:49" x14ac:dyDescent="0.2">
      <c r="A13" s="11" t="s">
        <v>171</v>
      </c>
      <c r="B13" s="11" t="s">
        <v>105</v>
      </c>
      <c r="C13" s="11" t="s">
        <v>172</v>
      </c>
      <c r="E13" s="11" t="s">
        <v>88</v>
      </c>
      <c r="F13" s="11" t="s">
        <v>147</v>
      </c>
      <c r="G13" s="11" t="s">
        <v>36</v>
      </c>
      <c r="H13" s="12" t="s">
        <v>92</v>
      </c>
      <c r="I13" s="22">
        <v>12</v>
      </c>
      <c r="J13" s="11" t="s">
        <v>91</v>
      </c>
      <c r="K13" s="27" t="s">
        <v>91</v>
      </c>
      <c r="L13" s="12" t="s">
        <v>156</v>
      </c>
      <c r="M13" s="12" t="s">
        <v>156</v>
      </c>
      <c r="N13" s="12" t="s">
        <v>126</v>
      </c>
      <c r="O13" s="12" t="s">
        <v>173</v>
      </c>
      <c r="P13" s="23">
        <f>Y13-Z13</f>
        <v>539.99999999999943</v>
      </c>
      <c r="Q13" s="25" t="str">
        <f>AD13</f>
        <v>V14</v>
      </c>
      <c r="R13" s="24" t="s">
        <v>95</v>
      </c>
      <c r="S13" s="25">
        <v>2</v>
      </c>
      <c r="U13" s="11" t="s">
        <v>96</v>
      </c>
      <c r="V13" s="11" t="s">
        <v>97</v>
      </c>
      <c r="W13" s="12" t="s">
        <v>126</v>
      </c>
      <c r="X13" s="26">
        <v>0.45833333333333298</v>
      </c>
      <c r="Y13" s="23">
        <f t="shared" si="0"/>
        <v>659.99999999999943</v>
      </c>
      <c r="Z13" s="27">
        <v>120</v>
      </c>
      <c r="AA13" s="27">
        <v>60</v>
      </c>
      <c r="AB13" s="23">
        <f t="shared" si="1"/>
        <v>300</v>
      </c>
      <c r="AD13" s="11" t="s">
        <v>20</v>
      </c>
      <c r="AE13" s="12" t="s">
        <v>132</v>
      </c>
      <c r="AF13" s="26">
        <v>0.28263888888888899</v>
      </c>
      <c r="AH13" s="11">
        <v>22152</v>
      </c>
      <c r="AJ13" s="11">
        <v>10385798</v>
      </c>
      <c r="AP13" t="s">
        <v>152</v>
      </c>
      <c r="AQ13" t="s">
        <v>153</v>
      </c>
      <c r="AU13" t="s">
        <v>174</v>
      </c>
      <c r="AV13">
        <v>0</v>
      </c>
      <c r="AW13">
        <f>VLOOKUP(Q13,[1]Blad1!$A$1:$J$61,9)</f>
        <v>5</v>
      </c>
    </row>
    <row r="14" spans="1:49" x14ac:dyDescent="0.2">
      <c r="A14" s="11" t="s">
        <v>85</v>
      </c>
      <c r="B14" s="11" t="s">
        <v>86</v>
      </c>
      <c r="C14" s="11" t="s">
        <v>87</v>
      </c>
      <c r="E14" s="11" t="s">
        <v>88</v>
      </c>
      <c r="H14" s="12" t="s">
        <v>89</v>
      </c>
      <c r="I14" s="22">
        <v>13</v>
      </c>
      <c r="J14" s="11" t="s">
        <v>90</v>
      </c>
      <c r="K14" s="27" t="s">
        <v>91</v>
      </c>
      <c r="L14" s="12" t="s">
        <v>92</v>
      </c>
      <c r="M14" s="12" t="s">
        <v>93</v>
      </c>
      <c r="N14" s="12" t="s">
        <v>92</v>
      </c>
      <c r="O14" s="12" t="s">
        <v>94</v>
      </c>
      <c r="P14" s="23">
        <f>Y14-Z14</f>
        <v>835.00000000000045</v>
      </c>
      <c r="Q14" s="12" t="s">
        <v>20</v>
      </c>
      <c r="R14" s="24" t="s">
        <v>111</v>
      </c>
      <c r="S14" s="25">
        <v>1</v>
      </c>
      <c r="U14" s="11" t="s">
        <v>96</v>
      </c>
      <c r="V14" s="11" t="s">
        <v>97</v>
      </c>
      <c r="W14" s="12" t="s">
        <v>92</v>
      </c>
      <c r="X14" s="26">
        <v>0.60416666666666696</v>
      </c>
      <c r="Y14" s="23">
        <f t="shared" si="0"/>
        <v>870.00000000000045</v>
      </c>
      <c r="Z14" s="27">
        <v>35</v>
      </c>
      <c r="AA14" s="27">
        <v>15</v>
      </c>
      <c r="AB14" s="23">
        <f t="shared" si="1"/>
        <v>85</v>
      </c>
      <c r="AD14" s="11" t="s">
        <v>9</v>
      </c>
      <c r="AE14" s="12" t="s">
        <v>98</v>
      </c>
      <c r="AF14" s="26">
        <v>0.297222222222222</v>
      </c>
      <c r="AG14" s="11" t="s">
        <v>91</v>
      </c>
      <c r="AH14" s="11">
        <v>10353</v>
      </c>
      <c r="AJ14" s="11">
        <v>260603</v>
      </c>
      <c r="AM14" s="12" t="s">
        <v>100</v>
      </c>
      <c r="AN14" s="12" t="s">
        <v>101</v>
      </c>
      <c r="AP14" t="s">
        <v>102</v>
      </c>
      <c r="AQ14" t="s">
        <v>103</v>
      </c>
      <c r="AV14">
        <f>IF(M14&gt;O14,1,0)</f>
        <v>0</v>
      </c>
      <c r="AW14">
        <f>VLOOKUP(Q14,[1]Blad1!$A$1:$J$61,9)</f>
        <v>5</v>
      </c>
    </row>
    <row r="15" spans="1:49" x14ac:dyDescent="0.2">
      <c r="A15" s="11" t="s">
        <v>175</v>
      </c>
      <c r="B15" s="11" t="s">
        <v>105</v>
      </c>
      <c r="C15" s="11" t="s">
        <v>176</v>
      </c>
      <c r="E15" s="11" t="s">
        <v>177</v>
      </c>
      <c r="I15" s="22">
        <v>14</v>
      </c>
      <c r="J15" s="11" t="s">
        <v>178</v>
      </c>
      <c r="K15" s="27" t="s">
        <v>91</v>
      </c>
      <c r="L15" s="12" t="s">
        <v>98</v>
      </c>
      <c r="M15" s="12" t="s">
        <v>179</v>
      </c>
      <c r="N15" s="12" t="s">
        <v>98</v>
      </c>
      <c r="O15" s="12" t="s">
        <v>180</v>
      </c>
      <c r="P15" s="23">
        <f>Y15-Z15</f>
        <v>565.00000000000057</v>
      </c>
      <c r="Q15" s="12" t="s">
        <v>37</v>
      </c>
      <c r="R15" s="24" t="s">
        <v>111</v>
      </c>
      <c r="S15" s="25">
        <v>1</v>
      </c>
      <c r="U15" s="11" t="s">
        <v>96</v>
      </c>
      <c r="V15" s="11" t="s">
        <v>181</v>
      </c>
      <c r="W15" s="12" t="s">
        <v>98</v>
      </c>
      <c r="X15" s="26">
        <v>0.41666666666666702</v>
      </c>
      <c r="Y15" s="23">
        <f t="shared" si="0"/>
        <v>600.00000000000057</v>
      </c>
      <c r="Z15" s="27">
        <v>35</v>
      </c>
      <c r="AA15" s="27" t="s">
        <v>874</v>
      </c>
      <c r="AB15" s="23">
        <v>10</v>
      </c>
      <c r="AC15" s="12" t="s">
        <v>182</v>
      </c>
      <c r="AD15" s="11" t="s">
        <v>29</v>
      </c>
      <c r="AE15" s="12" t="s">
        <v>98</v>
      </c>
      <c r="AF15" s="26">
        <v>0.66666666666666696</v>
      </c>
      <c r="AG15" s="11" t="s">
        <v>91</v>
      </c>
      <c r="AH15" s="11">
        <v>16300</v>
      </c>
      <c r="AJ15" s="11" t="s">
        <v>183</v>
      </c>
      <c r="AL15" s="12" t="s">
        <v>184</v>
      </c>
      <c r="AM15" s="12" t="s">
        <v>185</v>
      </c>
      <c r="AN15" s="12" t="s">
        <v>186</v>
      </c>
      <c r="AO15" s="11" t="s">
        <v>187</v>
      </c>
      <c r="AP15" t="s">
        <v>188</v>
      </c>
      <c r="AQ15" t="s">
        <v>189</v>
      </c>
      <c r="AV15">
        <f>IF(M15&gt;O15,1,0)</f>
        <v>1</v>
      </c>
      <c r="AW15">
        <f>VLOOKUP(Q15,[1]Blad1!$A$1:$J$61,9)</f>
        <v>10</v>
      </c>
    </row>
    <row r="16" spans="1:49" x14ac:dyDescent="0.2">
      <c r="A16" s="11" t="s">
        <v>190</v>
      </c>
      <c r="B16" s="11" t="s">
        <v>105</v>
      </c>
      <c r="C16" s="11" t="s">
        <v>191</v>
      </c>
      <c r="E16" s="11" t="s">
        <v>192</v>
      </c>
      <c r="F16" s="11" t="s">
        <v>193</v>
      </c>
      <c r="G16" s="11" t="s">
        <v>26</v>
      </c>
      <c r="H16" s="12" t="s">
        <v>92</v>
      </c>
      <c r="I16" s="22">
        <v>15</v>
      </c>
      <c r="J16" s="11" t="s">
        <v>91</v>
      </c>
      <c r="K16" s="27" t="s">
        <v>91</v>
      </c>
      <c r="L16" s="12" t="s">
        <v>156</v>
      </c>
      <c r="M16" s="12" t="s">
        <v>156</v>
      </c>
      <c r="N16" s="12" t="s">
        <v>98</v>
      </c>
      <c r="O16" s="12" t="s">
        <v>194</v>
      </c>
      <c r="P16" s="23">
        <f>Y16-Z16</f>
        <v>660.00000000000045</v>
      </c>
      <c r="Q16" s="25" t="str">
        <f>AD16</f>
        <v>V14</v>
      </c>
      <c r="R16" s="24" t="s">
        <v>95</v>
      </c>
      <c r="S16" s="25">
        <v>2</v>
      </c>
      <c r="U16" s="11" t="s">
        <v>96</v>
      </c>
      <c r="V16" s="11" t="s">
        <v>181</v>
      </c>
      <c r="W16" s="12" t="s">
        <v>98</v>
      </c>
      <c r="X16" s="26">
        <v>0.54166666666666696</v>
      </c>
      <c r="Y16" s="23">
        <f t="shared" si="0"/>
        <v>780.00000000000045</v>
      </c>
      <c r="Z16" s="27">
        <v>120</v>
      </c>
      <c r="AA16" s="27">
        <v>60</v>
      </c>
      <c r="AB16" s="23">
        <f t="shared" si="1"/>
        <v>300</v>
      </c>
      <c r="AC16" s="12" t="s">
        <v>195</v>
      </c>
      <c r="AD16" s="11" t="s">
        <v>20</v>
      </c>
      <c r="AE16" s="12" t="s">
        <v>126</v>
      </c>
      <c r="AF16" s="26">
        <v>0.38888888888888901</v>
      </c>
      <c r="AH16" s="11">
        <v>7724</v>
      </c>
      <c r="AJ16" s="11" t="s">
        <v>196</v>
      </c>
      <c r="AL16" s="12" t="s">
        <v>197</v>
      </c>
      <c r="AM16" s="12" t="s">
        <v>185</v>
      </c>
      <c r="AN16" s="12" t="s">
        <v>132</v>
      </c>
      <c r="AO16" s="11" t="s">
        <v>198</v>
      </c>
      <c r="AP16" t="s">
        <v>199</v>
      </c>
      <c r="AQ16" t="s">
        <v>200</v>
      </c>
      <c r="AV16">
        <v>0</v>
      </c>
      <c r="AW16">
        <f>VLOOKUP(Q16,[1]Blad1!$A$1:$J$61,9)</f>
        <v>5</v>
      </c>
    </row>
    <row r="17" spans="1:49" x14ac:dyDescent="0.2">
      <c r="A17" s="11" t="s">
        <v>201</v>
      </c>
      <c r="B17" s="11" t="s">
        <v>105</v>
      </c>
      <c r="C17" s="11" t="s">
        <v>202</v>
      </c>
      <c r="E17" s="11" t="s">
        <v>203</v>
      </c>
      <c r="H17" s="12" t="s">
        <v>204</v>
      </c>
      <c r="I17" s="22">
        <v>16</v>
      </c>
      <c r="J17" s="11" t="s">
        <v>205</v>
      </c>
      <c r="K17" s="27" t="s">
        <v>91</v>
      </c>
      <c r="L17" s="12" t="s">
        <v>98</v>
      </c>
      <c r="M17" s="12" t="s">
        <v>206</v>
      </c>
      <c r="N17" s="12" t="s">
        <v>98</v>
      </c>
      <c r="O17" s="12" t="s">
        <v>110</v>
      </c>
      <c r="P17" s="23">
        <f>Y17-Z17</f>
        <v>325</v>
      </c>
      <c r="Q17" s="12" t="s">
        <v>9</v>
      </c>
      <c r="R17" s="24" t="s">
        <v>111</v>
      </c>
      <c r="S17" s="25">
        <v>1</v>
      </c>
      <c r="U17" s="11" t="s">
        <v>96</v>
      </c>
      <c r="V17" s="11" t="s">
        <v>97</v>
      </c>
      <c r="W17" s="12" t="s">
        <v>98</v>
      </c>
      <c r="X17" s="26">
        <v>0.25</v>
      </c>
      <c r="Y17" s="23">
        <f t="shared" si="0"/>
        <v>360</v>
      </c>
      <c r="Z17" s="27">
        <v>35</v>
      </c>
      <c r="AA17" s="27">
        <v>15</v>
      </c>
      <c r="AB17" s="23">
        <f t="shared" si="1"/>
        <v>85</v>
      </c>
      <c r="AD17" s="11" t="s">
        <v>11</v>
      </c>
      <c r="AE17" s="12" t="s">
        <v>126</v>
      </c>
      <c r="AF17" s="26">
        <v>0.56666666666666698</v>
      </c>
      <c r="AG17" s="11" t="s">
        <v>91</v>
      </c>
      <c r="AH17" s="11">
        <v>17024</v>
      </c>
      <c r="AJ17" s="11">
        <v>191390739</v>
      </c>
      <c r="AP17" t="s">
        <v>207</v>
      </c>
      <c r="AQ17" t="s">
        <v>103</v>
      </c>
      <c r="AV17">
        <f>IF(M17&gt;O17,1,0)</f>
        <v>1</v>
      </c>
      <c r="AW17">
        <v>15</v>
      </c>
    </row>
    <row r="18" spans="1:49" x14ac:dyDescent="0.2">
      <c r="A18" s="11" t="s">
        <v>208</v>
      </c>
      <c r="B18" s="11" t="s">
        <v>209</v>
      </c>
      <c r="C18" s="11" t="s">
        <v>210</v>
      </c>
      <c r="E18" s="11" t="s">
        <v>211</v>
      </c>
      <c r="H18" s="12" t="s">
        <v>212</v>
      </c>
      <c r="I18" s="22">
        <v>17</v>
      </c>
      <c r="J18" s="11" t="s">
        <v>213</v>
      </c>
      <c r="K18" s="27" t="s">
        <v>91</v>
      </c>
      <c r="L18" s="12" t="s">
        <v>98</v>
      </c>
      <c r="M18" s="12" t="s">
        <v>214</v>
      </c>
      <c r="N18" s="12" t="s">
        <v>98</v>
      </c>
      <c r="O18" s="12" t="s">
        <v>215</v>
      </c>
      <c r="P18" s="23">
        <f>Y18-Z18</f>
        <v>419.99999999999949</v>
      </c>
      <c r="Q18" s="12" t="s">
        <v>25</v>
      </c>
      <c r="R18" s="24" t="s">
        <v>111</v>
      </c>
      <c r="S18" s="25">
        <v>1</v>
      </c>
      <c r="U18" s="11" t="s">
        <v>216</v>
      </c>
      <c r="V18" s="11" t="s">
        <v>181</v>
      </c>
      <c r="W18" s="12" t="s">
        <v>98</v>
      </c>
      <c r="X18" s="26">
        <v>0.33333333333333298</v>
      </c>
      <c r="Y18" s="23">
        <f t="shared" si="0"/>
        <v>479.99999999999949</v>
      </c>
      <c r="Z18" s="27">
        <v>60</v>
      </c>
      <c r="AA18" s="27">
        <v>60</v>
      </c>
      <c r="AB18" s="23">
        <f t="shared" si="1"/>
        <v>180</v>
      </c>
      <c r="AC18" s="12" t="s">
        <v>217</v>
      </c>
      <c r="AD18" s="11" t="s">
        <v>25</v>
      </c>
      <c r="AE18" s="12" t="s">
        <v>98</v>
      </c>
      <c r="AF18" s="26">
        <v>0.41180555555555598</v>
      </c>
      <c r="AG18" s="11" t="s">
        <v>91</v>
      </c>
      <c r="AH18" s="11">
        <v>30430</v>
      </c>
      <c r="AI18" s="11">
        <v>-20</v>
      </c>
      <c r="AJ18" s="11" t="s">
        <v>218</v>
      </c>
      <c r="AL18" s="12" t="s">
        <v>219</v>
      </c>
      <c r="AM18" s="12" t="s">
        <v>220</v>
      </c>
      <c r="AN18" s="12" t="s">
        <v>132</v>
      </c>
      <c r="AO18" s="11" t="s">
        <v>221</v>
      </c>
      <c r="AP18">
        <v>2296608</v>
      </c>
      <c r="AQ18" t="s">
        <v>189</v>
      </c>
      <c r="AV18">
        <f>IF(M18&gt;O18,1,0)</f>
        <v>0</v>
      </c>
      <c r="AW18">
        <f>VLOOKUP(Q18,[1]Blad1!$A$1:$J$61,9)</f>
        <v>5</v>
      </c>
    </row>
    <row r="19" spans="1:49" x14ac:dyDescent="0.2">
      <c r="A19" s="11" t="s">
        <v>222</v>
      </c>
      <c r="B19" s="11" t="s">
        <v>209</v>
      </c>
      <c r="C19" s="11" t="s">
        <v>223</v>
      </c>
      <c r="E19" s="11" t="s">
        <v>211</v>
      </c>
      <c r="H19" s="12" t="s">
        <v>212</v>
      </c>
      <c r="I19" s="22">
        <v>18</v>
      </c>
      <c r="J19" s="11" t="s">
        <v>213</v>
      </c>
      <c r="K19" s="27" t="s">
        <v>91</v>
      </c>
      <c r="L19" s="12" t="s">
        <v>98</v>
      </c>
      <c r="M19" s="12" t="s">
        <v>224</v>
      </c>
      <c r="N19" s="12" t="s">
        <v>98</v>
      </c>
      <c r="O19" s="12" t="s">
        <v>225</v>
      </c>
      <c r="P19" s="23">
        <f>Y19-Z19</f>
        <v>540.00000000000057</v>
      </c>
      <c r="Q19" s="12" t="s">
        <v>11</v>
      </c>
      <c r="R19" s="24" t="s">
        <v>111</v>
      </c>
      <c r="S19" s="25">
        <v>1</v>
      </c>
      <c r="U19" s="11" t="s">
        <v>216</v>
      </c>
      <c r="V19" s="11" t="s">
        <v>181</v>
      </c>
      <c r="W19" s="12" t="s">
        <v>98</v>
      </c>
      <c r="X19" s="26">
        <v>0.41666666666666702</v>
      </c>
      <c r="Y19" s="23">
        <f t="shared" si="0"/>
        <v>600.00000000000057</v>
      </c>
      <c r="Z19" s="27">
        <v>60</v>
      </c>
      <c r="AA19" s="27">
        <v>60</v>
      </c>
      <c r="AB19" s="23">
        <f t="shared" si="1"/>
        <v>180</v>
      </c>
      <c r="AC19" s="12" t="s">
        <v>226</v>
      </c>
      <c r="AD19" s="11" t="s">
        <v>11</v>
      </c>
      <c r="AE19" s="12" t="s">
        <v>98</v>
      </c>
      <c r="AF19" s="26">
        <v>0.51041666666666696</v>
      </c>
      <c r="AG19" s="11" t="s">
        <v>91</v>
      </c>
      <c r="AH19" s="11">
        <v>30430</v>
      </c>
      <c r="AI19" s="11">
        <v>-20</v>
      </c>
      <c r="AJ19" s="11" t="s">
        <v>227</v>
      </c>
      <c r="AL19" s="12" t="s">
        <v>219</v>
      </c>
      <c r="AM19" s="12" t="s">
        <v>220</v>
      </c>
      <c r="AN19" s="12" t="s">
        <v>132</v>
      </c>
      <c r="AO19" s="11" t="s">
        <v>221</v>
      </c>
      <c r="AP19">
        <v>2296609</v>
      </c>
      <c r="AQ19" t="s">
        <v>189</v>
      </c>
      <c r="AV19">
        <f>IF(M19&gt;O19,1,0)</f>
        <v>0</v>
      </c>
      <c r="AW19">
        <v>15</v>
      </c>
    </row>
    <row r="20" spans="1:49" x14ac:dyDescent="0.2">
      <c r="A20" s="11" t="s">
        <v>228</v>
      </c>
      <c r="B20" s="11" t="s">
        <v>209</v>
      </c>
      <c r="C20" s="11" t="s">
        <v>229</v>
      </c>
      <c r="E20" s="11" t="s">
        <v>211</v>
      </c>
      <c r="H20" s="12" t="s">
        <v>212</v>
      </c>
      <c r="I20" s="22">
        <v>19</v>
      </c>
      <c r="J20" s="11" t="s">
        <v>213</v>
      </c>
      <c r="K20" s="27" t="s">
        <v>91</v>
      </c>
      <c r="L20" s="12" t="s">
        <v>98</v>
      </c>
      <c r="M20" s="12" t="s">
        <v>230</v>
      </c>
      <c r="N20" s="12" t="s">
        <v>98</v>
      </c>
      <c r="O20" s="12" t="s">
        <v>231</v>
      </c>
      <c r="P20" s="23">
        <f>Y20-Z20</f>
        <v>630.00000000000057</v>
      </c>
      <c r="Q20" s="12" t="s">
        <v>19</v>
      </c>
      <c r="R20" s="24" t="s">
        <v>111</v>
      </c>
      <c r="S20" s="25">
        <v>1</v>
      </c>
      <c r="U20" s="11" t="s">
        <v>216</v>
      </c>
      <c r="V20" s="11" t="s">
        <v>181</v>
      </c>
      <c r="W20" s="12" t="s">
        <v>98</v>
      </c>
      <c r="X20" s="26">
        <v>0.47916666666666702</v>
      </c>
      <c r="Y20" s="23">
        <f t="shared" si="0"/>
        <v>690.00000000000057</v>
      </c>
      <c r="Z20" s="27">
        <v>60</v>
      </c>
      <c r="AA20" s="27">
        <v>60</v>
      </c>
      <c r="AB20" s="23">
        <f t="shared" si="1"/>
        <v>180</v>
      </c>
      <c r="AC20" s="12" t="s">
        <v>232</v>
      </c>
      <c r="AD20" s="11" t="s">
        <v>19</v>
      </c>
      <c r="AE20" s="12" t="s">
        <v>98</v>
      </c>
      <c r="AF20" s="26">
        <v>0.54513888888888895</v>
      </c>
      <c r="AG20" s="11" t="s">
        <v>91</v>
      </c>
      <c r="AH20" s="11">
        <v>30436</v>
      </c>
      <c r="AI20" s="11">
        <v>-20</v>
      </c>
      <c r="AJ20" s="11">
        <v>387034</v>
      </c>
      <c r="AL20" s="12" t="s">
        <v>219</v>
      </c>
      <c r="AM20" s="12" t="s">
        <v>220</v>
      </c>
      <c r="AN20" s="12" t="s">
        <v>132</v>
      </c>
      <c r="AO20" s="11" t="s">
        <v>221</v>
      </c>
      <c r="AP20">
        <v>2296607</v>
      </c>
      <c r="AQ20" t="s">
        <v>189</v>
      </c>
      <c r="AV20">
        <f>IF(M20&gt;O20,1,0)</f>
        <v>0</v>
      </c>
      <c r="AW20">
        <f>VLOOKUP(Q20,[1]Blad1!$A$1:$J$61,9)</f>
        <v>5</v>
      </c>
    </row>
    <row r="21" spans="1:49" x14ac:dyDescent="0.2">
      <c r="A21" s="11" t="s">
        <v>233</v>
      </c>
      <c r="B21" s="11" t="s">
        <v>209</v>
      </c>
      <c r="C21" s="11" t="s">
        <v>234</v>
      </c>
      <c r="E21" s="11" t="s">
        <v>211</v>
      </c>
      <c r="H21" s="12" t="s">
        <v>212</v>
      </c>
      <c r="I21" s="22">
        <v>20</v>
      </c>
      <c r="J21" s="11" t="s">
        <v>213</v>
      </c>
      <c r="K21" s="27" t="s">
        <v>91</v>
      </c>
      <c r="L21" s="12" t="s">
        <v>98</v>
      </c>
      <c r="M21" s="12" t="s">
        <v>235</v>
      </c>
      <c r="N21" s="12" t="s">
        <v>98</v>
      </c>
      <c r="O21" s="12" t="s">
        <v>236</v>
      </c>
      <c r="P21" s="23">
        <f>Y21-Z21</f>
        <v>840</v>
      </c>
      <c r="Q21" s="12" t="s">
        <v>9</v>
      </c>
      <c r="R21" s="24" t="s">
        <v>111</v>
      </c>
      <c r="S21" s="25">
        <v>1</v>
      </c>
      <c r="U21" s="11" t="s">
        <v>216</v>
      </c>
      <c r="V21" s="11" t="s">
        <v>181</v>
      </c>
      <c r="W21" s="12" t="s">
        <v>98</v>
      </c>
      <c r="X21" s="26">
        <v>0.625</v>
      </c>
      <c r="Y21" s="23">
        <f t="shared" si="0"/>
        <v>900</v>
      </c>
      <c r="Z21" s="27">
        <v>60</v>
      </c>
      <c r="AA21" s="27">
        <v>60</v>
      </c>
      <c r="AB21" s="23">
        <f t="shared" si="1"/>
        <v>180</v>
      </c>
      <c r="AC21" s="12" t="s">
        <v>237</v>
      </c>
      <c r="AD21" s="11" t="s">
        <v>9</v>
      </c>
      <c r="AE21" s="12" t="s">
        <v>98</v>
      </c>
      <c r="AF21" s="26">
        <v>0.68333333333333302</v>
      </c>
      <c r="AG21" s="11" t="s">
        <v>91</v>
      </c>
      <c r="AH21" s="11">
        <v>30430</v>
      </c>
      <c r="AI21" s="11">
        <v>-20</v>
      </c>
      <c r="AJ21" s="11" t="s">
        <v>238</v>
      </c>
      <c r="AL21" s="12" t="s">
        <v>219</v>
      </c>
      <c r="AM21" s="12" t="s">
        <v>220</v>
      </c>
      <c r="AN21" s="12" t="s">
        <v>132</v>
      </c>
      <c r="AO21" s="11" t="s">
        <v>221</v>
      </c>
      <c r="AP21">
        <v>2296606</v>
      </c>
      <c r="AQ21" t="s">
        <v>189</v>
      </c>
      <c r="AV21">
        <f>IF(M21&gt;O21,1,0)</f>
        <v>0</v>
      </c>
      <c r="AW21">
        <v>15</v>
      </c>
    </row>
    <row r="22" spans="1:49" x14ac:dyDescent="0.2">
      <c r="A22" s="11" t="s">
        <v>239</v>
      </c>
      <c r="B22" s="11" t="s">
        <v>240</v>
      </c>
      <c r="C22" s="11" t="s">
        <v>241</v>
      </c>
      <c r="E22" s="11" t="s">
        <v>242</v>
      </c>
      <c r="I22" s="22">
        <v>21</v>
      </c>
      <c r="J22" s="11" t="s">
        <v>178</v>
      </c>
      <c r="K22" s="27" t="s">
        <v>91</v>
      </c>
      <c r="L22" s="12" t="s">
        <v>156</v>
      </c>
      <c r="M22" s="12" t="s">
        <v>156</v>
      </c>
      <c r="N22" s="12" t="s">
        <v>98</v>
      </c>
      <c r="O22" s="12" t="s">
        <v>173</v>
      </c>
      <c r="P22" s="23">
        <f>Y22-Z22</f>
        <v>629.99999999999943</v>
      </c>
      <c r="Q22" s="12" t="s">
        <v>31</v>
      </c>
      <c r="R22" s="24" t="s">
        <v>111</v>
      </c>
      <c r="S22" s="25">
        <v>1</v>
      </c>
      <c r="U22" s="11" t="s">
        <v>243</v>
      </c>
      <c r="V22" s="11" t="s">
        <v>181</v>
      </c>
      <c r="W22" s="12" t="s">
        <v>98</v>
      </c>
      <c r="X22" s="26">
        <v>0.45833333333333298</v>
      </c>
      <c r="Y22" s="23">
        <f t="shared" si="0"/>
        <v>659.99999999999943</v>
      </c>
      <c r="Z22" s="27">
        <v>30</v>
      </c>
      <c r="AA22" s="27">
        <v>60</v>
      </c>
      <c r="AB22" s="23">
        <f t="shared" si="1"/>
        <v>120</v>
      </c>
      <c r="AC22" s="12" t="s">
        <v>244</v>
      </c>
      <c r="AD22" s="11" t="s">
        <v>31</v>
      </c>
      <c r="AE22" s="12" t="s">
        <v>98</v>
      </c>
      <c r="AF22" s="26">
        <v>0.46736111111111101</v>
      </c>
      <c r="AH22" s="11">
        <v>30544</v>
      </c>
      <c r="AJ22" s="11">
        <v>3640235</v>
      </c>
      <c r="AL22" s="12" t="s">
        <v>245</v>
      </c>
      <c r="AM22" s="12" t="s">
        <v>246</v>
      </c>
      <c r="AN22" s="12" t="s">
        <v>132</v>
      </c>
      <c r="AO22" s="11" t="s">
        <v>247</v>
      </c>
      <c r="AP22">
        <v>1900066438</v>
      </c>
      <c r="AQ22" t="s">
        <v>248</v>
      </c>
      <c r="AV22">
        <f>IF(M22&gt;O22,1,0)</f>
        <v>1</v>
      </c>
      <c r="AW22">
        <f>VLOOKUP(Q22,[1]Blad1!$A$1:$J$61,9)</f>
        <v>10</v>
      </c>
    </row>
    <row r="23" spans="1:49" x14ac:dyDescent="0.2">
      <c r="A23" s="11" t="s">
        <v>249</v>
      </c>
      <c r="B23" s="11" t="s">
        <v>209</v>
      </c>
      <c r="C23" s="11" t="s">
        <v>250</v>
      </c>
      <c r="E23" s="11" t="s">
        <v>251</v>
      </c>
      <c r="I23" s="22">
        <v>22</v>
      </c>
      <c r="J23" s="11" t="s">
        <v>178</v>
      </c>
      <c r="K23" s="27" t="s">
        <v>91</v>
      </c>
      <c r="L23" s="12" t="s">
        <v>98</v>
      </c>
      <c r="M23" s="12" t="s">
        <v>253</v>
      </c>
      <c r="N23" s="12" t="s">
        <v>98</v>
      </c>
      <c r="O23" s="12" t="s">
        <v>254</v>
      </c>
      <c r="P23" s="23">
        <f>Y23-Z23</f>
        <v>760.99999999999932</v>
      </c>
      <c r="Q23" s="12" t="s">
        <v>40</v>
      </c>
      <c r="R23" s="24" t="s">
        <v>111</v>
      </c>
      <c r="S23" s="25">
        <v>1</v>
      </c>
      <c r="U23" s="11" t="s">
        <v>255</v>
      </c>
      <c r="V23" s="11" t="s">
        <v>181</v>
      </c>
      <c r="W23" s="12" t="s">
        <v>98</v>
      </c>
      <c r="X23" s="26">
        <v>0.563194444444444</v>
      </c>
      <c r="Y23" s="23">
        <f t="shared" si="0"/>
        <v>810.99999999999932</v>
      </c>
      <c r="Z23" s="27">
        <v>50</v>
      </c>
      <c r="AA23" s="27">
        <v>60</v>
      </c>
      <c r="AB23" s="23">
        <f t="shared" si="1"/>
        <v>160</v>
      </c>
      <c r="AC23" s="12" t="s">
        <v>256</v>
      </c>
      <c r="AD23" s="11" t="s">
        <v>40</v>
      </c>
      <c r="AE23" s="12" t="s">
        <v>98</v>
      </c>
      <c r="AF23" s="26">
        <v>0.656944444444444</v>
      </c>
      <c r="AG23" s="11" t="s">
        <v>252</v>
      </c>
      <c r="AH23" s="11">
        <v>33208</v>
      </c>
      <c r="AI23" s="11">
        <v>-18</v>
      </c>
      <c r="AJ23" s="11" t="s">
        <v>257</v>
      </c>
      <c r="AL23" s="12" t="s">
        <v>258</v>
      </c>
      <c r="AM23" s="12" t="s">
        <v>259</v>
      </c>
      <c r="AN23" s="12" t="s">
        <v>132</v>
      </c>
      <c r="AO23" s="11" t="s">
        <v>260</v>
      </c>
      <c r="AP23">
        <v>232418</v>
      </c>
      <c r="AQ23" t="s">
        <v>189</v>
      </c>
      <c r="AV23">
        <f>IF(M23&gt;O23,1,0)</f>
        <v>0</v>
      </c>
      <c r="AW23">
        <f>VLOOKUP(Q23,[1]Blad1!$A$1:$J$61,9)</f>
        <v>10</v>
      </c>
    </row>
    <row r="24" spans="1:49" x14ac:dyDescent="0.2">
      <c r="A24" s="11" t="s">
        <v>261</v>
      </c>
      <c r="B24" s="11" t="s">
        <v>209</v>
      </c>
      <c r="C24" s="11" t="s">
        <v>262</v>
      </c>
      <c r="E24" s="11" t="s">
        <v>251</v>
      </c>
      <c r="I24" s="22">
        <v>23</v>
      </c>
      <c r="J24" s="11" t="s">
        <v>178</v>
      </c>
      <c r="K24" s="27" t="s">
        <v>91</v>
      </c>
      <c r="L24" s="12" t="s">
        <v>98</v>
      </c>
      <c r="M24" s="12" t="s">
        <v>263</v>
      </c>
      <c r="N24" s="12" t="s">
        <v>98</v>
      </c>
      <c r="O24" s="12" t="s">
        <v>264</v>
      </c>
      <c r="P24" s="23">
        <f>Y24-Z24</f>
        <v>850</v>
      </c>
      <c r="Q24" s="12" t="s">
        <v>24</v>
      </c>
      <c r="R24" s="24" t="s">
        <v>111</v>
      </c>
      <c r="S24" s="25">
        <v>1</v>
      </c>
      <c r="U24" s="11" t="s">
        <v>255</v>
      </c>
      <c r="V24" s="11" t="s">
        <v>181</v>
      </c>
      <c r="W24" s="12" t="s">
        <v>98</v>
      </c>
      <c r="X24" s="26">
        <v>0.625</v>
      </c>
      <c r="Y24" s="23">
        <f t="shared" si="0"/>
        <v>900</v>
      </c>
      <c r="Z24" s="27">
        <v>50</v>
      </c>
      <c r="AA24" s="27">
        <v>60</v>
      </c>
      <c r="AB24" s="23">
        <f t="shared" si="1"/>
        <v>160</v>
      </c>
      <c r="AC24" s="12" t="s">
        <v>265</v>
      </c>
      <c r="AD24" s="11" t="s">
        <v>24</v>
      </c>
      <c r="AE24" s="12" t="s">
        <v>98</v>
      </c>
      <c r="AF24" s="26">
        <v>0.70208333333333295</v>
      </c>
      <c r="AG24" s="11" t="s">
        <v>252</v>
      </c>
      <c r="AH24" s="11">
        <v>33514</v>
      </c>
      <c r="AI24" s="11">
        <v>-18</v>
      </c>
      <c r="AJ24" s="11" t="s">
        <v>266</v>
      </c>
      <c r="AL24" s="12" t="s">
        <v>258</v>
      </c>
      <c r="AM24" s="12" t="s">
        <v>259</v>
      </c>
      <c r="AN24" s="12" t="s">
        <v>132</v>
      </c>
      <c r="AO24" s="11" t="s">
        <v>260</v>
      </c>
      <c r="AP24">
        <v>232419</v>
      </c>
      <c r="AQ24" t="s">
        <v>189</v>
      </c>
      <c r="AV24">
        <f>IF(M24&gt;O24,1,0)</f>
        <v>0</v>
      </c>
      <c r="AW24">
        <f>VLOOKUP(Q24,[1]Blad1!$A$1:$J$61,9)</f>
        <v>5</v>
      </c>
    </row>
    <row r="25" spans="1:49" x14ac:dyDescent="0.2">
      <c r="A25" s="11" t="s">
        <v>267</v>
      </c>
      <c r="B25" s="11" t="s">
        <v>209</v>
      </c>
      <c r="C25" s="11" t="s">
        <v>268</v>
      </c>
      <c r="E25" s="11" t="s">
        <v>251</v>
      </c>
      <c r="I25" s="22">
        <v>24</v>
      </c>
      <c r="J25" s="11" t="s">
        <v>178</v>
      </c>
      <c r="K25" s="27" t="s">
        <v>91</v>
      </c>
      <c r="L25" s="12" t="s">
        <v>98</v>
      </c>
      <c r="M25" s="12" t="s">
        <v>269</v>
      </c>
      <c r="N25" s="12" t="s">
        <v>98</v>
      </c>
      <c r="O25" s="12" t="s">
        <v>270</v>
      </c>
      <c r="P25" s="23">
        <f>Y25-Z25</f>
        <v>850.99999999999932</v>
      </c>
      <c r="Q25" s="12" t="s">
        <v>39</v>
      </c>
      <c r="R25" s="24" t="s">
        <v>111</v>
      </c>
      <c r="S25" s="25">
        <v>1</v>
      </c>
      <c r="U25" s="11" t="s">
        <v>255</v>
      </c>
      <c r="V25" s="11" t="s">
        <v>181</v>
      </c>
      <c r="W25" s="12" t="s">
        <v>98</v>
      </c>
      <c r="X25" s="26">
        <v>0.625694444444444</v>
      </c>
      <c r="Y25" s="23">
        <f t="shared" si="0"/>
        <v>900.99999999999932</v>
      </c>
      <c r="Z25" s="27">
        <v>50</v>
      </c>
      <c r="AA25" s="27">
        <v>60</v>
      </c>
      <c r="AB25" s="23">
        <f t="shared" si="1"/>
        <v>160</v>
      </c>
      <c r="AC25" s="12" t="s">
        <v>271</v>
      </c>
      <c r="AD25" s="11" t="s">
        <v>39</v>
      </c>
      <c r="AE25" s="12" t="s">
        <v>98</v>
      </c>
      <c r="AF25" s="26">
        <v>0.69236111111111098</v>
      </c>
      <c r="AG25" s="11" t="s">
        <v>252</v>
      </c>
      <c r="AH25" s="11">
        <v>33587</v>
      </c>
      <c r="AI25" s="11">
        <v>-18</v>
      </c>
      <c r="AJ25" s="11" t="s">
        <v>272</v>
      </c>
      <c r="AL25" s="12" t="s">
        <v>258</v>
      </c>
      <c r="AM25" s="12" t="s">
        <v>259</v>
      </c>
      <c r="AN25" s="12" t="s">
        <v>132</v>
      </c>
      <c r="AO25" s="11" t="s">
        <v>260</v>
      </c>
      <c r="AP25">
        <v>232420</v>
      </c>
      <c r="AQ25" t="s">
        <v>189</v>
      </c>
      <c r="AV25">
        <f>IF(M25&gt;O25,1,0)</f>
        <v>0</v>
      </c>
      <c r="AW25">
        <f>VLOOKUP(Q25,[1]Blad1!$A$1:$J$61,9)</f>
        <v>10</v>
      </c>
    </row>
    <row r="26" spans="1:49" x14ac:dyDescent="0.2">
      <c r="A26" s="11" t="s">
        <v>239</v>
      </c>
      <c r="B26" s="11" t="s">
        <v>240</v>
      </c>
      <c r="C26" s="11" t="s">
        <v>273</v>
      </c>
      <c r="E26" s="11" t="s">
        <v>242</v>
      </c>
      <c r="H26" s="12" t="s">
        <v>274</v>
      </c>
      <c r="I26" s="22">
        <v>25</v>
      </c>
      <c r="J26" s="11" t="s">
        <v>275</v>
      </c>
      <c r="K26" s="27" t="s">
        <v>91</v>
      </c>
      <c r="L26" s="12" t="s">
        <v>98</v>
      </c>
      <c r="M26" s="12" t="s">
        <v>276</v>
      </c>
      <c r="N26" s="12" t="s">
        <v>98</v>
      </c>
      <c r="O26" s="12" t="s">
        <v>277</v>
      </c>
      <c r="P26" s="23">
        <f>Y26-Z26</f>
        <v>429.99999999999949</v>
      </c>
      <c r="Q26" s="12" t="s">
        <v>31</v>
      </c>
      <c r="R26" s="24" t="s">
        <v>111</v>
      </c>
      <c r="S26" s="25">
        <v>1</v>
      </c>
      <c r="U26" s="11" t="s">
        <v>278</v>
      </c>
      <c r="V26" s="11" t="s">
        <v>97</v>
      </c>
      <c r="W26" s="12" t="s">
        <v>98</v>
      </c>
      <c r="X26" s="26">
        <v>0.33333333333333298</v>
      </c>
      <c r="Y26" s="23">
        <f t="shared" si="0"/>
        <v>479.99999999999949</v>
      </c>
      <c r="Z26" s="27">
        <v>50</v>
      </c>
      <c r="AA26" s="27">
        <v>60</v>
      </c>
      <c r="AB26" s="23">
        <f t="shared" si="1"/>
        <v>160</v>
      </c>
      <c r="AC26" s="12" t="s">
        <v>279</v>
      </c>
      <c r="AE26" s="12" t="s">
        <v>156</v>
      </c>
      <c r="AF26" s="11" t="s">
        <v>156</v>
      </c>
      <c r="AG26" s="11" t="s">
        <v>91</v>
      </c>
      <c r="AH26" s="11">
        <v>12300</v>
      </c>
      <c r="AJ26" s="11" t="s">
        <v>280</v>
      </c>
      <c r="AN26" s="12" t="s">
        <v>132</v>
      </c>
      <c r="AP26">
        <v>1900052748</v>
      </c>
      <c r="AQ26" t="s">
        <v>281</v>
      </c>
      <c r="AR26" s="28" t="s">
        <v>282</v>
      </c>
      <c r="AV26">
        <f>IF(M26&gt;O26,1,0)</f>
        <v>0</v>
      </c>
      <c r="AW26">
        <f>VLOOKUP(Q26,[1]Blad1!$A$1:$J$61,9)</f>
        <v>10</v>
      </c>
    </row>
    <row r="27" spans="1:49" x14ac:dyDescent="0.2">
      <c r="A27" s="11" t="s">
        <v>283</v>
      </c>
      <c r="B27" s="11" t="s">
        <v>105</v>
      </c>
      <c r="C27" s="11" t="s">
        <v>284</v>
      </c>
      <c r="E27" s="11" t="s">
        <v>211</v>
      </c>
      <c r="H27" s="12" t="s">
        <v>285</v>
      </c>
      <c r="I27" s="22">
        <v>26</v>
      </c>
      <c r="J27" s="11" t="s">
        <v>286</v>
      </c>
      <c r="K27" s="27" t="s">
        <v>91</v>
      </c>
      <c r="L27" s="12" t="s">
        <v>98</v>
      </c>
      <c r="M27" s="12" t="s">
        <v>287</v>
      </c>
      <c r="N27" s="12" t="s">
        <v>98</v>
      </c>
      <c r="O27" s="12" t="s">
        <v>277</v>
      </c>
      <c r="P27" s="23">
        <f>Y27-Z27</f>
        <v>429.99999999999949</v>
      </c>
      <c r="Q27" s="12" t="s">
        <v>7</v>
      </c>
      <c r="R27" s="24" t="s">
        <v>111</v>
      </c>
      <c r="S27" s="25">
        <v>1</v>
      </c>
      <c r="U27" s="11" t="s">
        <v>278</v>
      </c>
      <c r="V27" s="11" t="s">
        <v>97</v>
      </c>
      <c r="W27" s="12" t="s">
        <v>98</v>
      </c>
      <c r="X27" s="26">
        <v>0.33333333333333298</v>
      </c>
      <c r="Y27" s="23">
        <f t="shared" si="0"/>
        <v>479.99999999999949</v>
      </c>
      <c r="Z27" s="27">
        <v>50</v>
      </c>
      <c r="AA27" s="27">
        <v>60</v>
      </c>
      <c r="AB27" s="23">
        <f t="shared" si="1"/>
        <v>160</v>
      </c>
      <c r="AC27" s="12" t="s">
        <v>288</v>
      </c>
      <c r="AD27" s="11" t="s">
        <v>32</v>
      </c>
      <c r="AE27" s="12" t="s">
        <v>98</v>
      </c>
      <c r="AF27" s="26">
        <v>0.50416666666666698</v>
      </c>
      <c r="AG27" s="11" t="s">
        <v>252</v>
      </c>
      <c r="AH27" s="11">
        <v>7900</v>
      </c>
      <c r="AJ27" s="11">
        <v>163</v>
      </c>
      <c r="AN27" s="12" t="s">
        <v>132</v>
      </c>
      <c r="AP27">
        <v>2940071452</v>
      </c>
      <c r="AQ27" t="s">
        <v>103</v>
      </c>
      <c r="AR27" s="28" t="s">
        <v>282</v>
      </c>
      <c r="AV27">
        <f>IF(M27&gt;O27,1,0)</f>
        <v>0</v>
      </c>
      <c r="AW27">
        <v>15</v>
      </c>
    </row>
    <row r="28" spans="1:49" x14ac:dyDescent="0.2">
      <c r="A28" s="11" t="s">
        <v>289</v>
      </c>
      <c r="B28" s="11" t="s">
        <v>240</v>
      </c>
      <c r="C28" s="11" t="s">
        <v>290</v>
      </c>
      <c r="E28" s="11" t="s">
        <v>242</v>
      </c>
      <c r="H28" s="12" t="s">
        <v>291</v>
      </c>
      <c r="I28" s="22">
        <v>27</v>
      </c>
      <c r="J28" s="11" t="s">
        <v>275</v>
      </c>
      <c r="K28" s="27" t="s">
        <v>91</v>
      </c>
      <c r="L28" s="12" t="s">
        <v>98</v>
      </c>
      <c r="M28" s="12" t="s">
        <v>292</v>
      </c>
      <c r="N28" s="12" t="s">
        <v>98</v>
      </c>
      <c r="O28" s="12" t="s">
        <v>293</v>
      </c>
      <c r="P28" s="23" t="s">
        <v>872</v>
      </c>
      <c r="Q28" s="12" t="s">
        <v>37</v>
      </c>
      <c r="R28" s="24" t="s">
        <v>111</v>
      </c>
      <c r="S28" s="25">
        <v>1</v>
      </c>
      <c r="U28" s="11" t="s">
        <v>278</v>
      </c>
      <c r="V28" s="11" t="s">
        <v>97</v>
      </c>
      <c r="W28" s="12" t="s">
        <v>98</v>
      </c>
      <c r="X28" s="26">
        <v>0.41666666666666702</v>
      </c>
      <c r="Y28" s="23">
        <f t="shared" si="0"/>
        <v>600.00000000000057</v>
      </c>
      <c r="Z28" s="27">
        <v>50</v>
      </c>
      <c r="AA28" s="27">
        <v>60</v>
      </c>
      <c r="AB28" s="23">
        <f t="shared" si="1"/>
        <v>160</v>
      </c>
      <c r="AC28" s="12" t="s">
        <v>294</v>
      </c>
      <c r="AD28" s="11" t="s">
        <v>37</v>
      </c>
      <c r="AE28" s="12" t="s">
        <v>98</v>
      </c>
      <c r="AF28" s="26">
        <v>0.47361111111111098</v>
      </c>
      <c r="AG28" s="11" t="s">
        <v>91</v>
      </c>
      <c r="AH28" s="11">
        <v>12788</v>
      </c>
      <c r="AJ28" s="11" t="s">
        <v>280</v>
      </c>
      <c r="AN28" s="12" t="s">
        <v>132</v>
      </c>
      <c r="AP28">
        <v>1900056410</v>
      </c>
      <c r="AQ28" t="s">
        <v>281</v>
      </c>
      <c r="AR28" s="28" t="s">
        <v>282</v>
      </c>
      <c r="AU28">
        <v>7.6</v>
      </c>
      <c r="AV28">
        <f>IF(M28&gt;O28,1,0)</f>
        <v>0</v>
      </c>
      <c r="AW28">
        <f>VLOOKUP(Q28,[1]Blad1!$A$1:$J$61,9)</f>
        <v>10</v>
      </c>
    </row>
    <row r="29" spans="1:49" x14ac:dyDescent="0.2">
      <c r="A29" s="11" t="s">
        <v>295</v>
      </c>
      <c r="B29" s="11" t="s">
        <v>105</v>
      </c>
      <c r="C29" s="11" t="s">
        <v>296</v>
      </c>
      <c r="E29" s="11" t="s">
        <v>211</v>
      </c>
      <c r="H29" s="12" t="s">
        <v>297</v>
      </c>
      <c r="I29" s="22">
        <v>28</v>
      </c>
      <c r="J29" s="11" t="s">
        <v>298</v>
      </c>
      <c r="K29" s="27" t="s">
        <v>91</v>
      </c>
      <c r="L29" s="12" t="s">
        <v>98</v>
      </c>
      <c r="M29" s="12" t="s">
        <v>299</v>
      </c>
      <c r="N29" s="12" t="s">
        <v>98</v>
      </c>
      <c r="O29" s="12" t="s">
        <v>300</v>
      </c>
      <c r="P29" s="23">
        <f>Y29-Z29</f>
        <v>670</v>
      </c>
      <c r="Q29" s="12" t="s">
        <v>32</v>
      </c>
      <c r="R29" s="24" t="s">
        <v>111</v>
      </c>
      <c r="S29" s="25">
        <v>1</v>
      </c>
      <c r="U29" s="11" t="s">
        <v>278</v>
      </c>
      <c r="V29" s="11" t="s">
        <v>97</v>
      </c>
      <c r="W29" s="12" t="s">
        <v>98</v>
      </c>
      <c r="X29" s="26">
        <v>0.5</v>
      </c>
      <c r="Y29" s="23">
        <f t="shared" si="0"/>
        <v>720</v>
      </c>
      <c r="Z29" s="27">
        <v>50</v>
      </c>
      <c r="AA29" s="27">
        <v>60</v>
      </c>
      <c r="AB29" s="23">
        <f t="shared" si="1"/>
        <v>160</v>
      </c>
      <c r="AC29" s="12" t="s">
        <v>301</v>
      </c>
      <c r="AD29" s="11" t="s">
        <v>32</v>
      </c>
      <c r="AE29" s="12" t="s">
        <v>126</v>
      </c>
      <c r="AF29" s="26">
        <v>0.35625000000000001</v>
      </c>
      <c r="AG29" s="11" t="s">
        <v>252</v>
      </c>
      <c r="AH29" s="11">
        <v>22919</v>
      </c>
      <c r="AJ29" s="11" t="s">
        <v>302</v>
      </c>
      <c r="AN29" s="12" t="s">
        <v>132</v>
      </c>
      <c r="AP29">
        <v>2940070007</v>
      </c>
      <c r="AQ29" t="s">
        <v>103</v>
      </c>
      <c r="AR29" s="28" t="s">
        <v>282</v>
      </c>
      <c r="AU29">
        <v>9.9</v>
      </c>
      <c r="AV29">
        <f>IF(M29&gt;O29,1,0)</f>
        <v>0</v>
      </c>
      <c r="AW29">
        <f>VLOOKUP(Q29,[1]Blad1!$A$1:$J$61,9)</f>
        <v>5</v>
      </c>
    </row>
    <row r="30" spans="1:49" x14ac:dyDescent="0.2">
      <c r="A30" s="11" t="s">
        <v>303</v>
      </c>
      <c r="B30" s="11" t="s">
        <v>105</v>
      </c>
      <c r="C30" s="11" t="s">
        <v>304</v>
      </c>
      <c r="E30" s="11" t="s">
        <v>305</v>
      </c>
      <c r="I30" s="22">
        <v>29</v>
      </c>
      <c r="J30" s="11" t="s">
        <v>178</v>
      </c>
      <c r="K30" s="27" t="s">
        <v>91</v>
      </c>
      <c r="L30" s="12" t="s">
        <v>98</v>
      </c>
      <c r="M30" s="12" t="s">
        <v>306</v>
      </c>
      <c r="N30" s="12" t="s">
        <v>98</v>
      </c>
      <c r="O30" s="12" t="s">
        <v>307</v>
      </c>
      <c r="P30" s="23">
        <f>Y30-Z30</f>
        <v>910.00000000000045</v>
      </c>
      <c r="Q30" s="12" t="s">
        <v>32</v>
      </c>
      <c r="R30" s="24" t="s">
        <v>111</v>
      </c>
      <c r="S30" s="25">
        <v>1</v>
      </c>
      <c r="U30" s="11" t="s">
        <v>278</v>
      </c>
      <c r="V30" s="11" t="s">
        <v>181</v>
      </c>
      <c r="W30" s="12" t="s">
        <v>98</v>
      </c>
      <c r="X30" s="26">
        <v>0.66666666666666696</v>
      </c>
      <c r="Y30" s="23">
        <f t="shared" si="0"/>
        <v>960.00000000000045</v>
      </c>
      <c r="Z30" s="27">
        <v>50</v>
      </c>
      <c r="AA30" s="27">
        <v>60</v>
      </c>
      <c r="AB30" s="23">
        <f t="shared" si="1"/>
        <v>160</v>
      </c>
      <c r="AD30" s="11" t="s">
        <v>32</v>
      </c>
      <c r="AE30" s="12" t="s">
        <v>98</v>
      </c>
      <c r="AF30" s="26">
        <v>0.74375000000000002</v>
      </c>
      <c r="AG30" s="11" t="s">
        <v>252</v>
      </c>
      <c r="AH30" s="11">
        <v>7400</v>
      </c>
      <c r="AJ30" s="11">
        <v>206722</v>
      </c>
      <c r="AL30" s="12" t="s">
        <v>197</v>
      </c>
      <c r="AM30" s="12" t="s">
        <v>308</v>
      </c>
      <c r="AN30" s="12" t="s">
        <v>309</v>
      </c>
      <c r="AO30" s="11" t="s">
        <v>310</v>
      </c>
      <c r="AP30">
        <v>902280065</v>
      </c>
      <c r="AQ30" t="s">
        <v>248</v>
      </c>
      <c r="AV30">
        <f>IF(M30&gt;O30,1,0)</f>
        <v>0</v>
      </c>
      <c r="AW30">
        <f>VLOOKUP(Q30,[1]Blad1!$A$1:$J$61,9)</f>
        <v>5</v>
      </c>
    </row>
    <row r="31" spans="1:49" x14ac:dyDescent="0.2">
      <c r="A31" s="11" t="s">
        <v>311</v>
      </c>
      <c r="B31" s="11" t="s">
        <v>105</v>
      </c>
      <c r="C31" s="11" t="s">
        <v>312</v>
      </c>
      <c r="E31" s="11" t="s">
        <v>305</v>
      </c>
      <c r="I31" s="22">
        <v>30</v>
      </c>
      <c r="J31" s="11" t="s">
        <v>178</v>
      </c>
      <c r="K31" s="27" t="s">
        <v>91</v>
      </c>
      <c r="L31" s="12" t="s">
        <v>98</v>
      </c>
      <c r="M31" s="12" t="s">
        <v>313</v>
      </c>
      <c r="N31" s="12" t="s">
        <v>98</v>
      </c>
      <c r="O31" s="12" t="s">
        <v>307</v>
      </c>
      <c r="P31" s="23">
        <f>Y31-Z31</f>
        <v>910.00000000000045</v>
      </c>
      <c r="Q31" s="12" t="s">
        <v>7</v>
      </c>
      <c r="R31" s="24" t="s">
        <v>111</v>
      </c>
      <c r="S31" s="25">
        <v>1</v>
      </c>
      <c r="U31" s="11" t="s">
        <v>278</v>
      </c>
      <c r="V31" s="11" t="s">
        <v>181</v>
      </c>
      <c r="W31" s="12" t="s">
        <v>98</v>
      </c>
      <c r="X31" s="26">
        <v>0.66666666666666696</v>
      </c>
      <c r="Y31" s="23">
        <f t="shared" si="0"/>
        <v>960.00000000000045</v>
      </c>
      <c r="Z31" s="27">
        <v>50</v>
      </c>
      <c r="AA31" s="27">
        <v>60</v>
      </c>
      <c r="AB31" s="23">
        <f t="shared" si="1"/>
        <v>160</v>
      </c>
      <c r="AD31" s="11" t="s">
        <v>7</v>
      </c>
      <c r="AE31" s="12" t="s">
        <v>98</v>
      </c>
      <c r="AF31" s="26">
        <v>0.74305555555555503</v>
      </c>
      <c r="AG31" s="11" t="s">
        <v>252</v>
      </c>
      <c r="AH31" s="11">
        <v>8900</v>
      </c>
      <c r="AJ31" s="11">
        <v>206721</v>
      </c>
      <c r="AL31" s="12" t="s">
        <v>197</v>
      </c>
      <c r="AM31" s="12" t="s">
        <v>308</v>
      </c>
      <c r="AN31" s="12" t="s">
        <v>309</v>
      </c>
      <c r="AO31" s="11" t="s">
        <v>310</v>
      </c>
      <c r="AP31">
        <v>902280070</v>
      </c>
      <c r="AQ31" t="s">
        <v>248</v>
      </c>
      <c r="AV31">
        <f>IF(M31&gt;O31,1,0)</f>
        <v>0</v>
      </c>
      <c r="AW31">
        <v>15</v>
      </c>
    </row>
    <row r="32" spans="1:49" x14ac:dyDescent="0.2">
      <c r="A32" s="11" t="s">
        <v>314</v>
      </c>
      <c r="B32" s="11" t="s">
        <v>209</v>
      </c>
      <c r="C32" s="11" t="s">
        <v>315</v>
      </c>
      <c r="E32" s="11" t="s">
        <v>251</v>
      </c>
      <c r="H32" s="12" t="s">
        <v>139</v>
      </c>
      <c r="I32" s="22">
        <v>31</v>
      </c>
      <c r="J32" s="11" t="s">
        <v>316</v>
      </c>
      <c r="K32" s="27" t="s">
        <v>91</v>
      </c>
      <c r="L32" s="12" t="s">
        <v>317</v>
      </c>
      <c r="M32" s="12" t="s">
        <v>318</v>
      </c>
      <c r="N32" s="12" t="s">
        <v>317</v>
      </c>
      <c r="O32" s="12" t="s">
        <v>319</v>
      </c>
      <c r="P32" s="23">
        <f>Y32-Z32</f>
        <v>420</v>
      </c>
      <c r="Q32" s="12" t="s">
        <v>26</v>
      </c>
      <c r="R32" s="24" t="s">
        <v>95</v>
      </c>
      <c r="S32" s="25">
        <v>2</v>
      </c>
      <c r="U32" s="11" t="s">
        <v>320</v>
      </c>
      <c r="V32" s="11" t="s">
        <v>97</v>
      </c>
      <c r="W32" s="12" t="s">
        <v>317</v>
      </c>
      <c r="X32" s="26">
        <v>0.375</v>
      </c>
      <c r="Y32" s="23">
        <f t="shared" si="0"/>
        <v>540</v>
      </c>
      <c r="Z32" s="27">
        <v>120</v>
      </c>
      <c r="AA32" s="27">
        <v>60</v>
      </c>
      <c r="AB32" s="23">
        <f t="shared" si="1"/>
        <v>300</v>
      </c>
      <c r="AC32" s="12" t="s">
        <v>321</v>
      </c>
      <c r="AD32" s="11" t="s">
        <v>26</v>
      </c>
      <c r="AE32" s="12" t="s">
        <v>317</v>
      </c>
      <c r="AF32" s="26">
        <v>0.42499999999999999</v>
      </c>
      <c r="AG32" s="11" t="s">
        <v>91</v>
      </c>
      <c r="AH32" s="11">
        <v>30750</v>
      </c>
      <c r="AI32" s="11">
        <v>-21</v>
      </c>
      <c r="AJ32" s="11">
        <v>394240</v>
      </c>
      <c r="AK32" s="11" t="s">
        <v>34</v>
      </c>
      <c r="AL32" s="12" t="s">
        <v>99</v>
      </c>
      <c r="AM32" s="12" t="s">
        <v>322</v>
      </c>
      <c r="AN32" s="12" t="s">
        <v>126</v>
      </c>
      <c r="AP32" t="s">
        <v>321</v>
      </c>
      <c r="AQ32" t="s">
        <v>103</v>
      </c>
      <c r="AV32">
        <v>0</v>
      </c>
      <c r="AW32">
        <f>VLOOKUP(Q32,[1]Blad1!$A$1:$J$61,9)</f>
        <v>10</v>
      </c>
    </row>
    <row r="33" spans="1:49" x14ac:dyDescent="0.2">
      <c r="A33" s="11" t="s">
        <v>323</v>
      </c>
      <c r="B33" s="11" t="s">
        <v>209</v>
      </c>
      <c r="C33" s="11" t="s">
        <v>324</v>
      </c>
      <c r="E33" s="11" t="s">
        <v>251</v>
      </c>
      <c r="I33" s="22">
        <v>32</v>
      </c>
      <c r="J33" s="11" t="s">
        <v>178</v>
      </c>
      <c r="K33" s="27" t="s">
        <v>91</v>
      </c>
      <c r="L33" s="12" t="s">
        <v>98</v>
      </c>
      <c r="M33" s="12" t="s">
        <v>319</v>
      </c>
      <c r="N33" s="12" t="s">
        <v>98</v>
      </c>
      <c r="O33" s="12" t="s">
        <v>319</v>
      </c>
      <c r="P33" s="23">
        <f>Y33-Z33</f>
        <v>525</v>
      </c>
      <c r="Q33" s="12" t="s">
        <v>29</v>
      </c>
      <c r="R33" s="24" t="s">
        <v>111</v>
      </c>
      <c r="S33" s="25">
        <v>1</v>
      </c>
      <c r="U33" s="11" t="s">
        <v>320</v>
      </c>
      <c r="V33" s="11" t="s">
        <v>181</v>
      </c>
      <c r="W33" s="12" t="s">
        <v>98</v>
      </c>
      <c r="X33" s="26">
        <v>0.375</v>
      </c>
      <c r="Y33" s="23">
        <f t="shared" si="0"/>
        <v>540</v>
      </c>
      <c r="Z33" s="27">
        <v>15</v>
      </c>
      <c r="AA33" s="27">
        <v>60</v>
      </c>
      <c r="AB33" s="23">
        <f t="shared" si="1"/>
        <v>90</v>
      </c>
      <c r="AC33" s="12" t="s">
        <v>325</v>
      </c>
      <c r="AD33" s="11" t="s">
        <v>29</v>
      </c>
      <c r="AE33" s="12" t="s">
        <v>98</v>
      </c>
      <c r="AF33" s="26">
        <v>0.42013888888888901</v>
      </c>
      <c r="AG33" s="11" t="s">
        <v>91</v>
      </c>
      <c r="AH33" s="11">
        <v>30750</v>
      </c>
      <c r="AI33" s="11">
        <v>-21</v>
      </c>
      <c r="AJ33" s="11">
        <v>394213</v>
      </c>
      <c r="AL33" s="12" t="s">
        <v>258</v>
      </c>
      <c r="AM33" s="12" t="s">
        <v>259</v>
      </c>
      <c r="AN33" s="12" t="s">
        <v>132</v>
      </c>
      <c r="AO33" s="11" t="s">
        <v>326</v>
      </c>
      <c r="AP33">
        <v>7418173</v>
      </c>
      <c r="AQ33" t="s">
        <v>189</v>
      </c>
      <c r="AV33">
        <f>IF(M33&gt;O33,1,0)</f>
        <v>0</v>
      </c>
      <c r="AW33">
        <f>VLOOKUP(Q33,[1]Blad1!$A$1:$J$61,9)</f>
        <v>5</v>
      </c>
    </row>
    <row r="34" spans="1:49" x14ac:dyDescent="0.2">
      <c r="A34" s="11" t="s">
        <v>327</v>
      </c>
      <c r="B34" s="11" t="s">
        <v>209</v>
      </c>
      <c r="C34" s="11" t="s">
        <v>328</v>
      </c>
      <c r="E34" s="11" t="s">
        <v>251</v>
      </c>
      <c r="I34" s="22">
        <v>33</v>
      </c>
      <c r="J34" s="11" t="s">
        <v>178</v>
      </c>
      <c r="K34" s="27" t="s">
        <v>91</v>
      </c>
      <c r="L34" s="12" t="s">
        <v>98</v>
      </c>
      <c r="M34" s="12" t="s">
        <v>329</v>
      </c>
      <c r="N34" s="12" t="s">
        <v>98</v>
      </c>
      <c r="O34" s="12" t="s">
        <v>330</v>
      </c>
      <c r="P34" s="23">
        <f>Y34-Z34</f>
        <v>585.00000000000057</v>
      </c>
      <c r="Q34" s="12" t="s">
        <v>33</v>
      </c>
      <c r="R34" s="24" t="s">
        <v>111</v>
      </c>
      <c r="S34" s="25">
        <v>1</v>
      </c>
      <c r="U34" s="11" t="s">
        <v>320</v>
      </c>
      <c r="V34" s="11" t="s">
        <v>181</v>
      </c>
      <c r="W34" s="12" t="s">
        <v>98</v>
      </c>
      <c r="X34" s="26">
        <v>0.41666666666666702</v>
      </c>
      <c r="Y34" s="23">
        <f t="shared" si="0"/>
        <v>600.00000000000057</v>
      </c>
      <c r="Z34" s="27">
        <v>15</v>
      </c>
      <c r="AA34" s="27">
        <v>60</v>
      </c>
      <c r="AB34" s="23">
        <f t="shared" ref="AB34:AB65" si="2">Z34*2+AA34</f>
        <v>90</v>
      </c>
      <c r="AC34" s="12" t="s">
        <v>325</v>
      </c>
      <c r="AD34" s="11" t="s">
        <v>33</v>
      </c>
      <c r="AE34" s="12" t="s">
        <v>98</v>
      </c>
      <c r="AF34" s="26">
        <v>0.51597222222222205</v>
      </c>
      <c r="AG34" s="11" t="s">
        <v>91</v>
      </c>
      <c r="AH34" s="11">
        <v>29750</v>
      </c>
      <c r="AI34" s="11">
        <v>-21</v>
      </c>
      <c r="AJ34" s="11">
        <v>394247</v>
      </c>
      <c r="AL34" s="12" t="s">
        <v>258</v>
      </c>
      <c r="AM34" s="12" t="s">
        <v>259</v>
      </c>
      <c r="AN34" s="12" t="s">
        <v>132</v>
      </c>
      <c r="AO34" s="11" t="s">
        <v>326</v>
      </c>
      <c r="AP34">
        <v>7418173</v>
      </c>
      <c r="AQ34" t="s">
        <v>189</v>
      </c>
      <c r="AV34">
        <f>IF(M34&gt;O34,1,0)</f>
        <v>1</v>
      </c>
      <c r="AW34">
        <f>VLOOKUP(Q34,[1]Blad1!$A$1:$J$61,9)</f>
        <v>5</v>
      </c>
    </row>
    <row r="35" spans="1:49" x14ac:dyDescent="0.2">
      <c r="A35" s="11" t="s">
        <v>331</v>
      </c>
      <c r="B35" s="11" t="s">
        <v>209</v>
      </c>
      <c r="C35" s="11" t="s">
        <v>332</v>
      </c>
      <c r="E35" s="11" t="s">
        <v>177</v>
      </c>
      <c r="H35" s="12" t="s">
        <v>139</v>
      </c>
      <c r="I35" s="22">
        <v>34</v>
      </c>
      <c r="J35" s="11" t="s">
        <v>213</v>
      </c>
      <c r="K35" s="27" t="s">
        <v>91</v>
      </c>
      <c r="L35" s="12" t="s">
        <v>98</v>
      </c>
      <c r="M35" s="12" t="s">
        <v>333</v>
      </c>
      <c r="N35" s="12" t="s">
        <v>98</v>
      </c>
      <c r="O35" s="12" t="s">
        <v>334</v>
      </c>
      <c r="P35" s="23">
        <f>Y35-Z35</f>
        <v>824.99999999999955</v>
      </c>
      <c r="Q35" s="12" t="s">
        <v>11</v>
      </c>
      <c r="R35" s="24" t="s">
        <v>111</v>
      </c>
      <c r="S35" s="25">
        <v>1</v>
      </c>
      <c r="U35" s="11" t="s">
        <v>320</v>
      </c>
      <c r="V35" s="11" t="s">
        <v>181</v>
      </c>
      <c r="W35" s="12" t="s">
        <v>98</v>
      </c>
      <c r="X35" s="26">
        <v>0.58333333333333304</v>
      </c>
      <c r="Y35" s="23">
        <f t="shared" si="0"/>
        <v>839.99999999999955</v>
      </c>
      <c r="Z35" s="27">
        <v>15</v>
      </c>
      <c r="AA35" s="27">
        <v>60</v>
      </c>
      <c r="AB35" s="23">
        <f t="shared" si="2"/>
        <v>90</v>
      </c>
      <c r="AC35" s="12" t="s">
        <v>335</v>
      </c>
      <c r="AD35" s="11" t="s">
        <v>11</v>
      </c>
      <c r="AE35" s="12" t="s">
        <v>98</v>
      </c>
      <c r="AF35" s="26">
        <v>0.59513888888888899</v>
      </c>
      <c r="AG35" s="11" t="s">
        <v>91</v>
      </c>
      <c r="AH35" s="11">
        <v>22765</v>
      </c>
      <c r="AI35" s="11">
        <v>-20</v>
      </c>
      <c r="AJ35" s="11">
        <v>394231</v>
      </c>
      <c r="AL35" s="12" t="s">
        <v>258</v>
      </c>
      <c r="AM35" s="12" t="s">
        <v>259</v>
      </c>
      <c r="AN35" s="12" t="s">
        <v>132</v>
      </c>
      <c r="AO35" s="11" t="s">
        <v>336</v>
      </c>
      <c r="AP35">
        <v>10482625</v>
      </c>
      <c r="AQ35" t="s">
        <v>189</v>
      </c>
      <c r="AV35">
        <f>IF(M35&gt;O35,1,0)</f>
        <v>0</v>
      </c>
      <c r="AW35">
        <v>15</v>
      </c>
    </row>
    <row r="36" spans="1:49" x14ac:dyDescent="0.2">
      <c r="A36" s="11" t="s">
        <v>314</v>
      </c>
      <c r="B36" s="11" t="s">
        <v>209</v>
      </c>
      <c r="C36" s="11" t="s">
        <v>315</v>
      </c>
      <c r="E36" s="11" t="s">
        <v>251</v>
      </c>
      <c r="H36" s="12" t="s">
        <v>139</v>
      </c>
      <c r="I36" s="22">
        <v>35</v>
      </c>
      <c r="J36" s="11" t="s">
        <v>316</v>
      </c>
      <c r="K36" s="27" t="s">
        <v>91</v>
      </c>
      <c r="L36" s="12" t="s">
        <v>317</v>
      </c>
      <c r="M36" s="12" t="s">
        <v>318</v>
      </c>
      <c r="N36" s="12" t="s">
        <v>317</v>
      </c>
      <c r="O36" s="12" t="s">
        <v>319</v>
      </c>
      <c r="P36" s="23">
        <f>Y36-Z36</f>
        <v>525</v>
      </c>
      <c r="Q36" s="12" t="s">
        <v>26</v>
      </c>
      <c r="R36" s="24" t="s">
        <v>111</v>
      </c>
      <c r="S36" s="25">
        <v>1</v>
      </c>
      <c r="U36" s="11" t="s">
        <v>320</v>
      </c>
      <c r="V36" s="11" t="s">
        <v>97</v>
      </c>
      <c r="W36" s="12" t="s">
        <v>317</v>
      </c>
      <c r="X36" s="26">
        <v>0.375</v>
      </c>
      <c r="Y36" s="23">
        <f t="shared" si="0"/>
        <v>540</v>
      </c>
      <c r="Z36" s="27">
        <v>15</v>
      </c>
      <c r="AA36" s="27">
        <v>60</v>
      </c>
      <c r="AB36" s="23">
        <f t="shared" si="2"/>
        <v>90</v>
      </c>
      <c r="AC36" s="12" t="s">
        <v>321</v>
      </c>
      <c r="AD36" s="11" t="s">
        <v>26</v>
      </c>
      <c r="AE36" s="12" t="s">
        <v>317</v>
      </c>
      <c r="AF36" s="26">
        <v>0.42499999999999999</v>
      </c>
      <c r="AG36" s="11" t="s">
        <v>91</v>
      </c>
      <c r="AH36" s="11">
        <v>30750</v>
      </c>
      <c r="AI36" s="11">
        <v>-21</v>
      </c>
      <c r="AJ36" s="11">
        <v>394240</v>
      </c>
      <c r="AM36" s="12" t="s">
        <v>322</v>
      </c>
      <c r="AN36" s="12" t="s">
        <v>126</v>
      </c>
      <c r="AP36" t="s">
        <v>321</v>
      </c>
      <c r="AQ36" t="s">
        <v>103</v>
      </c>
      <c r="AV36">
        <f>IF(M36&gt;O36,1,0)</f>
        <v>1</v>
      </c>
      <c r="AW36">
        <f>VLOOKUP(Q36,[1]Blad1!$A$1:$J$61,9)</f>
        <v>10</v>
      </c>
    </row>
    <row r="37" spans="1:49" x14ac:dyDescent="0.2">
      <c r="A37" s="11" t="s">
        <v>337</v>
      </c>
      <c r="B37" s="11" t="s">
        <v>105</v>
      </c>
      <c r="C37" s="11" t="s">
        <v>338</v>
      </c>
      <c r="E37" s="11" t="s">
        <v>339</v>
      </c>
      <c r="H37" s="12" t="s">
        <v>139</v>
      </c>
      <c r="I37" s="22">
        <v>36</v>
      </c>
      <c r="J37" s="11" t="s">
        <v>140</v>
      </c>
      <c r="K37" s="27" t="s">
        <v>91</v>
      </c>
      <c r="L37" s="12" t="s">
        <v>98</v>
      </c>
      <c r="M37" s="12" t="s">
        <v>340</v>
      </c>
      <c r="N37" s="12" t="s">
        <v>98</v>
      </c>
      <c r="O37" s="12" t="s">
        <v>225</v>
      </c>
      <c r="P37" s="23">
        <f>Y37-Z37</f>
        <v>510</v>
      </c>
      <c r="Q37" s="12" t="s">
        <v>42</v>
      </c>
      <c r="R37" s="24" t="s">
        <v>111</v>
      </c>
      <c r="S37" s="25">
        <v>1</v>
      </c>
      <c r="U37" s="11" t="s">
        <v>341</v>
      </c>
      <c r="V37" s="11" t="s">
        <v>97</v>
      </c>
      <c r="W37" s="12" t="s">
        <v>98</v>
      </c>
      <c r="X37" s="26">
        <v>0.375</v>
      </c>
      <c r="Y37" s="23">
        <f t="shared" si="0"/>
        <v>540</v>
      </c>
      <c r="Z37" s="27">
        <v>30</v>
      </c>
      <c r="AA37" s="27">
        <v>60</v>
      </c>
      <c r="AB37" s="23">
        <f t="shared" si="2"/>
        <v>120</v>
      </c>
      <c r="AD37" s="11" t="s">
        <v>42</v>
      </c>
      <c r="AE37" s="12" t="s">
        <v>98</v>
      </c>
      <c r="AF37" s="26">
        <v>0.45694444444444399</v>
      </c>
      <c r="AG37" s="11" t="s">
        <v>91</v>
      </c>
      <c r="AH37" s="11">
        <v>7727</v>
      </c>
      <c r="AJ37" s="11" t="s">
        <v>342</v>
      </c>
      <c r="AL37" s="12" t="s">
        <v>219</v>
      </c>
      <c r="AM37" s="12" t="s">
        <v>220</v>
      </c>
      <c r="AN37" s="12" t="s">
        <v>132</v>
      </c>
      <c r="AP37">
        <v>510178</v>
      </c>
      <c r="AQ37" t="s">
        <v>103</v>
      </c>
      <c r="AV37">
        <f>IF(M37&gt;O37,1,0)</f>
        <v>0</v>
      </c>
      <c r="AW37">
        <f>VLOOKUP(Q37,[1]Blad1!$A$1:$J$61,9)</f>
        <v>15</v>
      </c>
    </row>
    <row r="38" spans="1:49" x14ac:dyDescent="0.2">
      <c r="A38" s="11" t="s">
        <v>343</v>
      </c>
      <c r="B38" s="11" t="s">
        <v>105</v>
      </c>
      <c r="C38" s="11" t="s">
        <v>344</v>
      </c>
      <c r="E38" s="11" t="s">
        <v>339</v>
      </c>
      <c r="H38" s="12" t="s">
        <v>139</v>
      </c>
      <c r="I38" s="22">
        <v>37</v>
      </c>
      <c r="J38" s="11" t="s">
        <v>140</v>
      </c>
      <c r="K38" s="27" t="s">
        <v>91</v>
      </c>
      <c r="L38" s="12" t="s">
        <v>98</v>
      </c>
      <c r="M38" s="12" t="s">
        <v>345</v>
      </c>
      <c r="N38" s="12" t="s">
        <v>98</v>
      </c>
      <c r="O38" s="12" t="s">
        <v>173</v>
      </c>
      <c r="P38" s="23">
        <f>Y38-Z38</f>
        <v>629.99999999999943</v>
      </c>
      <c r="Q38" s="12" t="s">
        <v>9</v>
      </c>
      <c r="R38" s="24" t="s">
        <v>111</v>
      </c>
      <c r="S38" s="25">
        <v>1</v>
      </c>
      <c r="U38" s="11" t="s">
        <v>341</v>
      </c>
      <c r="V38" s="11" t="s">
        <v>97</v>
      </c>
      <c r="W38" s="12" t="s">
        <v>98</v>
      </c>
      <c r="X38" s="26">
        <v>0.45833333333333298</v>
      </c>
      <c r="Y38" s="23">
        <f t="shared" si="0"/>
        <v>659.99999999999943</v>
      </c>
      <c r="Z38" s="27">
        <v>30</v>
      </c>
      <c r="AA38" s="27">
        <v>60</v>
      </c>
      <c r="AB38" s="23">
        <f t="shared" si="2"/>
        <v>120</v>
      </c>
      <c r="AD38" s="11" t="s">
        <v>9</v>
      </c>
      <c r="AE38" s="12" t="s">
        <v>98</v>
      </c>
      <c r="AF38" s="26">
        <v>0.53888888888888897</v>
      </c>
      <c r="AG38" s="11" t="s">
        <v>91</v>
      </c>
      <c r="AH38" s="11">
        <v>8882</v>
      </c>
      <c r="AJ38" s="11" t="s">
        <v>346</v>
      </c>
      <c r="AL38" s="12" t="s">
        <v>219</v>
      </c>
      <c r="AM38" s="12" t="s">
        <v>220</v>
      </c>
      <c r="AN38" s="12" t="s">
        <v>132</v>
      </c>
      <c r="AP38">
        <v>510178</v>
      </c>
      <c r="AQ38" t="s">
        <v>103</v>
      </c>
      <c r="AV38">
        <f>IF(M38&gt;O38,1,0)</f>
        <v>0</v>
      </c>
      <c r="AW38">
        <v>15</v>
      </c>
    </row>
    <row r="39" spans="1:49" x14ac:dyDescent="0.2">
      <c r="A39" s="11" t="s">
        <v>347</v>
      </c>
      <c r="B39" s="11" t="s">
        <v>105</v>
      </c>
      <c r="C39" s="11" t="s">
        <v>348</v>
      </c>
      <c r="E39" s="11" t="s">
        <v>107</v>
      </c>
      <c r="H39" s="12" t="s">
        <v>349</v>
      </c>
      <c r="I39" s="22">
        <v>38</v>
      </c>
      <c r="J39" s="11" t="s">
        <v>350</v>
      </c>
      <c r="K39" s="27" t="s">
        <v>91</v>
      </c>
      <c r="L39" s="12" t="s">
        <v>98</v>
      </c>
      <c r="M39" s="12" t="s">
        <v>351</v>
      </c>
      <c r="N39" s="12" t="s">
        <v>98</v>
      </c>
      <c r="O39" s="12" t="s">
        <v>215</v>
      </c>
      <c r="P39" s="23">
        <f>Y39-Z39</f>
        <v>385.00000000000051</v>
      </c>
      <c r="Q39" s="12" t="s">
        <v>22</v>
      </c>
      <c r="R39" s="24" t="s">
        <v>111</v>
      </c>
      <c r="S39" s="25">
        <v>1</v>
      </c>
      <c r="U39" s="11" t="s">
        <v>96</v>
      </c>
      <c r="V39" s="11" t="s">
        <v>97</v>
      </c>
      <c r="W39" s="12" t="s">
        <v>98</v>
      </c>
      <c r="X39" s="26">
        <v>0.29166666666666702</v>
      </c>
      <c r="Y39" s="23">
        <f t="shared" si="0"/>
        <v>420.00000000000051</v>
      </c>
      <c r="Z39" s="27">
        <v>35</v>
      </c>
      <c r="AA39" s="27">
        <v>15</v>
      </c>
      <c r="AB39" s="23">
        <f t="shared" si="2"/>
        <v>85</v>
      </c>
      <c r="AD39" s="11" t="s">
        <v>30</v>
      </c>
      <c r="AE39" s="12" t="s">
        <v>126</v>
      </c>
      <c r="AF39" s="26">
        <v>0.31666666666666698</v>
      </c>
      <c r="AG39" s="11" t="s">
        <v>91</v>
      </c>
      <c r="AH39" s="11">
        <v>8312</v>
      </c>
      <c r="AJ39" s="11" t="s">
        <v>352</v>
      </c>
      <c r="AN39" s="12" t="s">
        <v>132</v>
      </c>
      <c r="AP39" t="s">
        <v>353</v>
      </c>
      <c r="AQ39" t="s">
        <v>281</v>
      </c>
      <c r="AU39">
        <v>2.4</v>
      </c>
      <c r="AV39">
        <f>IF(M39&gt;O39,1,0)</f>
        <v>0</v>
      </c>
      <c r="AW39">
        <f>VLOOKUP(Q39,[1]Blad1!$A$1:$J$61,9)</f>
        <v>5</v>
      </c>
    </row>
    <row r="40" spans="1:49" x14ac:dyDescent="0.2">
      <c r="A40" s="11" t="s">
        <v>354</v>
      </c>
      <c r="B40" s="11" t="s">
        <v>105</v>
      </c>
      <c r="C40" s="11" t="s">
        <v>355</v>
      </c>
      <c r="E40" s="11" t="s">
        <v>356</v>
      </c>
      <c r="F40" s="11" t="s">
        <v>357</v>
      </c>
      <c r="G40" s="11" t="s">
        <v>358</v>
      </c>
      <c r="H40" s="12" t="s">
        <v>317</v>
      </c>
      <c r="I40" s="22">
        <v>39</v>
      </c>
      <c r="J40" s="11" t="s">
        <v>358</v>
      </c>
      <c r="K40" s="27" t="s">
        <v>91</v>
      </c>
      <c r="L40" s="12" t="s">
        <v>156</v>
      </c>
      <c r="M40" s="12" t="s">
        <v>156</v>
      </c>
      <c r="N40" s="12" t="s">
        <v>126</v>
      </c>
      <c r="O40" s="12" t="s">
        <v>359</v>
      </c>
      <c r="P40" s="23">
        <f>Y40-Z40</f>
        <v>899.99999999999955</v>
      </c>
      <c r="Q40" s="25" t="str">
        <f>AD40</f>
        <v>10BDX4</v>
      </c>
      <c r="R40" s="24" t="s">
        <v>95</v>
      </c>
      <c r="S40" s="25">
        <v>2</v>
      </c>
      <c r="V40" s="11" t="s">
        <v>97</v>
      </c>
      <c r="W40" s="12" t="s">
        <v>126</v>
      </c>
      <c r="X40" s="26">
        <v>0.70833333333333304</v>
      </c>
      <c r="Y40" s="23">
        <f t="shared" si="0"/>
        <v>1019.9999999999995</v>
      </c>
      <c r="Z40" s="27">
        <v>120</v>
      </c>
      <c r="AA40" s="27">
        <v>60</v>
      </c>
      <c r="AB40" s="23">
        <f t="shared" si="2"/>
        <v>300</v>
      </c>
      <c r="AD40" s="11" t="s">
        <v>2</v>
      </c>
      <c r="AE40" s="12" t="s">
        <v>126</v>
      </c>
      <c r="AF40" s="26">
        <v>0.44305555555555598</v>
      </c>
      <c r="AH40" s="11">
        <v>24900</v>
      </c>
      <c r="AJ40" s="11" t="s">
        <v>280</v>
      </c>
      <c r="AK40" s="11" t="s">
        <v>31</v>
      </c>
      <c r="AL40" s="12" t="s">
        <v>360</v>
      </c>
      <c r="AM40" s="12" t="s">
        <v>357</v>
      </c>
      <c r="AN40" s="12" t="s">
        <v>361</v>
      </c>
      <c r="AP40" t="s">
        <v>362</v>
      </c>
      <c r="AQ40" t="s">
        <v>363</v>
      </c>
      <c r="AV40">
        <v>0</v>
      </c>
      <c r="AW40">
        <v>20</v>
      </c>
    </row>
    <row r="41" spans="1:49" x14ac:dyDescent="0.2">
      <c r="A41" s="11" t="s">
        <v>364</v>
      </c>
      <c r="B41" s="11" t="s">
        <v>105</v>
      </c>
      <c r="C41" s="11" t="s">
        <v>365</v>
      </c>
      <c r="E41" s="11" t="s">
        <v>356</v>
      </c>
      <c r="F41" s="11" t="s">
        <v>357</v>
      </c>
      <c r="G41" s="11" t="s">
        <v>358</v>
      </c>
      <c r="H41" s="12" t="s">
        <v>317</v>
      </c>
      <c r="I41" s="22">
        <v>40</v>
      </c>
      <c r="J41" s="11" t="s">
        <v>358</v>
      </c>
      <c r="K41" s="27" t="s">
        <v>91</v>
      </c>
      <c r="L41" s="12" t="s">
        <v>156</v>
      </c>
      <c r="M41" s="12" t="s">
        <v>156</v>
      </c>
      <c r="N41" s="12" t="s">
        <v>126</v>
      </c>
      <c r="O41" s="12" t="s">
        <v>359</v>
      </c>
      <c r="P41" s="23">
        <f>Y41-Z41</f>
        <v>600</v>
      </c>
      <c r="Q41" s="25" t="str">
        <f>AD41</f>
        <v>12BFK1</v>
      </c>
      <c r="R41" s="24" t="s">
        <v>95</v>
      </c>
      <c r="S41" s="25">
        <v>2</v>
      </c>
      <c r="V41" s="11" t="s">
        <v>97</v>
      </c>
      <c r="W41" s="12" t="s">
        <v>126</v>
      </c>
      <c r="X41" s="26">
        <v>0.5</v>
      </c>
      <c r="Y41" s="23">
        <f t="shared" si="0"/>
        <v>720</v>
      </c>
      <c r="Z41" s="27">
        <v>120</v>
      </c>
      <c r="AA41" s="27">
        <v>60</v>
      </c>
      <c r="AB41" s="23">
        <f t="shared" si="2"/>
        <v>300</v>
      </c>
      <c r="AD41" s="11" t="s">
        <v>3</v>
      </c>
      <c r="AE41" s="12" t="s">
        <v>126</v>
      </c>
      <c r="AF41" s="26">
        <v>0.47291666666666698</v>
      </c>
      <c r="AH41" s="11">
        <v>24900</v>
      </c>
      <c r="AJ41" s="11" t="s">
        <v>280</v>
      </c>
      <c r="AK41" s="11" t="s">
        <v>30</v>
      </c>
      <c r="AL41" s="12" t="s">
        <v>360</v>
      </c>
      <c r="AM41" s="12" t="s">
        <v>357</v>
      </c>
      <c r="AN41" s="12" t="s">
        <v>361</v>
      </c>
      <c r="AP41" t="s">
        <v>366</v>
      </c>
      <c r="AQ41" t="s">
        <v>363</v>
      </c>
      <c r="AV41">
        <v>0</v>
      </c>
      <c r="AW41">
        <v>20</v>
      </c>
    </row>
    <row r="42" spans="1:49" x14ac:dyDescent="0.2">
      <c r="A42" s="11" t="s">
        <v>367</v>
      </c>
      <c r="B42" s="11" t="s">
        <v>86</v>
      </c>
      <c r="C42" s="11" t="s">
        <v>368</v>
      </c>
      <c r="E42" s="11" t="s">
        <v>369</v>
      </c>
      <c r="H42" s="12" t="s">
        <v>370</v>
      </c>
      <c r="I42" s="22">
        <v>41</v>
      </c>
      <c r="J42" s="11" t="s">
        <v>90</v>
      </c>
      <c r="K42" s="11" t="s">
        <v>91</v>
      </c>
      <c r="L42" s="12" t="s">
        <v>98</v>
      </c>
      <c r="M42" s="12" t="s">
        <v>371</v>
      </c>
      <c r="N42" s="12" t="s">
        <v>92</v>
      </c>
      <c r="O42" s="12" t="s">
        <v>372</v>
      </c>
      <c r="P42" s="23">
        <f>Y42-Z42</f>
        <v>565.00000000000057</v>
      </c>
      <c r="Q42" s="12" t="s">
        <v>20</v>
      </c>
      <c r="R42" s="24" t="s">
        <v>111</v>
      </c>
      <c r="S42" s="25">
        <v>1</v>
      </c>
      <c r="U42" s="11" t="s">
        <v>96</v>
      </c>
      <c r="V42" s="11" t="s">
        <v>181</v>
      </c>
      <c r="W42" s="12" t="s">
        <v>98</v>
      </c>
      <c r="X42" s="26">
        <v>0.41666666666666702</v>
      </c>
      <c r="Y42" s="23">
        <f>X43*24*60</f>
        <v>600.00000000000057</v>
      </c>
      <c r="Z42" s="27">
        <v>35</v>
      </c>
      <c r="AA42" s="27">
        <v>60</v>
      </c>
      <c r="AB42" s="23">
        <f t="shared" si="2"/>
        <v>130</v>
      </c>
      <c r="AC42" s="12" t="s">
        <v>373</v>
      </c>
      <c r="AD42" s="11" t="s">
        <v>20</v>
      </c>
      <c r="AE42" s="12" t="s">
        <v>98</v>
      </c>
      <c r="AF42" s="26">
        <v>0.65416666666666701</v>
      </c>
      <c r="AG42" s="11" t="s">
        <v>91</v>
      </c>
      <c r="AH42" s="11">
        <v>23200</v>
      </c>
      <c r="AJ42" s="11">
        <v>1708687</v>
      </c>
      <c r="AL42" s="12" t="s">
        <v>197</v>
      </c>
      <c r="AM42" s="12" t="s">
        <v>308</v>
      </c>
      <c r="AN42" s="12" t="s">
        <v>374</v>
      </c>
      <c r="AO42" s="11" t="s">
        <v>375</v>
      </c>
      <c r="AP42" t="s">
        <v>376</v>
      </c>
      <c r="AQ42" t="s">
        <v>189</v>
      </c>
      <c r="AV42">
        <f>IF(M42&gt;O42,1,0)</f>
        <v>0</v>
      </c>
      <c r="AW42">
        <f>VLOOKUP(Q42,[1]Blad1!$A$1:$J$61,9)</f>
        <v>5</v>
      </c>
    </row>
    <row r="43" spans="1:49" x14ac:dyDescent="0.2">
      <c r="A43" s="11" t="s">
        <v>377</v>
      </c>
      <c r="B43" s="11" t="s">
        <v>86</v>
      </c>
      <c r="C43" s="11" t="s">
        <v>378</v>
      </c>
      <c r="E43" s="11" t="s">
        <v>369</v>
      </c>
      <c r="H43" s="12" t="s">
        <v>370</v>
      </c>
      <c r="I43" s="22">
        <v>42</v>
      </c>
      <c r="J43" s="11" t="s">
        <v>90</v>
      </c>
      <c r="K43" s="11" t="s">
        <v>91</v>
      </c>
      <c r="L43" s="12" t="s">
        <v>98</v>
      </c>
      <c r="M43" s="12" t="s">
        <v>379</v>
      </c>
      <c r="N43" s="12" t="s">
        <v>92</v>
      </c>
      <c r="O43" s="12" t="s">
        <v>372</v>
      </c>
      <c r="P43" s="23">
        <f>Y43-Z43</f>
        <v>685</v>
      </c>
      <c r="Q43" s="12" t="s">
        <v>5</v>
      </c>
      <c r="R43" s="24" t="s">
        <v>111</v>
      </c>
      <c r="S43" s="25">
        <v>1</v>
      </c>
      <c r="U43" s="11" t="s">
        <v>96</v>
      </c>
      <c r="V43" s="11" t="s">
        <v>181</v>
      </c>
      <c r="W43" s="12" t="s">
        <v>98</v>
      </c>
      <c r="X43" s="26">
        <v>0.41666666666666702</v>
      </c>
      <c r="Y43" s="23">
        <f>X44*24*60</f>
        <v>720</v>
      </c>
      <c r="Z43" s="27">
        <v>35</v>
      </c>
      <c r="AA43" s="27">
        <v>60</v>
      </c>
      <c r="AB43" s="23">
        <f t="shared" si="2"/>
        <v>130</v>
      </c>
      <c r="AC43" s="12" t="s">
        <v>373</v>
      </c>
      <c r="AD43" s="11" t="s">
        <v>5</v>
      </c>
      <c r="AE43" s="12" t="s">
        <v>98</v>
      </c>
      <c r="AF43" s="26">
        <v>0.50208333333333299</v>
      </c>
      <c r="AG43" s="11" t="s">
        <v>91</v>
      </c>
      <c r="AH43" s="11">
        <v>23200</v>
      </c>
      <c r="AJ43" s="11">
        <v>1708684</v>
      </c>
      <c r="AL43" s="12" t="s">
        <v>197</v>
      </c>
      <c r="AM43" s="12" t="s">
        <v>308</v>
      </c>
      <c r="AN43" s="12" t="s">
        <v>374</v>
      </c>
      <c r="AO43" s="11" t="s">
        <v>375</v>
      </c>
      <c r="AP43" t="s">
        <v>376</v>
      </c>
      <c r="AQ43" t="s">
        <v>189</v>
      </c>
      <c r="AV43">
        <f>IF(M43&gt;O43,1,0)</f>
        <v>0</v>
      </c>
      <c r="AW43">
        <v>15</v>
      </c>
    </row>
    <row r="44" spans="1:49" x14ac:dyDescent="0.2">
      <c r="A44" s="11" t="s">
        <v>380</v>
      </c>
      <c r="B44" s="11" t="s">
        <v>86</v>
      </c>
      <c r="C44" s="11" t="s">
        <v>381</v>
      </c>
      <c r="E44" s="11" t="s">
        <v>369</v>
      </c>
      <c r="H44" s="12" t="s">
        <v>370</v>
      </c>
      <c r="I44" s="22">
        <v>43</v>
      </c>
      <c r="J44" s="11" t="s">
        <v>90</v>
      </c>
      <c r="K44" s="11" t="s">
        <v>91</v>
      </c>
      <c r="L44" s="12" t="s">
        <v>98</v>
      </c>
      <c r="M44" s="12" t="s">
        <v>382</v>
      </c>
      <c r="N44" s="12" t="s">
        <v>92</v>
      </c>
      <c r="O44" s="12" t="s">
        <v>372</v>
      </c>
      <c r="P44" s="23">
        <f>Y44-Z44</f>
        <v>685</v>
      </c>
      <c r="Q44" s="12" t="s">
        <v>20</v>
      </c>
      <c r="R44" s="24" t="s">
        <v>111</v>
      </c>
      <c r="S44" s="25">
        <v>1</v>
      </c>
      <c r="U44" s="11" t="s">
        <v>96</v>
      </c>
      <c r="V44" s="11" t="s">
        <v>181</v>
      </c>
      <c r="W44" s="12" t="s">
        <v>98</v>
      </c>
      <c r="X44" s="26">
        <v>0.5</v>
      </c>
      <c r="Y44" s="23">
        <f t="shared" ref="Y44:Y75" si="3">X44*24*60</f>
        <v>720</v>
      </c>
      <c r="Z44" s="27">
        <v>35</v>
      </c>
      <c r="AA44" s="27">
        <v>60</v>
      </c>
      <c r="AB44" s="23">
        <f t="shared" si="2"/>
        <v>130</v>
      </c>
      <c r="AC44" s="12" t="s">
        <v>373</v>
      </c>
      <c r="AD44" s="11" t="s">
        <v>20</v>
      </c>
      <c r="AE44" s="12" t="s">
        <v>98</v>
      </c>
      <c r="AF44" s="26">
        <v>0.54861111111111105</v>
      </c>
      <c r="AG44" s="11" t="s">
        <v>91</v>
      </c>
      <c r="AH44" s="11">
        <v>23200</v>
      </c>
      <c r="AJ44" s="11">
        <v>1708686</v>
      </c>
      <c r="AL44" s="12" t="s">
        <v>197</v>
      </c>
      <c r="AM44" s="12" t="s">
        <v>308</v>
      </c>
      <c r="AN44" s="12" t="s">
        <v>374</v>
      </c>
      <c r="AO44" s="11" t="s">
        <v>375</v>
      </c>
      <c r="AP44" t="s">
        <v>376</v>
      </c>
      <c r="AQ44" t="s">
        <v>189</v>
      </c>
      <c r="AV44">
        <f>IF(M44&gt;O44,1,0)</f>
        <v>0</v>
      </c>
      <c r="AW44">
        <f>VLOOKUP(Q44,[1]Blad1!$A$1:$J$61,9)</f>
        <v>5</v>
      </c>
    </row>
    <row r="45" spans="1:49" x14ac:dyDescent="0.2">
      <c r="A45" s="11" t="s">
        <v>383</v>
      </c>
      <c r="B45" s="11" t="s">
        <v>86</v>
      </c>
      <c r="C45" s="11" t="s">
        <v>384</v>
      </c>
      <c r="E45" s="11" t="s">
        <v>369</v>
      </c>
      <c r="H45" s="12" t="s">
        <v>370</v>
      </c>
      <c r="I45" s="22">
        <v>44</v>
      </c>
      <c r="J45" s="11" t="s">
        <v>90</v>
      </c>
      <c r="K45" s="11" t="s">
        <v>91</v>
      </c>
      <c r="L45" s="12" t="s">
        <v>98</v>
      </c>
      <c r="M45" s="12" t="s">
        <v>385</v>
      </c>
      <c r="N45" s="12" t="s">
        <v>92</v>
      </c>
      <c r="O45" s="12" t="s">
        <v>372</v>
      </c>
      <c r="P45" s="23">
        <f>Y45-Z45</f>
        <v>685</v>
      </c>
      <c r="Q45" s="12" t="s">
        <v>5</v>
      </c>
      <c r="R45" s="24" t="s">
        <v>111</v>
      </c>
      <c r="S45" s="25">
        <v>1</v>
      </c>
      <c r="U45" s="11" t="s">
        <v>96</v>
      </c>
      <c r="V45" s="11" t="s">
        <v>181</v>
      </c>
      <c r="W45" s="12" t="s">
        <v>98</v>
      </c>
      <c r="X45" s="26">
        <v>0.5</v>
      </c>
      <c r="Y45" s="23">
        <f t="shared" si="3"/>
        <v>720</v>
      </c>
      <c r="Z45" s="27">
        <v>35</v>
      </c>
      <c r="AA45" s="27">
        <v>60</v>
      </c>
      <c r="AB45" s="23">
        <f t="shared" si="2"/>
        <v>130</v>
      </c>
      <c r="AC45" s="12" t="s">
        <v>373</v>
      </c>
      <c r="AD45" s="11" t="s">
        <v>5</v>
      </c>
      <c r="AE45" s="12" t="s">
        <v>98</v>
      </c>
      <c r="AF45" s="26">
        <v>0.60833333333333295</v>
      </c>
      <c r="AG45" s="11" t="s">
        <v>91</v>
      </c>
      <c r="AH45" s="11">
        <v>23200</v>
      </c>
      <c r="AJ45" s="11">
        <v>1708688</v>
      </c>
      <c r="AL45" s="12" t="s">
        <v>197</v>
      </c>
      <c r="AM45" s="12" t="s">
        <v>308</v>
      </c>
      <c r="AN45" s="12" t="s">
        <v>374</v>
      </c>
      <c r="AO45" s="11" t="s">
        <v>375</v>
      </c>
      <c r="AP45" t="s">
        <v>376</v>
      </c>
      <c r="AQ45" t="s">
        <v>189</v>
      </c>
      <c r="AV45">
        <f>IF(M45&gt;O45,1,0)</f>
        <v>0</v>
      </c>
      <c r="AW45">
        <v>15</v>
      </c>
    </row>
    <row r="46" spans="1:49" x14ac:dyDescent="0.2">
      <c r="A46" s="11" t="s">
        <v>386</v>
      </c>
      <c r="B46" s="11" t="s">
        <v>86</v>
      </c>
      <c r="C46" s="11" t="s">
        <v>387</v>
      </c>
      <c r="E46" s="11" t="s">
        <v>369</v>
      </c>
      <c r="H46" s="12" t="s">
        <v>370</v>
      </c>
      <c r="I46" s="22">
        <v>45</v>
      </c>
      <c r="J46" s="11" t="s">
        <v>90</v>
      </c>
      <c r="K46" s="11" t="s">
        <v>91</v>
      </c>
      <c r="L46" s="12" t="s">
        <v>92</v>
      </c>
      <c r="M46" s="12" t="s">
        <v>388</v>
      </c>
      <c r="N46" s="12" t="s">
        <v>92</v>
      </c>
      <c r="O46" s="12" t="s">
        <v>389</v>
      </c>
      <c r="P46" s="23">
        <f>Y46-Z46</f>
        <v>804.99999999999955</v>
      </c>
      <c r="Q46" s="12" t="s">
        <v>5</v>
      </c>
      <c r="R46" s="24" t="s">
        <v>111</v>
      </c>
      <c r="S46" s="25">
        <v>1</v>
      </c>
      <c r="U46" s="11" t="s">
        <v>96</v>
      </c>
      <c r="V46" s="11" t="s">
        <v>181</v>
      </c>
      <c r="W46" s="12" t="s">
        <v>98</v>
      </c>
      <c r="X46" s="26">
        <v>0.58333333333333304</v>
      </c>
      <c r="Y46" s="23">
        <f t="shared" si="3"/>
        <v>839.99999999999955</v>
      </c>
      <c r="Z46" s="27">
        <v>35</v>
      </c>
      <c r="AA46" s="27">
        <v>60</v>
      </c>
      <c r="AB46" s="23">
        <f t="shared" si="2"/>
        <v>130</v>
      </c>
      <c r="AC46" s="12" t="s">
        <v>373</v>
      </c>
      <c r="AD46" s="11" t="s">
        <v>5</v>
      </c>
      <c r="AE46" s="12" t="s">
        <v>98</v>
      </c>
      <c r="AF46" s="26">
        <v>0.40208333333333302</v>
      </c>
      <c r="AG46" s="11" t="s">
        <v>91</v>
      </c>
      <c r="AH46" s="11">
        <v>23200</v>
      </c>
      <c r="AJ46" s="11">
        <v>1708683</v>
      </c>
      <c r="AL46" s="12" t="s">
        <v>197</v>
      </c>
      <c r="AM46" s="12" t="s">
        <v>308</v>
      </c>
      <c r="AN46" s="12" t="s">
        <v>374</v>
      </c>
      <c r="AO46" s="11" t="s">
        <v>375</v>
      </c>
      <c r="AP46" t="s">
        <v>376</v>
      </c>
      <c r="AQ46" t="s">
        <v>189</v>
      </c>
      <c r="AV46">
        <f>IF(M46&gt;O46,1,0)</f>
        <v>0</v>
      </c>
      <c r="AW46">
        <v>15</v>
      </c>
    </row>
    <row r="47" spans="1:49" x14ac:dyDescent="0.2">
      <c r="A47" s="11" t="s">
        <v>390</v>
      </c>
      <c r="B47" s="11" t="s">
        <v>105</v>
      </c>
      <c r="C47" s="11" t="s">
        <v>391</v>
      </c>
      <c r="E47" s="11" t="s">
        <v>88</v>
      </c>
      <c r="I47" s="22">
        <v>46</v>
      </c>
      <c r="J47" s="11" t="s">
        <v>178</v>
      </c>
      <c r="K47" s="11" t="s">
        <v>91</v>
      </c>
      <c r="L47" s="12" t="s">
        <v>92</v>
      </c>
      <c r="M47" s="12" t="s">
        <v>392</v>
      </c>
      <c r="N47" s="12" t="s">
        <v>92</v>
      </c>
      <c r="O47" s="12" t="s">
        <v>194</v>
      </c>
      <c r="P47" s="23">
        <f>Y47-Z47</f>
        <v>464.99999999999949</v>
      </c>
      <c r="Q47" s="12" t="s">
        <v>29</v>
      </c>
      <c r="R47" s="24" t="s">
        <v>111</v>
      </c>
      <c r="S47" s="25">
        <v>1</v>
      </c>
      <c r="U47" s="11" t="s">
        <v>320</v>
      </c>
      <c r="V47" s="11" t="s">
        <v>181</v>
      </c>
      <c r="W47" s="12" t="s">
        <v>98</v>
      </c>
      <c r="X47" s="26">
        <v>0.33333333333333298</v>
      </c>
      <c r="Y47" s="23">
        <f t="shared" si="3"/>
        <v>479.99999999999949</v>
      </c>
      <c r="Z47" s="27">
        <v>15</v>
      </c>
      <c r="AA47" s="27">
        <v>20</v>
      </c>
      <c r="AB47" s="23">
        <f t="shared" si="2"/>
        <v>50</v>
      </c>
      <c r="AC47" s="12" t="s">
        <v>393</v>
      </c>
      <c r="AD47" s="11" t="s">
        <v>35</v>
      </c>
      <c r="AE47" s="12" t="s">
        <v>98</v>
      </c>
      <c r="AF47" s="26">
        <v>0.47847222222222202</v>
      </c>
      <c r="AG47" s="11" t="s">
        <v>91</v>
      </c>
      <c r="AH47" s="11">
        <v>29629</v>
      </c>
      <c r="AJ47" s="11">
        <v>389987</v>
      </c>
      <c r="AL47" s="12" t="s">
        <v>394</v>
      </c>
      <c r="AM47" s="12" t="s">
        <v>147</v>
      </c>
      <c r="AN47" s="12" t="s">
        <v>309</v>
      </c>
      <c r="AO47" s="11" t="s">
        <v>395</v>
      </c>
      <c r="AP47">
        <v>101707959</v>
      </c>
      <c r="AQ47" t="s">
        <v>189</v>
      </c>
      <c r="AV47">
        <f>IF(M47&gt;O47,1,0)</f>
        <v>1</v>
      </c>
      <c r="AW47">
        <f>VLOOKUP(Q47,[1]Blad1!$A$1:$J$61,9)</f>
        <v>5</v>
      </c>
    </row>
    <row r="48" spans="1:49" x14ac:dyDescent="0.2">
      <c r="A48" s="11" t="s">
        <v>396</v>
      </c>
      <c r="B48" s="11" t="s">
        <v>105</v>
      </c>
      <c r="C48" s="11" t="s">
        <v>397</v>
      </c>
      <c r="E48" s="11" t="s">
        <v>88</v>
      </c>
      <c r="I48" s="22">
        <v>47</v>
      </c>
      <c r="J48" s="11" t="s">
        <v>178</v>
      </c>
      <c r="K48" s="11" t="s">
        <v>91</v>
      </c>
      <c r="L48" s="12" t="s">
        <v>92</v>
      </c>
      <c r="M48" s="12" t="s">
        <v>398</v>
      </c>
      <c r="N48" s="12" t="s">
        <v>92</v>
      </c>
      <c r="O48" s="12" t="s">
        <v>194</v>
      </c>
      <c r="P48" s="23">
        <f>Y48-Z48</f>
        <v>495.00000000000051</v>
      </c>
      <c r="Q48" s="12" t="s">
        <v>21</v>
      </c>
      <c r="R48" s="24" t="s">
        <v>111</v>
      </c>
      <c r="S48" s="25">
        <v>1</v>
      </c>
      <c r="U48" s="11" t="s">
        <v>320</v>
      </c>
      <c r="V48" s="11" t="s">
        <v>181</v>
      </c>
      <c r="W48" s="12" t="s">
        <v>98</v>
      </c>
      <c r="X48" s="26">
        <v>0.35416666666666702</v>
      </c>
      <c r="Y48" s="23">
        <f t="shared" si="3"/>
        <v>510.00000000000051</v>
      </c>
      <c r="Z48" s="27">
        <v>15</v>
      </c>
      <c r="AA48" s="27">
        <v>20</v>
      </c>
      <c r="AB48" s="23">
        <f t="shared" si="2"/>
        <v>50</v>
      </c>
      <c r="AC48" s="12" t="s">
        <v>399</v>
      </c>
      <c r="AD48" s="11" t="s">
        <v>35</v>
      </c>
      <c r="AE48" s="12" t="s">
        <v>98</v>
      </c>
      <c r="AF48" s="26">
        <v>0.41736111111111102</v>
      </c>
      <c r="AG48" s="11" t="s">
        <v>91</v>
      </c>
      <c r="AH48" s="11">
        <v>29629</v>
      </c>
      <c r="AJ48" s="11">
        <v>389988</v>
      </c>
      <c r="AL48" s="12" t="s">
        <v>394</v>
      </c>
      <c r="AM48" s="12" t="s">
        <v>147</v>
      </c>
      <c r="AN48" s="12" t="s">
        <v>309</v>
      </c>
      <c r="AO48" s="11" t="s">
        <v>395</v>
      </c>
      <c r="AP48">
        <v>101707980</v>
      </c>
      <c r="AQ48" t="s">
        <v>189</v>
      </c>
      <c r="AV48">
        <f>IF(M48&gt;O48,1,0)</f>
        <v>1</v>
      </c>
      <c r="AW48">
        <f>VLOOKUP(Q48,[1]Blad1!$A$1:$J$61,9)</f>
        <v>5</v>
      </c>
    </row>
    <row r="49" spans="1:49" x14ac:dyDescent="0.2">
      <c r="A49" s="11" t="s">
        <v>400</v>
      </c>
      <c r="B49" s="11" t="s">
        <v>105</v>
      </c>
      <c r="C49" s="11" t="s">
        <v>401</v>
      </c>
      <c r="E49" s="11" t="s">
        <v>88</v>
      </c>
      <c r="I49" s="22">
        <v>48</v>
      </c>
      <c r="J49" s="11" t="s">
        <v>178</v>
      </c>
      <c r="K49" s="11" t="s">
        <v>91</v>
      </c>
      <c r="L49" s="12" t="s">
        <v>92</v>
      </c>
      <c r="M49" s="12" t="s">
        <v>402</v>
      </c>
      <c r="N49" s="12" t="s">
        <v>92</v>
      </c>
      <c r="O49" s="12" t="s">
        <v>194</v>
      </c>
      <c r="P49" s="23">
        <f>Y49-Z49</f>
        <v>525</v>
      </c>
      <c r="Q49" s="12" t="s">
        <v>28</v>
      </c>
      <c r="R49" s="24" t="s">
        <v>111</v>
      </c>
      <c r="S49" s="25">
        <v>1</v>
      </c>
      <c r="U49" s="11" t="s">
        <v>320</v>
      </c>
      <c r="V49" s="11" t="s">
        <v>181</v>
      </c>
      <c r="W49" s="12" t="s">
        <v>98</v>
      </c>
      <c r="X49" s="26">
        <v>0.375</v>
      </c>
      <c r="Y49" s="23">
        <f t="shared" si="3"/>
        <v>540</v>
      </c>
      <c r="Z49" s="27">
        <v>15</v>
      </c>
      <c r="AA49" s="27">
        <v>20</v>
      </c>
      <c r="AB49" s="23">
        <f t="shared" si="2"/>
        <v>50</v>
      </c>
      <c r="AC49" s="12" t="s">
        <v>403</v>
      </c>
      <c r="AD49" s="11" t="s">
        <v>28</v>
      </c>
      <c r="AE49" s="12" t="s">
        <v>98</v>
      </c>
      <c r="AF49" s="26">
        <v>0.47013888888888899</v>
      </c>
      <c r="AG49" s="11" t="s">
        <v>91</v>
      </c>
      <c r="AH49" s="11">
        <v>29629</v>
      </c>
      <c r="AJ49" s="11">
        <v>389989</v>
      </c>
      <c r="AL49" s="12" t="s">
        <v>394</v>
      </c>
      <c r="AM49" s="12" t="s">
        <v>147</v>
      </c>
      <c r="AN49" s="12" t="s">
        <v>309</v>
      </c>
      <c r="AO49" s="11" t="s">
        <v>395</v>
      </c>
      <c r="AP49">
        <v>101707981</v>
      </c>
      <c r="AQ49" t="s">
        <v>189</v>
      </c>
      <c r="AV49">
        <f>IF(M49&gt;O49,1,0)</f>
        <v>1</v>
      </c>
      <c r="AW49">
        <f>VLOOKUP(Q49,[1]Blad1!$A$1:$J$61,9)</f>
        <v>5</v>
      </c>
    </row>
    <row r="50" spans="1:49" x14ac:dyDescent="0.2">
      <c r="A50" s="11" t="s">
        <v>404</v>
      </c>
      <c r="B50" s="11" t="s">
        <v>105</v>
      </c>
      <c r="C50" s="11" t="s">
        <v>405</v>
      </c>
      <c r="E50" s="11" t="s">
        <v>88</v>
      </c>
      <c r="I50" s="22">
        <v>49</v>
      </c>
      <c r="J50" s="11" t="s">
        <v>178</v>
      </c>
      <c r="K50" s="11" t="s">
        <v>91</v>
      </c>
      <c r="L50" s="12" t="s">
        <v>92</v>
      </c>
      <c r="M50" s="12" t="s">
        <v>406</v>
      </c>
      <c r="N50" s="12" t="s">
        <v>92</v>
      </c>
      <c r="O50" s="12" t="s">
        <v>194</v>
      </c>
      <c r="P50" s="23">
        <f>Y50-Z50</f>
        <v>554.99999999999943</v>
      </c>
      <c r="Q50" s="12" t="s">
        <v>35</v>
      </c>
      <c r="R50" s="24" t="s">
        <v>111</v>
      </c>
      <c r="S50" s="25">
        <v>1</v>
      </c>
      <c r="U50" s="11" t="s">
        <v>320</v>
      </c>
      <c r="V50" s="11" t="s">
        <v>181</v>
      </c>
      <c r="W50" s="12" t="s">
        <v>98</v>
      </c>
      <c r="X50" s="26">
        <v>0.39583333333333298</v>
      </c>
      <c r="Y50" s="23">
        <f t="shared" si="3"/>
        <v>569.99999999999943</v>
      </c>
      <c r="Z50" s="27">
        <v>15</v>
      </c>
      <c r="AA50" s="27">
        <v>20</v>
      </c>
      <c r="AB50" s="23">
        <f t="shared" si="2"/>
        <v>50</v>
      </c>
      <c r="AC50" s="12" t="s">
        <v>407</v>
      </c>
      <c r="AD50" s="11" t="s">
        <v>4</v>
      </c>
      <c r="AE50" s="12" t="s">
        <v>98</v>
      </c>
      <c r="AF50" s="26">
        <v>0.500694444444444</v>
      </c>
      <c r="AG50" s="11" t="s">
        <v>91</v>
      </c>
      <c r="AH50" s="11">
        <v>29629</v>
      </c>
      <c r="AJ50" s="11">
        <v>389990</v>
      </c>
      <c r="AL50" s="12" t="s">
        <v>394</v>
      </c>
      <c r="AM50" s="12" t="s">
        <v>147</v>
      </c>
      <c r="AN50" s="12" t="s">
        <v>309</v>
      </c>
      <c r="AO50" s="11" t="s">
        <v>395</v>
      </c>
      <c r="AP50">
        <v>101707982</v>
      </c>
      <c r="AQ50" t="s">
        <v>189</v>
      </c>
      <c r="AV50">
        <f>IF(M50&gt;O50,1,0)</f>
        <v>1</v>
      </c>
      <c r="AW50">
        <f>VLOOKUP(Q50,[1]Blad1!$A$1:$J$61,9)</f>
        <v>10</v>
      </c>
    </row>
    <row r="51" spans="1:49" x14ac:dyDescent="0.2">
      <c r="A51" s="11" t="s">
        <v>408</v>
      </c>
      <c r="B51" s="11" t="s">
        <v>105</v>
      </c>
      <c r="C51" s="11" t="s">
        <v>409</v>
      </c>
      <c r="E51" s="11" t="s">
        <v>88</v>
      </c>
      <c r="I51" s="22">
        <v>50</v>
      </c>
      <c r="J51" s="11" t="s">
        <v>178</v>
      </c>
      <c r="K51" s="11" t="s">
        <v>91</v>
      </c>
      <c r="L51" s="12" t="s">
        <v>92</v>
      </c>
      <c r="M51" s="12" t="s">
        <v>410</v>
      </c>
      <c r="N51" s="12" t="s">
        <v>92</v>
      </c>
      <c r="O51" s="12" t="s">
        <v>194</v>
      </c>
      <c r="P51" s="23">
        <f>Y51-Z51</f>
        <v>585.00000000000057</v>
      </c>
      <c r="Q51" s="12" t="s">
        <v>29</v>
      </c>
      <c r="R51" s="24" t="s">
        <v>111</v>
      </c>
      <c r="S51" s="25">
        <v>1</v>
      </c>
      <c r="U51" s="11" t="s">
        <v>320</v>
      </c>
      <c r="V51" s="11" t="s">
        <v>181</v>
      </c>
      <c r="W51" s="12" t="s">
        <v>98</v>
      </c>
      <c r="X51" s="26">
        <v>0.41666666666666702</v>
      </c>
      <c r="Y51" s="23">
        <f t="shared" si="3"/>
        <v>600.00000000000057</v>
      </c>
      <c r="Z51" s="27">
        <v>15</v>
      </c>
      <c r="AA51" s="27">
        <v>20</v>
      </c>
      <c r="AB51" s="23">
        <f t="shared" si="2"/>
        <v>50</v>
      </c>
      <c r="AC51" s="12" t="s">
        <v>411</v>
      </c>
      <c r="AD51" s="11" t="s">
        <v>12</v>
      </c>
      <c r="AE51" s="12" t="s">
        <v>98</v>
      </c>
      <c r="AF51" s="26">
        <v>0.49027777777777798</v>
      </c>
      <c r="AG51" s="11" t="s">
        <v>91</v>
      </c>
      <c r="AH51" s="11">
        <v>29692</v>
      </c>
      <c r="AJ51" s="11">
        <v>389991</v>
      </c>
      <c r="AL51" s="12" t="s">
        <v>394</v>
      </c>
      <c r="AM51" s="12" t="s">
        <v>147</v>
      </c>
      <c r="AN51" s="12" t="s">
        <v>309</v>
      </c>
      <c r="AO51" s="11" t="s">
        <v>395</v>
      </c>
      <c r="AP51">
        <v>101707983</v>
      </c>
      <c r="AQ51" t="s">
        <v>189</v>
      </c>
      <c r="AV51">
        <f>IF(M51&gt;O51,1,0)</f>
        <v>1</v>
      </c>
      <c r="AW51">
        <f>VLOOKUP(Q51,[1]Blad1!$A$1:$J$61,9)</f>
        <v>5</v>
      </c>
    </row>
    <row r="52" spans="1:49" x14ac:dyDescent="0.2">
      <c r="A52" s="11" t="s">
        <v>412</v>
      </c>
      <c r="B52" s="11" t="s">
        <v>105</v>
      </c>
      <c r="C52" s="11" t="s">
        <v>413</v>
      </c>
      <c r="E52" s="11" t="s">
        <v>88</v>
      </c>
      <c r="I52" s="22">
        <v>51</v>
      </c>
      <c r="J52" s="11" t="s">
        <v>178</v>
      </c>
      <c r="K52" s="11" t="s">
        <v>91</v>
      </c>
      <c r="L52" s="12" t="s">
        <v>98</v>
      </c>
      <c r="M52" s="12" t="s">
        <v>414</v>
      </c>
      <c r="N52" s="12" t="s">
        <v>98</v>
      </c>
      <c r="O52" s="12" t="s">
        <v>415</v>
      </c>
      <c r="P52" s="23">
        <f>Y52-Z52</f>
        <v>615</v>
      </c>
      <c r="Q52" s="12" t="s">
        <v>18</v>
      </c>
      <c r="R52" s="24" t="s">
        <v>111</v>
      </c>
      <c r="S52" s="25">
        <v>1</v>
      </c>
      <c r="U52" s="11" t="s">
        <v>320</v>
      </c>
      <c r="V52" s="11" t="s">
        <v>181</v>
      </c>
      <c r="W52" s="12" t="s">
        <v>98</v>
      </c>
      <c r="X52" s="26">
        <v>0.4375</v>
      </c>
      <c r="Y52" s="23">
        <f t="shared" si="3"/>
        <v>630</v>
      </c>
      <c r="Z52" s="27">
        <v>15</v>
      </c>
      <c r="AA52" s="27">
        <v>20</v>
      </c>
      <c r="AB52" s="23">
        <f t="shared" si="2"/>
        <v>50</v>
      </c>
      <c r="AC52" s="12" t="s">
        <v>416</v>
      </c>
      <c r="AD52" s="11" t="s">
        <v>6</v>
      </c>
      <c r="AE52" s="12" t="s">
        <v>98</v>
      </c>
      <c r="AF52" s="26">
        <v>0.42499999999999999</v>
      </c>
      <c r="AG52" s="11" t="s">
        <v>91</v>
      </c>
      <c r="AH52" s="11">
        <v>29528</v>
      </c>
      <c r="AJ52" s="11">
        <v>389992</v>
      </c>
      <c r="AL52" s="12" t="s">
        <v>394</v>
      </c>
      <c r="AM52" s="12" t="s">
        <v>147</v>
      </c>
      <c r="AN52" s="12" t="s">
        <v>309</v>
      </c>
      <c r="AO52" s="11" t="s">
        <v>395</v>
      </c>
      <c r="AP52">
        <v>101707984</v>
      </c>
      <c r="AQ52" t="s">
        <v>189</v>
      </c>
      <c r="AV52">
        <f>IF(M52&gt;O52,1,0)</f>
        <v>0</v>
      </c>
      <c r="AW52">
        <f>VLOOKUP(Q52,[1]Blad1!$A$1:$J$61,9)</f>
        <v>5</v>
      </c>
    </row>
    <row r="53" spans="1:49" x14ac:dyDescent="0.2">
      <c r="A53" s="11" t="s">
        <v>417</v>
      </c>
      <c r="B53" s="11" t="s">
        <v>105</v>
      </c>
      <c r="C53" s="11" t="s">
        <v>418</v>
      </c>
      <c r="E53" s="11" t="s">
        <v>88</v>
      </c>
      <c r="I53" s="22">
        <v>52</v>
      </c>
      <c r="J53" s="11" t="s">
        <v>178</v>
      </c>
      <c r="K53" s="11" t="s">
        <v>91</v>
      </c>
      <c r="L53" s="12" t="s">
        <v>98</v>
      </c>
      <c r="M53" s="12" t="s">
        <v>419</v>
      </c>
      <c r="N53" s="12" t="s">
        <v>98</v>
      </c>
      <c r="O53" s="12" t="s">
        <v>420</v>
      </c>
      <c r="P53" s="23">
        <f>Y53-Z53</f>
        <v>644.99999999999943</v>
      </c>
      <c r="Q53" s="12" t="s">
        <v>34</v>
      </c>
      <c r="R53" s="24" t="s">
        <v>111</v>
      </c>
      <c r="S53" s="25">
        <v>1</v>
      </c>
      <c r="U53" s="11" t="s">
        <v>320</v>
      </c>
      <c r="V53" s="11" t="s">
        <v>181</v>
      </c>
      <c r="W53" s="12" t="s">
        <v>98</v>
      </c>
      <c r="X53" s="26">
        <v>0.45833333333333298</v>
      </c>
      <c r="Y53" s="23">
        <f t="shared" si="3"/>
        <v>659.99999999999943</v>
      </c>
      <c r="Z53" s="27">
        <v>15</v>
      </c>
      <c r="AA53" s="27">
        <v>20</v>
      </c>
      <c r="AB53" s="23">
        <f t="shared" si="2"/>
        <v>50</v>
      </c>
      <c r="AC53" s="12" t="s">
        <v>421</v>
      </c>
      <c r="AD53" s="11" t="s">
        <v>28</v>
      </c>
      <c r="AE53" s="12" t="s">
        <v>98</v>
      </c>
      <c r="AF53" s="26">
        <v>0.53402777777777799</v>
      </c>
      <c r="AG53" s="11" t="s">
        <v>91</v>
      </c>
      <c r="AH53" s="11">
        <v>29629</v>
      </c>
      <c r="AJ53" s="11">
        <v>389993</v>
      </c>
      <c r="AL53" s="12" t="s">
        <v>394</v>
      </c>
      <c r="AM53" s="12" t="s">
        <v>147</v>
      </c>
      <c r="AN53" s="12" t="s">
        <v>309</v>
      </c>
      <c r="AO53" s="11" t="s">
        <v>395</v>
      </c>
      <c r="AP53">
        <v>101707985</v>
      </c>
      <c r="AQ53" t="s">
        <v>189</v>
      </c>
      <c r="AV53">
        <f>IF(M53&gt;O53,1,0)</f>
        <v>0</v>
      </c>
      <c r="AW53">
        <f>VLOOKUP(Q53,[1]Blad1!$A$1:$J$61,9)</f>
        <v>10</v>
      </c>
    </row>
    <row r="54" spans="1:49" x14ac:dyDescent="0.2">
      <c r="A54" s="11" t="s">
        <v>422</v>
      </c>
      <c r="B54" s="11" t="s">
        <v>105</v>
      </c>
      <c r="C54" s="11" t="s">
        <v>423</v>
      </c>
      <c r="E54" s="11" t="s">
        <v>88</v>
      </c>
      <c r="I54" s="22">
        <v>53</v>
      </c>
      <c r="J54" s="11" t="s">
        <v>178</v>
      </c>
      <c r="K54" s="11" t="s">
        <v>91</v>
      </c>
      <c r="L54" s="12" t="s">
        <v>98</v>
      </c>
      <c r="M54" s="12" t="s">
        <v>424</v>
      </c>
      <c r="N54" s="12" t="s">
        <v>98</v>
      </c>
      <c r="O54" s="12" t="s">
        <v>425</v>
      </c>
      <c r="P54" s="23">
        <f>Y54-Z54</f>
        <v>675.00000000000057</v>
      </c>
      <c r="Q54" s="12" t="s">
        <v>6</v>
      </c>
      <c r="R54" s="24" t="s">
        <v>111</v>
      </c>
      <c r="S54" s="25">
        <v>1</v>
      </c>
      <c r="U54" s="11" t="s">
        <v>320</v>
      </c>
      <c r="V54" s="11" t="s">
        <v>181</v>
      </c>
      <c r="W54" s="12" t="s">
        <v>98</v>
      </c>
      <c r="X54" s="26">
        <v>0.47916666666666702</v>
      </c>
      <c r="Y54" s="23">
        <f t="shared" si="3"/>
        <v>690.00000000000057</v>
      </c>
      <c r="Z54" s="27">
        <v>15</v>
      </c>
      <c r="AA54" s="27">
        <v>20</v>
      </c>
      <c r="AB54" s="23">
        <f t="shared" si="2"/>
        <v>50</v>
      </c>
      <c r="AC54" s="12" t="s">
        <v>426</v>
      </c>
      <c r="AD54" s="11" t="s">
        <v>35</v>
      </c>
      <c r="AE54" s="12" t="s">
        <v>98</v>
      </c>
      <c r="AF54" s="26">
        <v>0.54236111111111096</v>
      </c>
      <c r="AG54" s="11" t="s">
        <v>91</v>
      </c>
      <c r="AH54" s="11">
        <v>29629</v>
      </c>
      <c r="AJ54" s="11">
        <v>389994</v>
      </c>
      <c r="AL54" s="12" t="s">
        <v>394</v>
      </c>
      <c r="AM54" s="12" t="s">
        <v>147</v>
      </c>
      <c r="AN54" s="12" t="s">
        <v>309</v>
      </c>
      <c r="AO54" s="11" t="s">
        <v>395</v>
      </c>
      <c r="AP54">
        <v>101707986</v>
      </c>
      <c r="AQ54" t="s">
        <v>189</v>
      </c>
      <c r="AV54">
        <f>IF(M54&gt;O54,1,0)</f>
        <v>0</v>
      </c>
      <c r="AW54">
        <v>15</v>
      </c>
    </row>
    <row r="55" spans="1:49" x14ac:dyDescent="0.2">
      <c r="A55" s="11" t="s">
        <v>427</v>
      </c>
      <c r="B55" s="11" t="s">
        <v>105</v>
      </c>
      <c r="C55" s="11" t="s">
        <v>428</v>
      </c>
      <c r="E55" s="11" t="s">
        <v>251</v>
      </c>
      <c r="I55" s="22">
        <v>54</v>
      </c>
      <c r="J55" s="11" t="s">
        <v>178</v>
      </c>
      <c r="K55" s="11" t="s">
        <v>91</v>
      </c>
      <c r="L55" s="12" t="s">
        <v>98</v>
      </c>
      <c r="M55" s="12" t="s">
        <v>429</v>
      </c>
      <c r="N55" s="12" t="s">
        <v>98</v>
      </c>
      <c r="O55" s="12" t="s">
        <v>430</v>
      </c>
      <c r="P55" s="23">
        <f>Y55-Z55</f>
        <v>734.99999999999955</v>
      </c>
      <c r="Q55" s="12" t="s">
        <v>35</v>
      </c>
      <c r="R55" s="24" t="s">
        <v>111</v>
      </c>
      <c r="S55" s="25">
        <v>1</v>
      </c>
      <c r="U55" s="11" t="s">
        <v>320</v>
      </c>
      <c r="V55" s="11" t="s">
        <v>181</v>
      </c>
      <c r="W55" s="12" t="s">
        <v>98</v>
      </c>
      <c r="X55" s="26">
        <v>0.52083333333333304</v>
      </c>
      <c r="Y55" s="23">
        <f t="shared" si="3"/>
        <v>749.99999999999955</v>
      </c>
      <c r="Z55" s="27">
        <v>15</v>
      </c>
      <c r="AA55" s="27">
        <v>20</v>
      </c>
      <c r="AB55" s="23">
        <f t="shared" si="2"/>
        <v>50</v>
      </c>
      <c r="AC55" s="12" t="s">
        <v>431</v>
      </c>
      <c r="AD55" s="11" t="s">
        <v>18</v>
      </c>
      <c r="AE55" s="12" t="s">
        <v>98</v>
      </c>
      <c r="AF55" s="26">
        <v>0.68055555555555503</v>
      </c>
      <c r="AG55" s="11" t="s">
        <v>91</v>
      </c>
      <c r="AH55" s="11">
        <v>25400</v>
      </c>
      <c r="AJ55" s="11">
        <v>389995</v>
      </c>
      <c r="AL55" s="12" t="s">
        <v>258</v>
      </c>
      <c r="AM55" s="12" t="s">
        <v>259</v>
      </c>
      <c r="AN55" s="12" t="s">
        <v>132</v>
      </c>
      <c r="AO55" s="11" t="s">
        <v>326</v>
      </c>
      <c r="AP55">
        <v>101708029</v>
      </c>
      <c r="AQ55" t="s">
        <v>189</v>
      </c>
      <c r="AV55">
        <f>IF(M55&gt;O55,1,0)</f>
        <v>0</v>
      </c>
      <c r="AW55">
        <f>VLOOKUP(Q55,[1]Blad1!$A$1:$J$61,9)</f>
        <v>10</v>
      </c>
    </row>
    <row r="56" spans="1:49" x14ac:dyDescent="0.2">
      <c r="A56" s="11" t="s">
        <v>432</v>
      </c>
      <c r="B56" s="11" t="s">
        <v>105</v>
      </c>
      <c r="C56" s="11" t="s">
        <v>433</v>
      </c>
      <c r="E56" s="11" t="s">
        <v>251</v>
      </c>
      <c r="I56" s="22">
        <v>55</v>
      </c>
      <c r="J56" s="11" t="s">
        <v>178</v>
      </c>
      <c r="K56" s="11" t="s">
        <v>91</v>
      </c>
      <c r="L56" s="12" t="s">
        <v>98</v>
      </c>
      <c r="M56" s="12" t="s">
        <v>434</v>
      </c>
      <c r="N56" s="12" t="s">
        <v>98</v>
      </c>
      <c r="O56" s="12" t="s">
        <v>435</v>
      </c>
      <c r="P56" s="23">
        <f>Y56-Z56</f>
        <v>765.00000000000045</v>
      </c>
      <c r="Q56" s="12" t="s">
        <v>28</v>
      </c>
      <c r="R56" s="24" t="s">
        <v>111</v>
      </c>
      <c r="S56" s="25">
        <v>1</v>
      </c>
      <c r="U56" s="11" t="s">
        <v>320</v>
      </c>
      <c r="V56" s="11" t="s">
        <v>181</v>
      </c>
      <c r="W56" s="12" t="s">
        <v>98</v>
      </c>
      <c r="X56" s="26">
        <v>0.54166666666666696</v>
      </c>
      <c r="Y56" s="23">
        <f t="shared" si="3"/>
        <v>780.00000000000045</v>
      </c>
      <c r="Z56" s="27">
        <v>15</v>
      </c>
      <c r="AA56" s="27">
        <v>20</v>
      </c>
      <c r="AB56" s="23">
        <f t="shared" si="2"/>
        <v>50</v>
      </c>
      <c r="AC56" s="12" t="s">
        <v>436</v>
      </c>
      <c r="AD56" s="11" t="s">
        <v>12</v>
      </c>
      <c r="AE56" s="12" t="s">
        <v>98</v>
      </c>
      <c r="AF56" s="26">
        <v>0.56527777777777799</v>
      </c>
      <c r="AG56" s="11" t="s">
        <v>91</v>
      </c>
      <c r="AH56" s="11">
        <v>25362</v>
      </c>
      <c r="AJ56" s="11">
        <v>389996</v>
      </c>
      <c r="AL56" s="12" t="s">
        <v>258</v>
      </c>
      <c r="AM56" s="12" t="s">
        <v>259</v>
      </c>
      <c r="AN56" s="12" t="s">
        <v>132</v>
      </c>
      <c r="AO56" s="11" t="s">
        <v>326</v>
      </c>
      <c r="AP56">
        <v>101708051</v>
      </c>
      <c r="AQ56" t="s">
        <v>189</v>
      </c>
      <c r="AV56">
        <f>IF(M56&gt;O56,1,0)</f>
        <v>0</v>
      </c>
      <c r="AW56">
        <f>VLOOKUP(Q56,[1]Blad1!$A$1:$J$61,9)</f>
        <v>5</v>
      </c>
    </row>
    <row r="57" spans="1:49" x14ac:dyDescent="0.2">
      <c r="A57" s="11" t="s">
        <v>437</v>
      </c>
      <c r="B57" s="11" t="s">
        <v>105</v>
      </c>
      <c r="C57" s="11" t="s">
        <v>438</v>
      </c>
      <c r="E57" s="11" t="s">
        <v>251</v>
      </c>
      <c r="I57" s="22">
        <v>56</v>
      </c>
      <c r="J57" s="11" t="s">
        <v>178</v>
      </c>
      <c r="K57" s="11" t="s">
        <v>91</v>
      </c>
      <c r="L57" s="12" t="s">
        <v>98</v>
      </c>
      <c r="M57" s="12" t="s">
        <v>439</v>
      </c>
      <c r="N57" s="12" t="s">
        <v>98</v>
      </c>
      <c r="O57" s="12" t="s">
        <v>440</v>
      </c>
      <c r="P57" s="23">
        <f>Y57-Z57</f>
        <v>795</v>
      </c>
      <c r="Q57" s="12" t="s">
        <v>12</v>
      </c>
      <c r="R57" s="24" t="s">
        <v>111</v>
      </c>
      <c r="S57" s="25">
        <v>1</v>
      </c>
      <c r="U57" s="11" t="s">
        <v>320</v>
      </c>
      <c r="V57" s="11" t="s">
        <v>181</v>
      </c>
      <c r="W57" s="12" t="s">
        <v>98</v>
      </c>
      <c r="X57" s="26">
        <v>0.5625</v>
      </c>
      <c r="Y57" s="23">
        <f t="shared" si="3"/>
        <v>810</v>
      </c>
      <c r="Z57" s="27">
        <v>15</v>
      </c>
      <c r="AA57" s="27">
        <v>20</v>
      </c>
      <c r="AB57" s="23">
        <f t="shared" si="2"/>
        <v>50</v>
      </c>
      <c r="AC57" s="12" t="s">
        <v>441</v>
      </c>
      <c r="AD57" s="11" t="s">
        <v>18</v>
      </c>
      <c r="AE57" s="12" t="s">
        <v>98</v>
      </c>
      <c r="AF57" s="26">
        <v>0.63819444444444395</v>
      </c>
      <c r="AG57" s="11" t="s">
        <v>91</v>
      </c>
      <c r="AH57" s="11">
        <v>25400</v>
      </c>
      <c r="AJ57" s="11" t="s">
        <v>442</v>
      </c>
      <c r="AL57" s="12" t="s">
        <v>258</v>
      </c>
      <c r="AM57" s="12" t="s">
        <v>259</v>
      </c>
      <c r="AN57" s="12" t="s">
        <v>132</v>
      </c>
      <c r="AO57" s="11" t="s">
        <v>326</v>
      </c>
      <c r="AP57">
        <v>101708052</v>
      </c>
      <c r="AQ57" t="s">
        <v>189</v>
      </c>
      <c r="AV57">
        <f>IF(M57&gt;O57,1,0)</f>
        <v>0</v>
      </c>
      <c r="AW57">
        <v>15</v>
      </c>
    </row>
    <row r="58" spans="1:49" x14ac:dyDescent="0.2">
      <c r="A58" s="11" t="s">
        <v>443</v>
      </c>
      <c r="B58" s="11" t="s">
        <v>105</v>
      </c>
      <c r="C58" s="11" t="s">
        <v>444</v>
      </c>
      <c r="E58" s="11" t="s">
        <v>251</v>
      </c>
      <c r="I58" s="22">
        <v>57</v>
      </c>
      <c r="J58" s="11" t="s">
        <v>178</v>
      </c>
      <c r="K58" s="11" t="s">
        <v>91</v>
      </c>
      <c r="L58" s="12" t="s">
        <v>98</v>
      </c>
      <c r="M58" s="12" t="s">
        <v>445</v>
      </c>
      <c r="N58" s="12" t="s">
        <v>98</v>
      </c>
      <c r="O58" s="12" t="s">
        <v>446</v>
      </c>
      <c r="P58" s="23">
        <f>Y58-Z58</f>
        <v>824.99999999999955</v>
      </c>
      <c r="Q58" s="12" t="s">
        <v>4</v>
      </c>
      <c r="R58" s="24" t="s">
        <v>111</v>
      </c>
      <c r="S58" s="25">
        <v>1</v>
      </c>
      <c r="U58" s="11" t="s">
        <v>320</v>
      </c>
      <c r="V58" s="11" t="s">
        <v>181</v>
      </c>
      <c r="W58" s="12" t="s">
        <v>98</v>
      </c>
      <c r="X58" s="26">
        <v>0.58333333333333304</v>
      </c>
      <c r="Y58" s="23">
        <f t="shared" si="3"/>
        <v>839.99999999999955</v>
      </c>
      <c r="Z58" s="27">
        <v>15</v>
      </c>
      <c r="AA58" s="27">
        <v>20</v>
      </c>
      <c r="AB58" s="23">
        <f t="shared" si="2"/>
        <v>50</v>
      </c>
      <c r="AC58" s="12" t="s">
        <v>447</v>
      </c>
      <c r="AD58" s="11" t="s">
        <v>4</v>
      </c>
      <c r="AE58" s="12" t="s">
        <v>98</v>
      </c>
      <c r="AF58" s="26">
        <v>0.58611111111111103</v>
      </c>
      <c r="AG58" s="11" t="s">
        <v>91</v>
      </c>
      <c r="AH58" s="11">
        <v>25362</v>
      </c>
      <c r="AJ58" s="11">
        <v>389998</v>
      </c>
      <c r="AL58" s="12" t="s">
        <v>258</v>
      </c>
      <c r="AM58" s="12" t="s">
        <v>259</v>
      </c>
      <c r="AN58" s="12" t="s">
        <v>132</v>
      </c>
      <c r="AO58" s="11" t="s">
        <v>326</v>
      </c>
      <c r="AP58">
        <v>101708053</v>
      </c>
      <c r="AQ58" t="s">
        <v>189</v>
      </c>
      <c r="AV58">
        <f>IF(M58&gt;O58,1,0)</f>
        <v>0</v>
      </c>
      <c r="AW58">
        <v>15</v>
      </c>
    </row>
    <row r="59" spans="1:49" x14ac:dyDescent="0.2">
      <c r="A59" s="11" t="s">
        <v>448</v>
      </c>
      <c r="B59" s="11" t="s">
        <v>136</v>
      </c>
      <c r="C59" s="11" t="s">
        <v>449</v>
      </c>
      <c r="E59" s="11" t="s">
        <v>305</v>
      </c>
      <c r="H59" s="12" t="s">
        <v>285</v>
      </c>
      <c r="I59" s="22">
        <v>58</v>
      </c>
      <c r="J59" s="11" t="s">
        <v>450</v>
      </c>
      <c r="K59" s="11" t="s">
        <v>91</v>
      </c>
      <c r="L59" s="12" t="s">
        <v>98</v>
      </c>
      <c r="M59" s="12" t="s">
        <v>451</v>
      </c>
      <c r="N59" s="12" t="s">
        <v>98</v>
      </c>
      <c r="O59" s="12" t="s">
        <v>215</v>
      </c>
      <c r="P59" s="23">
        <f>Y59-Z59</f>
        <v>454.99999999999949</v>
      </c>
      <c r="Q59" s="12" t="s">
        <v>9</v>
      </c>
      <c r="R59" s="24" t="s">
        <v>111</v>
      </c>
      <c r="S59" s="25">
        <v>1</v>
      </c>
      <c r="U59" s="11" t="s">
        <v>452</v>
      </c>
      <c r="V59" s="11" t="s">
        <v>97</v>
      </c>
      <c r="W59" s="12" t="s">
        <v>98</v>
      </c>
      <c r="X59" s="26">
        <v>0.33333333333333298</v>
      </c>
      <c r="Y59" s="23">
        <f t="shared" si="3"/>
        <v>479.99999999999949</v>
      </c>
      <c r="Z59" s="27">
        <v>25</v>
      </c>
      <c r="AA59" s="27">
        <v>60</v>
      </c>
      <c r="AB59" s="23">
        <f t="shared" si="2"/>
        <v>110</v>
      </c>
      <c r="AD59" s="11" t="s">
        <v>9</v>
      </c>
      <c r="AE59" s="12" t="s">
        <v>98</v>
      </c>
      <c r="AF59" s="26">
        <v>0.41319444444444398</v>
      </c>
      <c r="AG59" s="11" t="s">
        <v>91</v>
      </c>
      <c r="AH59" s="11">
        <v>15573</v>
      </c>
      <c r="AJ59" s="11" t="s">
        <v>280</v>
      </c>
      <c r="AL59" s="12" t="s">
        <v>245</v>
      </c>
      <c r="AM59" s="12" t="s">
        <v>453</v>
      </c>
      <c r="AN59" s="12" t="s">
        <v>132</v>
      </c>
      <c r="AP59" t="s">
        <v>454</v>
      </c>
      <c r="AQ59" t="s">
        <v>103</v>
      </c>
      <c r="AR59" s="28" t="s">
        <v>282</v>
      </c>
      <c r="AV59">
        <f>IF(M59&gt;O59,1,0)</f>
        <v>1</v>
      </c>
      <c r="AW59">
        <v>15</v>
      </c>
    </row>
    <row r="60" spans="1:49" x14ac:dyDescent="0.2">
      <c r="A60" s="11" t="s">
        <v>455</v>
      </c>
      <c r="B60" s="11" t="s">
        <v>105</v>
      </c>
      <c r="C60" s="11" t="s">
        <v>456</v>
      </c>
      <c r="E60" s="11" t="s">
        <v>305</v>
      </c>
      <c r="H60" s="12" t="s">
        <v>285</v>
      </c>
      <c r="I60" s="22">
        <v>59</v>
      </c>
      <c r="J60" s="11" t="s">
        <v>450</v>
      </c>
      <c r="K60" s="11" t="s">
        <v>91</v>
      </c>
      <c r="L60" s="12" t="s">
        <v>98</v>
      </c>
      <c r="M60" s="12" t="s">
        <v>457</v>
      </c>
      <c r="N60" s="12" t="s">
        <v>98</v>
      </c>
      <c r="O60" s="12" t="s">
        <v>458</v>
      </c>
      <c r="P60" s="23">
        <f>Y60-Z60</f>
        <v>770.00000000000045</v>
      </c>
      <c r="Q60" s="12" t="s">
        <v>14</v>
      </c>
      <c r="R60" s="24" t="s">
        <v>50</v>
      </c>
      <c r="S60" s="25">
        <v>0</v>
      </c>
      <c r="U60" s="11" t="s">
        <v>320</v>
      </c>
      <c r="V60" s="11" t="s">
        <v>97</v>
      </c>
      <c r="W60" s="12" t="s">
        <v>98</v>
      </c>
      <c r="X60" s="26">
        <v>0.54166666666666696</v>
      </c>
      <c r="Y60" s="23">
        <f t="shared" si="3"/>
        <v>780.00000000000045</v>
      </c>
      <c r="Z60" s="27">
        <v>10</v>
      </c>
      <c r="AA60" s="27">
        <v>15</v>
      </c>
      <c r="AB60" s="23">
        <f t="shared" si="2"/>
        <v>35</v>
      </c>
      <c r="AD60" s="11" t="s">
        <v>14</v>
      </c>
      <c r="AE60" s="12" t="s">
        <v>309</v>
      </c>
      <c r="AF60" s="26">
        <v>0.63749999999999996</v>
      </c>
      <c r="AG60" s="11" t="s">
        <v>91</v>
      </c>
      <c r="AH60" s="11">
        <v>8868</v>
      </c>
      <c r="AJ60" s="11" t="s">
        <v>280</v>
      </c>
      <c r="AP60">
        <v>319013006</v>
      </c>
      <c r="AQ60" t="s">
        <v>103</v>
      </c>
      <c r="AU60">
        <v>2.7</v>
      </c>
      <c r="AV60">
        <f>IF(M60&gt;O60,1,0)</f>
        <v>1</v>
      </c>
      <c r="AW60">
        <f>VLOOKUP(Q60,[1]Blad1!$A$1:$J$61,9)</f>
        <v>1</v>
      </c>
    </row>
    <row r="61" spans="1:49" x14ac:dyDescent="0.2">
      <c r="A61" s="11" t="s">
        <v>459</v>
      </c>
      <c r="B61" s="11" t="s">
        <v>136</v>
      </c>
      <c r="C61" s="11" t="s">
        <v>460</v>
      </c>
      <c r="E61" s="11" t="s">
        <v>211</v>
      </c>
      <c r="F61" s="11" t="s">
        <v>220</v>
      </c>
      <c r="G61" s="11" t="s">
        <v>31</v>
      </c>
      <c r="H61" s="12" t="s">
        <v>317</v>
      </c>
      <c r="I61" s="22">
        <v>60</v>
      </c>
      <c r="J61" s="11" t="s">
        <v>91</v>
      </c>
      <c r="K61" s="11" t="s">
        <v>252</v>
      </c>
      <c r="L61" s="12" t="s">
        <v>98</v>
      </c>
      <c r="M61" s="12" t="s">
        <v>461</v>
      </c>
      <c r="N61" s="12" t="s">
        <v>98</v>
      </c>
      <c r="O61" s="12" t="s">
        <v>462</v>
      </c>
      <c r="P61" s="23">
        <f>Y61-Z61</f>
        <v>300.00000000000051</v>
      </c>
      <c r="Q61" s="12" t="s">
        <v>8</v>
      </c>
      <c r="R61" s="24" t="s">
        <v>95</v>
      </c>
      <c r="S61" s="25">
        <v>2</v>
      </c>
      <c r="U61" s="11" t="s">
        <v>278</v>
      </c>
      <c r="V61" s="11" t="s">
        <v>97</v>
      </c>
      <c r="W61" s="12" t="s">
        <v>98</v>
      </c>
      <c r="X61" s="26">
        <v>0.29166666666666702</v>
      </c>
      <c r="Y61" s="23">
        <f t="shared" si="3"/>
        <v>420.00000000000051</v>
      </c>
      <c r="Z61" s="27">
        <v>120</v>
      </c>
      <c r="AA61" s="27">
        <v>60</v>
      </c>
      <c r="AB61" s="23">
        <f t="shared" si="2"/>
        <v>300</v>
      </c>
      <c r="AD61" s="11" t="s">
        <v>8</v>
      </c>
      <c r="AE61" s="12" t="s">
        <v>98</v>
      </c>
      <c r="AF61" s="26">
        <v>0.406944444444444</v>
      </c>
      <c r="AG61" s="11" t="s">
        <v>252</v>
      </c>
      <c r="AH61" s="11">
        <v>20039</v>
      </c>
      <c r="AJ61" s="11">
        <v>4984</v>
      </c>
      <c r="AP61">
        <v>1245550973</v>
      </c>
      <c r="AQ61" t="s">
        <v>103</v>
      </c>
      <c r="AV61">
        <v>0</v>
      </c>
      <c r="AW61">
        <v>20</v>
      </c>
    </row>
    <row r="62" spans="1:49" x14ac:dyDescent="0.2">
      <c r="A62" s="11" t="s">
        <v>463</v>
      </c>
      <c r="B62" s="11" t="s">
        <v>105</v>
      </c>
      <c r="C62" s="11" t="s">
        <v>464</v>
      </c>
      <c r="E62" s="11" t="s">
        <v>88</v>
      </c>
      <c r="I62" s="22">
        <v>61</v>
      </c>
      <c r="J62" s="11" t="s">
        <v>178</v>
      </c>
      <c r="K62" s="11" t="s">
        <v>91</v>
      </c>
      <c r="L62" s="12" t="s">
        <v>317</v>
      </c>
      <c r="M62" s="12" t="s">
        <v>465</v>
      </c>
      <c r="N62" s="12" t="s">
        <v>317</v>
      </c>
      <c r="O62" s="12" t="s">
        <v>125</v>
      </c>
      <c r="P62" s="23">
        <f>Y62-Z62</f>
        <v>359.99999999999949</v>
      </c>
      <c r="Q62" s="12" t="s">
        <v>23</v>
      </c>
      <c r="R62" s="24" t="s">
        <v>95</v>
      </c>
      <c r="S62" s="25">
        <v>2</v>
      </c>
      <c r="U62" s="11" t="s">
        <v>243</v>
      </c>
      <c r="V62" s="11" t="s">
        <v>181</v>
      </c>
      <c r="W62" s="12" t="s">
        <v>317</v>
      </c>
      <c r="X62" s="26">
        <v>0.33333333333333298</v>
      </c>
      <c r="Y62" s="23">
        <f t="shared" si="3"/>
        <v>479.99999999999949</v>
      </c>
      <c r="Z62" s="27">
        <v>120</v>
      </c>
      <c r="AA62" s="27">
        <v>60</v>
      </c>
      <c r="AB62" s="23">
        <f t="shared" si="2"/>
        <v>300</v>
      </c>
      <c r="AC62" s="12" t="s">
        <v>466</v>
      </c>
      <c r="AD62" s="11" t="s">
        <v>23</v>
      </c>
      <c r="AE62" s="12" t="s">
        <v>317</v>
      </c>
      <c r="AF62" s="26">
        <v>0.406944444444444</v>
      </c>
      <c r="AG62" s="11" t="s">
        <v>91</v>
      </c>
      <c r="AH62" s="11">
        <v>24900</v>
      </c>
      <c r="AJ62" s="11">
        <v>40625</v>
      </c>
      <c r="AK62" s="11" t="s">
        <v>36</v>
      </c>
      <c r="AL62" s="12" t="s">
        <v>99</v>
      </c>
      <c r="AM62" s="12" t="s">
        <v>147</v>
      </c>
      <c r="AN62" s="12" t="s">
        <v>115</v>
      </c>
      <c r="AO62" s="11" t="s">
        <v>467</v>
      </c>
      <c r="AP62">
        <v>919009610</v>
      </c>
      <c r="AQ62" t="s">
        <v>189</v>
      </c>
      <c r="AV62">
        <f>IF(M62&gt;O62,1,0)</f>
        <v>0</v>
      </c>
      <c r="AW62">
        <f>VLOOKUP(Q62,[1]Blad1!$A$1:$J$61,9)</f>
        <v>5</v>
      </c>
    </row>
    <row r="63" spans="1:49" x14ac:dyDescent="0.2">
      <c r="A63" s="11" t="s">
        <v>463</v>
      </c>
      <c r="B63" s="11" t="s">
        <v>105</v>
      </c>
      <c r="C63" s="11" t="s">
        <v>464</v>
      </c>
      <c r="E63" s="11" t="s">
        <v>88</v>
      </c>
      <c r="I63" s="22">
        <v>62</v>
      </c>
      <c r="J63" s="11" t="s">
        <v>178</v>
      </c>
      <c r="K63" s="11" t="s">
        <v>91</v>
      </c>
      <c r="L63" s="12" t="s">
        <v>317</v>
      </c>
      <c r="M63" s="12" t="s">
        <v>465</v>
      </c>
      <c r="N63" s="12" t="s">
        <v>317</v>
      </c>
      <c r="O63" s="12" t="s">
        <v>125</v>
      </c>
      <c r="P63" s="23">
        <f>Y63-Z63</f>
        <v>449.99999999999949</v>
      </c>
      <c r="Q63" s="12" t="s">
        <v>23</v>
      </c>
      <c r="R63" s="24" t="s">
        <v>111</v>
      </c>
      <c r="S63" s="25">
        <v>1</v>
      </c>
      <c r="U63" s="11" t="s">
        <v>243</v>
      </c>
      <c r="V63" s="11" t="s">
        <v>181</v>
      </c>
      <c r="W63" s="12" t="s">
        <v>317</v>
      </c>
      <c r="X63" s="26">
        <v>0.33333333333333298</v>
      </c>
      <c r="Y63" s="23">
        <f t="shared" si="3"/>
        <v>479.99999999999949</v>
      </c>
      <c r="Z63" s="27">
        <v>30</v>
      </c>
      <c r="AA63" s="27">
        <v>60</v>
      </c>
      <c r="AB63" s="23">
        <f t="shared" si="2"/>
        <v>120</v>
      </c>
      <c r="AC63" s="12" t="s">
        <v>466</v>
      </c>
      <c r="AD63" s="11" t="s">
        <v>23</v>
      </c>
      <c r="AE63" s="12" t="s">
        <v>317</v>
      </c>
      <c r="AF63" s="26">
        <v>0.406944444444444</v>
      </c>
      <c r="AG63" s="11" t="s">
        <v>91</v>
      </c>
      <c r="AH63" s="11">
        <v>24900</v>
      </c>
      <c r="AJ63" s="11">
        <v>40625</v>
      </c>
      <c r="AM63" s="12" t="s">
        <v>147</v>
      </c>
      <c r="AN63" s="12" t="s">
        <v>115</v>
      </c>
      <c r="AO63" s="11" t="s">
        <v>467</v>
      </c>
      <c r="AP63">
        <v>919009610</v>
      </c>
      <c r="AQ63" t="s">
        <v>189</v>
      </c>
      <c r="AV63">
        <f>IF(M63&gt;O63,1,0)</f>
        <v>0</v>
      </c>
      <c r="AW63">
        <f>VLOOKUP(Q63,[1]Blad1!$A$1:$J$61,9)</f>
        <v>5</v>
      </c>
    </row>
    <row r="64" spans="1:49" x14ac:dyDescent="0.2">
      <c r="A64" s="11" t="s">
        <v>468</v>
      </c>
      <c r="B64" s="11" t="s">
        <v>86</v>
      </c>
      <c r="C64" s="11" t="s">
        <v>469</v>
      </c>
      <c r="E64" s="11" t="s">
        <v>203</v>
      </c>
      <c r="H64" s="12" t="s">
        <v>370</v>
      </c>
      <c r="I64" s="22">
        <v>63</v>
      </c>
      <c r="J64" s="11" t="s">
        <v>316</v>
      </c>
      <c r="K64" s="11" t="s">
        <v>91</v>
      </c>
      <c r="L64" s="12" t="s">
        <v>98</v>
      </c>
      <c r="M64" s="12" t="s">
        <v>470</v>
      </c>
      <c r="N64" s="12" t="s">
        <v>98</v>
      </c>
      <c r="O64" s="12" t="s">
        <v>125</v>
      </c>
      <c r="P64" s="23">
        <f>Y64-Z64</f>
        <v>444.99999999999949</v>
      </c>
      <c r="Q64" s="12" t="s">
        <v>33</v>
      </c>
      <c r="R64" s="24" t="s">
        <v>111</v>
      </c>
      <c r="S64" s="25">
        <v>1</v>
      </c>
      <c r="U64" s="11" t="s">
        <v>96</v>
      </c>
      <c r="V64" s="11" t="s">
        <v>97</v>
      </c>
      <c r="W64" s="12" t="s">
        <v>98</v>
      </c>
      <c r="X64" s="26">
        <v>0.33333333333333298</v>
      </c>
      <c r="Y64" s="23">
        <f t="shared" si="3"/>
        <v>479.99999999999949</v>
      </c>
      <c r="Z64" s="27">
        <v>35</v>
      </c>
      <c r="AA64" s="27">
        <v>15</v>
      </c>
      <c r="AB64" s="23">
        <f t="shared" si="2"/>
        <v>85</v>
      </c>
      <c r="AC64" s="12" t="s">
        <v>471</v>
      </c>
      <c r="AD64" s="11" t="s">
        <v>30</v>
      </c>
      <c r="AE64" s="12" t="s">
        <v>98</v>
      </c>
      <c r="AF64" s="26">
        <v>0.49097222222222198</v>
      </c>
      <c r="AG64" s="11" t="s">
        <v>91</v>
      </c>
      <c r="AH64" s="11">
        <v>4790</v>
      </c>
      <c r="AJ64" s="11">
        <v>190824292</v>
      </c>
      <c r="AL64" s="12" t="s">
        <v>258</v>
      </c>
      <c r="AM64" s="12" t="s">
        <v>259</v>
      </c>
      <c r="AN64" s="12" t="s">
        <v>309</v>
      </c>
      <c r="AP64" t="s">
        <v>472</v>
      </c>
      <c r="AQ64" t="s">
        <v>103</v>
      </c>
      <c r="AR64" s="28" t="s">
        <v>282</v>
      </c>
      <c r="AV64">
        <f>IF(M64&gt;O64,1,0)</f>
        <v>0</v>
      </c>
      <c r="AW64">
        <f>VLOOKUP(Q64,[1]Blad1!$A$1:$J$61,9)</f>
        <v>5</v>
      </c>
    </row>
    <row r="65" spans="1:49" x14ac:dyDescent="0.2">
      <c r="A65" s="11" t="s">
        <v>473</v>
      </c>
      <c r="B65" s="11" t="s">
        <v>209</v>
      </c>
      <c r="C65" s="11" t="s">
        <v>474</v>
      </c>
      <c r="E65" s="11" t="s">
        <v>177</v>
      </c>
      <c r="I65" s="22">
        <v>64</v>
      </c>
      <c r="J65" s="11" t="s">
        <v>178</v>
      </c>
      <c r="K65" s="11" t="s">
        <v>91</v>
      </c>
      <c r="L65" s="12" t="s">
        <v>98</v>
      </c>
      <c r="M65" s="12" t="s">
        <v>475</v>
      </c>
      <c r="N65" s="12" t="s">
        <v>98</v>
      </c>
      <c r="O65" s="12" t="s">
        <v>476</v>
      </c>
      <c r="P65" s="23">
        <f>Y65-Z65</f>
        <v>289.99999999999955</v>
      </c>
      <c r="Q65" s="12" t="s">
        <v>17</v>
      </c>
      <c r="R65" s="24" t="s">
        <v>50</v>
      </c>
      <c r="S65" s="25">
        <v>0</v>
      </c>
      <c r="U65" s="11" t="s">
        <v>320</v>
      </c>
      <c r="V65" s="11" t="s">
        <v>181</v>
      </c>
      <c r="W65" s="12" t="s">
        <v>98</v>
      </c>
      <c r="X65" s="26">
        <v>0.20833333333333301</v>
      </c>
      <c r="Y65" s="23">
        <f t="shared" si="3"/>
        <v>299.99999999999955</v>
      </c>
      <c r="Z65" s="27">
        <v>10</v>
      </c>
      <c r="AA65" s="27">
        <v>15</v>
      </c>
      <c r="AB65" s="23">
        <f t="shared" si="2"/>
        <v>35</v>
      </c>
      <c r="AC65" s="12" t="s">
        <v>477</v>
      </c>
      <c r="AD65" s="11" t="s">
        <v>17</v>
      </c>
      <c r="AE65" s="12" t="s">
        <v>98</v>
      </c>
      <c r="AF65" s="26">
        <v>0.41249999999999998</v>
      </c>
      <c r="AG65" s="11" t="s">
        <v>91</v>
      </c>
      <c r="AH65" s="11">
        <v>20750</v>
      </c>
      <c r="AI65" s="11">
        <v>15</v>
      </c>
      <c r="AJ65" s="11" t="s">
        <v>478</v>
      </c>
      <c r="AL65" s="12" t="s">
        <v>184</v>
      </c>
      <c r="AM65" s="12" t="s">
        <v>185</v>
      </c>
      <c r="AN65" s="12" t="s">
        <v>186</v>
      </c>
      <c r="AO65" s="11" t="s">
        <v>479</v>
      </c>
      <c r="AP65">
        <v>4864297</v>
      </c>
      <c r="AQ65" t="s">
        <v>189</v>
      </c>
      <c r="AV65">
        <f>IF(M65&gt;O65,1,0)</f>
        <v>1</v>
      </c>
      <c r="AW65">
        <f>VLOOKUP(Q65,[1]Blad1!$A$1:$J$61,9)</f>
        <v>1</v>
      </c>
    </row>
    <row r="66" spans="1:49" x14ac:dyDescent="0.2">
      <c r="A66" s="11" t="s">
        <v>480</v>
      </c>
      <c r="B66" s="11" t="s">
        <v>209</v>
      </c>
      <c r="C66" s="11" t="s">
        <v>481</v>
      </c>
      <c r="E66" s="11" t="s">
        <v>251</v>
      </c>
      <c r="I66" s="22">
        <v>65</v>
      </c>
      <c r="J66" s="11" t="s">
        <v>178</v>
      </c>
      <c r="K66" s="11" t="s">
        <v>91</v>
      </c>
      <c r="L66" s="12" t="s">
        <v>98</v>
      </c>
      <c r="M66" s="12" t="s">
        <v>482</v>
      </c>
      <c r="N66" s="12" t="s">
        <v>98</v>
      </c>
      <c r="O66" s="12" t="s">
        <v>110</v>
      </c>
      <c r="P66" s="23">
        <f>Y66-Z66</f>
        <v>350</v>
      </c>
      <c r="Q66" s="12" t="s">
        <v>16</v>
      </c>
      <c r="R66" s="24" t="s">
        <v>50</v>
      </c>
      <c r="S66" s="25">
        <v>0</v>
      </c>
      <c r="U66" s="11" t="s">
        <v>320</v>
      </c>
      <c r="V66" s="11" t="s">
        <v>181</v>
      </c>
      <c r="W66" s="12" t="s">
        <v>98</v>
      </c>
      <c r="X66" s="26">
        <v>0.25</v>
      </c>
      <c r="Y66" s="23">
        <f t="shared" si="3"/>
        <v>360</v>
      </c>
      <c r="Z66" s="27">
        <v>10</v>
      </c>
      <c r="AA66" s="27">
        <v>15</v>
      </c>
      <c r="AB66" s="23">
        <f t="shared" ref="AB66:AB97" si="4">Z66*2+AA66</f>
        <v>35</v>
      </c>
      <c r="AC66" s="12" t="s">
        <v>483</v>
      </c>
      <c r="AD66" s="11" t="s">
        <v>16</v>
      </c>
      <c r="AE66" s="12" t="s">
        <v>98</v>
      </c>
      <c r="AF66" s="26">
        <v>0.34097222222222201</v>
      </c>
      <c r="AG66" s="11" t="s">
        <v>91</v>
      </c>
      <c r="AH66" s="11">
        <v>10030</v>
      </c>
      <c r="AI66" s="11">
        <v>15</v>
      </c>
      <c r="AJ66" s="11" t="s">
        <v>484</v>
      </c>
      <c r="AL66" s="12" t="s">
        <v>394</v>
      </c>
      <c r="AM66" s="12" t="s">
        <v>485</v>
      </c>
      <c r="AN66" s="12" t="s">
        <v>309</v>
      </c>
      <c r="AO66" s="11" t="s">
        <v>486</v>
      </c>
      <c r="AP66">
        <v>65606784</v>
      </c>
      <c r="AQ66" t="s">
        <v>189</v>
      </c>
      <c r="AV66">
        <f>IF(M66&gt;O66,1,0)</f>
        <v>1</v>
      </c>
      <c r="AW66">
        <f>VLOOKUP(Q66,[1]Blad1!$A$1:$J$61,9)</f>
        <v>1</v>
      </c>
    </row>
    <row r="67" spans="1:49" x14ac:dyDescent="0.2">
      <c r="A67" s="11" t="s">
        <v>487</v>
      </c>
      <c r="B67" s="11" t="s">
        <v>209</v>
      </c>
      <c r="C67" s="11" t="s">
        <v>488</v>
      </c>
      <c r="E67" s="11" t="s">
        <v>251</v>
      </c>
      <c r="I67" s="22">
        <v>66</v>
      </c>
      <c r="J67" s="11" t="s">
        <v>178</v>
      </c>
      <c r="K67" s="11" t="s">
        <v>91</v>
      </c>
      <c r="L67" s="12" t="s">
        <v>98</v>
      </c>
      <c r="M67" s="12" t="s">
        <v>489</v>
      </c>
      <c r="N67" s="12" t="s">
        <v>98</v>
      </c>
      <c r="O67" s="12" t="s">
        <v>110</v>
      </c>
      <c r="P67" s="23">
        <f>Y67-Z67</f>
        <v>350</v>
      </c>
      <c r="Q67" s="12" t="s">
        <v>13</v>
      </c>
      <c r="R67" s="24" t="s">
        <v>50</v>
      </c>
      <c r="S67" s="25">
        <v>0</v>
      </c>
      <c r="U67" s="11" t="s">
        <v>320</v>
      </c>
      <c r="V67" s="11" t="s">
        <v>181</v>
      </c>
      <c r="W67" s="12" t="s">
        <v>98</v>
      </c>
      <c r="X67" s="26">
        <v>0.25</v>
      </c>
      <c r="Y67" s="23">
        <f t="shared" si="3"/>
        <v>360</v>
      </c>
      <c r="Z67" s="27">
        <v>10</v>
      </c>
      <c r="AA67" s="27">
        <v>15</v>
      </c>
      <c r="AB67" s="23">
        <f t="shared" si="4"/>
        <v>35</v>
      </c>
      <c r="AC67" s="12" t="s">
        <v>490</v>
      </c>
      <c r="AD67" s="11" t="s">
        <v>14</v>
      </c>
      <c r="AE67" s="12" t="s">
        <v>98</v>
      </c>
      <c r="AF67" s="26">
        <v>0.35</v>
      </c>
      <c r="AG67" s="11" t="s">
        <v>91</v>
      </c>
      <c r="AH67" s="11">
        <v>10030</v>
      </c>
      <c r="AI67" s="11">
        <v>15</v>
      </c>
      <c r="AJ67" s="11" t="s">
        <v>491</v>
      </c>
      <c r="AL67" s="12" t="s">
        <v>394</v>
      </c>
      <c r="AM67" s="12" t="s">
        <v>485</v>
      </c>
      <c r="AN67" s="12" t="s">
        <v>309</v>
      </c>
      <c r="AO67" s="11" t="s">
        <v>486</v>
      </c>
      <c r="AP67">
        <v>65606785</v>
      </c>
      <c r="AQ67" t="s">
        <v>189</v>
      </c>
      <c r="AV67">
        <f>IF(M67&gt;O67,1,0)</f>
        <v>1</v>
      </c>
      <c r="AW67">
        <f>VLOOKUP(Q67,[1]Blad1!$A$1:$J$61,9)</f>
        <v>1</v>
      </c>
    </row>
    <row r="68" spans="1:49" x14ac:dyDescent="0.2">
      <c r="A68" s="11" t="s">
        <v>492</v>
      </c>
      <c r="B68" s="11" t="s">
        <v>209</v>
      </c>
      <c r="C68" s="11" t="s">
        <v>493</v>
      </c>
      <c r="E68" s="11" t="s">
        <v>251</v>
      </c>
      <c r="I68" s="22">
        <v>67</v>
      </c>
      <c r="J68" s="11" t="s">
        <v>178</v>
      </c>
      <c r="K68" s="11" t="s">
        <v>91</v>
      </c>
      <c r="L68" s="12" t="s">
        <v>98</v>
      </c>
      <c r="M68" s="12" t="s">
        <v>482</v>
      </c>
      <c r="N68" s="12" t="s">
        <v>98</v>
      </c>
      <c r="O68" s="12" t="s">
        <v>494</v>
      </c>
      <c r="P68" s="23">
        <f>Y68-Z68</f>
        <v>395</v>
      </c>
      <c r="Q68" s="12" t="s">
        <v>17</v>
      </c>
      <c r="R68" s="24" t="s">
        <v>50</v>
      </c>
      <c r="S68" s="25">
        <v>0</v>
      </c>
      <c r="U68" s="11" t="s">
        <v>320</v>
      </c>
      <c r="V68" s="11" t="s">
        <v>181</v>
      </c>
      <c r="W68" s="12" t="s">
        <v>98</v>
      </c>
      <c r="X68" s="26">
        <v>0.28125</v>
      </c>
      <c r="Y68" s="23">
        <f t="shared" si="3"/>
        <v>405</v>
      </c>
      <c r="Z68" s="27">
        <v>10</v>
      </c>
      <c r="AA68" s="27">
        <v>15</v>
      </c>
      <c r="AB68" s="23">
        <f t="shared" si="4"/>
        <v>35</v>
      </c>
      <c r="AC68" s="12" t="s">
        <v>495</v>
      </c>
      <c r="AD68" s="11" t="s">
        <v>14</v>
      </c>
      <c r="AE68" s="12" t="s">
        <v>98</v>
      </c>
      <c r="AF68" s="26">
        <v>0.43055555555555602</v>
      </c>
      <c r="AG68" s="11" t="s">
        <v>91</v>
      </c>
      <c r="AH68" s="11">
        <v>27350</v>
      </c>
      <c r="AI68" s="11">
        <v>15</v>
      </c>
      <c r="AJ68" s="11" t="s">
        <v>496</v>
      </c>
      <c r="AL68" s="12" t="s">
        <v>394</v>
      </c>
      <c r="AM68" s="12" t="s">
        <v>485</v>
      </c>
      <c r="AN68" s="12" t="s">
        <v>309</v>
      </c>
      <c r="AO68" s="11" t="s">
        <v>486</v>
      </c>
      <c r="AP68">
        <v>65576241</v>
      </c>
      <c r="AQ68" t="s">
        <v>189</v>
      </c>
      <c r="AV68">
        <f>IF(M68&gt;O68,1,0)</f>
        <v>1</v>
      </c>
      <c r="AW68">
        <f>VLOOKUP(Q68,[1]Blad1!$A$1:$J$61,9)</f>
        <v>1</v>
      </c>
    </row>
    <row r="69" spans="1:49" x14ac:dyDescent="0.2">
      <c r="A69" s="11" t="s">
        <v>497</v>
      </c>
      <c r="B69" s="11" t="s">
        <v>209</v>
      </c>
      <c r="C69" s="11" t="s">
        <v>498</v>
      </c>
      <c r="E69" s="11" t="s">
        <v>251</v>
      </c>
      <c r="I69" s="22">
        <v>68</v>
      </c>
      <c r="J69" s="11" t="s">
        <v>178</v>
      </c>
      <c r="K69" s="11" t="s">
        <v>91</v>
      </c>
      <c r="L69" s="12" t="s">
        <v>98</v>
      </c>
      <c r="M69" s="12" t="s">
        <v>482</v>
      </c>
      <c r="N69" s="12" t="s">
        <v>98</v>
      </c>
      <c r="O69" s="12" t="s">
        <v>494</v>
      </c>
      <c r="P69" s="23">
        <f>Y69-Z69</f>
        <v>395</v>
      </c>
      <c r="Q69" s="12" t="s">
        <v>16</v>
      </c>
      <c r="R69" s="24" t="s">
        <v>50</v>
      </c>
      <c r="S69" s="25">
        <v>0</v>
      </c>
      <c r="U69" s="11" t="s">
        <v>320</v>
      </c>
      <c r="V69" s="11" t="s">
        <v>181</v>
      </c>
      <c r="W69" s="12" t="s">
        <v>98</v>
      </c>
      <c r="X69" s="26">
        <v>0.28125</v>
      </c>
      <c r="Y69" s="23">
        <f t="shared" si="3"/>
        <v>405</v>
      </c>
      <c r="Z69" s="27">
        <v>10</v>
      </c>
      <c r="AA69" s="27">
        <v>15</v>
      </c>
      <c r="AB69" s="23">
        <f t="shared" si="4"/>
        <v>35</v>
      </c>
      <c r="AC69" s="12" t="s">
        <v>499</v>
      </c>
      <c r="AD69" s="11" t="s">
        <v>16</v>
      </c>
      <c r="AE69" s="12" t="s">
        <v>98</v>
      </c>
      <c r="AF69" s="26">
        <v>0.40625</v>
      </c>
      <c r="AG69" s="11" t="s">
        <v>91</v>
      </c>
      <c r="AH69" s="11">
        <v>26250</v>
      </c>
      <c r="AI69" s="11">
        <v>15</v>
      </c>
      <c r="AJ69" s="11" t="s">
        <v>500</v>
      </c>
      <c r="AL69" s="12" t="s">
        <v>501</v>
      </c>
      <c r="AM69" s="12" t="s">
        <v>485</v>
      </c>
      <c r="AN69" s="12" t="s">
        <v>151</v>
      </c>
      <c r="AO69" s="11" t="s">
        <v>502</v>
      </c>
      <c r="AP69">
        <v>65590415</v>
      </c>
      <c r="AQ69" t="s">
        <v>189</v>
      </c>
      <c r="AU69" t="s">
        <v>503</v>
      </c>
      <c r="AV69">
        <f>IF(M69&gt;O69,1,0)</f>
        <v>1</v>
      </c>
      <c r="AW69">
        <f>VLOOKUP(Q69,[1]Blad1!$A$1:$J$61,9)</f>
        <v>1</v>
      </c>
    </row>
    <row r="70" spans="1:49" x14ac:dyDescent="0.2">
      <c r="A70" s="11" t="s">
        <v>504</v>
      </c>
      <c r="B70" s="11" t="s">
        <v>209</v>
      </c>
      <c r="C70" s="11" t="s">
        <v>505</v>
      </c>
      <c r="E70" s="11" t="s">
        <v>251</v>
      </c>
      <c r="I70" s="22">
        <v>69</v>
      </c>
      <c r="J70" s="11" t="s">
        <v>178</v>
      </c>
      <c r="K70" s="11" t="s">
        <v>91</v>
      </c>
      <c r="L70" s="12" t="s">
        <v>98</v>
      </c>
      <c r="M70" s="12" t="s">
        <v>482</v>
      </c>
      <c r="N70" s="12" t="s">
        <v>98</v>
      </c>
      <c r="O70" s="12" t="s">
        <v>494</v>
      </c>
      <c r="P70" s="23">
        <f>Y70-Z70</f>
        <v>395</v>
      </c>
      <c r="Q70" s="12" t="s">
        <v>14</v>
      </c>
      <c r="R70" s="24" t="s">
        <v>50</v>
      </c>
      <c r="S70" s="25">
        <v>0</v>
      </c>
      <c r="U70" s="11" t="s">
        <v>320</v>
      </c>
      <c r="V70" s="11" t="s">
        <v>181</v>
      </c>
      <c r="W70" s="12" t="s">
        <v>98</v>
      </c>
      <c r="X70" s="26">
        <v>0.28125</v>
      </c>
      <c r="Y70" s="23">
        <f t="shared" si="3"/>
        <v>405</v>
      </c>
      <c r="Z70" s="27">
        <v>10</v>
      </c>
      <c r="AA70" s="27">
        <v>15</v>
      </c>
      <c r="AB70" s="23">
        <f t="shared" si="4"/>
        <v>35</v>
      </c>
      <c r="AC70" s="12" t="s">
        <v>506</v>
      </c>
      <c r="AD70" s="11" t="s">
        <v>16</v>
      </c>
      <c r="AE70" s="12" t="s">
        <v>98</v>
      </c>
      <c r="AF70" s="26">
        <v>0.48819444444444399</v>
      </c>
      <c r="AG70" s="11" t="s">
        <v>91</v>
      </c>
      <c r="AH70" s="11">
        <v>18150</v>
      </c>
      <c r="AI70" s="11">
        <v>15</v>
      </c>
      <c r="AJ70" s="11" t="s">
        <v>507</v>
      </c>
      <c r="AL70" s="12" t="s">
        <v>394</v>
      </c>
      <c r="AM70" s="12" t="s">
        <v>485</v>
      </c>
      <c r="AN70" s="12" t="s">
        <v>309</v>
      </c>
      <c r="AO70" s="11" t="s">
        <v>486</v>
      </c>
      <c r="AP70">
        <v>65576242</v>
      </c>
      <c r="AQ70" t="s">
        <v>189</v>
      </c>
      <c r="AV70">
        <f>IF(M70&gt;O70,1,0)</f>
        <v>1</v>
      </c>
      <c r="AW70">
        <f>VLOOKUP(Q70,[1]Blad1!$A$1:$J$61,9)</f>
        <v>1</v>
      </c>
    </row>
    <row r="71" spans="1:49" x14ac:dyDescent="0.2">
      <c r="A71" s="11" t="s">
        <v>508</v>
      </c>
      <c r="B71" s="11" t="s">
        <v>209</v>
      </c>
      <c r="C71" s="11" t="s">
        <v>509</v>
      </c>
      <c r="E71" s="11" t="s">
        <v>177</v>
      </c>
      <c r="I71" s="22">
        <v>70</v>
      </c>
      <c r="J71" s="11" t="s">
        <v>178</v>
      </c>
      <c r="K71" s="11" t="s">
        <v>91</v>
      </c>
      <c r="L71" s="12" t="s">
        <v>98</v>
      </c>
      <c r="M71" s="12" t="s">
        <v>510</v>
      </c>
      <c r="N71" s="12" t="s">
        <v>98</v>
      </c>
      <c r="O71" s="12" t="s">
        <v>511</v>
      </c>
      <c r="P71" s="23">
        <f>Y71-Z71</f>
        <v>485</v>
      </c>
      <c r="Q71" s="12" t="s">
        <v>17</v>
      </c>
      <c r="R71" s="24" t="s">
        <v>50</v>
      </c>
      <c r="S71" s="25">
        <v>0</v>
      </c>
      <c r="U71" s="11" t="s">
        <v>320</v>
      </c>
      <c r="V71" s="11" t="s">
        <v>181</v>
      </c>
      <c r="W71" s="12" t="s">
        <v>98</v>
      </c>
      <c r="X71" s="26">
        <v>0.34375</v>
      </c>
      <c r="Y71" s="23">
        <f t="shared" si="3"/>
        <v>495</v>
      </c>
      <c r="Z71" s="27">
        <v>10</v>
      </c>
      <c r="AA71" s="27">
        <v>15</v>
      </c>
      <c r="AB71" s="23">
        <f t="shared" si="4"/>
        <v>35</v>
      </c>
      <c r="AC71" s="12" t="s">
        <v>512</v>
      </c>
      <c r="AD71" s="11" t="s">
        <v>17</v>
      </c>
      <c r="AE71" s="12" t="s">
        <v>98</v>
      </c>
      <c r="AF71" s="26">
        <v>0.48749999999999999</v>
      </c>
      <c r="AG71" s="11" t="s">
        <v>91</v>
      </c>
      <c r="AH71" s="11">
        <v>23208</v>
      </c>
      <c r="AI71" s="11">
        <v>15</v>
      </c>
      <c r="AJ71" s="11" t="s">
        <v>513</v>
      </c>
      <c r="AL71" s="12" t="s">
        <v>184</v>
      </c>
      <c r="AM71" s="12" t="s">
        <v>185</v>
      </c>
      <c r="AN71" s="12" t="s">
        <v>132</v>
      </c>
      <c r="AO71" s="11" t="s">
        <v>198</v>
      </c>
      <c r="AP71">
        <v>4868271</v>
      </c>
      <c r="AQ71" t="s">
        <v>189</v>
      </c>
      <c r="AV71">
        <f>IF(M71&gt;O71,1,0)</f>
        <v>1</v>
      </c>
      <c r="AW71">
        <f>VLOOKUP(Q71,[1]Blad1!$A$1:$J$61,9)</f>
        <v>1</v>
      </c>
    </row>
    <row r="72" spans="1:49" x14ac:dyDescent="0.2">
      <c r="A72" s="11" t="s">
        <v>514</v>
      </c>
      <c r="B72" s="11" t="s">
        <v>209</v>
      </c>
      <c r="C72" s="11" t="s">
        <v>515</v>
      </c>
      <c r="E72" s="11" t="s">
        <v>107</v>
      </c>
      <c r="I72" s="22">
        <v>71</v>
      </c>
      <c r="J72" s="11" t="s">
        <v>178</v>
      </c>
      <c r="K72" s="11" t="s">
        <v>91</v>
      </c>
      <c r="L72" s="12" t="s">
        <v>98</v>
      </c>
      <c r="M72" s="12" t="s">
        <v>516</v>
      </c>
      <c r="N72" s="12" t="s">
        <v>98</v>
      </c>
      <c r="O72" s="12" t="s">
        <v>511</v>
      </c>
      <c r="P72" s="23">
        <f>Y72-Z72</f>
        <v>375</v>
      </c>
      <c r="Q72" s="12" t="s">
        <v>16</v>
      </c>
      <c r="R72" s="24" t="s">
        <v>95</v>
      </c>
      <c r="S72" s="25">
        <v>2</v>
      </c>
      <c r="U72" s="11" t="s">
        <v>320</v>
      </c>
      <c r="V72" s="11" t="s">
        <v>181</v>
      </c>
      <c r="W72" s="12" t="s">
        <v>98</v>
      </c>
      <c r="X72" s="26">
        <v>0.34375</v>
      </c>
      <c r="Y72" s="23">
        <f t="shared" si="3"/>
        <v>495</v>
      </c>
      <c r="Z72" s="27">
        <v>120</v>
      </c>
      <c r="AA72" s="27">
        <v>60</v>
      </c>
      <c r="AB72" s="23">
        <f t="shared" si="4"/>
        <v>300</v>
      </c>
      <c r="AC72" s="12" t="s">
        <v>517</v>
      </c>
      <c r="AD72" s="11" t="s">
        <v>17</v>
      </c>
      <c r="AE72" s="12" t="s">
        <v>98</v>
      </c>
      <c r="AF72" s="26">
        <v>0.53749999999999998</v>
      </c>
      <c r="AG72" s="11" t="s">
        <v>91</v>
      </c>
      <c r="AH72" s="11">
        <v>19129</v>
      </c>
      <c r="AI72" s="11">
        <v>15</v>
      </c>
      <c r="AJ72" s="11" t="s">
        <v>518</v>
      </c>
      <c r="AK72" s="11" t="s">
        <v>30</v>
      </c>
      <c r="AL72" s="12" t="s">
        <v>519</v>
      </c>
      <c r="AM72" s="12" t="s">
        <v>220</v>
      </c>
      <c r="AN72" s="12" t="s">
        <v>126</v>
      </c>
      <c r="AO72" s="11" t="s">
        <v>520</v>
      </c>
      <c r="AP72" t="s">
        <v>521</v>
      </c>
      <c r="AQ72" t="s">
        <v>189</v>
      </c>
      <c r="AV72">
        <v>0</v>
      </c>
      <c r="AW72">
        <f>VLOOKUP(Q72,[1]Blad1!$A$1:$J$61,9)</f>
        <v>1</v>
      </c>
    </row>
    <row r="73" spans="1:49" x14ac:dyDescent="0.2">
      <c r="A73" s="11" t="s">
        <v>522</v>
      </c>
      <c r="B73" s="11" t="s">
        <v>209</v>
      </c>
      <c r="C73" s="11" t="s">
        <v>523</v>
      </c>
      <c r="E73" s="11" t="s">
        <v>107</v>
      </c>
      <c r="I73" s="22">
        <v>72</v>
      </c>
      <c r="J73" s="11" t="s">
        <v>178</v>
      </c>
      <c r="K73" s="11" t="s">
        <v>91</v>
      </c>
      <c r="L73" s="12" t="s">
        <v>98</v>
      </c>
      <c r="M73" s="12" t="s">
        <v>489</v>
      </c>
      <c r="N73" s="12" t="s">
        <v>98</v>
      </c>
      <c r="O73" s="12" t="s">
        <v>511</v>
      </c>
      <c r="P73" s="23">
        <f>Y73-Z73</f>
        <v>375</v>
      </c>
      <c r="Q73" s="12" t="s">
        <v>13</v>
      </c>
      <c r="R73" s="24" t="s">
        <v>95</v>
      </c>
      <c r="S73" s="25">
        <v>2</v>
      </c>
      <c r="U73" s="11" t="s">
        <v>320</v>
      </c>
      <c r="V73" s="11" t="s">
        <v>181</v>
      </c>
      <c r="W73" s="12" t="s">
        <v>98</v>
      </c>
      <c r="X73" s="26">
        <v>0.34375</v>
      </c>
      <c r="Y73" s="23">
        <f t="shared" si="3"/>
        <v>495</v>
      </c>
      <c r="Z73" s="27">
        <v>120</v>
      </c>
      <c r="AA73" s="27">
        <v>60</v>
      </c>
      <c r="AB73" s="23">
        <f t="shared" si="4"/>
        <v>300</v>
      </c>
      <c r="AC73" s="12" t="s">
        <v>524</v>
      </c>
      <c r="AD73" s="11" t="s">
        <v>13</v>
      </c>
      <c r="AE73" s="12" t="s">
        <v>98</v>
      </c>
      <c r="AF73" s="26">
        <v>0.46666666666666701</v>
      </c>
      <c r="AG73" s="11" t="s">
        <v>91</v>
      </c>
      <c r="AH73" s="11">
        <v>19888</v>
      </c>
      <c r="AI73" s="11">
        <v>15</v>
      </c>
      <c r="AJ73" s="11">
        <v>5088869</v>
      </c>
      <c r="AK73" s="11" t="s">
        <v>37</v>
      </c>
      <c r="AL73" s="12" t="s">
        <v>525</v>
      </c>
      <c r="AM73" s="12" t="s">
        <v>220</v>
      </c>
      <c r="AN73" s="12" t="s">
        <v>126</v>
      </c>
      <c r="AO73" s="11" t="s">
        <v>520</v>
      </c>
      <c r="AP73" t="s">
        <v>521</v>
      </c>
      <c r="AQ73" t="s">
        <v>189</v>
      </c>
      <c r="AV73">
        <v>0</v>
      </c>
      <c r="AW73">
        <f>VLOOKUP(Q73,[1]Blad1!$A$1:$J$61,9)</f>
        <v>1</v>
      </c>
    </row>
    <row r="74" spans="1:49" x14ac:dyDescent="0.2">
      <c r="A74" s="11" t="s">
        <v>526</v>
      </c>
      <c r="B74" s="11" t="s">
        <v>209</v>
      </c>
      <c r="C74" s="11" t="s">
        <v>527</v>
      </c>
      <c r="E74" s="11" t="s">
        <v>251</v>
      </c>
      <c r="I74" s="22">
        <v>73</v>
      </c>
      <c r="J74" s="11" t="s">
        <v>178</v>
      </c>
      <c r="K74" s="11" t="s">
        <v>91</v>
      </c>
      <c r="L74" s="12" t="s">
        <v>98</v>
      </c>
      <c r="M74" s="12" t="s">
        <v>528</v>
      </c>
      <c r="N74" s="12" t="s">
        <v>98</v>
      </c>
      <c r="O74" s="12" t="s">
        <v>511</v>
      </c>
      <c r="P74" s="23">
        <f>Y74-Z74</f>
        <v>485</v>
      </c>
      <c r="Q74" s="12" t="s">
        <v>14</v>
      </c>
      <c r="R74" s="24" t="s">
        <v>50</v>
      </c>
      <c r="S74" s="25">
        <v>0</v>
      </c>
      <c r="U74" s="11" t="s">
        <v>320</v>
      </c>
      <c r="V74" s="11" t="s">
        <v>181</v>
      </c>
      <c r="W74" s="12" t="s">
        <v>98</v>
      </c>
      <c r="X74" s="26">
        <v>0.34375</v>
      </c>
      <c r="Y74" s="23">
        <f t="shared" si="3"/>
        <v>495</v>
      </c>
      <c r="Z74" s="27">
        <v>10</v>
      </c>
      <c r="AA74" s="27">
        <v>15</v>
      </c>
      <c r="AB74" s="23">
        <f t="shared" si="4"/>
        <v>35</v>
      </c>
      <c r="AC74" s="12" t="s">
        <v>529</v>
      </c>
      <c r="AD74" s="11" t="s">
        <v>16</v>
      </c>
      <c r="AE74" s="12" t="s">
        <v>98</v>
      </c>
      <c r="AF74" s="26">
        <v>0.60972222222222205</v>
      </c>
      <c r="AG74" s="11" t="s">
        <v>91</v>
      </c>
      <c r="AH74" s="11">
        <v>29250</v>
      </c>
      <c r="AI74" s="11">
        <v>15</v>
      </c>
      <c r="AJ74" s="11" t="s">
        <v>530</v>
      </c>
      <c r="AL74" s="12" t="s">
        <v>394</v>
      </c>
      <c r="AM74" s="12" t="s">
        <v>485</v>
      </c>
      <c r="AN74" s="12" t="s">
        <v>309</v>
      </c>
      <c r="AO74" s="11" t="s">
        <v>486</v>
      </c>
      <c r="AP74">
        <v>65575890</v>
      </c>
      <c r="AQ74" t="s">
        <v>189</v>
      </c>
      <c r="AV74">
        <f>IF(M74&gt;O74,1,0)</f>
        <v>0</v>
      </c>
      <c r="AW74">
        <f>VLOOKUP(Q74,[1]Blad1!$A$1:$J$61,9)</f>
        <v>1</v>
      </c>
    </row>
    <row r="75" spans="1:49" x14ac:dyDescent="0.2">
      <c r="A75" s="11" t="s">
        <v>531</v>
      </c>
      <c r="B75" s="11" t="s">
        <v>209</v>
      </c>
      <c r="C75" s="11" t="s">
        <v>532</v>
      </c>
      <c r="E75" s="11" t="s">
        <v>107</v>
      </c>
      <c r="I75" s="22">
        <v>74</v>
      </c>
      <c r="J75" s="11" t="s">
        <v>178</v>
      </c>
      <c r="K75" s="11" t="s">
        <v>91</v>
      </c>
      <c r="L75" s="12" t="s">
        <v>98</v>
      </c>
      <c r="M75" s="12" t="s">
        <v>533</v>
      </c>
      <c r="N75" s="12" t="s">
        <v>98</v>
      </c>
      <c r="O75" s="12" t="s">
        <v>148</v>
      </c>
      <c r="P75" s="23">
        <f>Y75-Z75</f>
        <v>494.99999999999943</v>
      </c>
      <c r="Q75" s="12" t="s">
        <v>16</v>
      </c>
      <c r="R75" s="24" t="s">
        <v>95</v>
      </c>
      <c r="S75" s="25">
        <v>2</v>
      </c>
      <c r="U75" s="11" t="s">
        <v>320</v>
      </c>
      <c r="V75" s="11" t="s">
        <v>181</v>
      </c>
      <c r="W75" s="12" t="s">
        <v>98</v>
      </c>
      <c r="X75" s="26">
        <v>0.42708333333333298</v>
      </c>
      <c r="Y75" s="23">
        <f t="shared" si="3"/>
        <v>614.99999999999943</v>
      </c>
      <c r="Z75" s="27">
        <v>120</v>
      </c>
      <c r="AA75" s="27">
        <v>60</v>
      </c>
      <c r="AB75" s="23">
        <f t="shared" si="4"/>
        <v>300</v>
      </c>
      <c r="AC75" s="12" t="s">
        <v>534</v>
      </c>
      <c r="AD75" s="11" t="s">
        <v>16</v>
      </c>
      <c r="AE75" s="12" t="s">
        <v>98</v>
      </c>
      <c r="AF75" s="26">
        <v>0.53819444444444398</v>
      </c>
      <c r="AG75" s="11" t="s">
        <v>91</v>
      </c>
      <c r="AH75" s="11">
        <v>19422</v>
      </c>
      <c r="AI75" s="11">
        <v>15</v>
      </c>
      <c r="AJ75" s="11" t="s">
        <v>535</v>
      </c>
      <c r="AK75" s="11" t="s">
        <v>36</v>
      </c>
      <c r="AL75" s="12" t="s">
        <v>536</v>
      </c>
      <c r="AM75" s="12" t="s">
        <v>220</v>
      </c>
      <c r="AN75" s="12" t="s">
        <v>126</v>
      </c>
      <c r="AO75" s="11" t="s">
        <v>520</v>
      </c>
      <c r="AP75" t="s">
        <v>521</v>
      </c>
      <c r="AQ75" t="s">
        <v>189</v>
      </c>
      <c r="AV75">
        <v>0</v>
      </c>
      <c r="AW75">
        <f>VLOOKUP(Q75,[1]Blad1!$A$1:$J$61,9)</f>
        <v>1</v>
      </c>
    </row>
    <row r="76" spans="1:49" x14ac:dyDescent="0.2">
      <c r="A76" s="11" t="s">
        <v>537</v>
      </c>
      <c r="B76" s="11" t="s">
        <v>209</v>
      </c>
      <c r="C76" s="11" t="s">
        <v>538</v>
      </c>
      <c r="E76" s="11" t="s">
        <v>107</v>
      </c>
      <c r="F76" s="11" t="s">
        <v>539</v>
      </c>
      <c r="G76" s="11" t="s">
        <v>27</v>
      </c>
      <c r="H76" s="12" t="s">
        <v>92</v>
      </c>
      <c r="I76" s="22">
        <v>75</v>
      </c>
      <c r="J76" s="11" t="s">
        <v>91</v>
      </c>
      <c r="K76" s="11" t="s">
        <v>91</v>
      </c>
      <c r="L76" s="12" t="s">
        <v>98</v>
      </c>
      <c r="M76" s="12" t="s">
        <v>540</v>
      </c>
      <c r="N76" s="12" t="s">
        <v>98</v>
      </c>
      <c r="O76" s="12" t="s">
        <v>148</v>
      </c>
      <c r="P76" s="23">
        <f>Y76-Z76</f>
        <v>494.99999999999943</v>
      </c>
      <c r="Q76" s="12" t="s">
        <v>17</v>
      </c>
      <c r="R76" s="24" t="s">
        <v>95</v>
      </c>
      <c r="S76" s="25">
        <v>2</v>
      </c>
      <c r="U76" s="11" t="s">
        <v>320</v>
      </c>
      <c r="V76" s="11" t="s">
        <v>181</v>
      </c>
      <c r="W76" s="12" t="s">
        <v>98</v>
      </c>
      <c r="X76" s="26">
        <v>0.42708333333333298</v>
      </c>
      <c r="Y76" s="23">
        <f t="shared" ref="Y76:Y107" si="5">X76*24*60</f>
        <v>614.99999999999943</v>
      </c>
      <c r="Z76" s="27">
        <v>120</v>
      </c>
      <c r="AA76" s="27">
        <v>60</v>
      </c>
      <c r="AB76" s="23">
        <f t="shared" si="4"/>
        <v>300</v>
      </c>
      <c r="AC76" s="12" t="s">
        <v>541</v>
      </c>
      <c r="AD76" s="11" t="s">
        <v>13</v>
      </c>
      <c r="AE76" s="12" t="s">
        <v>98</v>
      </c>
      <c r="AF76" s="26">
        <v>0.62152777777777801</v>
      </c>
      <c r="AG76" s="11" t="s">
        <v>91</v>
      </c>
      <c r="AH76" s="11">
        <v>20428</v>
      </c>
      <c r="AI76" s="11">
        <v>15</v>
      </c>
      <c r="AJ76" s="11">
        <v>5088801</v>
      </c>
      <c r="AK76" s="11" t="s">
        <v>30</v>
      </c>
      <c r="AL76" s="12" t="s">
        <v>542</v>
      </c>
      <c r="AM76" s="12" t="s">
        <v>185</v>
      </c>
      <c r="AN76" s="12" t="s">
        <v>115</v>
      </c>
      <c r="AO76" s="11" t="s">
        <v>543</v>
      </c>
      <c r="AP76">
        <v>3072</v>
      </c>
      <c r="AQ76" t="s">
        <v>544</v>
      </c>
      <c r="AV76">
        <v>0</v>
      </c>
      <c r="AW76">
        <f>VLOOKUP(Q76,[1]Blad1!$A$1:$J$61,9)</f>
        <v>1</v>
      </c>
    </row>
    <row r="77" spans="1:49" x14ac:dyDescent="0.2">
      <c r="A77" s="11" t="s">
        <v>545</v>
      </c>
      <c r="B77" s="11" t="s">
        <v>209</v>
      </c>
      <c r="C77" s="11" t="s">
        <v>546</v>
      </c>
      <c r="E77" s="11" t="s">
        <v>107</v>
      </c>
      <c r="I77" s="22">
        <v>76</v>
      </c>
      <c r="J77" s="11" t="s">
        <v>178</v>
      </c>
      <c r="K77" s="11" t="s">
        <v>91</v>
      </c>
      <c r="L77" s="12" t="s">
        <v>98</v>
      </c>
      <c r="M77" s="12" t="s">
        <v>547</v>
      </c>
      <c r="N77" s="12" t="s">
        <v>98</v>
      </c>
      <c r="O77" s="12" t="s">
        <v>173</v>
      </c>
      <c r="P77" s="23">
        <f>Y77-Z77</f>
        <v>584.99999999999943</v>
      </c>
      <c r="Q77" s="12" t="s">
        <v>14</v>
      </c>
      <c r="R77" s="24" t="s">
        <v>95</v>
      </c>
      <c r="S77" s="25">
        <v>2</v>
      </c>
      <c r="U77" s="11" t="s">
        <v>320</v>
      </c>
      <c r="V77" s="11" t="s">
        <v>181</v>
      </c>
      <c r="W77" s="12" t="s">
        <v>98</v>
      </c>
      <c r="X77" s="26">
        <v>0.48958333333333298</v>
      </c>
      <c r="Y77" s="23">
        <f t="shared" si="5"/>
        <v>704.99999999999943</v>
      </c>
      <c r="Z77" s="27">
        <v>120</v>
      </c>
      <c r="AA77" s="27">
        <v>60</v>
      </c>
      <c r="AB77" s="23">
        <f t="shared" si="4"/>
        <v>300</v>
      </c>
      <c r="AC77" s="12" t="s">
        <v>548</v>
      </c>
      <c r="AD77" s="11" t="s">
        <v>14</v>
      </c>
      <c r="AE77" s="12" t="s">
        <v>98</v>
      </c>
      <c r="AF77" s="26">
        <v>0.71180555555555503</v>
      </c>
      <c r="AG77" s="11" t="s">
        <v>91</v>
      </c>
      <c r="AH77" s="11">
        <v>19850</v>
      </c>
      <c r="AI77" s="11">
        <v>15</v>
      </c>
      <c r="AJ77" s="11" t="s">
        <v>549</v>
      </c>
      <c r="AK77" s="11" t="s">
        <v>36</v>
      </c>
      <c r="AL77" s="12" t="s">
        <v>550</v>
      </c>
      <c r="AM77" s="12" t="s">
        <v>220</v>
      </c>
      <c r="AN77" s="12" t="s">
        <v>126</v>
      </c>
      <c r="AO77" s="11" t="s">
        <v>520</v>
      </c>
      <c r="AP77" t="s">
        <v>521</v>
      </c>
      <c r="AQ77" t="s">
        <v>189</v>
      </c>
      <c r="AV77">
        <f>IF(M77&gt;O77,1,0)</f>
        <v>0</v>
      </c>
      <c r="AW77">
        <f>VLOOKUP(Q77,[1]Blad1!$A$1:$J$61,9)</f>
        <v>1</v>
      </c>
    </row>
    <row r="78" spans="1:49" x14ac:dyDescent="0.2">
      <c r="A78" s="11" t="s">
        <v>551</v>
      </c>
      <c r="B78" s="11" t="s">
        <v>209</v>
      </c>
      <c r="C78" s="11" t="s">
        <v>552</v>
      </c>
      <c r="E78" s="11" t="s">
        <v>107</v>
      </c>
      <c r="I78" s="22">
        <v>77</v>
      </c>
      <c r="J78" s="11" t="s">
        <v>178</v>
      </c>
      <c r="K78" s="11" t="s">
        <v>91</v>
      </c>
      <c r="L78" s="12" t="s">
        <v>98</v>
      </c>
      <c r="M78" s="12" t="s">
        <v>553</v>
      </c>
      <c r="N78" s="12" t="s">
        <v>98</v>
      </c>
      <c r="O78" s="12" t="s">
        <v>173</v>
      </c>
      <c r="P78" s="23">
        <f>Y78-Z78</f>
        <v>694.99999999999943</v>
      </c>
      <c r="Q78" s="12" t="s">
        <v>17</v>
      </c>
      <c r="R78" s="24" t="s">
        <v>50</v>
      </c>
      <c r="S78" s="25">
        <v>0</v>
      </c>
      <c r="U78" s="11" t="s">
        <v>320</v>
      </c>
      <c r="V78" s="11" t="s">
        <v>181</v>
      </c>
      <c r="W78" s="12" t="s">
        <v>98</v>
      </c>
      <c r="X78" s="26">
        <v>0.48958333333333298</v>
      </c>
      <c r="Y78" s="23">
        <f t="shared" si="5"/>
        <v>704.99999999999943</v>
      </c>
      <c r="Z78" s="27">
        <v>10</v>
      </c>
      <c r="AA78" s="27">
        <v>15</v>
      </c>
      <c r="AB78" s="23">
        <f t="shared" si="4"/>
        <v>35</v>
      </c>
      <c r="AC78" s="12" t="s">
        <v>554</v>
      </c>
      <c r="AD78" s="11" t="s">
        <v>13</v>
      </c>
      <c r="AE78" s="12" t="s">
        <v>98</v>
      </c>
      <c r="AF78" s="26">
        <v>0.66319444444444398</v>
      </c>
      <c r="AG78" s="11" t="s">
        <v>91</v>
      </c>
      <c r="AH78" s="11">
        <v>19159</v>
      </c>
      <c r="AI78" s="11">
        <v>15</v>
      </c>
      <c r="AJ78" s="11">
        <v>5088814</v>
      </c>
      <c r="AL78" s="12" t="s">
        <v>555</v>
      </c>
      <c r="AM78" s="12" t="s">
        <v>220</v>
      </c>
      <c r="AN78" s="12" t="s">
        <v>361</v>
      </c>
      <c r="AO78" s="11" t="s">
        <v>520</v>
      </c>
      <c r="AP78" t="s">
        <v>521</v>
      </c>
      <c r="AQ78" t="s">
        <v>189</v>
      </c>
      <c r="AU78" t="s">
        <v>556</v>
      </c>
      <c r="AV78">
        <f>IF(M78&gt;O78,1,0)</f>
        <v>0</v>
      </c>
      <c r="AW78">
        <f>VLOOKUP(Q78,[1]Blad1!$A$1:$J$61,9)</f>
        <v>1</v>
      </c>
    </row>
    <row r="79" spans="1:49" x14ac:dyDescent="0.2">
      <c r="A79" s="11" t="s">
        <v>557</v>
      </c>
      <c r="B79" s="11" t="s">
        <v>209</v>
      </c>
      <c r="C79" s="11" t="s">
        <v>558</v>
      </c>
      <c r="E79" s="11" t="s">
        <v>107</v>
      </c>
      <c r="I79" s="22">
        <v>78</v>
      </c>
      <c r="J79" s="11" t="s">
        <v>178</v>
      </c>
      <c r="K79" s="11" t="s">
        <v>91</v>
      </c>
      <c r="L79" s="12" t="s">
        <v>98</v>
      </c>
      <c r="M79" s="12" t="s">
        <v>559</v>
      </c>
      <c r="N79" s="12" t="s">
        <v>98</v>
      </c>
      <c r="O79" s="12" t="s">
        <v>173</v>
      </c>
      <c r="P79" s="23">
        <f>Y79-Z79</f>
        <v>694.99999999999943</v>
      </c>
      <c r="Q79" s="12" t="s">
        <v>17</v>
      </c>
      <c r="R79" s="24" t="s">
        <v>50</v>
      </c>
      <c r="S79" s="25">
        <v>0</v>
      </c>
      <c r="U79" s="11" t="s">
        <v>320</v>
      </c>
      <c r="V79" s="11" t="s">
        <v>181</v>
      </c>
      <c r="W79" s="12" t="s">
        <v>98</v>
      </c>
      <c r="X79" s="26">
        <v>0.48958333333333298</v>
      </c>
      <c r="Y79" s="23">
        <f t="shared" si="5"/>
        <v>704.99999999999943</v>
      </c>
      <c r="Z79" s="27">
        <v>10</v>
      </c>
      <c r="AA79" s="27">
        <v>15</v>
      </c>
      <c r="AB79" s="23">
        <f t="shared" si="4"/>
        <v>35</v>
      </c>
      <c r="AC79" s="12" t="s">
        <v>560</v>
      </c>
      <c r="AD79" s="11" t="s">
        <v>17</v>
      </c>
      <c r="AE79" s="12" t="s">
        <v>98</v>
      </c>
      <c r="AF79" s="26">
        <v>0.68263888888888902</v>
      </c>
      <c r="AG79" s="11" t="s">
        <v>91</v>
      </c>
      <c r="AH79" s="11">
        <v>13583</v>
      </c>
      <c r="AI79" s="11">
        <v>15</v>
      </c>
      <c r="AJ79" s="11" t="s">
        <v>561</v>
      </c>
      <c r="AL79" s="12" t="s">
        <v>555</v>
      </c>
      <c r="AM79" s="12" t="s">
        <v>220</v>
      </c>
      <c r="AN79" s="12" t="s">
        <v>361</v>
      </c>
      <c r="AO79" s="11" t="s">
        <v>520</v>
      </c>
      <c r="AP79" t="s">
        <v>521</v>
      </c>
      <c r="AQ79" t="s">
        <v>189</v>
      </c>
      <c r="AU79" t="s">
        <v>562</v>
      </c>
      <c r="AV79">
        <f>IF(M79&gt;O79,1,0)</f>
        <v>1</v>
      </c>
      <c r="AW79">
        <f>VLOOKUP(Q79,[1]Blad1!$A$1:$J$61,9)</f>
        <v>1</v>
      </c>
    </row>
    <row r="80" spans="1:49" x14ac:dyDescent="0.2">
      <c r="A80" s="11" t="s">
        <v>563</v>
      </c>
      <c r="B80" s="11" t="s">
        <v>209</v>
      </c>
      <c r="C80" s="11" t="s">
        <v>564</v>
      </c>
      <c r="E80" s="11" t="s">
        <v>251</v>
      </c>
      <c r="I80" s="22">
        <v>79</v>
      </c>
      <c r="J80" s="11" t="s">
        <v>178</v>
      </c>
      <c r="K80" s="11" t="s">
        <v>91</v>
      </c>
      <c r="L80" s="12" t="s">
        <v>98</v>
      </c>
      <c r="M80" s="12" t="s">
        <v>565</v>
      </c>
      <c r="N80" s="12" t="s">
        <v>98</v>
      </c>
      <c r="O80" s="12" t="s">
        <v>173</v>
      </c>
      <c r="P80" s="23">
        <f>Y80-Z80</f>
        <v>694.99999999999943</v>
      </c>
      <c r="Q80" s="12" t="s">
        <v>16</v>
      </c>
      <c r="R80" s="24" t="s">
        <v>50</v>
      </c>
      <c r="S80" s="25">
        <v>0</v>
      </c>
      <c r="U80" s="11" t="s">
        <v>320</v>
      </c>
      <c r="V80" s="11" t="s">
        <v>181</v>
      </c>
      <c r="W80" s="12" t="s">
        <v>98</v>
      </c>
      <c r="X80" s="26">
        <v>0.48958333333333298</v>
      </c>
      <c r="Y80" s="23">
        <f t="shared" si="5"/>
        <v>704.99999999999943</v>
      </c>
      <c r="Z80" s="27">
        <v>10</v>
      </c>
      <c r="AA80" s="27">
        <v>15</v>
      </c>
      <c r="AB80" s="23">
        <f t="shared" si="4"/>
        <v>35</v>
      </c>
      <c r="AC80" s="12" t="s">
        <v>566</v>
      </c>
      <c r="AD80" s="11" t="s">
        <v>14</v>
      </c>
      <c r="AE80" s="12" t="s">
        <v>98</v>
      </c>
      <c r="AF80" s="26">
        <v>0.61180555555555605</v>
      </c>
      <c r="AG80" s="11" t="s">
        <v>91</v>
      </c>
      <c r="AH80" s="11">
        <v>27850</v>
      </c>
      <c r="AI80" s="11">
        <v>15</v>
      </c>
      <c r="AJ80" s="11" t="s">
        <v>567</v>
      </c>
      <c r="AL80" s="12" t="s">
        <v>501</v>
      </c>
      <c r="AM80" s="12" t="s">
        <v>485</v>
      </c>
      <c r="AN80" s="12" t="s">
        <v>151</v>
      </c>
      <c r="AO80" s="11" t="s">
        <v>502</v>
      </c>
      <c r="AP80">
        <v>65590416</v>
      </c>
      <c r="AQ80" t="s">
        <v>189</v>
      </c>
      <c r="AU80" t="s">
        <v>568</v>
      </c>
      <c r="AV80">
        <f>IF(M80&gt;O80,1,0)</f>
        <v>1</v>
      </c>
      <c r="AW80">
        <f>VLOOKUP(Q80,[1]Blad1!$A$1:$J$61,9)</f>
        <v>1</v>
      </c>
    </row>
    <row r="81" spans="1:49" x14ac:dyDescent="0.2">
      <c r="A81" s="11" t="s">
        <v>569</v>
      </c>
      <c r="B81" s="11" t="s">
        <v>209</v>
      </c>
      <c r="C81" s="11" t="s">
        <v>570</v>
      </c>
      <c r="E81" s="11" t="s">
        <v>251</v>
      </c>
      <c r="I81" s="22">
        <v>80</v>
      </c>
      <c r="J81" s="11" t="s">
        <v>178</v>
      </c>
      <c r="K81" s="11" t="s">
        <v>91</v>
      </c>
      <c r="L81" s="12" t="s">
        <v>98</v>
      </c>
      <c r="M81" s="12" t="s">
        <v>571</v>
      </c>
      <c r="N81" s="12" t="s">
        <v>98</v>
      </c>
      <c r="O81" s="12" t="s">
        <v>458</v>
      </c>
      <c r="P81" s="23">
        <f>Y81-Z81</f>
        <v>770.00000000000045</v>
      </c>
      <c r="Q81" s="12" t="s">
        <v>16</v>
      </c>
      <c r="R81" s="24" t="s">
        <v>50</v>
      </c>
      <c r="S81" s="25">
        <v>0</v>
      </c>
      <c r="U81" s="11" t="s">
        <v>320</v>
      </c>
      <c r="V81" s="11" t="s">
        <v>181</v>
      </c>
      <c r="W81" s="12" t="s">
        <v>98</v>
      </c>
      <c r="X81" s="26">
        <v>0.54166666666666696</v>
      </c>
      <c r="Y81" s="23">
        <f t="shared" si="5"/>
        <v>780.00000000000045</v>
      </c>
      <c r="Z81" s="27">
        <v>10</v>
      </c>
      <c r="AA81" s="27">
        <v>15</v>
      </c>
      <c r="AB81" s="23">
        <f t="shared" si="4"/>
        <v>35</v>
      </c>
      <c r="AC81" s="12" t="s">
        <v>572</v>
      </c>
      <c r="AD81" s="11" t="s">
        <v>16</v>
      </c>
      <c r="AE81" s="12" t="s">
        <v>98</v>
      </c>
      <c r="AF81" s="26">
        <v>0.70208333333333295</v>
      </c>
      <c r="AG81" s="11" t="s">
        <v>91</v>
      </c>
      <c r="AH81" s="11">
        <v>22750</v>
      </c>
      <c r="AI81" s="11">
        <v>15</v>
      </c>
      <c r="AJ81" s="11" t="s">
        <v>573</v>
      </c>
      <c r="AL81" s="12" t="s">
        <v>258</v>
      </c>
      <c r="AM81" s="12" t="s">
        <v>259</v>
      </c>
      <c r="AN81" s="12" t="s">
        <v>115</v>
      </c>
      <c r="AO81" s="11" t="s">
        <v>574</v>
      </c>
      <c r="AP81">
        <v>65598550</v>
      </c>
      <c r="AQ81" t="s">
        <v>189</v>
      </c>
      <c r="AV81">
        <f>IF(M81&gt;O81,1,0)</f>
        <v>1</v>
      </c>
      <c r="AW81">
        <f>VLOOKUP(Q81,[1]Blad1!$A$1:$J$61,9)</f>
        <v>1</v>
      </c>
    </row>
    <row r="82" spans="1:49" x14ac:dyDescent="0.2">
      <c r="A82" s="11" t="s">
        <v>575</v>
      </c>
      <c r="B82" s="11" t="s">
        <v>209</v>
      </c>
      <c r="C82" s="11" t="s">
        <v>576</v>
      </c>
      <c r="E82" s="11" t="s">
        <v>251</v>
      </c>
      <c r="I82" s="22">
        <v>81</v>
      </c>
      <c r="J82" s="11" t="s">
        <v>178</v>
      </c>
      <c r="K82" s="11" t="s">
        <v>91</v>
      </c>
      <c r="L82" s="12" t="s">
        <v>98</v>
      </c>
      <c r="M82" s="12" t="s">
        <v>577</v>
      </c>
      <c r="N82" s="12" t="s">
        <v>98</v>
      </c>
      <c r="O82" s="12" t="s">
        <v>578</v>
      </c>
      <c r="P82" s="23">
        <f>Y82-Z82</f>
        <v>829.99999999999955</v>
      </c>
      <c r="Q82" s="12" t="s">
        <v>16</v>
      </c>
      <c r="R82" s="24" t="s">
        <v>50</v>
      </c>
      <c r="S82" s="25">
        <v>0</v>
      </c>
      <c r="U82" s="11" t="s">
        <v>320</v>
      </c>
      <c r="V82" s="11" t="s">
        <v>181</v>
      </c>
      <c r="W82" s="12" t="s">
        <v>98</v>
      </c>
      <c r="X82" s="26">
        <v>0.58333333333333304</v>
      </c>
      <c r="Y82" s="23">
        <f t="shared" si="5"/>
        <v>839.99999999999955</v>
      </c>
      <c r="Z82" s="27">
        <v>10</v>
      </c>
      <c r="AA82" s="27">
        <v>15</v>
      </c>
      <c r="AB82" s="23">
        <f t="shared" si="4"/>
        <v>35</v>
      </c>
      <c r="AC82" s="12" t="s">
        <v>579</v>
      </c>
      <c r="AD82" s="11" t="s">
        <v>14</v>
      </c>
      <c r="AE82" s="12" t="s">
        <v>98</v>
      </c>
      <c r="AF82" s="26">
        <v>0.68958333333333299</v>
      </c>
      <c r="AG82" s="11" t="s">
        <v>91</v>
      </c>
      <c r="AH82" s="11">
        <v>19450</v>
      </c>
      <c r="AI82" s="11">
        <v>15</v>
      </c>
      <c r="AJ82" s="11" t="s">
        <v>580</v>
      </c>
      <c r="AL82" s="12" t="s">
        <v>258</v>
      </c>
      <c r="AM82" s="12" t="s">
        <v>259</v>
      </c>
      <c r="AN82" s="12" t="s">
        <v>115</v>
      </c>
      <c r="AO82" s="11" t="s">
        <v>574</v>
      </c>
      <c r="AP82">
        <v>65598549</v>
      </c>
      <c r="AQ82" t="s">
        <v>189</v>
      </c>
      <c r="AV82">
        <f>IF(M82&gt;O82,1,0)</f>
        <v>0</v>
      </c>
      <c r="AW82">
        <f>VLOOKUP(Q82,[1]Blad1!$A$1:$J$61,9)</f>
        <v>1</v>
      </c>
    </row>
    <row r="83" spans="1:49" x14ac:dyDescent="0.2">
      <c r="A83" s="11" t="s">
        <v>581</v>
      </c>
      <c r="B83" s="11" t="s">
        <v>209</v>
      </c>
      <c r="C83" s="11" t="s">
        <v>582</v>
      </c>
      <c r="E83" s="11" t="s">
        <v>251</v>
      </c>
      <c r="I83" s="22">
        <v>82</v>
      </c>
      <c r="J83" s="11" t="s">
        <v>178</v>
      </c>
      <c r="K83" s="11" t="s">
        <v>91</v>
      </c>
      <c r="L83" s="12" t="s">
        <v>98</v>
      </c>
      <c r="M83" s="12" t="s">
        <v>583</v>
      </c>
      <c r="N83" s="12" t="s">
        <v>98</v>
      </c>
      <c r="O83" s="12" t="s">
        <v>584</v>
      </c>
      <c r="P83" s="23">
        <f>Y83-Z83</f>
        <v>890</v>
      </c>
      <c r="Q83" s="12" t="s">
        <v>14</v>
      </c>
      <c r="R83" s="24" t="s">
        <v>50</v>
      </c>
      <c r="S83" s="25">
        <v>0</v>
      </c>
      <c r="U83" s="11" t="s">
        <v>320</v>
      </c>
      <c r="V83" s="11" t="s">
        <v>181</v>
      </c>
      <c r="W83" s="12" t="s">
        <v>98</v>
      </c>
      <c r="X83" s="26">
        <v>0.625</v>
      </c>
      <c r="Y83" s="23">
        <f t="shared" si="5"/>
        <v>900</v>
      </c>
      <c r="Z83" s="27">
        <v>10</v>
      </c>
      <c r="AA83" s="27">
        <v>15</v>
      </c>
      <c r="AB83" s="23">
        <f t="shared" si="4"/>
        <v>35</v>
      </c>
      <c r="AC83" s="12" t="s">
        <v>585</v>
      </c>
      <c r="AD83" s="11" t="s">
        <v>17</v>
      </c>
      <c r="AE83" s="12" t="s">
        <v>98</v>
      </c>
      <c r="AF83" s="26">
        <v>0.70069444444444395</v>
      </c>
      <c r="AG83" s="11" t="s">
        <v>91</v>
      </c>
      <c r="AH83" s="11">
        <v>19470</v>
      </c>
      <c r="AI83" s="11">
        <v>15</v>
      </c>
      <c r="AJ83" s="11" t="s">
        <v>586</v>
      </c>
      <c r="AL83" s="12" t="s">
        <v>258</v>
      </c>
      <c r="AM83" s="12" t="s">
        <v>259</v>
      </c>
      <c r="AN83" s="12" t="s">
        <v>115</v>
      </c>
      <c r="AO83" s="11" t="s">
        <v>574</v>
      </c>
      <c r="AP83">
        <v>65598551</v>
      </c>
      <c r="AQ83" t="s">
        <v>189</v>
      </c>
      <c r="AV83">
        <f>IF(M83&gt;O83,1,0)</f>
        <v>1</v>
      </c>
      <c r="AW83">
        <f>VLOOKUP(Q83,[1]Blad1!$A$1:$J$61,9)</f>
        <v>1</v>
      </c>
    </row>
    <row r="84" spans="1:49" x14ac:dyDescent="0.2">
      <c r="A84" s="11" t="s">
        <v>587</v>
      </c>
      <c r="B84" s="11" t="s">
        <v>588</v>
      </c>
      <c r="C84" s="11" t="s">
        <v>589</v>
      </c>
      <c r="E84" s="11" t="s">
        <v>242</v>
      </c>
      <c r="I84" s="22">
        <v>83</v>
      </c>
      <c r="J84" s="11" t="s">
        <v>178</v>
      </c>
      <c r="K84" s="11" t="s">
        <v>91</v>
      </c>
      <c r="L84" s="12" t="s">
        <v>98</v>
      </c>
      <c r="M84" s="12" t="s">
        <v>590</v>
      </c>
      <c r="N84" s="12" t="s">
        <v>98</v>
      </c>
      <c r="O84" s="12" t="s">
        <v>591</v>
      </c>
      <c r="P84" s="23">
        <f>Y84-Z84</f>
        <v>1070</v>
      </c>
      <c r="Q84" s="12" t="s">
        <v>13</v>
      </c>
      <c r="R84" s="24" t="s">
        <v>50</v>
      </c>
      <c r="S84" s="25">
        <v>0</v>
      </c>
      <c r="U84" s="11" t="s">
        <v>320</v>
      </c>
      <c r="V84" s="11" t="s">
        <v>181</v>
      </c>
      <c r="W84" s="12" t="s">
        <v>98</v>
      </c>
      <c r="X84" s="26">
        <v>0.75</v>
      </c>
      <c r="Y84" s="23">
        <f t="shared" si="5"/>
        <v>1080</v>
      </c>
      <c r="Z84" s="27">
        <v>10</v>
      </c>
      <c r="AA84" s="27">
        <v>15</v>
      </c>
      <c r="AB84" s="23">
        <f t="shared" si="4"/>
        <v>35</v>
      </c>
      <c r="AC84" s="12" t="s">
        <v>592</v>
      </c>
      <c r="AD84" s="11" t="s">
        <v>17</v>
      </c>
      <c r="AE84" s="12" t="s">
        <v>126</v>
      </c>
      <c r="AF84" s="26">
        <v>0.26041666666666702</v>
      </c>
      <c r="AG84" s="11" t="s">
        <v>91</v>
      </c>
      <c r="AH84" s="11">
        <v>18000</v>
      </c>
      <c r="AI84" s="11">
        <v>18</v>
      </c>
      <c r="AJ84" s="11">
        <v>37867</v>
      </c>
      <c r="AL84" s="12" t="s">
        <v>245</v>
      </c>
      <c r="AM84" s="12" t="s">
        <v>246</v>
      </c>
      <c r="AN84" s="12" t="s">
        <v>186</v>
      </c>
      <c r="AO84" s="11" t="s">
        <v>247</v>
      </c>
      <c r="AP84">
        <v>1900067507</v>
      </c>
      <c r="AQ84" t="s">
        <v>248</v>
      </c>
      <c r="AV84">
        <f>IF(M84&gt;O84,1,0)</f>
        <v>0</v>
      </c>
      <c r="AW84">
        <f>VLOOKUP(Q84,[1]Blad1!$A$1:$J$61,9)</f>
        <v>1</v>
      </c>
    </row>
    <row r="85" spans="1:49" x14ac:dyDescent="0.2">
      <c r="A85" s="11" t="s">
        <v>522</v>
      </c>
      <c r="B85" s="11" t="s">
        <v>209</v>
      </c>
      <c r="C85" s="11" t="s">
        <v>523</v>
      </c>
      <c r="E85" s="11" t="s">
        <v>107</v>
      </c>
      <c r="I85" s="22">
        <v>84</v>
      </c>
      <c r="J85" s="11" t="s">
        <v>178</v>
      </c>
      <c r="K85" s="11" t="s">
        <v>91</v>
      </c>
      <c r="L85" s="12" t="s">
        <v>98</v>
      </c>
      <c r="M85" s="12" t="s">
        <v>489</v>
      </c>
      <c r="N85" s="12" t="s">
        <v>98</v>
      </c>
      <c r="O85" s="12" t="s">
        <v>511</v>
      </c>
      <c r="P85" s="23">
        <f>Y85-Z85</f>
        <v>485</v>
      </c>
      <c r="Q85" s="12" t="s">
        <v>13</v>
      </c>
      <c r="R85" s="24" t="s">
        <v>593</v>
      </c>
      <c r="S85" s="25">
        <v>0</v>
      </c>
      <c r="U85" s="11" t="s">
        <v>320</v>
      </c>
      <c r="V85" s="11" t="s">
        <v>181</v>
      </c>
      <c r="W85" s="12" t="s">
        <v>98</v>
      </c>
      <c r="X85" s="26">
        <v>0.34375</v>
      </c>
      <c r="Y85" s="23">
        <f t="shared" si="5"/>
        <v>495</v>
      </c>
      <c r="Z85" s="27">
        <v>10</v>
      </c>
      <c r="AA85" s="27">
        <v>15</v>
      </c>
      <c r="AB85" s="23">
        <f t="shared" si="4"/>
        <v>35</v>
      </c>
      <c r="AC85" s="12" t="s">
        <v>524</v>
      </c>
      <c r="AD85" s="11" t="s">
        <v>13</v>
      </c>
      <c r="AE85" s="12" t="s">
        <v>98</v>
      </c>
      <c r="AF85" s="26">
        <v>0.46666666666666701</v>
      </c>
      <c r="AG85" s="11" t="s">
        <v>91</v>
      </c>
      <c r="AH85" s="11">
        <v>19888</v>
      </c>
      <c r="AI85" s="11">
        <v>15</v>
      </c>
      <c r="AJ85" s="11">
        <v>5088869</v>
      </c>
      <c r="AM85" s="12" t="s">
        <v>220</v>
      </c>
      <c r="AN85" s="12" t="s">
        <v>126</v>
      </c>
      <c r="AO85" s="11" t="s">
        <v>520</v>
      </c>
      <c r="AP85" t="s">
        <v>521</v>
      </c>
      <c r="AQ85" t="s">
        <v>189</v>
      </c>
      <c r="AV85">
        <f>IF(M85&gt;O85,1,0)</f>
        <v>1</v>
      </c>
      <c r="AW85">
        <f>VLOOKUP(Q85,[1]Blad1!$A$1:$J$61,9)</f>
        <v>1</v>
      </c>
    </row>
    <row r="86" spans="1:49" x14ac:dyDescent="0.2">
      <c r="A86" s="11" t="s">
        <v>594</v>
      </c>
      <c r="B86" s="11" t="s">
        <v>105</v>
      </c>
      <c r="C86" s="11" t="s">
        <v>595</v>
      </c>
      <c r="E86" s="11" t="s">
        <v>107</v>
      </c>
      <c r="I86" s="22">
        <v>85</v>
      </c>
      <c r="J86" s="11" t="s">
        <v>178</v>
      </c>
      <c r="K86" s="11" t="s">
        <v>91</v>
      </c>
      <c r="L86" s="12" t="s">
        <v>92</v>
      </c>
      <c r="M86" s="12" t="s">
        <v>596</v>
      </c>
      <c r="N86" s="12" t="s">
        <v>98</v>
      </c>
      <c r="O86" s="12" t="s">
        <v>597</v>
      </c>
      <c r="P86" s="23">
        <f>Y86-Z86</f>
        <v>415</v>
      </c>
      <c r="Q86" s="12" t="s">
        <v>6</v>
      </c>
      <c r="R86" s="24" t="s">
        <v>111</v>
      </c>
      <c r="S86" s="25">
        <v>1</v>
      </c>
      <c r="U86" s="11" t="s">
        <v>96</v>
      </c>
      <c r="V86" s="11" t="s">
        <v>181</v>
      </c>
      <c r="W86" s="12" t="s">
        <v>98</v>
      </c>
      <c r="X86" s="26">
        <v>0.3125</v>
      </c>
      <c r="Y86" s="23">
        <f t="shared" si="5"/>
        <v>450</v>
      </c>
      <c r="Z86" s="27">
        <v>35</v>
      </c>
      <c r="AA86" s="27">
        <v>60</v>
      </c>
      <c r="AB86" s="23">
        <f t="shared" si="4"/>
        <v>130</v>
      </c>
      <c r="AC86" s="12" t="s">
        <v>598</v>
      </c>
      <c r="AD86" s="11" t="s">
        <v>6</v>
      </c>
      <c r="AE86" s="12" t="s">
        <v>98</v>
      </c>
      <c r="AF86" s="26">
        <v>0.375694444444444</v>
      </c>
      <c r="AG86" s="11" t="s">
        <v>91</v>
      </c>
      <c r="AH86" s="11">
        <v>22820</v>
      </c>
      <c r="AJ86" s="11" t="s">
        <v>599</v>
      </c>
      <c r="AL86" s="12" t="s">
        <v>219</v>
      </c>
      <c r="AM86" s="12" t="s">
        <v>220</v>
      </c>
      <c r="AN86" s="12" t="s">
        <v>309</v>
      </c>
      <c r="AO86" s="11" t="s">
        <v>600</v>
      </c>
      <c r="AP86">
        <v>6490086993</v>
      </c>
      <c r="AQ86" t="s">
        <v>189</v>
      </c>
      <c r="AV86">
        <f>IF(M86&gt;O86,1,0)</f>
        <v>1</v>
      </c>
      <c r="AW86">
        <v>15</v>
      </c>
    </row>
    <row r="87" spans="1:49" x14ac:dyDescent="0.2">
      <c r="A87" s="11" t="s">
        <v>601</v>
      </c>
      <c r="B87" s="11" t="s">
        <v>105</v>
      </c>
      <c r="C87" s="11" t="s">
        <v>602</v>
      </c>
      <c r="E87" s="11" t="s">
        <v>107</v>
      </c>
      <c r="I87" s="22">
        <v>86</v>
      </c>
      <c r="J87" s="11" t="s">
        <v>178</v>
      </c>
      <c r="K87" s="11" t="s">
        <v>91</v>
      </c>
      <c r="L87" s="12" t="s">
        <v>98</v>
      </c>
      <c r="M87" s="12" t="s">
        <v>603</v>
      </c>
      <c r="N87" s="12" t="s">
        <v>98</v>
      </c>
      <c r="O87" s="12" t="s">
        <v>142</v>
      </c>
      <c r="P87" s="23">
        <f>Y87-Z87</f>
        <v>565.00000000000057</v>
      </c>
      <c r="Q87" s="12" t="s">
        <v>29</v>
      </c>
      <c r="R87" s="24" t="s">
        <v>111</v>
      </c>
      <c r="S87" s="25">
        <v>1</v>
      </c>
      <c r="U87" s="11" t="s">
        <v>96</v>
      </c>
      <c r="V87" s="11" t="s">
        <v>181</v>
      </c>
      <c r="W87" s="12" t="s">
        <v>98</v>
      </c>
      <c r="X87" s="26">
        <v>0.41666666666666702</v>
      </c>
      <c r="Y87" s="23">
        <f t="shared" si="5"/>
        <v>600.00000000000057</v>
      </c>
      <c r="Z87" s="27">
        <v>35</v>
      </c>
      <c r="AA87" s="27">
        <v>60</v>
      </c>
      <c r="AB87" s="23">
        <f t="shared" si="4"/>
        <v>130</v>
      </c>
      <c r="AC87" s="12" t="s">
        <v>604</v>
      </c>
      <c r="AD87" s="11" t="s">
        <v>29</v>
      </c>
      <c r="AE87" s="12" t="s">
        <v>98</v>
      </c>
      <c r="AF87" s="26">
        <v>0.50208333333333299</v>
      </c>
      <c r="AG87" s="11" t="s">
        <v>91</v>
      </c>
      <c r="AH87" s="11">
        <v>22400</v>
      </c>
      <c r="AJ87" s="11" t="s">
        <v>605</v>
      </c>
      <c r="AL87" s="12" t="s">
        <v>219</v>
      </c>
      <c r="AM87" s="12" t="s">
        <v>220</v>
      </c>
      <c r="AN87" s="12" t="s">
        <v>309</v>
      </c>
      <c r="AO87" s="11" t="s">
        <v>600</v>
      </c>
      <c r="AP87">
        <v>6490086996</v>
      </c>
      <c r="AQ87" t="s">
        <v>189</v>
      </c>
      <c r="AV87">
        <f>IF(M87&gt;O87,1,0)</f>
        <v>1</v>
      </c>
      <c r="AW87">
        <f>VLOOKUP(Q87,[1]Blad1!$A$1:$J$61,9)</f>
        <v>5</v>
      </c>
    </row>
    <row r="88" spans="1:49" x14ac:dyDescent="0.2">
      <c r="A88" s="11" t="s">
        <v>606</v>
      </c>
      <c r="B88" s="11" t="s">
        <v>105</v>
      </c>
      <c r="C88" s="11" t="s">
        <v>607</v>
      </c>
      <c r="E88" s="11" t="s">
        <v>107</v>
      </c>
      <c r="I88" s="22">
        <v>87</v>
      </c>
      <c r="J88" s="11" t="s">
        <v>178</v>
      </c>
      <c r="K88" s="11" t="s">
        <v>91</v>
      </c>
      <c r="L88" s="12" t="s">
        <v>98</v>
      </c>
      <c r="M88" s="12" t="s">
        <v>608</v>
      </c>
      <c r="N88" s="12" t="s">
        <v>98</v>
      </c>
      <c r="O88" s="12" t="s">
        <v>458</v>
      </c>
      <c r="P88" s="23">
        <f>Y88-Z88</f>
        <v>745.00000000000045</v>
      </c>
      <c r="Q88" s="12" t="s">
        <v>6</v>
      </c>
      <c r="R88" s="24" t="s">
        <v>111</v>
      </c>
      <c r="S88" s="25">
        <v>1</v>
      </c>
      <c r="U88" s="11" t="s">
        <v>96</v>
      </c>
      <c r="V88" s="11" t="s">
        <v>181</v>
      </c>
      <c r="W88" s="12" t="s">
        <v>98</v>
      </c>
      <c r="X88" s="26">
        <v>0.54166666666666696</v>
      </c>
      <c r="Y88" s="23">
        <f t="shared" si="5"/>
        <v>780.00000000000045</v>
      </c>
      <c r="Z88" s="27">
        <v>35</v>
      </c>
      <c r="AA88" s="27">
        <v>60</v>
      </c>
      <c r="AB88" s="23">
        <f t="shared" si="4"/>
        <v>130</v>
      </c>
      <c r="AC88" s="12" t="s">
        <v>609</v>
      </c>
      <c r="AD88" s="11" t="s">
        <v>6</v>
      </c>
      <c r="AE88" s="12" t="s">
        <v>98</v>
      </c>
      <c r="AF88" s="26">
        <v>0.56874999999999998</v>
      </c>
      <c r="AG88" s="11" t="s">
        <v>91</v>
      </c>
      <c r="AH88" s="11">
        <v>22820</v>
      </c>
      <c r="AJ88" s="11" t="s">
        <v>610</v>
      </c>
      <c r="AL88" s="12" t="s">
        <v>219</v>
      </c>
      <c r="AM88" s="12" t="s">
        <v>220</v>
      </c>
      <c r="AN88" s="12" t="s">
        <v>309</v>
      </c>
      <c r="AO88" s="11" t="s">
        <v>600</v>
      </c>
      <c r="AP88">
        <v>6490086994</v>
      </c>
      <c r="AQ88" t="s">
        <v>189</v>
      </c>
      <c r="AV88">
        <f>IF(M88&gt;O88,1,0)</f>
        <v>0</v>
      </c>
      <c r="AW88">
        <v>15</v>
      </c>
    </row>
    <row r="89" spans="1:49" x14ac:dyDescent="0.2">
      <c r="A89" s="11" t="s">
        <v>611</v>
      </c>
      <c r="B89" s="11" t="s">
        <v>105</v>
      </c>
      <c r="C89" s="11" t="s">
        <v>612</v>
      </c>
      <c r="E89" s="11" t="s">
        <v>177</v>
      </c>
      <c r="I89" s="22">
        <v>88</v>
      </c>
      <c r="J89" s="11" t="s">
        <v>178</v>
      </c>
      <c r="K89" s="11" t="s">
        <v>91</v>
      </c>
      <c r="L89" s="12" t="s">
        <v>98</v>
      </c>
      <c r="M89" s="12" t="s">
        <v>613</v>
      </c>
      <c r="N89" s="12" t="s">
        <v>98</v>
      </c>
      <c r="O89" s="12" t="s">
        <v>578</v>
      </c>
      <c r="P89" s="23">
        <f>Y89-Z89</f>
        <v>804.99999999999955</v>
      </c>
      <c r="Q89" s="12" t="s">
        <v>29</v>
      </c>
      <c r="R89" s="24" t="s">
        <v>111</v>
      </c>
      <c r="S89" s="25">
        <v>1</v>
      </c>
      <c r="U89" s="11" t="s">
        <v>96</v>
      </c>
      <c r="V89" s="11" t="s">
        <v>181</v>
      </c>
      <c r="W89" s="12" t="s">
        <v>98</v>
      </c>
      <c r="X89" s="26">
        <v>0.58333333333333304</v>
      </c>
      <c r="Y89" s="23">
        <f t="shared" si="5"/>
        <v>839.99999999999955</v>
      </c>
      <c r="Z89" s="27">
        <v>35</v>
      </c>
      <c r="AA89" s="27">
        <v>60</v>
      </c>
      <c r="AB89" s="23">
        <f t="shared" si="4"/>
        <v>130</v>
      </c>
      <c r="AC89" s="12" t="s">
        <v>614</v>
      </c>
      <c r="AD89" s="11" t="s">
        <v>29</v>
      </c>
      <c r="AE89" s="12" t="s">
        <v>98</v>
      </c>
      <c r="AF89" s="26">
        <v>0.59236111111111101</v>
      </c>
      <c r="AG89" s="11" t="s">
        <v>91</v>
      </c>
      <c r="AH89" s="11">
        <v>22770</v>
      </c>
      <c r="AJ89" s="11" t="s">
        <v>615</v>
      </c>
      <c r="AL89" s="12" t="s">
        <v>616</v>
      </c>
      <c r="AM89" s="12" t="s">
        <v>485</v>
      </c>
      <c r="AN89" s="12" t="s">
        <v>617</v>
      </c>
      <c r="AO89" s="11" t="s">
        <v>618</v>
      </c>
      <c r="AP89">
        <v>6490087024</v>
      </c>
      <c r="AQ89" t="s">
        <v>189</v>
      </c>
      <c r="AV89">
        <f>IF(M89&gt;O89,1,0)</f>
        <v>0</v>
      </c>
      <c r="AW89">
        <f>VLOOKUP(Q89,[1]Blad1!$A$1:$J$61,9)</f>
        <v>5</v>
      </c>
    </row>
    <row r="90" spans="1:49" x14ac:dyDescent="0.2">
      <c r="A90" s="11" t="s">
        <v>619</v>
      </c>
      <c r="B90" s="11" t="s">
        <v>105</v>
      </c>
      <c r="C90" s="11" t="s">
        <v>620</v>
      </c>
      <c r="E90" s="11" t="s">
        <v>177</v>
      </c>
      <c r="I90" s="22">
        <v>89</v>
      </c>
      <c r="J90" s="11" t="s">
        <v>178</v>
      </c>
      <c r="K90" s="11" t="s">
        <v>91</v>
      </c>
      <c r="L90" s="12" t="s">
        <v>98</v>
      </c>
      <c r="M90" s="12" t="s">
        <v>621</v>
      </c>
      <c r="N90" s="12" t="s">
        <v>98</v>
      </c>
      <c r="O90" s="12" t="s">
        <v>622</v>
      </c>
      <c r="P90" s="23">
        <f>Y90-Z90</f>
        <v>925.00000000000045</v>
      </c>
      <c r="Q90" s="12" t="s">
        <v>33</v>
      </c>
      <c r="R90" s="24" t="s">
        <v>111</v>
      </c>
      <c r="S90" s="25">
        <v>1</v>
      </c>
      <c r="U90" s="11" t="s">
        <v>96</v>
      </c>
      <c r="V90" s="11" t="s">
        <v>181</v>
      </c>
      <c r="W90" s="12" t="s">
        <v>98</v>
      </c>
      <c r="X90" s="26">
        <v>0.66666666666666696</v>
      </c>
      <c r="Y90" s="23">
        <f t="shared" si="5"/>
        <v>960.00000000000045</v>
      </c>
      <c r="Z90" s="27">
        <v>35</v>
      </c>
      <c r="AA90" s="27">
        <v>60</v>
      </c>
      <c r="AB90" s="23">
        <f t="shared" si="4"/>
        <v>130</v>
      </c>
      <c r="AC90" s="12" t="s">
        <v>623</v>
      </c>
      <c r="AD90" s="11" t="s">
        <v>33</v>
      </c>
      <c r="AE90" s="12" t="s">
        <v>98</v>
      </c>
      <c r="AF90" s="26">
        <v>0.61875000000000002</v>
      </c>
      <c r="AG90" s="11" t="s">
        <v>91</v>
      </c>
      <c r="AH90" s="11">
        <v>22820</v>
      </c>
      <c r="AJ90" s="11" t="s">
        <v>624</v>
      </c>
      <c r="AL90" s="12" t="s">
        <v>625</v>
      </c>
      <c r="AM90" s="12" t="s">
        <v>485</v>
      </c>
      <c r="AN90" s="12" t="s">
        <v>617</v>
      </c>
      <c r="AO90" s="11" t="s">
        <v>626</v>
      </c>
      <c r="AP90">
        <v>6490087054</v>
      </c>
      <c r="AQ90" t="s">
        <v>189</v>
      </c>
      <c r="AU90" t="s">
        <v>627</v>
      </c>
      <c r="AV90">
        <f>IF(M90&gt;O90,1,0)</f>
        <v>0</v>
      </c>
      <c r="AW90">
        <f>VLOOKUP(Q90,[1]Blad1!$A$1:$J$61,9)</f>
        <v>5</v>
      </c>
    </row>
    <row r="91" spans="1:49" x14ac:dyDescent="0.2">
      <c r="A91" s="11" t="s">
        <v>628</v>
      </c>
      <c r="B91" s="11" t="s">
        <v>588</v>
      </c>
      <c r="C91" s="11" t="s">
        <v>629</v>
      </c>
      <c r="E91" s="11" t="s">
        <v>242</v>
      </c>
      <c r="I91" s="22">
        <v>90</v>
      </c>
      <c r="J91" s="11" t="s">
        <v>178</v>
      </c>
      <c r="K91" s="11" t="s">
        <v>91</v>
      </c>
      <c r="L91" s="12" t="s">
        <v>98</v>
      </c>
      <c r="M91" s="12" t="s">
        <v>630</v>
      </c>
      <c r="N91" s="12" t="s">
        <v>92</v>
      </c>
      <c r="O91" s="12" t="s">
        <v>389</v>
      </c>
      <c r="P91" s="23">
        <f>Y91-Z91</f>
        <v>590.00000000000057</v>
      </c>
      <c r="Q91" s="12" t="s">
        <v>14</v>
      </c>
      <c r="R91" s="24" t="s">
        <v>50</v>
      </c>
      <c r="S91" s="25">
        <v>0</v>
      </c>
      <c r="U91" s="11" t="s">
        <v>320</v>
      </c>
      <c r="V91" s="11" t="s">
        <v>181</v>
      </c>
      <c r="W91" s="12" t="s">
        <v>98</v>
      </c>
      <c r="X91" s="26">
        <v>0.41666666666666702</v>
      </c>
      <c r="Y91" s="23">
        <f t="shared" si="5"/>
        <v>600.00000000000057</v>
      </c>
      <c r="Z91" s="27">
        <v>10</v>
      </c>
      <c r="AA91" s="27">
        <v>15</v>
      </c>
      <c r="AB91" s="23">
        <f t="shared" si="4"/>
        <v>35</v>
      </c>
      <c r="AC91" s="12" t="s">
        <v>631</v>
      </c>
      <c r="AD91" s="11" t="s">
        <v>13</v>
      </c>
      <c r="AE91" s="12" t="s">
        <v>132</v>
      </c>
      <c r="AF91" s="26">
        <v>0.27430555555555503</v>
      </c>
      <c r="AG91" s="11" t="s">
        <v>91</v>
      </c>
      <c r="AH91" s="11">
        <v>16497</v>
      </c>
      <c r="AI91" s="11">
        <v>19</v>
      </c>
      <c r="AJ91" s="11">
        <v>5158527</v>
      </c>
      <c r="AL91" s="12" t="s">
        <v>113</v>
      </c>
      <c r="AM91" s="12" t="s">
        <v>246</v>
      </c>
      <c r="AN91" s="12" t="s">
        <v>309</v>
      </c>
      <c r="AO91" s="11" t="s">
        <v>632</v>
      </c>
      <c r="AP91">
        <v>1900068766</v>
      </c>
      <c r="AQ91" t="s">
        <v>189</v>
      </c>
      <c r="AV91">
        <f>IF(M91&gt;O91,1,0)</f>
        <v>0</v>
      </c>
      <c r="AW91">
        <f>VLOOKUP(Q91,[1]Blad1!$A$1:$J$61,9)</f>
        <v>1</v>
      </c>
    </row>
    <row r="92" spans="1:49" x14ac:dyDescent="0.2">
      <c r="A92" s="11" t="s">
        <v>633</v>
      </c>
      <c r="B92" s="11" t="s">
        <v>588</v>
      </c>
      <c r="C92" s="11" t="s">
        <v>634</v>
      </c>
      <c r="E92" s="11" t="s">
        <v>242</v>
      </c>
      <c r="I92" s="22">
        <v>91</v>
      </c>
      <c r="J92" s="11" t="s">
        <v>178</v>
      </c>
      <c r="K92" s="11" t="s">
        <v>91</v>
      </c>
      <c r="L92" s="12" t="s">
        <v>98</v>
      </c>
      <c r="M92" s="12" t="s">
        <v>635</v>
      </c>
      <c r="N92" s="12" t="s">
        <v>92</v>
      </c>
      <c r="O92" s="12" t="s">
        <v>389</v>
      </c>
      <c r="P92" s="23">
        <f>Y92-Z92</f>
        <v>649.99999999999943</v>
      </c>
      <c r="Q92" s="12" t="s">
        <v>17</v>
      </c>
      <c r="R92" s="24" t="s">
        <v>50</v>
      </c>
      <c r="S92" s="25">
        <v>0</v>
      </c>
      <c r="U92" s="11" t="s">
        <v>320</v>
      </c>
      <c r="V92" s="11" t="s">
        <v>181</v>
      </c>
      <c r="W92" s="12" t="s">
        <v>98</v>
      </c>
      <c r="X92" s="26">
        <v>0.45833333333333298</v>
      </c>
      <c r="Y92" s="23">
        <f t="shared" si="5"/>
        <v>659.99999999999943</v>
      </c>
      <c r="Z92" s="27">
        <v>10</v>
      </c>
      <c r="AA92" s="27">
        <v>15</v>
      </c>
      <c r="AB92" s="23">
        <f t="shared" si="4"/>
        <v>35</v>
      </c>
      <c r="AC92" s="12" t="s">
        <v>636</v>
      </c>
      <c r="AD92" s="11" t="s">
        <v>14</v>
      </c>
      <c r="AE92" s="12" t="s">
        <v>132</v>
      </c>
      <c r="AF92" s="26">
        <v>0.50486111111111098</v>
      </c>
      <c r="AG92" s="11" t="s">
        <v>91</v>
      </c>
      <c r="AH92" s="11">
        <v>22000</v>
      </c>
      <c r="AI92" s="11">
        <v>19</v>
      </c>
      <c r="AJ92" s="11" t="s">
        <v>637</v>
      </c>
      <c r="AL92" s="12" t="s">
        <v>638</v>
      </c>
      <c r="AM92" s="12" t="s">
        <v>246</v>
      </c>
      <c r="AN92" s="12" t="s">
        <v>309</v>
      </c>
      <c r="AO92" s="11" t="s">
        <v>247</v>
      </c>
      <c r="AP92">
        <v>1900068962</v>
      </c>
      <c r="AQ92" t="s">
        <v>189</v>
      </c>
      <c r="AV92">
        <f>IF(M92&gt;O92,1,0)</f>
        <v>0</v>
      </c>
      <c r="AW92">
        <f>VLOOKUP(Q92,[1]Blad1!$A$1:$J$61,9)</f>
        <v>1</v>
      </c>
    </row>
    <row r="93" spans="1:49" x14ac:dyDescent="0.2">
      <c r="A93" s="11" t="s">
        <v>639</v>
      </c>
      <c r="B93" s="11" t="s">
        <v>136</v>
      </c>
      <c r="C93" s="11" t="s">
        <v>640</v>
      </c>
      <c r="E93" s="11" t="s">
        <v>211</v>
      </c>
      <c r="F93" s="11" t="s">
        <v>147</v>
      </c>
      <c r="G93" s="11" t="s">
        <v>30</v>
      </c>
      <c r="H93" s="12" t="s">
        <v>349</v>
      </c>
      <c r="I93" s="22">
        <v>92</v>
      </c>
      <c r="J93" s="11" t="s">
        <v>91</v>
      </c>
      <c r="K93" s="11" t="s">
        <v>91</v>
      </c>
      <c r="L93" s="12" t="s">
        <v>98</v>
      </c>
      <c r="M93" s="12" t="s">
        <v>319</v>
      </c>
      <c r="N93" s="12" t="s">
        <v>98</v>
      </c>
      <c r="O93" s="12" t="s">
        <v>641</v>
      </c>
      <c r="P93" s="23">
        <f>Y93-Z93</f>
        <v>420</v>
      </c>
      <c r="Q93" s="12" t="s">
        <v>41</v>
      </c>
      <c r="R93" s="24" t="s">
        <v>95</v>
      </c>
      <c r="S93" s="25">
        <v>2</v>
      </c>
      <c r="U93" s="11" t="s">
        <v>642</v>
      </c>
      <c r="V93" s="11" t="s">
        <v>97</v>
      </c>
      <c r="W93" s="12" t="s">
        <v>98</v>
      </c>
      <c r="X93" s="26">
        <v>0.375</v>
      </c>
      <c r="Y93" s="23">
        <f t="shared" si="5"/>
        <v>540</v>
      </c>
      <c r="Z93" s="27">
        <v>120</v>
      </c>
      <c r="AA93" s="27">
        <v>60</v>
      </c>
      <c r="AB93" s="23">
        <f t="shared" si="4"/>
        <v>300</v>
      </c>
      <c r="AD93" s="11" t="s">
        <v>40</v>
      </c>
      <c r="AE93" s="12" t="s">
        <v>309</v>
      </c>
      <c r="AF93" s="26">
        <v>0.56388888888888899</v>
      </c>
      <c r="AG93" s="11" t="s">
        <v>91</v>
      </c>
      <c r="AH93" s="11">
        <v>22037</v>
      </c>
      <c r="AJ93" s="11" t="s">
        <v>643</v>
      </c>
      <c r="AP93" t="s">
        <v>644</v>
      </c>
      <c r="AQ93" t="s">
        <v>103</v>
      </c>
      <c r="AS93" s="28" t="s">
        <v>282</v>
      </c>
      <c r="AV93">
        <v>0</v>
      </c>
      <c r="AW93">
        <f>VLOOKUP(Q93,[1]Blad1!$A$1:$J$61,9)</f>
        <v>5</v>
      </c>
    </row>
    <row r="94" spans="1:49" x14ac:dyDescent="0.2">
      <c r="A94" s="11" t="s">
        <v>645</v>
      </c>
      <c r="B94" s="11" t="s">
        <v>105</v>
      </c>
      <c r="C94" s="11" t="s">
        <v>646</v>
      </c>
      <c r="E94" s="11" t="s">
        <v>211</v>
      </c>
      <c r="H94" s="12" t="s">
        <v>647</v>
      </c>
      <c r="I94" s="22">
        <v>93</v>
      </c>
      <c r="J94" s="11" t="s">
        <v>648</v>
      </c>
      <c r="K94" s="11" t="s">
        <v>252</v>
      </c>
      <c r="L94" s="12" t="s">
        <v>92</v>
      </c>
      <c r="M94" s="12" t="s">
        <v>649</v>
      </c>
      <c r="N94" s="12" t="s">
        <v>98</v>
      </c>
      <c r="O94" s="12" t="s">
        <v>650</v>
      </c>
      <c r="P94" s="23">
        <f>Y94-Z94</f>
        <v>269.99999999999989</v>
      </c>
      <c r="Q94" s="12" t="s">
        <v>10</v>
      </c>
      <c r="R94" s="24" t="s">
        <v>111</v>
      </c>
      <c r="S94" s="25">
        <v>1</v>
      </c>
      <c r="U94" s="11" t="s">
        <v>642</v>
      </c>
      <c r="V94" s="11" t="s">
        <v>97</v>
      </c>
      <c r="W94" s="12" t="s">
        <v>98</v>
      </c>
      <c r="X94" s="26">
        <v>0.23611111111111099</v>
      </c>
      <c r="Y94" s="23">
        <f t="shared" si="5"/>
        <v>339.99999999999989</v>
      </c>
      <c r="Z94" s="27">
        <v>70</v>
      </c>
      <c r="AA94" s="27">
        <v>15</v>
      </c>
      <c r="AB94" s="23">
        <f t="shared" si="4"/>
        <v>155</v>
      </c>
      <c r="AC94" s="12" t="s">
        <v>651</v>
      </c>
      <c r="AD94" s="11" t="s">
        <v>32</v>
      </c>
      <c r="AE94" s="12" t="s">
        <v>98</v>
      </c>
      <c r="AF94" s="26">
        <v>0.61597222222222203</v>
      </c>
      <c r="AG94" s="11" t="s">
        <v>252</v>
      </c>
      <c r="AH94" s="11">
        <v>13548</v>
      </c>
      <c r="AJ94" s="11" t="s">
        <v>652</v>
      </c>
      <c r="AP94" t="s">
        <v>653</v>
      </c>
      <c r="AQ94" t="s">
        <v>103</v>
      </c>
      <c r="AU94">
        <v>1.3</v>
      </c>
      <c r="AV94">
        <f>IF(M94&gt;O94,1,0)</f>
        <v>1</v>
      </c>
      <c r="AW94">
        <v>15</v>
      </c>
    </row>
    <row r="95" spans="1:49" x14ac:dyDescent="0.2">
      <c r="A95" s="11" t="s">
        <v>654</v>
      </c>
      <c r="B95" s="11" t="s">
        <v>105</v>
      </c>
      <c r="C95" s="11" t="s">
        <v>655</v>
      </c>
      <c r="E95" s="11" t="s">
        <v>177</v>
      </c>
      <c r="H95" s="12" t="s">
        <v>656</v>
      </c>
      <c r="I95" s="22">
        <v>94</v>
      </c>
      <c r="J95" s="11" t="s">
        <v>657</v>
      </c>
      <c r="K95" s="11" t="s">
        <v>91</v>
      </c>
      <c r="L95" s="12" t="s">
        <v>98</v>
      </c>
      <c r="M95" s="12" t="s">
        <v>658</v>
      </c>
      <c r="N95" s="12" t="s">
        <v>98</v>
      </c>
      <c r="O95" s="12" t="s">
        <v>641</v>
      </c>
      <c r="P95" s="23">
        <f>Y95-Z95</f>
        <v>470</v>
      </c>
      <c r="Q95" s="12" t="s">
        <v>24</v>
      </c>
      <c r="R95" s="24" t="s">
        <v>111</v>
      </c>
      <c r="S95" s="25">
        <v>1</v>
      </c>
      <c r="U95" s="11" t="s">
        <v>642</v>
      </c>
      <c r="V95" s="11" t="s">
        <v>97</v>
      </c>
      <c r="W95" s="12" t="s">
        <v>98</v>
      </c>
      <c r="X95" s="26">
        <v>0.375</v>
      </c>
      <c r="Y95" s="23">
        <f t="shared" si="5"/>
        <v>540</v>
      </c>
      <c r="Z95" s="27">
        <v>70</v>
      </c>
      <c r="AA95" s="27">
        <v>15</v>
      </c>
      <c r="AB95" s="23">
        <f t="shared" si="4"/>
        <v>155</v>
      </c>
      <c r="AD95" s="11" t="s">
        <v>8</v>
      </c>
      <c r="AE95" s="12" t="s">
        <v>98</v>
      </c>
      <c r="AF95" s="26">
        <v>0.68541666666666701</v>
      </c>
      <c r="AG95" s="11" t="s">
        <v>91</v>
      </c>
      <c r="AH95" s="11">
        <v>14036</v>
      </c>
      <c r="AJ95" s="11" t="s">
        <v>659</v>
      </c>
      <c r="AP95" t="s">
        <v>660</v>
      </c>
      <c r="AQ95" t="s">
        <v>281</v>
      </c>
      <c r="AS95" s="28" t="s">
        <v>282</v>
      </c>
      <c r="AV95">
        <f>IF(M95&gt;O95,1,0)</f>
        <v>1</v>
      </c>
      <c r="AW95">
        <f>VLOOKUP(Q95,[1]Blad1!$A$1:$J$61,9)</f>
        <v>5</v>
      </c>
    </row>
    <row r="96" spans="1:49" x14ac:dyDescent="0.2">
      <c r="A96" s="11" t="s">
        <v>661</v>
      </c>
      <c r="B96" s="11" t="s">
        <v>240</v>
      </c>
      <c r="C96" s="11" t="s">
        <v>662</v>
      </c>
      <c r="E96" s="11" t="s">
        <v>91</v>
      </c>
      <c r="I96" s="22">
        <v>95</v>
      </c>
      <c r="J96" s="11" t="s">
        <v>178</v>
      </c>
      <c r="K96" s="11" t="s">
        <v>91</v>
      </c>
      <c r="L96" s="12" t="s">
        <v>98</v>
      </c>
      <c r="M96" s="12" t="s">
        <v>663</v>
      </c>
      <c r="N96" s="12" t="s">
        <v>98</v>
      </c>
      <c r="O96" s="12" t="s">
        <v>641</v>
      </c>
      <c r="P96" s="23">
        <f>Y96-Z96</f>
        <v>470</v>
      </c>
      <c r="Q96" s="12" t="s">
        <v>4</v>
      </c>
      <c r="R96" s="24" t="s">
        <v>111</v>
      </c>
      <c r="S96" s="25">
        <v>1</v>
      </c>
      <c r="U96" s="11" t="s">
        <v>642</v>
      </c>
      <c r="V96" s="11" t="s">
        <v>97</v>
      </c>
      <c r="W96" s="12" t="s">
        <v>98</v>
      </c>
      <c r="X96" s="26">
        <v>0.375</v>
      </c>
      <c r="Y96" s="23">
        <f t="shared" si="5"/>
        <v>540</v>
      </c>
      <c r="Z96" s="27">
        <v>70</v>
      </c>
      <c r="AA96" s="27">
        <v>15</v>
      </c>
      <c r="AB96" s="23">
        <f t="shared" si="4"/>
        <v>155</v>
      </c>
      <c r="AD96" s="11" t="s">
        <v>4</v>
      </c>
      <c r="AE96" s="12" t="s">
        <v>98</v>
      </c>
      <c r="AF96" s="26">
        <v>0.65486111111111101</v>
      </c>
      <c r="AG96" s="11" t="s">
        <v>91</v>
      </c>
      <c r="AH96" s="11">
        <v>14600</v>
      </c>
      <c r="AJ96" s="11" t="s">
        <v>280</v>
      </c>
      <c r="AP96" t="s">
        <v>664</v>
      </c>
      <c r="AQ96" t="s">
        <v>665</v>
      </c>
      <c r="AU96">
        <v>7.5</v>
      </c>
      <c r="AV96">
        <f>IF(M96&gt;O96,1,0)</f>
        <v>1</v>
      </c>
      <c r="AW96">
        <v>15</v>
      </c>
    </row>
    <row r="97" spans="1:49" x14ac:dyDescent="0.2">
      <c r="A97" s="11" t="s">
        <v>666</v>
      </c>
      <c r="B97" s="11" t="s">
        <v>240</v>
      </c>
      <c r="C97" s="11" t="s">
        <v>667</v>
      </c>
      <c r="E97" s="11" t="s">
        <v>91</v>
      </c>
      <c r="I97" s="22">
        <v>96</v>
      </c>
      <c r="J97" s="11" t="s">
        <v>178</v>
      </c>
      <c r="K97" s="11" t="s">
        <v>91</v>
      </c>
      <c r="L97" s="12" t="s">
        <v>98</v>
      </c>
      <c r="M97" s="12" t="s">
        <v>668</v>
      </c>
      <c r="N97" s="12" t="s">
        <v>98</v>
      </c>
      <c r="O97" s="12" t="s">
        <v>641</v>
      </c>
      <c r="P97" s="23">
        <f>Y97-Z97</f>
        <v>470</v>
      </c>
      <c r="Q97" s="12" t="s">
        <v>36</v>
      </c>
      <c r="R97" s="24" t="s">
        <v>111</v>
      </c>
      <c r="S97" s="25">
        <v>1</v>
      </c>
      <c r="U97" s="11" t="s">
        <v>642</v>
      </c>
      <c r="V97" s="11" t="s">
        <v>181</v>
      </c>
      <c r="W97" s="12" t="s">
        <v>98</v>
      </c>
      <c r="X97" s="26">
        <v>0.375</v>
      </c>
      <c r="Y97" s="23">
        <f t="shared" si="5"/>
        <v>540</v>
      </c>
      <c r="Z97" s="27">
        <v>70</v>
      </c>
      <c r="AA97" s="27">
        <v>15</v>
      </c>
      <c r="AB97" s="23">
        <f t="shared" si="4"/>
        <v>155</v>
      </c>
      <c r="AD97" s="11" t="s">
        <v>41</v>
      </c>
      <c r="AE97" s="12" t="s">
        <v>98</v>
      </c>
      <c r="AF97" s="26">
        <v>0.70138888888888895</v>
      </c>
      <c r="AG97" s="11" t="s">
        <v>91</v>
      </c>
      <c r="AH97" s="11">
        <v>14600</v>
      </c>
      <c r="AJ97" s="11" t="s">
        <v>280</v>
      </c>
      <c r="AP97" t="s">
        <v>664</v>
      </c>
      <c r="AQ97" t="s">
        <v>665</v>
      </c>
      <c r="AU97">
        <v>7.5</v>
      </c>
      <c r="AV97">
        <f>IF(M97&gt;O97,1,0)</f>
        <v>0</v>
      </c>
      <c r="AW97">
        <f>VLOOKUP(Q97,[1]Blad1!$A$1:$J$61,9)</f>
        <v>10</v>
      </c>
    </row>
    <row r="98" spans="1:49" x14ac:dyDescent="0.2">
      <c r="A98" s="11" t="s">
        <v>669</v>
      </c>
      <c r="B98" s="11" t="s">
        <v>86</v>
      </c>
      <c r="C98" s="11" t="s">
        <v>670</v>
      </c>
      <c r="E98" s="11" t="s">
        <v>369</v>
      </c>
      <c r="H98" s="12" t="s">
        <v>89</v>
      </c>
      <c r="I98" s="22">
        <v>97</v>
      </c>
      <c r="J98" s="11" t="s">
        <v>90</v>
      </c>
      <c r="K98" s="11" t="s">
        <v>91</v>
      </c>
      <c r="L98" s="12" t="s">
        <v>98</v>
      </c>
      <c r="M98" s="12" t="s">
        <v>671</v>
      </c>
      <c r="N98" s="12" t="s">
        <v>98</v>
      </c>
      <c r="O98" s="12" t="s">
        <v>180</v>
      </c>
      <c r="P98" s="23">
        <f>Y98-Z98</f>
        <v>300.00000000000051</v>
      </c>
      <c r="Q98" s="12" t="s">
        <v>17</v>
      </c>
      <c r="R98" s="24" t="s">
        <v>95</v>
      </c>
      <c r="S98" s="25">
        <v>2</v>
      </c>
      <c r="U98" s="11" t="s">
        <v>320</v>
      </c>
      <c r="V98" s="11" t="s">
        <v>97</v>
      </c>
      <c r="W98" s="12" t="s">
        <v>98</v>
      </c>
      <c r="X98" s="26">
        <v>0.29166666666666702</v>
      </c>
      <c r="Y98" s="23">
        <f t="shared" si="5"/>
        <v>420.00000000000051</v>
      </c>
      <c r="Z98" s="27">
        <v>120</v>
      </c>
      <c r="AA98" s="27">
        <v>60</v>
      </c>
      <c r="AB98" s="23">
        <f t="shared" ref="AB98:AB129" si="6">Z98*2+AA98</f>
        <v>300</v>
      </c>
      <c r="AC98" s="12" t="s">
        <v>672</v>
      </c>
      <c r="AD98" s="11" t="s">
        <v>13</v>
      </c>
      <c r="AE98" s="12" t="s">
        <v>98</v>
      </c>
      <c r="AF98" s="26">
        <v>0.41388888888888897</v>
      </c>
      <c r="AG98" s="11" t="s">
        <v>91</v>
      </c>
      <c r="AH98" s="11">
        <v>13000</v>
      </c>
      <c r="AJ98" s="11" t="s">
        <v>673</v>
      </c>
      <c r="AK98" s="11" t="s">
        <v>26</v>
      </c>
      <c r="AL98" s="12" t="s">
        <v>674</v>
      </c>
      <c r="AM98" s="12" t="s">
        <v>147</v>
      </c>
      <c r="AN98" s="12" t="s">
        <v>132</v>
      </c>
      <c r="AP98" t="s">
        <v>672</v>
      </c>
      <c r="AQ98" t="s">
        <v>103</v>
      </c>
      <c r="AV98">
        <f>IF(M98&gt;O98,1,0)</f>
        <v>0</v>
      </c>
      <c r="AW98">
        <f>VLOOKUP(Q98,[1]Blad1!$A$1:$J$61,9)</f>
        <v>1</v>
      </c>
    </row>
    <row r="99" spans="1:49" x14ac:dyDescent="0.2">
      <c r="A99" s="11" t="s">
        <v>675</v>
      </c>
      <c r="B99" s="11" t="s">
        <v>105</v>
      </c>
      <c r="C99" s="11" t="s">
        <v>676</v>
      </c>
      <c r="E99" s="11" t="s">
        <v>251</v>
      </c>
      <c r="I99" s="22">
        <v>98</v>
      </c>
      <c r="J99" s="11" t="s">
        <v>178</v>
      </c>
      <c r="K99" s="11" t="s">
        <v>91</v>
      </c>
      <c r="L99" s="12" t="s">
        <v>98</v>
      </c>
      <c r="M99" s="12" t="s">
        <v>677</v>
      </c>
      <c r="N99" s="12" t="s">
        <v>98</v>
      </c>
      <c r="O99" s="12" t="s">
        <v>678</v>
      </c>
      <c r="P99" s="23">
        <f>Y99-Z99</f>
        <v>404.99999999999943</v>
      </c>
      <c r="Q99" s="12" t="s">
        <v>34</v>
      </c>
      <c r="R99" s="24" t="s">
        <v>95</v>
      </c>
      <c r="S99" s="25">
        <v>2</v>
      </c>
      <c r="U99" s="11" t="s">
        <v>320</v>
      </c>
      <c r="V99" s="11" t="s">
        <v>181</v>
      </c>
      <c r="W99" s="12" t="s">
        <v>98</v>
      </c>
      <c r="X99" s="26">
        <v>0.36458333333333298</v>
      </c>
      <c r="Y99" s="23">
        <f t="shared" si="5"/>
        <v>524.99999999999943</v>
      </c>
      <c r="Z99" s="27">
        <v>120</v>
      </c>
      <c r="AA99" s="27">
        <v>60</v>
      </c>
      <c r="AB99" s="23">
        <f t="shared" si="6"/>
        <v>300</v>
      </c>
      <c r="AC99" s="12" t="s">
        <v>679</v>
      </c>
      <c r="AD99" s="11" t="s">
        <v>28</v>
      </c>
      <c r="AE99" s="12" t="s">
        <v>98</v>
      </c>
      <c r="AF99" s="26">
        <v>0.40972222222222199</v>
      </c>
      <c r="AG99" s="11" t="s">
        <v>91</v>
      </c>
      <c r="AH99" s="11">
        <v>22098</v>
      </c>
      <c r="AJ99" s="11">
        <v>28734</v>
      </c>
      <c r="AK99" s="11" t="s">
        <v>31</v>
      </c>
      <c r="AL99" s="12" t="s">
        <v>525</v>
      </c>
      <c r="AM99" s="12" t="s">
        <v>259</v>
      </c>
      <c r="AN99" s="12" t="s">
        <v>186</v>
      </c>
      <c r="AO99" s="11" t="s">
        <v>680</v>
      </c>
      <c r="AP99">
        <v>101713394</v>
      </c>
      <c r="AQ99" t="s">
        <v>189</v>
      </c>
      <c r="AV99">
        <f>IF(M99&gt;O99,1,0)</f>
        <v>0</v>
      </c>
      <c r="AW99">
        <f>VLOOKUP(Q99,[1]Blad1!$A$1:$J$61,9)</f>
        <v>10</v>
      </c>
    </row>
    <row r="100" spans="1:49" x14ac:dyDescent="0.2">
      <c r="A100" s="11" t="s">
        <v>681</v>
      </c>
      <c r="B100" s="11" t="s">
        <v>86</v>
      </c>
      <c r="C100" s="11" t="s">
        <v>682</v>
      </c>
      <c r="E100" s="11" t="s">
        <v>305</v>
      </c>
      <c r="H100" s="12" t="s">
        <v>370</v>
      </c>
      <c r="I100" s="22">
        <v>99</v>
      </c>
      <c r="J100" s="11" t="s">
        <v>213</v>
      </c>
      <c r="K100" s="11" t="s">
        <v>91</v>
      </c>
      <c r="L100" s="12" t="s">
        <v>98</v>
      </c>
      <c r="M100" s="12" t="s">
        <v>494</v>
      </c>
      <c r="N100" s="12" t="s">
        <v>98</v>
      </c>
      <c r="O100" s="12" t="s">
        <v>683</v>
      </c>
      <c r="P100" s="23">
        <f>Y100-Z100</f>
        <v>374.99999999999949</v>
      </c>
      <c r="Q100" s="12" t="s">
        <v>28</v>
      </c>
      <c r="R100" s="24" t="s">
        <v>111</v>
      </c>
      <c r="S100" s="25">
        <v>1</v>
      </c>
      <c r="U100" s="11" t="s">
        <v>320</v>
      </c>
      <c r="V100" s="11" t="s">
        <v>181</v>
      </c>
      <c r="W100" s="12" t="s">
        <v>98</v>
      </c>
      <c r="X100" s="26">
        <v>0.27083333333333298</v>
      </c>
      <c r="Y100" s="23">
        <f t="shared" si="5"/>
        <v>389.99999999999949</v>
      </c>
      <c r="Z100" s="27">
        <v>15</v>
      </c>
      <c r="AA100" s="27">
        <v>20</v>
      </c>
      <c r="AB100" s="23">
        <f t="shared" si="6"/>
        <v>50</v>
      </c>
      <c r="AC100" s="12" t="s">
        <v>684</v>
      </c>
      <c r="AD100" s="11" t="s">
        <v>34</v>
      </c>
      <c r="AE100" s="12" t="s">
        <v>98</v>
      </c>
      <c r="AF100" s="26">
        <v>0.32291666666666702</v>
      </c>
      <c r="AG100" s="11" t="s">
        <v>91</v>
      </c>
      <c r="AH100" s="11">
        <v>22440</v>
      </c>
      <c r="AJ100" s="11">
        <v>28731</v>
      </c>
      <c r="AL100" s="12" t="s">
        <v>197</v>
      </c>
      <c r="AM100" s="12" t="s">
        <v>185</v>
      </c>
      <c r="AN100" s="12" t="s">
        <v>101</v>
      </c>
      <c r="AO100" s="11" t="s">
        <v>685</v>
      </c>
      <c r="AP100">
        <v>101710706</v>
      </c>
      <c r="AQ100" t="s">
        <v>189</v>
      </c>
      <c r="AV100">
        <f>IF(M100&gt;O100,1,0)</f>
        <v>1</v>
      </c>
      <c r="AW100">
        <f>VLOOKUP(Q100,[1]Blad1!$A$1:$J$61,9)</f>
        <v>5</v>
      </c>
    </row>
    <row r="101" spans="1:49" x14ac:dyDescent="0.2">
      <c r="A101" s="11" t="s">
        <v>686</v>
      </c>
      <c r="B101" s="11" t="s">
        <v>86</v>
      </c>
      <c r="C101" s="11" t="s">
        <v>687</v>
      </c>
      <c r="E101" s="11" t="s">
        <v>305</v>
      </c>
      <c r="H101" s="12" t="s">
        <v>370</v>
      </c>
      <c r="I101" s="22">
        <v>100</v>
      </c>
      <c r="J101" s="11" t="s">
        <v>213</v>
      </c>
      <c r="K101" s="11" t="s">
        <v>91</v>
      </c>
      <c r="L101" s="12" t="s">
        <v>92</v>
      </c>
      <c r="M101" s="12" t="s">
        <v>688</v>
      </c>
      <c r="N101" s="12" t="s">
        <v>92</v>
      </c>
      <c r="O101" s="12" t="s">
        <v>689</v>
      </c>
      <c r="P101" s="23">
        <f>Y101-Z101</f>
        <v>419.99999999999949</v>
      </c>
      <c r="Q101" s="12" t="s">
        <v>6</v>
      </c>
      <c r="R101" s="24" t="s">
        <v>111</v>
      </c>
      <c r="S101" s="25">
        <v>1</v>
      </c>
      <c r="U101" s="11" t="s">
        <v>320</v>
      </c>
      <c r="V101" s="11" t="s">
        <v>181</v>
      </c>
      <c r="W101" s="12" t="s">
        <v>98</v>
      </c>
      <c r="X101" s="26">
        <v>0.30208333333333298</v>
      </c>
      <c r="Y101" s="23">
        <f t="shared" si="5"/>
        <v>434.99999999999949</v>
      </c>
      <c r="Z101" s="27">
        <v>15</v>
      </c>
      <c r="AA101" s="27">
        <v>20</v>
      </c>
      <c r="AB101" s="23">
        <f t="shared" si="6"/>
        <v>50</v>
      </c>
      <c r="AC101" s="12" t="s">
        <v>690</v>
      </c>
      <c r="AD101" s="11" t="s">
        <v>34</v>
      </c>
      <c r="AE101" s="12" t="s">
        <v>98</v>
      </c>
      <c r="AF101" s="26">
        <v>0.38055555555555598</v>
      </c>
      <c r="AG101" s="11" t="s">
        <v>91</v>
      </c>
      <c r="AH101" s="11">
        <v>22440</v>
      </c>
      <c r="AJ101" s="11">
        <v>28732</v>
      </c>
      <c r="AL101" s="12" t="s">
        <v>197</v>
      </c>
      <c r="AM101" s="12" t="s">
        <v>185</v>
      </c>
      <c r="AN101" s="12" t="s">
        <v>101</v>
      </c>
      <c r="AO101" s="11" t="s">
        <v>685</v>
      </c>
      <c r="AP101">
        <v>101710707</v>
      </c>
      <c r="AQ101" t="s">
        <v>189</v>
      </c>
      <c r="AV101">
        <f>IF(M101&gt;O101,1,0)</f>
        <v>0</v>
      </c>
      <c r="AW101">
        <v>15</v>
      </c>
    </row>
    <row r="102" spans="1:49" x14ac:dyDescent="0.2">
      <c r="A102" s="11" t="s">
        <v>691</v>
      </c>
      <c r="B102" s="11" t="s">
        <v>86</v>
      </c>
      <c r="C102" s="11" t="s">
        <v>692</v>
      </c>
      <c r="E102" s="11" t="s">
        <v>88</v>
      </c>
      <c r="I102" s="22">
        <v>101</v>
      </c>
      <c r="J102" s="11" t="s">
        <v>178</v>
      </c>
      <c r="K102" s="11" t="s">
        <v>91</v>
      </c>
      <c r="L102" s="12" t="s">
        <v>92</v>
      </c>
      <c r="M102" s="12" t="s">
        <v>693</v>
      </c>
      <c r="N102" s="12" t="s">
        <v>92</v>
      </c>
      <c r="O102" s="12" t="s">
        <v>689</v>
      </c>
      <c r="P102" s="23">
        <f>Y102-Z102</f>
        <v>464.99999999999949</v>
      </c>
      <c r="Q102" s="12" t="s">
        <v>21</v>
      </c>
      <c r="R102" s="24" t="s">
        <v>111</v>
      </c>
      <c r="S102" s="25">
        <v>1</v>
      </c>
      <c r="U102" s="11" t="s">
        <v>320</v>
      </c>
      <c r="V102" s="11" t="s">
        <v>181</v>
      </c>
      <c r="W102" s="12" t="s">
        <v>98</v>
      </c>
      <c r="X102" s="26">
        <v>0.33333333333333298</v>
      </c>
      <c r="Y102" s="23">
        <f t="shared" si="5"/>
        <v>479.99999999999949</v>
      </c>
      <c r="Z102" s="27">
        <v>15</v>
      </c>
      <c r="AA102" s="27">
        <v>20</v>
      </c>
      <c r="AB102" s="23">
        <f t="shared" si="6"/>
        <v>50</v>
      </c>
      <c r="AC102" s="12" t="s">
        <v>694</v>
      </c>
      <c r="AD102" s="11" t="s">
        <v>19</v>
      </c>
      <c r="AE102" s="12" t="s">
        <v>98</v>
      </c>
      <c r="AF102" s="26">
        <v>0.40416666666666701</v>
      </c>
      <c r="AG102" s="11" t="s">
        <v>91</v>
      </c>
      <c r="AH102" s="11">
        <v>12300</v>
      </c>
      <c r="AJ102" s="11">
        <v>28733</v>
      </c>
      <c r="AL102" s="12" t="s">
        <v>695</v>
      </c>
      <c r="AM102" s="12" t="s">
        <v>308</v>
      </c>
      <c r="AN102" s="12" t="s">
        <v>361</v>
      </c>
      <c r="AO102" s="11" t="s">
        <v>696</v>
      </c>
      <c r="AP102">
        <v>101692210</v>
      </c>
      <c r="AQ102" t="s">
        <v>189</v>
      </c>
      <c r="AU102" t="s">
        <v>697</v>
      </c>
      <c r="AV102">
        <f>IF(M102&gt;O102,1,0)</f>
        <v>0</v>
      </c>
      <c r="AW102">
        <f>VLOOKUP(Q102,[1]Blad1!$A$1:$J$61,9)</f>
        <v>5</v>
      </c>
    </row>
    <row r="103" spans="1:49" x14ac:dyDescent="0.2">
      <c r="A103" s="11" t="s">
        <v>675</v>
      </c>
      <c r="B103" s="11" t="s">
        <v>105</v>
      </c>
      <c r="C103" s="11" t="s">
        <v>676</v>
      </c>
      <c r="E103" s="11" t="s">
        <v>251</v>
      </c>
      <c r="I103" s="22">
        <v>102</v>
      </c>
      <c r="J103" s="11" t="s">
        <v>178</v>
      </c>
      <c r="K103" s="11" t="s">
        <v>91</v>
      </c>
      <c r="L103" s="12" t="s">
        <v>98</v>
      </c>
      <c r="M103" s="12" t="s">
        <v>677</v>
      </c>
      <c r="N103" s="12" t="s">
        <v>98</v>
      </c>
      <c r="O103" s="12" t="s">
        <v>678</v>
      </c>
      <c r="P103" s="23">
        <f>Y103-Z103</f>
        <v>509.99999999999943</v>
      </c>
      <c r="Q103" s="12" t="s">
        <v>34</v>
      </c>
      <c r="R103" s="24" t="s">
        <v>111</v>
      </c>
      <c r="S103" s="25">
        <v>1</v>
      </c>
      <c r="U103" s="11" t="s">
        <v>320</v>
      </c>
      <c r="V103" s="11" t="s">
        <v>181</v>
      </c>
      <c r="W103" s="12" t="s">
        <v>98</v>
      </c>
      <c r="X103" s="26">
        <v>0.36458333333333298</v>
      </c>
      <c r="Y103" s="23">
        <f t="shared" si="5"/>
        <v>524.99999999999943</v>
      </c>
      <c r="Z103" s="27">
        <v>15</v>
      </c>
      <c r="AA103" s="27">
        <v>20</v>
      </c>
      <c r="AB103" s="23">
        <f t="shared" si="6"/>
        <v>50</v>
      </c>
      <c r="AC103" s="12" t="s">
        <v>679</v>
      </c>
      <c r="AD103" s="11" t="s">
        <v>28</v>
      </c>
      <c r="AE103" s="12" t="s">
        <v>98</v>
      </c>
      <c r="AF103" s="26">
        <v>0.40972222222222199</v>
      </c>
      <c r="AG103" s="11" t="s">
        <v>91</v>
      </c>
      <c r="AH103" s="11">
        <v>22098</v>
      </c>
      <c r="AJ103" s="11">
        <v>28734</v>
      </c>
      <c r="AM103" s="12" t="s">
        <v>259</v>
      </c>
      <c r="AN103" s="12" t="s">
        <v>186</v>
      </c>
      <c r="AO103" s="11" t="s">
        <v>680</v>
      </c>
      <c r="AP103">
        <v>101713394</v>
      </c>
      <c r="AQ103" t="s">
        <v>189</v>
      </c>
      <c r="AV103">
        <f>IF(M103&gt;O103,1,0)</f>
        <v>0</v>
      </c>
      <c r="AW103">
        <f>VLOOKUP(Q103,[1]Blad1!$A$1:$J$61,9)</f>
        <v>10</v>
      </c>
    </row>
    <row r="104" spans="1:49" x14ac:dyDescent="0.2">
      <c r="A104" s="11" t="s">
        <v>698</v>
      </c>
      <c r="B104" s="11" t="s">
        <v>136</v>
      </c>
      <c r="C104" s="11" t="s">
        <v>699</v>
      </c>
      <c r="E104" s="11" t="s">
        <v>88</v>
      </c>
      <c r="I104" s="22">
        <v>103</v>
      </c>
      <c r="J104" s="11" t="s">
        <v>178</v>
      </c>
      <c r="K104" s="11" t="s">
        <v>91</v>
      </c>
      <c r="L104" s="12" t="s">
        <v>98</v>
      </c>
      <c r="M104" s="12" t="s">
        <v>700</v>
      </c>
      <c r="N104" s="12" t="s">
        <v>98</v>
      </c>
      <c r="O104" s="12" t="s">
        <v>683</v>
      </c>
      <c r="P104" s="23">
        <f>Y104-Z104</f>
        <v>374.99999999999949</v>
      </c>
      <c r="Q104" s="12" t="s">
        <v>35</v>
      </c>
      <c r="R104" s="24" t="s">
        <v>111</v>
      </c>
      <c r="S104" s="25">
        <v>1</v>
      </c>
      <c r="U104" s="11" t="s">
        <v>320</v>
      </c>
      <c r="V104" s="11" t="s">
        <v>181</v>
      </c>
      <c r="W104" s="12" t="s">
        <v>98</v>
      </c>
      <c r="X104" s="26">
        <v>0.27083333333333298</v>
      </c>
      <c r="Y104" s="23">
        <f t="shared" si="5"/>
        <v>389.99999999999949</v>
      </c>
      <c r="Z104" s="27">
        <v>15</v>
      </c>
      <c r="AA104" s="27">
        <v>20</v>
      </c>
      <c r="AB104" s="23">
        <f t="shared" si="6"/>
        <v>50</v>
      </c>
      <c r="AC104" s="12" t="s">
        <v>701</v>
      </c>
      <c r="AD104" s="11" t="s">
        <v>33</v>
      </c>
      <c r="AE104" s="12" t="s">
        <v>126</v>
      </c>
      <c r="AF104" s="26">
        <v>0.57708333333333295</v>
      </c>
      <c r="AG104" s="11" t="s">
        <v>91</v>
      </c>
      <c r="AH104" s="11">
        <v>15438</v>
      </c>
      <c r="AJ104" s="11">
        <v>28728</v>
      </c>
      <c r="AL104" s="12" t="s">
        <v>394</v>
      </c>
      <c r="AM104" s="12" t="s">
        <v>147</v>
      </c>
      <c r="AN104" s="12" t="s">
        <v>309</v>
      </c>
      <c r="AO104" s="11" t="s">
        <v>702</v>
      </c>
      <c r="AP104">
        <v>101702416</v>
      </c>
      <c r="AQ104" t="s">
        <v>189</v>
      </c>
      <c r="AV104">
        <f>IF(M104&gt;O104,1,0)</f>
        <v>1</v>
      </c>
      <c r="AW104">
        <f>VLOOKUP(Q104,[1]Blad1!$A$1:$J$61,9)</f>
        <v>10</v>
      </c>
    </row>
    <row r="105" spans="1:49" x14ac:dyDescent="0.2">
      <c r="A105" s="11" t="s">
        <v>703</v>
      </c>
      <c r="B105" s="11" t="s">
        <v>136</v>
      </c>
      <c r="C105" s="11" t="s">
        <v>704</v>
      </c>
      <c r="E105" s="11" t="s">
        <v>88</v>
      </c>
      <c r="I105" s="22">
        <v>104</v>
      </c>
      <c r="J105" s="11" t="s">
        <v>178</v>
      </c>
      <c r="K105" s="11" t="s">
        <v>91</v>
      </c>
      <c r="L105" s="12" t="s">
        <v>92</v>
      </c>
      <c r="M105" s="12" t="s">
        <v>293</v>
      </c>
      <c r="N105" s="12" t="s">
        <v>92</v>
      </c>
      <c r="O105" s="12" t="s">
        <v>689</v>
      </c>
      <c r="P105" s="23">
        <f>Y105-Z105</f>
        <v>419.99999999999949</v>
      </c>
      <c r="Q105" s="12" t="s">
        <v>21</v>
      </c>
      <c r="R105" s="24" t="s">
        <v>111</v>
      </c>
      <c r="S105" s="25">
        <v>1</v>
      </c>
      <c r="U105" s="11" t="s">
        <v>320</v>
      </c>
      <c r="V105" s="11" t="s">
        <v>181</v>
      </c>
      <c r="W105" s="12" t="s">
        <v>98</v>
      </c>
      <c r="X105" s="26">
        <v>0.30208333333333298</v>
      </c>
      <c r="Y105" s="23">
        <f t="shared" si="5"/>
        <v>434.99999999999949</v>
      </c>
      <c r="Z105" s="27">
        <v>15</v>
      </c>
      <c r="AA105" s="27">
        <v>20</v>
      </c>
      <c r="AB105" s="23">
        <f t="shared" si="6"/>
        <v>50</v>
      </c>
      <c r="AC105" s="12" t="s">
        <v>705</v>
      </c>
      <c r="AD105" s="11" t="s">
        <v>33</v>
      </c>
      <c r="AE105" s="12" t="s">
        <v>126</v>
      </c>
      <c r="AF105" s="26">
        <v>0.62847222222222199</v>
      </c>
      <c r="AG105" s="11" t="s">
        <v>91</v>
      </c>
      <c r="AH105" s="11">
        <v>15438</v>
      </c>
      <c r="AJ105" s="11">
        <v>28729</v>
      </c>
      <c r="AL105" s="12" t="s">
        <v>394</v>
      </c>
      <c r="AM105" s="12" t="s">
        <v>147</v>
      </c>
      <c r="AN105" s="12" t="s">
        <v>309</v>
      </c>
      <c r="AO105" s="11" t="s">
        <v>702</v>
      </c>
      <c r="AP105">
        <v>101702417</v>
      </c>
      <c r="AQ105" t="s">
        <v>189</v>
      </c>
      <c r="AV105">
        <f>IF(M105&gt;O105,1,0)</f>
        <v>0</v>
      </c>
      <c r="AW105">
        <f>VLOOKUP(Q105,[1]Blad1!$A$1:$J$61,9)</f>
        <v>5</v>
      </c>
    </row>
    <row r="106" spans="1:49" x14ac:dyDescent="0.2">
      <c r="A106" s="11" t="s">
        <v>706</v>
      </c>
      <c r="B106" s="11" t="s">
        <v>86</v>
      </c>
      <c r="C106" s="11" t="s">
        <v>707</v>
      </c>
      <c r="E106" s="11" t="s">
        <v>88</v>
      </c>
      <c r="I106" s="22">
        <v>105</v>
      </c>
      <c r="J106" s="11" t="s">
        <v>178</v>
      </c>
      <c r="K106" s="11" t="s">
        <v>91</v>
      </c>
      <c r="L106" s="12" t="s">
        <v>92</v>
      </c>
      <c r="M106" s="12" t="s">
        <v>708</v>
      </c>
      <c r="N106" s="12" t="s">
        <v>92</v>
      </c>
      <c r="O106" s="12" t="s">
        <v>689</v>
      </c>
      <c r="P106" s="23">
        <f>Y106-Z106</f>
        <v>464.99999999999949</v>
      </c>
      <c r="Q106" s="12" t="s">
        <v>28</v>
      </c>
      <c r="R106" s="24" t="s">
        <v>111</v>
      </c>
      <c r="S106" s="25">
        <v>1</v>
      </c>
      <c r="U106" s="11" t="s">
        <v>320</v>
      </c>
      <c r="V106" s="11" t="s">
        <v>181</v>
      </c>
      <c r="W106" s="12" t="s">
        <v>98</v>
      </c>
      <c r="X106" s="26">
        <v>0.33333333333333298</v>
      </c>
      <c r="Y106" s="23">
        <f t="shared" si="5"/>
        <v>479.99999999999949</v>
      </c>
      <c r="Z106" s="27">
        <v>15</v>
      </c>
      <c r="AA106" s="27">
        <v>20</v>
      </c>
      <c r="AB106" s="23">
        <f t="shared" si="6"/>
        <v>50</v>
      </c>
      <c r="AC106" s="12" t="s">
        <v>709</v>
      </c>
      <c r="AD106" s="11" t="s">
        <v>35</v>
      </c>
      <c r="AE106" s="12" t="s">
        <v>98</v>
      </c>
      <c r="AF106" s="26">
        <v>0.374305555555555</v>
      </c>
      <c r="AG106" s="11" t="s">
        <v>91</v>
      </c>
      <c r="AH106" s="11">
        <v>6260</v>
      </c>
      <c r="AJ106" s="11">
        <v>28730</v>
      </c>
      <c r="AL106" s="12" t="s">
        <v>695</v>
      </c>
      <c r="AM106" s="12" t="s">
        <v>308</v>
      </c>
      <c r="AN106" s="12" t="s">
        <v>361</v>
      </c>
      <c r="AO106" s="11" t="s">
        <v>696</v>
      </c>
      <c r="AP106">
        <v>101691967</v>
      </c>
      <c r="AQ106" t="s">
        <v>189</v>
      </c>
      <c r="AU106" t="s">
        <v>710</v>
      </c>
      <c r="AV106">
        <f>IF(M106&gt;O106,1,0)</f>
        <v>0</v>
      </c>
      <c r="AW106">
        <f>VLOOKUP(Q106,[1]Blad1!$A$1:$J$61,9)</f>
        <v>5</v>
      </c>
    </row>
    <row r="107" spans="1:49" x14ac:dyDescent="0.2">
      <c r="A107" s="11" t="s">
        <v>711</v>
      </c>
      <c r="B107" s="11" t="s">
        <v>209</v>
      </c>
      <c r="C107" s="11" t="s">
        <v>712</v>
      </c>
      <c r="E107" s="11" t="s">
        <v>177</v>
      </c>
      <c r="H107" s="12" t="s">
        <v>89</v>
      </c>
      <c r="I107" s="22">
        <v>106</v>
      </c>
      <c r="J107" s="11" t="s">
        <v>213</v>
      </c>
      <c r="K107" s="11" t="s">
        <v>91</v>
      </c>
      <c r="L107" s="12" t="s">
        <v>98</v>
      </c>
      <c r="M107" s="12" t="s">
        <v>713</v>
      </c>
      <c r="N107" s="12" t="s">
        <v>98</v>
      </c>
      <c r="O107" s="12" t="s">
        <v>714</v>
      </c>
      <c r="P107" s="23">
        <f>Y107-Z107</f>
        <v>539.99999999999943</v>
      </c>
      <c r="Q107" s="12" t="s">
        <v>23</v>
      </c>
      <c r="R107" s="24" t="s">
        <v>111</v>
      </c>
      <c r="S107" s="25">
        <v>1</v>
      </c>
      <c r="U107" s="11" t="s">
        <v>715</v>
      </c>
      <c r="V107" s="11" t="s">
        <v>181</v>
      </c>
      <c r="W107" s="12" t="s">
        <v>98</v>
      </c>
      <c r="X107" s="26">
        <v>0.45833333333333298</v>
      </c>
      <c r="Y107" s="23">
        <f t="shared" si="5"/>
        <v>659.99999999999943</v>
      </c>
      <c r="Z107" s="27">
        <v>120</v>
      </c>
      <c r="AA107" s="27">
        <v>90</v>
      </c>
      <c r="AB107" s="23">
        <f t="shared" si="6"/>
        <v>330</v>
      </c>
      <c r="AC107" s="12" t="s">
        <v>716</v>
      </c>
      <c r="AD107" s="11" t="s">
        <v>23</v>
      </c>
      <c r="AE107" s="12" t="s">
        <v>98</v>
      </c>
      <c r="AF107" s="26">
        <v>0.67013888888888895</v>
      </c>
      <c r="AG107" s="11" t="s">
        <v>91</v>
      </c>
      <c r="AH107" s="11">
        <v>31750</v>
      </c>
      <c r="AI107" s="11">
        <v>-20</v>
      </c>
      <c r="AJ107" s="11">
        <v>5488692</v>
      </c>
      <c r="AL107" s="12" t="s">
        <v>258</v>
      </c>
      <c r="AM107" s="12" t="s">
        <v>259</v>
      </c>
      <c r="AN107" s="12" t="s">
        <v>132</v>
      </c>
      <c r="AO107" s="11" t="s">
        <v>717</v>
      </c>
      <c r="AP107">
        <v>300986463</v>
      </c>
      <c r="AQ107" t="s">
        <v>189</v>
      </c>
      <c r="AV107">
        <f>IF(M107&gt;O107,1,0)</f>
        <v>0</v>
      </c>
      <c r="AW107">
        <f>VLOOKUP(Q107,[1]Blad1!$A$1:$J$61,9)</f>
        <v>5</v>
      </c>
    </row>
    <row r="108" spans="1:49" x14ac:dyDescent="0.2">
      <c r="A108" s="11" t="s">
        <v>718</v>
      </c>
      <c r="B108" s="11" t="s">
        <v>209</v>
      </c>
      <c r="C108" s="11" t="s">
        <v>719</v>
      </c>
      <c r="E108" s="11" t="s">
        <v>177</v>
      </c>
      <c r="H108" s="12" t="s">
        <v>89</v>
      </c>
      <c r="I108" s="22">
        <v>107</v>
      </c>
      <c r="J108" s="11" t="s">
        <v>213</v>
      </c>
      <c r="K108" s="11" t="s">
        <v>91</v>
      </c>
      <c r="L108" s="12" t="s">
        <v>98</v>
      </c>
      <c r="M108" s="12" t="s">
        <v>720</v>
      </c>
      <c r="N108" s="12" t="s">
        <v>98</v>
      </c>
      <c r="O108" s="12" t="s">
        <v>721</v>
      </c>
      <c r="P108" s="23">
        <f>Y108-Z108</f>
        <v>690</v>
      </c>
      <c r="Q108" s="12" t="s">
        <v>25</v>
      </c>
      <c r="R108" s="24" t="s">
        <v>111</v>
      </c>
      <c r="S108" s="25">
        <v>1</v>
      </c>
      <c r="U108" s="11" t="s">
        <v>715</v>
      </c>
      <c r="V108" s="11" t="s">
        <v>181</v>
      </c>
      <c r="W108" s="12" t="s">
        <v>98</v>
      </c>
      <c r="X108" s="26">
        <v>0.5625</v>
      </c>
      <c r="Y108" s="23">
        <f t="shared" ref="Y108:Y134" si="7">X108*24*60</f>
        <v>810</v>
      </c>
      <c r="Z108" s="27">
        <v>120</v>
      </c>
      <c r="AA108" s="27">
        <v>90</v>
      </c>
      <c r="AB108" s="23">
        <f t="shared" si="6"/>
        <v>330</v>
      </c>
      <c r="AC108" s="12" t="s">
        <v>722</v>
      </c>
      <c r="AD108" s="11" t="s">
        <v>25</v>
      </c>
      <c r="AE108" s="12" t="s">
        <v>98</v>
      </c>
      <c r="AF108" s="26">
        <v>0.75902777777777797</v>
      </c>
      <c r="AG108" s="11" t="s">
        <v>91</v>
      </c>
      <c r="AH108" s="11">
        <v>31750</v>
      </c>
      <c r="AI108" s="11">
        <v>-20</v>
      </c>
      <c r="AJ108" s="11" t="s">
        <v>723</v>
      </c>
      <c r="AL108" s="12" t="s">
        <v>258</v>
      </c>
      <c r="AM108" s="12" t="s">
        <v>259</v>
      </c>
      <c r="AN108" s="12" t="s">
        <v>132</v>
      </c>
      <c r="AO108" s="11" t="s">
        <v>717</v>
      </c>
      <c r="AP108">
        <v>300986464</v>
      </c>
      <c r="AQ108" t="s">
        <v>189</v>
      </c>
      <c r="AV108">
        <f>IF(M108&gt;O108,1,0)</f>
        <v>0</v>
      </c>
      <c r="AW108">
        <f>VLOOKUP(Q108,[1]Blad1!$A$1:$J$61,9)</f>
        <v>5</v>
      </c>
    </row>
    <row r="109" spans="1:49" x14ac:dyDescent="0.2">
      <c r="A109" s="11" t="s">
        <v>724</v>
      </c>
      <c r="B109" s="11" t="s">
        <v>209</v>
      </c>
      <c r="C109" s="11" t="s">
        <v>725</v>
      </c>
      <c r="E109" s="11" t="s">
        <v>177</v>
      </c>
      <c r="H109" s="12" t="s">
        <v>89</v>
      </c>
      <c r="I109" s="22">
        <v>108</v>
      </c>
      <c r="J109" s="11" t="s">
        <v>213</v>
      </c>
      <c r="K109" s="11" t="s">
        <v>91</v>
      </c>
      <c r="L109" s="12" t="s">
        <v>98</v>
      </c>
      <c r="M109" s="12" t="s">
        <v>726</v>
      </c>
      <c r="N109" s="12" t="s">
        <v>98</v>
      </c>
      <c r="O109" s="12" t="s">
        <v>721</v>
      </c>
      <c r="P109" s="23">
        <f>Y109-Z109</f>
        <v>690</v>
      </c>
      <c r="Q109" s="12" t="s">
        <v>42</v>
      </c>
      <c r="R109" s="24" t="s">
        <v>111</v>
      </c>
      <c r="S109" s="25">
        <v>1</v>
      </c>
      <c r="U109" s="11" t="s">
        <v>715</v>
      </c>
      <c r="V109" s="11" t="s">
        <v>181</v>
      </c>
      <c r="W109" s="12" t="s">
        <v>98</v>
      </c>
      <c r="X109" s="26">
        <v>0.5625</v>
      </c>
      <c r="Y109" s="23">
        <f t="shared" si="7"/>
        <v>810</v>
      </c>
      <c r="Z109" s="27">
        <v>120</v>
      </c>
      <c r="AA109" s="27">
        <v>90</v>
      </c>
      <c r="AB109" s="23">
        <f t="shared" si="6"/>
        <v>330</v>
      </c>
      <c r="AC109" s="12" t="s">
        <v>727</v>
      </c>
      <c r="AD109" s="11" t="s">
        <v>42</v>
      </c>
      <c r="AE109" s="12" t="s">
        <v>98</v>
      </c>
      <c r="AF109" s="26">
        <v>0.79027777777777797</v>
      </c>
      <c r="AG109" s="11" t="s">
        <v>91</v>
      </c>
      <c r="AH109" s="11">
        <v>30050</v>
      </c>
      <c r="AI109" s="11">
        <v>-20</v>
      </c>
      <c r="AJ109" s="11" t="s">
        <v>728</v>
      </c>
      <c r="AL109" s="12" t="s">
        <v>258</v>
      </c>
      <c r="AM109" s="12" t="s">
        <v>259</v>
      </c>
      <c r="AN109" s="12" t="s">
        <v>132</v>
      </c>
      <c r="AO109" s="11" t="s">
        <v>717</v>
      </c>
      <c r="AP109">
        <v>300986465</v>
      </c>
      <c r="AQ109" t="s">
        <v>189</v>
      </c>
      <c r="AV109">
        <f>IF(M109&gt;O109,1,0)</f>
        <v>1</v>
      </c>
      <c r="AW109">
        <f>VLOOKUP(Q109,[1]Blad1!$A$1:$J$61,9)</f>
        <v>15</v>
      </c>
    </row>
    <row r="110" spans="1:49" x14ac:dyDescent="0.2">
      <c r="A110" s="11" t="s">
        <v>729</v>
      </c>
      <c r="B110" s="11" t="s">
        <v>105</v>
      </c>
      <c r="C110" s="11" t="s">
        <v>730</v>
      </c>
      <c r="E110" s="11" t="s">
        <v>177</v>
      </c>
      <c r="H110" s="12" t="s">
        <v>370</v>
      </c>
      <c r="I110" s="22">
        <v>109</v>
      </c>
      <c r="J110" s="11" t="s">
        <v>731</v>
      </c>
      <c r="K110" s="11" t="s">
        <v>91</v>
      </c>
      <c r="L110" s="12" t="s">
        <v>98</v>
      </c>
      <c r="M110" s="12" t="s">
        <v>732</v>
      </c>
      <c r="N110" s="12" t="s">
        <v>98</v>
      </c>
      <c r="O110" s="12" t="s">
        <v>494</v>
      </c>
      <c r="P110" s="23">
        <f>Y110-Z110</f>
        <v>390.00000000000051</v>
      </c>
      <c r="Q110" s="12" t="s">
        <v>20</v>
      </c>
      <c r="R110" s="24" t="s">
        <v>111</v>
      </c>
      <c r="S110" s="25">
        <v>1</v>
      </c>
      <c r="U110" s="11" t="s">
        <v>452</v>
      </c>
      <c r="V110" s="11" t="s">
        <v>97</v>
      </c>
      <c r="W110" s="12" t="s">
        <v>98</v>
      </c>
      <c r="X110" s="26">
        <v>0.29166666666666702</v>
      </c>
      <c r="Y110" s="23">
        <f t="shared" si="7"/>
        <v>420.00000000000051</v>
      </c>
      <c r="Z110" s="27">
        <v>30</v>
      </c>
      <c r="AA110" s="27">
        <v>15</v>
      </c>
      <c r="AB110" s="23">
        <f t="shared" si="6"/>
        <v>75</v>
      </c>
      <c r="AD110" s="11" t="s">
        <v>34</v>
      </c>
      <c r="AE110" s="12" t="s">
        <v>126</v>
      </c>
      <c r="AF110" s="26">
        <v>0.31527777777777799</v>
      </c>
      <c r="AG110" s="11" t="s">
        <v>91</v>
      </c>
      <c r="AH110" s="11">
        <v>12480</v>
      </c>
      <c r="AJ110" s="11" t="s">
        <v>733</v>
      </c>
      <c r="AP110" t="s">
        <v>734</v>
      </c>
      <c r="AQ110" t="s">
        <v>103</v>
      </c>
      <c r="AU110" t="s">
        <v>735</v>
      </c>
      <c r="AV110">
        <f>IF(M110&gt;O110,1,0)</f>
        <v>1</v>
      </c>
      <c r="AW110">
        <f>VLOOKUP(Q110,[1]Blad1!$A$1:$J$61,9)</f>
        <v>5</v>
      </c>
    </row>
    <row r="111" spans="1:49" x14ac:dyDescent="0.2">
      <c r="A111" s="11" t="s">
        <v>736</v>
      </c>
      <c r="B111" s="11" t="s">
        <v>105</v>
      </c>
      <c r="C111" s="11" t="s">
        <v>737</v>
      </c>
      <c r="E111" s="11" t="s">
        <v>107</v>
      </c>
      <c r="I111" s="22">
        <v>110</v>
      </c>
      <c r="J111" s="11" t="s">
        <v>178</v>
      </c>
      <c r="K111" s="11" t="s">
        <v>91</v>
      </c>
      <c r="L111" s="12" t="s">
        <v>98</v>
      </c>
      <c r="M111" s="12" t="s">
        <v>738</v>
      </c>
      <c r="N111" s="12" t="s">
        <v>98</v>
      </c>
      <c r="O111" s="12" t="s">
        <v>597</v>
      </c>
      <c r="P111" s="23">
        <f>Y111-Z111</f>
        <v>419.99999999999949</v>
      </c>
      <c r="Q111" s="12" t="s">
        <v>12</v>
      </c>
      <c r="R111" s="24" t="s">
        <v>111</v>
      </c>
      <c r="S111" s="25">
        <v>1</v>
      </c>
      <c r="U111" s="11" t="s">
        <v>739</v>
      </c>
      <c r="V111" s="11" t="s">
        <v>181</v>
      </c>
      <c r="W111" s="12" t="s">
        <v>98</v>
      </c>
      <c r="X111" s="26">
        <v>0.33333333333333298</v>
      </c>
      <c r="Y111" s="23">
        <f t="shared" si="7"/>
        <v>479.99999999999949</v>
      </c>
      <c r="Z111" s="27">
        <v>60</v>
      </c>
      <c r="AA111" s="27">
        <v>30</v>
      </c>
      <c r="AB111" s="23">
        <f t="shared" si="6"/>
        <v>150</v>
      </c>
      <c r="AC111" s="12" t="s">
        <v>740</v>
      </c>
      <c r="AD111" s="11" t="s">
        <v>12</v>
      </c>
      <c r="AE111" s="12" t="s">
        <v>98</v>
      </c>
      <c r="AF111" s="26">
        <v>0.44305555555555598</v>
      </c>
      <c r="AG111" s="11" t="s">
        <v>91</v>
      </c>
      <c r="AH111" s="11">
        <v>11963</v>
      </c>
      <c r="AJ111" s="11" t="s">
        <v>280</v>
      </c>
      <c r="AL111" s="12" t="s">
        <v>197</v>
      </c>
      <c r="AM111" s="12" t="s">
        <v>308</v>
      </c>
      <c r="AN111" s="12" t="s">
        <v>101</v>
      </c>
      <c r="AO111" s="11" t="s">
        <v>741</v>
      </c>
      <c r="AP111" t="s">
        <v>742</v>
      </c>
      <c r="AQ111" t="s">
        <v>189</v>
      </c>
      <c r="AV111">
        <f>IF(M111&gt;O111,1,0)</f>
        <v>0</v>
      </c>
      <c r="AW111">
        <v>15</v>
      </c>
    </row>
    <row r="112" spans="1:49" x14ac:dyDescent="0.2">
      <c r="A112" s="11" t="s">
        <v>743</v>
      </c>
      <c r="B112" s="11" t="s">
        <v>105</v>
      </c>
      <c r="C112" s="11" t="s">
        <v>744</v>
      </c>
      <c r="E112" s="11" t="s">
        <v>107</v>
      </c>
      <c r="F112" s="11" t="s">
        <v>220</v>
      </c>
      <c r="G112" s="11" t="s">
        <v>745</v>
      </c>
      <c r="H112" s="12" t="s">
        <v>317</v>
      </c>
      <c r="I112" s="22">
        <v>111</v>
      </c>
      <c r="J112" s="11" t="s">
        <v>91</v>
      </c>
      <c r="K112" s="11" t="s">
        <v>91</v>
      </c>
      <c r="L112" s="12" t="s">
        <v>126</v>
      </c>
      <c r="M112" s="12" t="s">
        <v>746</v>
      </c>
      <c r="N112" s="12" t="s">
        <v>126</v>
      </c>
      <c r="O112" s="12" t="s">
        <v>747</v>
      </c>
      <c r="P112" s="23">
        <f>Y112-Z112</f>
        <v>449.99999999999943</v>
      </c>
      <c r="Q112" s="12" t="s">
        <v>17</v>
      </c>
      <c r="R112" s="24" t="s">
        <v>95</v>
      </c>
      <c r="S112" s="25">
        <v>2</v>
      </c>
      <c r="U112" s="11" t="s">
        <v>320</v>
      </c>
      <c r="V112" s="11" t="s">
        <v>97</v>
      </c>
      <c r="W112" s="12" t="s">
        <v>126</v>
      </c>
      <c r="X112" s="26">
        <v>0.39583333333333298</v>
      </c>
      <c r="Y112" s="23">
        <f t="shared" si="7"/>
        <v>569.99999999999943</v>
      </c>
      <c r="Z112" s="27">
        <v>120</v>
      </c>
      <c r="AA112" s="27">
        <v>60</v>
      </c>
      <c r="AB112" s="23">
        <f t="shared" si="6"/>
        <v>300</v>
      </c>
      <c r="AD112" s="11" t="s">
        <v>16</v>
      </c>
      <c r="AE112" s="12" t="s">
        <v>126</v>
      </c>
      <c r="AF112" s="26">
        <v>0.656944444444444</v>
      </c>
      <c r="AG112" s="11" t="s">
        <v>91</v>
      </c>
      <c r="AH112" s="11">
        <v>13359</v>
      </c>
      <c r="AJ112" s="11" t="s">
        <v>748</v>
      </c>
      <c r="AP112" t="s">
        <v>749</v>
      </c>
      <c r="AQ112" t="s">
        <v>281</v>
      </c>
      <c r="AU112">
        <v>2.4</v>
      </c>
      <c r="AV112">
        <f>IF(M112&gt;O112,1,0)</f>
        <v>0</v>
      </c>
      <c r="AW112">
        <f>VLOOKUP(Q112,[1]Blad1!$A$1:$J$61,9)</f>
        <v>1</v>
      </c>
    </row>
    <row r="113" spans="1:49" x14ac:dyDescent="0.2">
      <c r="A113" s="11" t="s">
        <v>750</v>
      </c>
      <c r="B113" s="11" t="s">
        <v>136</v>
      </c>
      <c r="C113" s="11" t="s">
        <v>751</v>
      </c>
      <c r="E113" s="11" t="s">
        <v>107</v>
      </c>
      <c r="I113" s="22">
        <v>112</v>
      </c>
      <c r="J113" s="11" t="s">
        <v>178</v>
      </c>
      <c r="K113" s="11" t="s">
        <v>91</v>
      </c>
      <c r="L113" s="12" t="s">
        <v>98</v>
      </c>
      <c r="M113" s="12" t="s">
        <v>752</v>
      </c>
      <c r="N113" s="12" t="s">
        <v>98</v>
      </c>
      <c r="O113" s="12" t="s">
        <v>753</v>
      </c>
      <c r="P113" s="23">
        <f>Y113-Z113</f>
        <v>505</v>
      </c>
      <c r="Q113" s="12" t="s">
        <v>22</v>
      </c>
      <c r="R113" s="24" t="s">
        <v>111</v>
      </c>
      <c r="S113" s="25">
        <v>1</v>
      </c>
      <c r="U113" s="11" t="s">
        <v>96</v>
      </c>
      <c r="V113" s="11" t="s">
        <v>181</v>
      </c>
      <c r="W113" s="12" t="s">
        <v>98</v>
      </c>
      <c r="X113" s="26">
        <v>0.375</v>
      </c>
      <c r="Y113" s="23">
        <f t="shared" si="7"/>
        <v>540</v>
      </c>
      <c r="Z113" s="27">
        <v>35</v>
      </c>
      <c r="AA113" s="27">
        <v>60</v>
      </c>
      <c r="AB113" s="23">
        <f t="shared" si="6"/>
        <v>130</v>
      </c>
      <c r="AC113" s="12" t="s">
        <v>754</v>
      </c>
      <c r="AD113" s="11" t="s">
        <v>22</v>
      </c>
      <c r="AE113" s="12" t="s">
        <v>98</v>
      </c>
      <c r="AF113" s="26">
        <v>0.48680555555555599</v>
      </c>
      <c r="AG113" s="11" t="s">
        <v>91</v>
      </c>
      <c r="AH113" s="11">
        <v>11621</v>
      </c>
      <c r="AJ113" s="11">
        <v>560753</v>
      </c>
      <c r="AL113" s="12" t="s">
        <v>197</v>
      </c>
      <c r="AM113" s="12" t="s">
        <v>308</v>
      </c>
      <c r="AN113" s="12" t="s">
        <v>309</v>
      </c>
      <c r="AO113" s="11" t="s">
        <v>755</v>
      </c>
      <c r="AP113" t="s">
        <v>756</v>
      </c>
      <c r="AQ113" t="s">
        <v>189</v>
      </c>
      <c r="AV113">
        <f>IF(M113&gt;O113,1,0)</f>
        <v>1</v>
      </c>
      <c r="AW113">
        <f>VLOOKUP(Q113,[1]Blad1!$A$1:$J$61,9)</f>
        <v>5</v>
      </c>
    </row>
    <row r="114" spans="1:49" x14ac:dyDescent="0.2">
      <c r="A114" s="11" t="s">
        <v>757</v>
      </c>
      <c r="B114" s="11" t="s">
        <v>86</v>
      </c>
      <c r="C114" s="11" t="s">
        <v>758</v>
      </c>
      <c r="E114" s="11" t="s">
        <v>177</v>
      </c>
      <c r="H114" s="12" t="s">
        <v>656</v>
      </c>
      <c r="I114" s="22">
        <v>113</v>
      </c>
      <c r="J114" s="11" t="s">
        <v>657</v>
      </c>
      <c r="K114" s="11" t="s">
        <v>91</v>
      </c>
      <c r="L114" s="12" t="s">
        <v>98</v>
      </c>
      <c r="M114" s="12" t="s">
        <v>759</v>
      </c>
      <c r="N114" s="12" t="s">
        <v>98</v>
      </c>
      <c r="O114" s="12" t="s">
        <v>721</v>
      </c>
      <c r="P114" s="23">
        <f>Y114-Z114</f>
        <v>685</v>
      </c>
      <c r="Q114" s="12" t="s">
        <v>7</v>
      </c>
      <c r="R114" s="24" t="s">
        <v>111</v>
      </c>
      <c r="S114" s="25">
        <v>1</v>
      </c>
      <c r="U114" s="11" t="s">
        <v>96</v>
      </c>
      <c r="V114" s="11" t="s">
        <v>97</v>
      </c>
      <c r="W114" s="12" t="s">
        <v>98</v>
      </c>
      <c r="X114" s="26">
        <v>0.5</v>
      </c>
      <c r="Y114" s="23">
        <f t="shared" si="7"/>
        <v>720</v>
      </c>
      <c r="Z114" s="27">
        <v>35</v>
      </c>
      <c r="AA114" s="27">
        <v>15</v>
      </c>
      <c r="AB114" s="23">
        <f t="shared" si="6"/>
        <v>85</v>
      </c>
      <c r="AD114" s="11" t="s">
        <v>7</v>
      </c>
      <c r="AE114" s="12" t="s">
        <v>98</v>
      </c>
      <c r="AF114" s="26">
        <v>0.54374999999999996</v>
      </c>
      <c r="AG114" s="11" t="s">
        <v>91</v>
      </c>
      <c r="AH114" s="11">
        <v>9276</v>
      </c>
      <c r="AJ114" s="11" t="s">
        <v>760</v>
      </c>
      <c r="AN114" s="12" t="s">
        <v>132</v>
      </c>
      <c r="AP114">
        <v>4855833</v>
      </c>
      <c r="AQ114" t="s">
        <v>281</v>
      </c>
      <c r="AV114">
        <f>IF(M114&gt;O114,1,0)</f>
        <v>0</v>
      </c>
      <c r="AW114">
        <v>15</v>
      </c>
    </row>
    <row r="115" spans="1:49" x14ac:dyDescent="0.2">
      <c r="A115" s="11" t="s">
        <v>761</v>
      </c>
      <c r="B115" s="11" t="s">
        <v>762</v>
      </c>
      <c r="C115" s="11" t="s">
        <v>763</v>
      </c>
      <c r="E115" s="11" t="s">
        <v>764</v>
      </c>
      <c r="I115" s="22">
        <v>114</v>
      </c>
      <c r="J115" s="11" t="s">
        <v>178</v>
      </c>
      <c r="K115" s="11" t="s">
        <v>91</v>
      </c>
      <c r="L115" s="12" t="s">
        <v>98</v>
      </c>
      <c r="M115" s="12" t="s">
        <v>765</v>
      </c>
      <c r="N115" s="12" t="s">
        <v>98</v>
      </c>
      <c r="O115" s="12" t="s">
        <v>277</v>
      </c>
      <c r="P115" s="23">
        <f>Y115-Z115</f>
        <v>400</v>
      </c>
      <c r="Q115" s="12" t="s">
        <v>42</v>
      </c>
      <c r="R115" s="24" t="s">
        <v>111</v>
      </c>
      <c r="S115" s="25">
        <v>1</v>
      </c>
      <c r="U115" s="11" t="s">
        <v>766</v>
      </c>
      <c r="V115" s="11" t="s">
        <v>181</v>
      </c>
      <c r="W115" s="12" t="s">
        <v>98</v>
      </c>
      <c r="X115" s="26">
        <v>0.3125</v>
      </c>
      <c r="Y115" s="23">
        <f t="shared" si="7"/>
        <v>450</v>
      </c>
      <c r="Z115" s="27">
        <v>50</v>
      </c>
      <c r="AA115" s="27">
        <v>120</v>
      </c>
      <c r="AB115" s="23">
        <f t="shared" si="6"/>
        <v>220</v>
      </c>
      <c r="AD115" s="11" t="s">
        <v>37</v>
      </c>
      <c r="AE115" s="12" t="s">
        <v>126</v>
      </c>
      <c r="AF115" s="26">
        <v>0.50624999999999998</v>
      </c>
      <c r="AG115" s="11" t="s">
        <v>91</v>
      </c>
      <c r="AH115" s="11">
        <v>27430</v>
      </c>
      <c r="AJ115" s="11" t="s">
        <v>767</v>
      </c>
      <c r="AL115" s="12" t="s">
        <v>258</v>
      </c>
      <c r="AM115" s="12" t="s">
        <v>259</v>
      </c>
      <c r="AN115" s="12" t="s">
        <v>115</v>
      </c>
      <c r="AO115" s="11" t="s">
        <v>574</v>
      </c>
      <c r="AP115">
        <v>106652</v>
      </c>
      <c r="AQ115" t="s">
        <v>248</v>
      </c>
      <c r="AV115">
        <f>IF(M115&gt;O115,1,0)</f>
        <v>0</v>
      </c>
      <c r="AW115">
        <f>VLOOKUP(Q115,[1]Blad1!$A$1:$J$61,9)</f>
        <v>15</v>
      </c>
    </row>
    <row r="116" spans="1:49" x14ac:dyDescent="0.2">
      <c r="A116" s="11" t="s">
        <v>768</v>
      </c>
      <c r="B116" s="11" t="s">
        <v>86</v>
      </c>
      <c r="C116" s="11" t="s">
        <v>769</v>
      </c>
      <c r="E116" s="11" t="s">
        <v>88</v>
      </c>
      <c r="H116" s="12" t="s">
        <v>770</v>
      </c>
      <c r="I116" s="22">
        <v>115</v>
      </c>
      <c r="J116" s="11" t="s">
        <v>140</v>
      </c>
      <c r="K116" s="11" t="s">
        <v>91</v>
      </c>
      <c r="L116" s="12" t="s">
        <v>98</v>
      </c>
      <c r="M116" s="12" t="s">
        <v>771</v>
      </c>
      <c r="N116" s="12" t="s">
        <v>98</v>
      </c>
      <c r="O116" s="12" t="s">
        <v>772</v>
      </c>
      <c r="P116" s="23">
        <f>Y116-Z116</f>
        <v>415</v>
      </c>
      <c r="Q116" s="12" t="s">
        <v>19</v>
      </c>
      <c r="R116" s="24" t="s">
        <v>111</v>
      </c>
      <c r="S116" s="25">
        <v>1</v>
      </c>
      <c r="U116" s="11" t="s">
        <v>96</v>
      </c>
      <c r="V116" s="11" t="s">
        <v>97</v>
      </c>
      <c r="W116" s="12" t="s">
        <v>98</v>
      </c>
      <c r="X116" s="26">
        <v>0.3125</v>
      </c>
      <c r="Y116" s="23">
        <f t="shared" si="7"/>
        <v>450</v>
      </c>
      <c r="Z116" s="27">
        <v>35</v>
      </c>
      <c r="AA116" s="27">
        <v>15</v>
      </c>
      <c r="AB116" s="23">
        <f t="shared" si="6"/>
        <v>85</v>
      </c>
      <c r="AD116" s="11" t="s">
        <v>29</v>
      </c>
      <c r="AE116" s="12" t="s">
        <v>126</v>
      </c>
      <c r="AF116" s="26">
        <v>0.42361111111111099</v>
      </c>
      <c r="AG116" s="11" t="s">
        <v>91</v>
      </c>
      <c r="AH116" s="11">
        <v>5980</v>
      </c>
      <c r="AJ116" s="11">
        <v>12927612</v>
      </c>
      <c r="AL116" s="12" t="s">
        <v>113</v>
      </c>
      <c r="AM116" s="12" t="s">
        <v>453</v>
      </c>
      <c r="AN116" s="12" t="s">
        <v>132</v>
      </c>
      <c r="AP116" t="s">
        <v>773</v>
      </c>
      <c r="AQ116" t="s">
        <v>103</v>
      </c>
      <c r="AV116">
        <f>IF(M116&gt;O116,1,0)</f>
        <v>0</v>
      </c>
      <c r="AW116">
        <f>VLOOKUP(Q116,[1]Blad1!$A$1:$J$61,9)</f>
        <v>5</v>
      </c>
    </row>
    <row r="117" spans="1:49" x14ac:dyDescent="0.2">
      <c r="A117" s="11" t="s">
        <v>774</v>
      </c>
      <c r="B117" s="11" t="s">
        <v>105</v>
      </c>
      <c r="C117" s="11" t="s">
        <v>775</v>
      </c>
      <c r="E117" s="11" t="s">
        <v>305</v>
      </c>
      <c r="I117" s="22">
        <v>116</v>
      </c>
      <c r="J117" s="11" t="s">
        <v>178</v>
      </c>
      <c r="K117" s="11" t="s">
        <v>252</v>
      </c>
      <c r="L117" s="12" t="s">
        <v>92</v>
      </c>
      <c r="M117" s="12" t="s">
        <v>776</v>
      </c>
      <c r="N117" s="12" t="s">
        <v>98</v>
      </c>
      <c r="O117" s="12" t="s">
        <v>777</v>
      </c>
      <c r="P117" s="23">
        <f>Y117-Z117</f>
        <v>469.99999999999949</v>
      </c>
      <c r="Q117" s="12" t="s">
        <v>15</v>
      </c>
      <c r="R117" s="24" t="s">
        <v>50</v>
      </c>
      <c r="S117" s="25">
        <v>0</v>
      </c>
      <c r="U117" s="11" t="s">
        <v>778</v>
      </c>
      <c r="V117" s="11" t="s">
        <v>181</v>
      </c>
      <c r="W117" s="12" t="s">
        <v>98</v>
      </c>
      <c r="X117" s="26">
        <v>0.33333333333333298</v>
      </c>
      <c r="Y117" s="23">
        <f t="shared" si="7"/>
        <v>479.99999999999949</v>
      </c>
      <c r="Z117" s="27">
        <v>10</v>
      </c>
      <c r="AA117" s="27">
        <v>15</v>
      </c>
      <c r="AB117" s="23">
        <f t="shared" si="6"/>
        <v>35</v>
      </c>
      <c r="AC117" s="12" t="s">
        <v>779</v>
      </c>
      <c r="AD117" s="11" t="s">
        <v>780</v>
      </c>
      <c r="AE117" s="12" t="s">
        <v>98</v>
      </c>
      <c r="AF117" s="26">
        <v>0.51180555555555496</v>
      </c>
      <c r="AG117" s="11" t="s">
        <v>252</v>
      </c>
      <c r="AH117" s="11">
        <v>24790</v>
      </c>
      <c r="AJ117" s="11" t="s">
        <v>781</v>
      </c>
      <c r="AL117" s="12" t="s">
        <v>219</v>
      </c>
      <c r="AM117" s="12" t="s">
        <v>220</v>
      </c>
      <c r="AN117" s="12" t="s">
        <v>309</v>
      </c>
      <c r="AO117" s="11" t="s">
        <v>336</v>
      </c>
      <c r="AP117">
        <v>919010255</v>
      </c>
      <c r="AQ117" t="s">
        <v>189</v>
      </c>
      <c r="AV117">
        <f>IF(M117&gt;O117,1,0)</f>
        <v>1</v>
      </c>
      <c r="AW117">
        <f>VLOOKUP(Q117,[1]Blad1!$A$1:$J$61,9)</f>
        <v>1</v>
      </c>
    </row>
    <row r="118" spans="1:49" x14ac:dyDescent="0.2">
      <c r="A118" s="11" t="s">
        <v>782</v>
      </c>
      <c r="B118" s="11" t="s">
        <v>105</v>
      </c>
      <c r="C118" s="11" t="s">
        <v>783</v>
      </c>
      <c r="E118" s="11" t="s">
        <v>305</v>
      </c>
      <c r="I118" s="22">
        <v>117</v>
      </c>
      <c r="J118" s="11" t="s">
        <v>178</v>
      </c>
      <c r="K118" s="11" t="s">
        <v>252</v>
      </c>
      <c r="L118" s="12" t="s">
        <v>92</v>
      </c>
      <c r="M118" s="12" t="s">
        <v>784</v>
      </c>
      <c r="N118" s="12" t="s">
        <v>98</v>
      </c>
      <c r="O118" s="12" t="s">
        <v>777</v>
      </c>
      <c r="P118" s="23">
        <f>Y118-Z118</f>
        <v>469.99999999999949</v>
      </c>
      <c r="Q118" s="12" t="s">
        <v>15</v>
      </c>
      <c r="R118" s="24" t="s">
        <v>50</v>
      </c>
      <c r="S118" s="25">
        <v>0</v>
      </c>
      <c r="U118" s="11" t="s">
        <v>778</v>
      </c>
      <c r="V118" s="11" t="s">
        <v>181</v>
      </c>
      <c r="W118" s="12" t="s">
        <v>98</v>
      </c>
      <c r="X118" s="26">
        <v>0.33333333333333298</v>
      </c>
      <c r="Y118" s="23">
        <f t="shared" si="7"/>
        <v>479.99999999999949</v>
      </c>
      <c r="Z118" s="27">
        <v>10</v>
      </c>
      <c r="AA118" s="27">
        <v>15</v>
      </c>
      <c r="AB118" s="23">
        <f t="shared" si="6"/>
        <v>35</v>
      </c>
      <c r="AC118" s="12" t="s">
        <v>785</v>
      </c>
      <c r="AD118" s="11" t="s">
        <v>780</v>
      </c>
      <c r="AE118" s="12" t="s">
        <v>98</v>
      </c>
      <c r="AF118" s="26">
        <v>0.54166666666666696</v>
      </c>
      <c r="AG118" s="11" t="s">
        <v>252</v>
      </c>
      <c r="AH118" s="11">
        <v>28500</v>
      </c>
      <c r="AJ118" s="11" t="s">
        <v>786</v>
      </c>
      <c r="AL118" s="12" t="s">
        <v>219</v>
      </c>
      <c r="AM118" s="12" t="s">
        <v>220</v>
      </c>
      <c r="AN118" s="12" t="s">
        <v>132</v>
      </c>
      <c r="AO118" s="11" t="s">
        <v>336</v>
      </c>
      <c r="AP118">
        <v>919010257</v>
      </c>
      <c r="AQ118" t="s">
        <v>189</v>
      </c>
      <c r="AV118">
        <f>IF(M118&gt;O118,1,0)</f>
        <v>1</v>
      </c>
      <c r="AW118">
        <f>VLOOKUP(Q118,[1]Blad1!$A$1:$J$61,9)</f>
        <v>1</v>
      </c>
    </row>
    <row r="119" spans="1:49" x14ac:dyDescent="0.2">
      <c r="A119" s="11" t="s">
        <v>787</v>
      </c>
      <c r="B119" s="11" t="s">
        <v>209</v>
      </c>
      <c r="C119" s="11" t="s">
        <v>788</v>
      </c>
      <c r="E119" s="11" t="s">
        <v>251</v>
      </c>
      <c r="I119" s="22">
        <v>118</v>
      </c>
      <c r="J119" s="11" t="s">
        <v>178</v>
      </c>
      <c r="K119" s="11" t="s">
        <v>91</v>
      </c>
      <c r="L119" s="12" t="s">
        <v>92</v>
      </c>
      <c r="M119" s="12" t="s">
        <v>789</v>
      </c>
      <c r="N119" s="12" t="s">
        <v>92</v>
      </c>
      <c r="O119" s="12" t="s">
        <v>790</v>
      </c>
      <c r="P119" s="23">
        <f>Y119-Z119</f>
        <v>370</v>
      </c>
      <c r="Q119" s="12" t="s">
        <v>4</v>
      </c>
      <c r="R119" s="24" t="s">
        <v>111</v>
      </c>
      <c r="S119" s="25">
        <v>1</v>
      </c>
      <c r="U119" s="11" t="s">
        <v>96</v>
      </c>
      <c r="V119" s="11" t="s">
        <v>181</v>
      </c>
      <c r="W119" s="12" t="s">
        <v>98</v>
      </c>
      <c r="X119" s="26">
        <v>0.28125</v>
      </c>
      <c r="Y119" s="23">
        <f t="shared" si="7"/>
        <v>405</v>
      </c>
      <c r="Z119" s="27">
        <v>35</v>
      </c>
      <c r="AA119" s="27">
        <v>15</v>
      </c>
      <c r="AB119" s="23">
        <f t="shared" si="6"/>
        <v>85</v>
      </c>
      <c r="AC119" s="12" t="s">
        <v>791</v>
      </c>
      <c r="AD119" s="11" t="s">
        <v>27</v>
      </c>
      <c r="AE119" s="12" t="s">
        <v>98</v>
      </c>
      <c r="AF119" s="26">
        <v>0.56874999999999998</v>
      </c>
      <c r="AG119" s="11" t="s">
        <v>91</v>
      </c>
      <c r="AH119" s="11">
        <v>30953</v>
      </c>
      <c r="AI119" s="11">
        <v>-18</v>
      </c>
      <c r="AJ119" s="11" t="s">
        <v>792</v>
      </c>
      <c r="AL119" s="12" t="s">
        <v>258</v>
      </c>
      <c r="AM119" s="12" t="s">
        <v>259</v>
      </c>
      <c r="AN119" s="12" t="s">
        <v>132</v>
      </c>
      <c r="AO119" s="11" t="s">
        <v>260</v>
      </c>
      <c r="AP119">
        <v>232417</v>
      </c>
      <c r="AQ119" t="s">
        <v>189</v>
      </c>
      <c r="AV119">
        <f>IF(M119&gt;O119,1,0)</f>
        <v>0</v>
      </c>
      <c r="AW119">
        <v>15</v>
      </c>
    </row>
    <row r="120" spans="1:49" x14ac:dyDescent="0.2">
      <c r="A120" s="11" t="s">
        <v>793</v>
      </c>
      <c r="B120" s="11" t="s">
        <v>209</v>
      </c>
      <c r="C120" s="11" t="s">
        <v>794</v>
      </c>
      <c r="E120" s="11" t="s">
        <v>88</v>
      </c>
      <c r="H120" s="12" t="s">
        <v>89</v>
      </c>
      <c r="I120" s="22">
        <v>119</v>
      </c>
      <c r="J120" s="11" t="s">
        <v>140</v>
      </c>
      <c r="K120" s="11" t="s">
        <v>91</v>
      </c>
      <c r="L120" s="12" t="s">
        <v>92</v>
      </c>
      <c r="M120" s="12" t="s">
        <v>795</v>
      </c>
      <c r="N120" s="12" t="s">
        <v>92</v>
      </c>
      <c r="O120" s="12" t="s">
        <v>790</v>
      </c>
      <c r="P120" s="23">
        <f>Y120-Z120</f>
        <v>444.99999999999949</v>
      </c>
      <c r="Q120" s="12" t="s">
        <v>9</v>
      </c>
      <c r="R120" s="24" t="s">
        <v>111</v>
      </c>
      <c r="S120" s="25">
        <v>1</v>
      </c>
      <c r="U120" s="11" t="s">
        <v>96</v>
      </c>
      <c r="V120" s="11" t="s">
        <v>181</v>
      </c>
      <c r="W120" s="12" t="s">
        <v>98</v>
      </c>
      <c r="X120" s="26">
        <v>0.33333333333333298</v>
      </c>
      <c r="Y120" s="23">
        <f t="shared" si="7"/>
        <v>479.99999999999949</v>
      </c>
      <c r="Z120" s="27">
        <v>35</v>
      </c>
      <c r="AA120" s="27">
        <v>15</v>
      </c>
      <c r="AB120" s="23">
        <f t="shared" si="6"/>
        <v>85</v>
      </c>
      <c r="AC120" s="12" t="s">
        <v>796</v>
      </c>
      <c r="AD120" s="11" t="s">
        <v>21</v>
      </c>
      <c r="AE120" s="12" t="s">
        <v>98</v>
      </c>
      <c r="AF120" s="26">
        <v>0.56944444444444398</v>
      </c>
      <c r="AG120" s="11" t="s">
        <v>91</v>
      </c>
      <c r="AH120" s="11">
        <v>32750</v>
      </c>
      <c r="AI120" s="11">
        <v>-18</v>
      </c>
      <c r="AJ120" s="11" t="s">
        <v>797</v>
      </c>
      <c r="AL120" s="12" t="s">
        <v>219</v>
      </c>
      <c r="AM120" s="12" t="s">
        <v>147</v>
      </c>
      <c r="AN120" s="12" t="s">
        <v>309</v>
      </c>
      <c r="AO120" s="11" t="s">
        <v>717</v>
      </c>
      <c r="AP120">
        <v>230198</v>
      </c>
      <c r="AQ120" t="s">
        <v>189</v>
      </c>
      <c r="AV120">
        <f>IF(M120&gt;O120,1,0)</f>
        <v>0</v>
      </c>
      <c r="AW120">
        <v>15</v>
      </c>
    </row>
    <row r="121" spans="1:49" x14ac:dyDescent="0.2">
      <c r="A121" s="11" t="s">
        <v>798</v>
      </c>
      <c r="B121" s="11" t="s">
        <v>209</v>
      </c>
      <c r="C121" s="11" t="s">
        <v>799</v>
      </c>
      <c r="E121" s="11" t="s">
        <v>88</v>
      </c>
      <c r="H121" s="12" t="s">
        <v>89</v>
      </c>
      <c r="I121" s="22">
        <v>120</v>
      </c>
      <c r="J121" s="11" t="s">
        <v>140</v>
      </c>
      <c r="K121" s="11" t="s">
        <v>91</v>
      </c>
      <c r="L121" s="12" t="s">
        <v>92</v>
      </c>
      <c r="M121" s="12" t="s">
        <v>800</v>
      </c>
      <c r="N121" s="12" t="s">
        <v>92</v>
      </c>
      <c r="O121" s="12" t="s">
        <v>790</v>
      </c>
      <c r="P121" s="23">
        <f>Y121-Z121</f>
        <v>505</v>
      </c>
      <c r="Q121" s="12" t="s">
        <v>23</v>
      </c>
      <c r="R121" s="24" t="s">
        <v>111</v>
      </c>
      <c r="S121" s="25">
        <v>1</v>
      </c>
      <c r="U121" s="11" t="s">
        <v>96</v>
      </c>
      <c r="V121" s="11" t="s">
        <v>181</v>
      </c>
      <c r="W121" s="12" t="s">
        <v>98</v>
      </c>
      <c r="X121" s="26">
        <v>0.375</v>
      </c>
      <c r="Y121" s="23">
        <f t="shared" si="7"/>
        <v>540</v>
      </c>
      <c r="Z121" s="27">
        <v>35</v>
      </c>
      <c r="AA121" s="27">
        <v>15</v>
      </c>
      <c r="AB121" s="23">
        <f t="shared" si="6"/>
        <v>85</v>
      </c>
      <c r="AC121" s="12" t="s">
        <v>801</v>
      </c>
      <c r="AD121" s="11" t="s">
        <v>34</v>
      </c>
      <c r="AE121" s="12" t="s">
        <v>98</v>
      </c>
      <c r="AF121" s="26">
        <v>0.84930555555555598</v>
      </c>
      <c r="AG121" s="11" t="s">
        <v>91</v>
      </c>
      <c r="AH121" s="11">
        <v>32750</v>
      </c>
      <c r="AI121" s="11">
        <v>-18</v>
      </c>
      <c r="AJ121" s="11">
        <v>50046</v>
      </c>
      <c r="AL121" s="12" t="s">
        <v>219</v>
      </c>
      <c r="AM121" s="12" t="s">
        <v>147</v>
      </c>
      <c r="AN121" s="12" t="s">
        <v>309</v>
      </c>
      <c r="AO121" s="11" t="s">
        <v>717</v>
      </c>
      <c r="AP121">
        <v>230199</v>
      </c>
      <c r="AQ121" t="s">
        <v>189</v>
      </c>
      <c r="AV121">
        <f>IF(M121&gt;O121,1,0)</f>
        <v>0</v>
      </c>
      <c r="AW121">
        <f>VLOOKUP(Q121,[1]Blad1!$A$1:$J$61,9)</f>
        <v>5</v>
      </c>
    </row>
    <row r="122" spans="1:49" x14ac:dyDescent="0.2">
      <c r="A122" s="11" t="s">
        <v>802</v>
      </c>
      <c r="B122" s="11" t="s">
        <v>209</v>
      </c>
      <c r="C122" s="11" t="s">
        <v>803</v>
      </c>
      <c r="E122" s="11" t="s">
        <v>88</v>
      </c>
      <c r="H122" s="12" t="s">
        <v>89</v>
      </c>
      <c r="I122" s="22">
        <v>121</v>
      </c>
      <c r="J122" s="11" t="s">
        <v>140</v>
      </c>
      <c r="K122" s="27" t="s">
        <v>91</v>
      </c>
      <c r="L122" s="12" t="s">
        <v>92</v>
      </c>
      <c r="M122" s="12" t="s">
        <v>804</v>
      </c>
      <c r="N122" s="12" t="s">
        <v>92</v>
      </c>
      <c r="O122" s="12" t="s">
        <v>790</v>
      </c>
      <c r="P122" s="23">
        <f>Y122-Z122</f>
        <v>624.99999999999943</v>
      </c>
      <c r="Q122" s="12" t="s">
        <v>41</v>
      </c>
      <c r="R122" s="24" t="s">
        <v>111</v>
      </c>
      <c r="S122" s="25">
        <v>1</v>
      </c>
      <c r="U122" s="11" t="s">
        <v>96</v>
      </c>
      <c r="V122" s="11" t="s">
        <v>181</v>
      </c>
      <c r="W122" s="12" t="s">
        <v>98</v>
      </c>
      <c r="X122" s="26">
        <v>0.45833333333333298</v>
      </c>
      <c r="Y122" s="23">
        <f t="shared" si="7"/>
        <v>659.99999999999943</v>
      </c>
      <c r="Z122" s="27">
        <v>35</v>
      </c>
      <c r="AA122" s="27">
        <v>15</v>
      </c>
      <c r="AB122" s="23">
        <f t="shared" si="6"/>
        <v>85</v>
      </c>
      <c r="AC122" s="12" t="s">
        <v>805</v>
      </c>
      <c r="AD122" s="11" t="s">
        <v>806</v>
      </c>
      <c r="AE122" s="12" t="s">
        <v>98</v>
      </c>
      <c r="AF122" s="26">
        <v>0.61319444444444404</v>
      </c>
      <c r="AG122" s="11" t="s">
        <v>91</v>
      </c>
      <c r="AH122" s="11">
        <v>31878</v>
      </c>
      <c r="AI122" s="11">
        <v>-18</v>
      </c>
      <c r="AJ122" s="11">
        <v>50049</v>
      </c>
      <c r="AL122" s="12" t="s">
        <v>219</v>
      </c>
      <c r="AM122" s="12" t="s">
        <v>147</v>
      </c>
      <c r="AN122" s="12" t="s">
        <v>309</v>
      </c>
      <c r="AO122" s="11" t="s">
        <v>717</v>
      </c>
      <c r="AP122">
        <v>228637</v>
      </c>
      <c r="AQ122" t="s">
        <v>189</v>
      </c>
      <c r="AV122">
        <f>IF(M122&gt;O122,1,0)</f>
        <v>0</v>
      </c>
      <c r="AW122">
        <f>VLOOKUP(Q122,[1]Blad1!$A$1:$J$61,9)</f>
        <v>5</v>
      </c>
    </row>
    <row r="123" spans="1:49" x14ac:dyDescent="0.2">
      <c r="A123" s="11" t="s">
        <v>807</v>
      </c>
      <c r="B123" s="11" t="s">
        <v>209</v>
      </c>
      <c r="C123" s="11" t="s">
        <v>808</v>
      </c>
      <c r="E123" s="11" t="s">
        <v>203</v>
      </c>
      <c r="F123" s="11" t="s">
        <v>809</v>
      </c>
      <c r="G123" s="11" t="s">
        <v>806</v>
      </c>
      <c r="H123" s="12" t="s">
        <v>98</v>
      </c>
      <c r="I123" s="22">
        <v>122</v>
      </c>
      <c r="J123" s="11" t="s">
        <v>91</v>
      </c>
      <c r="K123" s="27" t="s">
        <v>91</v>
      </c>
      <c r="L123" s="12" t="s">
        <v>156</v>
      </c>
      <c r="M123" s="12" t="s">
        <v>156</v>
      </c>
      <c r="N123" s="12" t="s">
        <v>126</v>
      </c>
      <c r="O123" s="12" t="s">
        <v>173</v>
      </c>
      <c r="P123" s="23">
        <f>Y123-Z123</f>
        <v>539.99999999999943</v>
      </c>
      <c r="Q123" s="25" t="str">
        <f>AD123</f>
        <v>V40</v>
      </c>
      <c r="R123" s="24" t="s">
        <v>95</v>
      </c>
      <c r="S123" s="25">
        <v>2</v>
      </c>
      <c r="U123" s="11" t="s">
        <v>96</v>
      </c>
      <c r="V123" s="11" t="s">
        <v>181</v>
      </c>
      <c r="W123" s="12" t="s">
        <v>126</v>
      </c>
      <c r="X123" s="26">
        <v>0.45833333333333298</v>
      </c>
      <c r="Y123" s="23">
        <f t="shared" si="7"/>
        <v>659.99999999999943</v>
      </c>
      <c r="Z123" s="27">
        <v>120</v>
      </c>
      <c r="AA123" s="27">
        <v>60</v>
      </c>
      <c r="AB123" s="23">
        <f t="shared" si="6"/>
        <v>300</v>
      </c>
      <c r="AC123" s="12" t="s">
        <v>810</v>
      </c>
      <c r="AD123" s="11" t="s">
        <v>37</v>
      </c>
      <c r="AE123" s="12" t="s">
        <v>126</v>
      </c>
      <c r="AF123" s="26">
        <v>0.686805555555556</v>
      </c>
      <c r="AH123" s="11">
        <v>32040</v>
      </c>
      <c r="AI123" s="11">
        <v>-20</v>
      </c>
      <c r="AJ123" s="11">
        <v>50091</v>
      </c>
      <c r="AL123" s="12" t="s">
        <v>616</v>
      </c>
      <c r="AM123" s="12" t="s">
        <v>485</v>
      </c>
      <c r="AN123" s="12" t="s">
        <v>374</v>
      </c>
      <c r="AO123" s="11" t="s">
        <v>811</v>
      </c>
      <c r="AP123">
        <v>500913063</v>
      </c>
      <c r="AQ123" t="s">
        <v>189</v>
      </c>
      <c r="AV123">
        <v>0</v>
      </c>
      <c r="AW123">
        <f>VLOOKUP(Q123,[1]Blad1!$A$1:$J$61,9)</f>
        <v>10</v>
      </c>
    </row>
    <row r="124" spans="1:49" x14ac:dyDescent="0.2">
      <c r="A124" s="11" t="s">
        <v>812</v>
      </c>
      <c r="B124" s="11" t="s">
        <v>209</v>
      </c>
      <c r="C124" s="11" t="s">
        <v>813</v>
      </c>
      <c r="E124" s="11" t="s">
        <v>203</v>
      </c>
      <c r="F124" s="11" t="s">
        <v>809</v>
      </c>
      <c r="G124" s="11" t="s">
        <v>36</v>
      </c>
      <c r="H124" s="12" t="s">
        <v>98</v>
      </c>
      <c r="I124" s="22">
        <v>123</v>
      </c>
      <c r="J124" s="11" t="s">
        <v>91</v>
      </c>
      <c r="K124" s="27" t="s">
        <v>91</v>
      </c>
      <c r="L124" s="12" t="s">
        <v>156</v>
      </c>
      <c r="M124" s="12" t="s">
        <v>156</v>
      </c>
      <c r="N124" s="12" t="s">
        <v>126</v>
      </c>
      <c r="O124" s="12" t="s">
        <v>814</v>
      </c>
      <c r="P124" s="23">
        <f>Y124-Z124</f>
        <v>600</v>
      </c>
      <c r="Q124" s="25" t="str">
        <f>AD124</f>
        <v>V19</v>
      </c>
      <c r="R124" s="24" t="s">
        <v>95</v>
      </c>
      <c r="S124" s="25">
        <v>2</v>
      </c>
      <c r="U124" s="11" t="s">
        <v>96</v>
      </c>
      <c r="V124" s="11" t="s">
        <v>181</v>
      </c>
      <c r="W124" s="12" t="s">
        <v>126</v>
      </c>
      <c r="X124" s="26">
        <v>0.5</v>
      </c>
      <c r="Y124" s="23">
        <f t="shared" si="7"/>
        <v>720</v>
      </c>
      <c r="Z124" s="27">
        <v>120</v>
      </c>
      <c r="AA124" s="27">
        <v>60</v>
      </c>
      <c r="AB124" s="23">
        <f t="shared" si="6"/>
        <v>300</v>
      </c>
      <c r="AC124" s="12" t="s">
        <v>815</v>
      </c>
      <c r="AD124" s="11" t="s">
        <v>23</v>
      </c>
      <c r="AE124" s="12" t="s">
        <v>126</v>
      </c>
      <c r="AF124" s="26">
        <v>0.72361111111111098</v>
      </c>
      <c r="AH124" s="11">
        <v>28870</v>
      </c>
      <c r="AI124" s="11">
        <v>-18</v>
      </c>
      <c r="AJ124" s="11">
        <v>50094</v>
      </c>
      <c r="AK124" s="11" t="s">
        <v>34</v>
      </c>
      <c r="AL124" s="12" t="s">
        <v>816</v>
      </c>
      <c r="AM124" s="12" t="s">
        <v>308</v>
      </c>
      <c r="AN124" s="12" t="s">
        <v>101</v>
      </c>
      <c r="AO124" s="11" t="s">
        <v>817</v>
      </c>
      <c r="AP124">
        <v>234032</v>
      </c>
      <c r="AQ124" t="s">
        <v>189</v>
      </c>
      <c r="AV124">
        <v>0</v>
      </c>
      <c r="AW124">
        <f>VLOOKUP(Q124,[1]Blad1!$A$1:$J$61,9)</f>
        <v>5</v>
      </c>
    </row>
    <row r="125" spans="1:49" x14ac:dyDescent="0.2">
      <c r="A125" s="11" t="s">
        <v>818</v>
      </c>
      <c r="B125" s="11" t="s">
        <v>105</v>
      </c>
      <c r="C125" s="11" t="s">
        <v>819</v>
      </c>
      <c r="E125" s="11" t="s">
        <v>369</v>
      </c>
      <c r="I125" s="22">
        <v>124</v>
      </c>
      <c r="J125" s="11" t="s">
        <v>178</v>
      </c>
      <c r="K125" s="27" t="s">
        <v>91</v>
      </c>
      <c r="L125" s="12" t="s">
        <v>98</v>
      </c>
      <c r="M125" s="12" t="s">
        <v>820</v>
      </c>
      <c r="N125" s="12" t="s">
        <v>98</v>
      </c>
      <c r="O125" s="12" t="s">
        <v>821</v>
      </c>
      <c r="P125" s="23">
        <f>Y125-Z125</f>
        <v>500.00000000000051</v>
      </c>
      <c r="Q125" s="12" t="s">
        <v>16</v>
      </c>
      <c r="R125" s="24" t="s">
        <v>50</v>
      </c>
      <c r="S125" s="25">
        <v>0</v>
      </c>
      <c r="U125" s="11" t="s">
        <v>320</v>
      </c>
      <c r="V125" s="11" t="s">
        <v>181</v>
      </c>
      <c r="W125" s="12" t="s">
        <v>98</v>
      </c>
      <c r="X125" s="26">
        <v>0.35416666666666702</v>
      </c>
      <c r="Y125" s="23">
        <f t="shared" si="7"/>
        <v>510.00000000000051</v>
      </c>
      <c r="Z125" s="27">
        <v>10</v>
      </c>
      <c r="AA125" s="27">
        <v>15</v>
      </c>
      <c r="AB125" s="23">
        <f t="shared" si="6"/>
        <v>35</v>
      </c>
      <c r="AC125" s="12" t="s">
        <v>822</v>
      </c>
      <c r="AD125" s="11" t="s">
        <v>13</v>
      </c>
      <c r="AE125" s="12" t="s">
        <v>98</v>
      </c>
      <c r="AF125" s="26">
        <v>0.52638888888888902</v>
      </c>
      <c r="AG125" s="11" t="s">
        <v>91</v>
      </c>
      <c r="AH125" s="11">
        <v>10801</v>
      </c>
      <c r="AJ125" s="11">
        <v>5247004</v>
      </c>
      <c r="AL125" s="12" t="s">
        <v>394</v>
      </c>
      <c r="AM125" s="12" t="s">
        <v>147</v>
      </c>
      <c r="AN125" s="12" t="s">
        <v>823</v>
      </c>
      <c r="AO125" s="11" t="s">
        <v>824</v>
      </c>
      <c r="AP125" t="s">
        <v>825</v>
      </c>
      <c r="AQ125" t="s">
        <v>189</v>
      </c>
      <c r="AV125">
        <f>IF(M125&gt;O125,1,0)</f>
        <v>1</v>
      </c>
      <c r="AW125">
        <f>VLOOKUP(Q125,[1]Blad1!$A$1:$J$61,9)</f>
        <v>1</v>
      </c>
    </row>
    <row r="126" spans="1:49" x14ac:dyDescent="0.2">
      <c r="A126" s="11" t="s">
        <v>826</v>
      </c>
      <c r="B126" s="11" t="s">
        <v>136</v>
      </c>
      <c r="C126" s="11" t="s">
        <v>827</v>
      </c>
      <c r="E126" s="11" t="s">
        <v>305</v>
      </c>
      <c r="H126" s="12" t="s">
        <v>828</v>
      </c>
      <c r="I126" s="22">
        <v>125</v>
      </c>
      <c r="J126" s="11" t="s">
        <v>178</v>
      </c>
      <c r="K126" s="27" t="s">
        <v>91</v>
      </c>
      <c r="L126" s="12" t="s">
        <v>98</v>
      </c>
      <c r="M126" s="12" t="s">
        <v>829</v>
      </c>
      <c r="N126" s="12" t="s">
        <v>98</v>
      </c>
      <c r="O126" s="12" t="s">
        <v>319</v>
      </c>
      <c r="P126" s="23">
        <f>Y126-Z126</f>
        <v>420</v>
      </c>
      <c r="Q126" s="12" t="s">
        <v>13</v>
      </c>
      <c r="R126" s="24" t="s">
        <v>95</v>
      </c>
      <c r="S126" s="25">
        <v>2</v>
      </c>
      <c r="U126" s="11" t="s">
        <v>320</v>
      </c>
      <c r="V126" s="11" t="s">
        <v>181</v>
      </c>
      <c r="W126" s="12" t="s">
        <v>98</v>
      </c>
      <c r="X126" s="26">
        <v>0.375</v>
      </c>
      <c r="Y126" s="23">
        <f t="shared" si="7"/>
        <v>540</v>
      </c>
      <c r="Z126" s="27">
        <v>120</v>
      </c>
      <c r="AA126" s="27">
        <v>60</v>
      </c>
      <c r="AB126" s="23">
        <f t="shared" si="6"/>
        <v>300</v>
      </c>
      <c r="AC126" s="12" t="s">
        <v>830</v>
      </c>
      <c r="AD126" s="11" t="s">
        <v>17</v>
      </c>
      <c r="AE126" s="12" t="s">
        <v>126</v>
      </c>
      <c r="AF126" s="26">
        <v>0.57916666666666705</v>
      </c>
      <c r="AG126" s="11" t="s">
        <v>91</v>
      </c>
      <c r="AH126" s="11">
        <v>7936</v>
      </c>
      <c r="AJ126" s="11" t="s">
        <v>831</v>
      </c>
      <c r="AK126" s="11" t="s">
        <v>30</v>
      </c>
      <c r="AL126" s="12" t="s">
        <v>542</v>
      </c>
      <c r="AM126" s="12" t="s">
        <v>308</v>
      </c>
      <c r="AN126" s="12" t="s">
        <v>115</v>
      </c>
      <c r="AO126" s="11" t="s">
        <v>832</v>
      </c>
      <c r="AP126">
        <v>1125554715</v>
      </c>
      <c r="AQ126" t="s">
        <v>189</v>
      </c>
      <c r="AV126">
        <v>0</v>
      </c>
      <c r="AW126">
        <f>VLOOKUP(Q126,[1]Blad1!$A$1:$J$61,9)</f>
        <v>1</v>
      </c>
    </row>
    <row r="127" spans="1:49" x14ac:dyDescent="0.2">
      <c r="A127" s="11" t="s">
        <v>833</v>
      </c>
      <c r="B127" s="11" t="s">
        <v>105</v>
      </c>
      <c r="C127" s="11" t="s">
        <v>834</v>
      </c>
      <c r="E127" s="11" t="s">
        <v>369</v>
      </c>
      <c r="I127" s="22">
        <v>126</v>
      </c>
      <c r="J127" s="11" t="s">
        <v>178</v>
      </c>
      <c r="K127" s="27" t="s">
        <v>91</v>
      </c>
      <c r="L127" s="12" t="s">
        <v>98</v>
      </c>
      <c r="M127" s="12" t="s">
        <v>835</v>
      </c>
      <c r="N127" s="12" t="s">
        <v>98</v>
      </c>
      <c r="O127" s="12" t="s">
        <v>836</v>
      </c>
      <c r="P127" s="23">
        <f>Y127-Z127</f>
        <v>680.00000000000057</v>
      </c>
      <c r="Q127" s="12" t="s">
        <v>13</v>
      </c>
      <c r="R127" s="24" t="s">
        <v>50</v>
      </c>
      <c r="S127" s="25">
        <v>0</v>
      </c>
      <c r="U127" s="11" t="s">
        <v>320</v>
      </c>
      <c r="V127" s="11" t="s">
        <v>181</v>
      </c>
      <c r="W127" s="12" t="s">
        <v>98</v>
      </c>
      <c r="X127" s="26">
        <v>0.47916666666666702</v>
      </c>
      <c r="Y127" s="23">
        <f t="shared" si="7"/>
        <v>690.00000000000057</v>
      </c>
      <c r="Z127" s="27">
        <v>10</v>
      </c>
      <c r="AA127" s="27">
        <v>15</v>
      </c>
      <c r="AB127" s="23">
        <f t="shared" si="6"/>
        <v>35</v>
      </c>
      <c r="AC127" s="12" t="s">
        <v>822</v>
      </c>
      <c r="AD127" s="11" t="s">
        <v>17</v>
      </c>
      <c r="AE127" s="12" t="s">
        <v>98</v>
      </c>
      <c r="AF127" s="26">
        <v>0.64305555555555605</v>
      </c>
      <c r="AG127" s="11" t="s">
        <v>91</v>
      </c>
      <c r="AH127" s="11">
        <v>12733</v>
      </c>
      <c r="AJ127" s="11" t="s">
        <v>561</v>
      </c>
      <c r="AL127" s="12" t="s">
        <v>394</v>
      </c>
      <c r="AM127" s="12" t="s">
        <v>147</v>
      </c>
      <c r="AN127" s="12" t="s">
        <v>823</v>
      </c>
      <c r="AO127" s="11" t="s">
        <v>824</v>
      </c>
      <c r="AP127" t="s">
        <v>825</v>
      </c>
      <c r="AQ127" t="s">
        <v>189</v>
      </c>
      <c r="AV127">
        <f>IF(M127&gt;O127,1,0)</f>
        <v>1</v>
      </c>
      <c r="AW127">
        <f>VLOOKUP(Q127,[1]Blad1!$A$1:$J$61,9)</f>
        <v>1</v>
      </c>
    </row>
    <row r="128" spans="1:49" x14ac:dyDescent="0.2">
      <c r="A128" s="11" t="s">
        <v>837</v>
      </c>
      <c r="B128" s="11" t="s">
        <v>105</v>
      </c>
      <c r="C128" s="11" t="s">
        <v>838</v>
      </c>
      <c r="E128" s="11" t="s">
        <v>203</v>
      </c>
      <c r="H128" s="12" t="s">
        <v>317</v>
      </c>
      <c r="I128" s="22">
        <v>127</v>
      </c>
      <c r="J128" s="11" t="s">
        <v>178</v>
      </c>
      <c r="K128" s="11" t="s">
        <v>91</v>
      </c>
      <c r="L128" s="12" t="s">
        <v>98</v>
      </c>
      <c r="M128" s="12" t="s">
        <v>839</v>
      </c>
      <c r="N128" s="12" t="s">
        <v>98</v>
      </c>
      <c r="O128" s="12" t="s">
        <v>334</v>
      </c>
      <c r="P128" s="23">
        <f>Y128-Z128</f>
        <v>829.99999999999955</v>
      </c>
      <c r="Q128" s="12" t="s">
        <v>17</v>
      </c>
      <c r="R128" s="24" t="s">
        <v>50</v>
      </c>
      <c r="S128" s="25">
        <v>0</v>
      </c>
      <c r="U128" s="11" t="s">
        <v>320</v>
      </c>
      <c r="V128" s="11" t="s">
        <v>181</v>
      </c>
      <c r="W128" s="12" t="s">
        <v>98</v>
      </c>
      <c r="X128" s="26">
        <v>0.58333333333333304</v>
      </c>
      <c r="Y128" s="23">
        <f t="shared" si="7"/>
        <v>839.99999999999955</v>
      </c>
      <c r="Z128" s="27">
        <v>10</v>
      </c>
      <c r="AA128" s="27">
        <v>15</v>
      </c>
      <c r="AB128" s="23">
        <f t="shared" si="6"/>
        <v>35</v>
      </c>
      <c r="AC128" s="12" t="s">
        <v>840</v>
      </c>
      <c r="AD128" s="11" t="s">
        <v>17</v>
      </c>
      <c r="AE128" s="12" t="s">
        <v>126</v>
      </c>
      <c r="AF128" s="26">
        <v>0.32569444444444401</v>
      </c>
      <c r="AG128" s="11" t="s">
        <v>91</v>
      </c>
      <c r="AH128" s="11">
        <v>11479</v>
      </c>
      <c r="AJ128" s="11" t="s">
        <v>841</v>
      </c>
      <c r="AL128" s="12" t="s">
        <v>394</v>
      </c>
      <c r="AM128" s="12" t="s">
        <v>485</v>
      </c>
      <c r="AN128" s="12" t="s">
        <v>374</v>
      </c>
      <c r="AO128" s="11" t="s">
        <v>842</v>
      </c>
      <c r="AP128">
        <v>1911338</v>
      </c>
      <c r="AQ128" t="s">
        <v>189</v>
      </c>
      <c r="AV128">
        <f>IF(M128&gt;O128,1,0)</f>
        <v>0</v>
      </c>
      <c r="AW128">
        <f>VLOOKUP(Q128,[1]Blad1!$A$1:$J$61,9)</f>
        <v>1</v>
      </c>
    </row>
    <row r="129" spans="1:49" x14ac:dyDescent="0.2">
      <c r="A129" s="11" t="s">
        <v>843</v>
      </c>
      <c r="B129" s="11" t="s">
        <v>105</v>
      </c>
      <c r="C129" s="11" t="s">
        <v>844</v>
      </c>
      <c r="E129" s="11" t="s">
        <v>369</v>
      </c>
      <c r="I129" s="22">
        <v>128</v>
      </c>
      <c r="J129" s="11" t="s">
        <v>178</v>
      </c>
      <c r="K129" s="11" t="s">
        <v>91</v>
      </c>
      <c r="L129" s="12" t="s">
        <v>98</v>
      </c>
      <c r="M129" s="12" t="s">
        <v>845</v>
      </c>
      <c r="N129" s="12" t="s">
        <v>98</v>
      </c>
      <c r="O129" s="12" t="s">
        <v>334</v>
      </c>
      <c r="P129" s="23">
        <f>Y129-Z129</f>
        <v>829.99999999999955</v>
      </c>
      <c r="Q129" s="12" t="s">
        <v>17</v>
      </c>
      <c r="R129" s="24" t="s">
        <v>50</v>
      </c>
      <c r="S129" s="25">
        <v>0</v>
      </c>
      <c r="U129" s="11" t="s">
        <v>320</v>
      </c>
      <c r="V129" s="11" t="s">
        <v>181</v>
      </c>
      <c r="W129" s="12" t="s">
        <v>98</v>
      </c>
      <c r="X129" s="26">
        <v>0.58333333333333304</v>
      </c>
      <c r="Y129" s="23">
        <f t="shared" si="7"/>
        <v>839.99999999999955</v>
      </c>
      <c r="Z129" s="27">
        <v>10</v>
      </c>
      <c r="AA129" s="27">
        <v>15</v>
      </c>
      <c r="AB129" s="23">
        <f t="shared" si="6"/>
        <v>35</v>
      </c>
      <c r="AC129" s="12" t="s">
        <v>822</v>
      </c>
      <c r="AD129" s="11" t="s">
        <v>13</v>
      </c>
      <c r="AE129" s="12" t="s">
        <v>126</v>
      </c>
      <c r="AF129" s="26">
        <v>0.43611111111111101</v>
      </c>
      <c r="AG129" s="11" t="s">
        <v>91</v>
      </c>
      <c r="AH129" s="11">
        <v>8162</v>
      </c>
      <c r="AJ129" s="11">
        <v>5247006</v>
      </c>
      <c r="AL129" s="12" t="s">
        <v>394</v>
      </c>
      <c r="AM129" s="12" t="s">
        <v>147</v>
      </c>
      <c r="AN129" s="12" t="s">
        <v>823</v>
      </c>
      <c r="AO129" s="11" t="s">
        <v>824</v>
      </c>
      <c r="AP129" t="s">
        <v>825</v>
      </c>
      <c r="AQ129" t="s">
        <v>189</v>
      </c>
      <c r="AV129">
        <f>IF(M129&gt;O129,1,0)</f>
        <v>1</v>
      </c>
      <c r="AW129">
        <f>VLOOKUP(Q129,[1]Blad1!$A$1:$J$61,9)</f>
        <v>1</v>
      </c>
    </row>
    <row r="130" spans="1:49" x14ac:dyDescent="0.2">
      <c r="A130" s="11" t="s">
        <v>846</v>
      </c>
      <c r="B130" s="11" t="s">
        <v>86</v>
      </c>
      <c r="C130" s="11" t="s">
        <v>847</v>
      </c>
      <c r="E130" s="11" t="s">
        <v>177</v>
      </c>
      <c r="I130" s="22">
        <v>129</v>
      </c>
      <c r="J130" s="11" t="s">
        <v>178</v>
      </c>
      <c r="K130" s="11" t="s">
        <v>252</v>
      </c>
      <c r="L130" s="12" t="s">
        <v>98</v>
      </c>
      <c r="M130" s="12" t="s">
        <v>225</v>
      </c>
      <c r="N130" s="12" t="s">
        <v>98</v>
      </c>
      <c r="O130" s="12" t="s">
        <v>225</v>
      </c>
      <c r="P130" s="23">
        <f>Y130-Z130</f>
        <v>550.00000000000057</v>
      </c>
      <c r="Q130" s="12" t="s">
        <v>38</v>
      </c>
      <c r="R130" s="24" t="s">
        <v>111</v>
      </c>
      <c r="S130" s="25">
        <v>1</v>
      </c>
      <c r="U130" s="11" t="s">
        <v>848</v>
      </c>
      <c r="V130" s="11" t="s">
        <v>181</v>
      </c>
      <c r="W130" s="12" t="s">
        <v>98</v>
      </c>
      <c r="X130" s="26">
        <v>0.41666666666666702</v>
      </c>
      <c r="Y130" s="23">
        <f t="shared" si="7"/>
        <v>600.00000000000057</v>
      </c>
      <c r="Z130" s="27">
        <v>50</v>
      </c>
      <c r="AA130" s="27">
        <v>60</v>
      </c>
      <c r="AB130" s="23">
        <f t="shared" ref="AB130:AB134" si="8">Z130*2+AA130</f>
        <v>160</v>
      </c>
      <c r="AC130" s="12" t="s">
        <v>849</v>
      </c>
      <c r="AD130" s="11" t="s">
        <v>38</v>
      </c>
      <c r="AE130" s="12" t="s">
        <v>98</v>
      </c>
      <c r="AF130" s="26">
        <v>0.49861111111111101</v>
      </c>
      <c r="AG130" s="11" t="s">
        <v>252</v>
      </c>
      <c r="AH130" s="11">
        <v>4092</v>
      </c>
      <c r="AJ130" s="11">
        <v>375348</v>
      </c>
      <c r="AL130" s="12" t="s">
        <v>197</v>
      </c>
      <c r="AM130" s="12" t="s">
        <v>185</v>
      </c>
      <c r="AN130" s="12" t="s">
        <v>132</v>
      </c>
      <c r="AO130" s="11" t="s">
        <v>850</v>
      </c>
      <c r="AP130">
        <v>4868547</v>
      </c>
      <c r="AQ130" t="s">
        <v>248</v>
      </c>
      <c r="AV130">
        <f>IF(M130&gt;O130,1,0)</f>
        <v>0</v>
      </c>
      <c r="AW130">
        <f>VLOOKUP(Q130,[1]Blad1!$A$1:$J$61,9)</f>
        <v>10</v>
      </c>
    </row>
    <row r="131" spans="1:49" x14ac:dyDescent="0.2">
      <c r="A131" s="11" t="s">
        <v>851</v>
      </c>
      <c r="B131" s="11" t="s">
        <v>86</v>
      </c>
      <c r="C131" s="11" t="s">
        <v>852</v>
      </c>
      <c r="E131" s="11" t="s">
        <v>177</v>
      </c>
      <c r="F131" s="11" t="s">
        <v>185</v>
      </c>
      <c r="G131" s="11" t="s">
        <v>30</v>
      </c>
      <c r="H131" s="12" t="s">
        <v>317</v>
      </c>
      <c r="I131" s="22">
        <v>130</v>
      </c>
      <c r="J131" s="11" t="s">
        <v>91</v>
      </c>
      <c r="K131" s="11" t="s">
        <v>91</v>
      </c>
      <c r="L131" s="12" t="s">
        <v>98</v>
      </c>
      <c r="M131" s="12" t="s">
        <v>853</v>
      </c>
      <c r="N131" s="12" t="s">
        <v>98</v>
      </c>
      <c r="O131" s="12" t="s">
        <v>215</v>
      </c>
      <c r="P131" s="23">
        <f>Y131-Z131</f>
        <v>359.99999999999949</v>
      </c>
      <c r="Q131" s="12" t="s">
        <v>11</v>
      </c>
      <c r="R131" s="24" t="s">
        <v>95</v>
      </c>
      <c r="S131" s="25">
        <v>2</v>
      </c>
      <c r="U131" s="11" t="s">
        <v>452</v>
      </c>
      <c r="V131" s="11" t="s">
        <v>97</v>
      </c>
      <c r="W131" s="12" t="s">
        <v>98</v>
      </c>
      <c r="X131" s="26">
        <v>0.33333333333333298</v>
      </c>
      <c r="Y131" s="23">
        <f t="shared" si="7"/>
        <v>479.99999999999949</v>
      </c>
      <c r="Z131" s="27">
        <v>120</v>
      </c>
      <c r="AA131" s="27">
        <v>60</v>
      </c>
      <c r="AB131" s="23">
        <f t="shared" si="8"/>
        <v>300</v>
      </c>
      <c r="AD131" s="11" t="s">
        <v>11</v>
      </c>
      <c r="AE131" s="12" t="s">
        <v>132</v>
      </c>
      <c r="AF131" s="26">
        <v>0.46041666666666697</v>
      </c>
      <c r="AG131" s="11" t="s">
        <v>91</v>
      </c>
      <c r="AH131" s="11">
        <v>8653</v>
      </c>
      <c r="AJ131" s="11" t="s">
        <v>854</v>
      </c>
      <c r="AP131" t="s">
        <v>855</v>
      </c>
      <c r="AQ131" t="s">
        <v>103</v>
      </c>
      <c r="AU131">
        <v>2.2999999999999998</v>
      </c>
      <c r="AV131">
        <v>0</v>
      </c>
      <c r="AW131">
        <v>20</v>
      </c>
    </row>
    <row r="132" spans="1:49" x14ac:dyDescent="0.2">
      <c r="A132" s="11" t="s">
        <v>856</v>
      </c>
      <c r="B132" s="11" t="s">
        <v>209</v>
      </c>
      <c r="C132" s="11" t="s">
        <v>857</v>
      </c>
      <c r="E132" s="11" t="s">
        <v>138</v>
      </c>
      <c r="H132" s="12" t="s">
        <v>212</v>
      </c>
      <c r="I132" s="22">
        <v>131</v>
      </c>
      <c r="J132" s="11" t="s">
        <v>90</v>
      </c>
      <c r="K132" s="11" t="s">
        <v>91</v>
      </c>
      <c r="L132" s="12" t="s">
        <v>98</v>
      </c>
      <c r="M132" s="12" t="s">
        <v>858</v>
      </c>
      <c r="N132" s="12" t="s">
        <v>98</v>
      </c>
      <c r="O132" s="12" t="s">
        <v>859</v>
      </c>
      <c r="P132" s="23">
        <f>Y132-Z132</f>
        <v>660.00000000000045</v>
      </c>
      <c r="Q132" s="12" t="s">
        <v>30</v>
      </c>
      <c r="R132" s="24" t="s">
        <v>95</v>
      </c>
      <c r="S132" s="25">
        <v>2</v>
      </c>
      <c r="U132" s="11" t="s">
        <v>860</v>
      </c>
      <c r="V132" s="11" t="s">
        <v>181</v>
      </c>
      <c r="W132" s="12" t="s">
        <v>98</v>
      </c>
      <c r="X132" s="26">
        <v>0.54166666666666696</v>
      </c>
      <c r="Y132" s="23">
        <f t="shared" si="7"/>
        <v>780.00000000000045</v>
      </c>
      <c r="Z132" s="27">
        <v>120</v>
      </c>
      <c r="AA132" s="27">
        <v>60</v>
      </c>
      <c r="AB132" s="23">
        <f t="shared" si="8"/>
        <v>300</v>
      </c>
      <c r="AC132" s="12" t="s">
        <v>861</v>
      </c>
      <c r="AD132" s="11" t="s">
        <v>30</v>
      </c>
      <c r="AE132" s="12" t="s">
        <v>98</v>
      </c>
      <c r="AF132" s="26">
        <v>0.69166666666666698</v>
      </c>
      <c r="AG132" s="11" t="s">
        <v>91</v>
      </c>
      <c r="AH132" s="11">
        <v>32750</v>
      </c>
      <c r="AI132" s="11">
        <v>-18</v>
      </c>
      <c r="AJ132" s="11">
        <v>51117</v>
      </c>
      <c r="AK132" s="11" t="s">
        <v>806</v>
      </c>
      <c r="AL132" s="12" t="s">
        <v>150</v>
      </c>
      <c r="AM132" s="12" t="s">
        <v>308</v>
      </c>
      <c r="AN132" s="12" t="s">
        <v>101</v>
      </c>
      <c r="AO132" s="11" t="s">
        <v>336</v>
      </c>
      <c r="AP132">
        <v>231463</v>
      </c>
      <c r="AQ132" t="s">
        <v>189</v>
      </c>
      <c r="AV132">
        <f>IF(M132&gt;O132,1,0)</f>
        <v>0</v>
      </c>
      <c r="AW132">
        <f>VLOOKUP(Q132,[1]Blad1!$A$1:$J$61,9)</f>
        <v>10</v>
      </c>
    </row>
    <row r="133" spans="1:49" x14ac:dyDescent="0.2">
      <c r="A133" s="11" t="s">
        <v>862</v>
      </c>
      <c r="B133" s="11" t="s">
        <v>209</v>
      </c>
      <c r="C133" s="11" t="s">
        <v>863</v>
      </c>
      <c r="E133" s="11" t="s">
        <v>138</v>
      </c>
      <c r="H133" s="12" t="s">
        <v>212</v>
      </c>
      <c r="I133" s="22">
        <v>132</v>
      </c>
      <c r="J133" s="11" t="s">
        <v>90</v>
      </c>
      <c r="K133" s="11" t="s">
        <v>91</v>
      </c>
      <c r="L133" s="12" t="s">
        <v>98</v>
      </c>
      <c r="M133" s="12" t="s">
        <v>864</v>
      </c>
      <c r="N133" s="12" t="s">
        <v>98</v>
      </c>
      <c r="O133" s="12" t="s">
        <v>776</v>
      </c>
      <c r="P133" s="23">
        <f>Y133-Z133</f>
        <v>690</v>
      </c>
      <c r="Q133" s="12" t="s">
        <v>26</v>
      </c>
      <c r="R133" s="24" t="s">
        <v>95</v>
      </c>
      <c r="S133" s="25">
        <v>2</v>
      </c>
      <c r="U133" s="11" t="s">
        <v>860</v>
      </c>
      <c r="V133" s="11" t="s">
        <v>181</v>
      </c>
      <c r="W133" s="12" t="s">
        <v>98</v>
      </c>
      <c r="X133" s="26">
        <v>0.5625</v>
      </c>
      <c r="Y133" s="23">
        <f t="shared" si="7"/>
        <v>810</v>
      </c>
      <c r="Z133" s="27">
        <v>120</v>
      </c>
      <c r="AA133" s="27">
        <v>60</v>
      </c>
      <c r="AB133" s="23">
        <f t="shared" si="8"/>
        <v>300</v>
      </c>
      <c r="AC133" s="12" t="s">
        <v>865</v>
      </c>
      <c r="AD133" s="11" t="s">
        <v>26</v>
      </c>
      <c r="AE133" s="12" t="s">
        <v>98</v>
      </c>
      <c r="AF133" s="26">
        <v>0.69722222222222197</v>
      </c>
      <c r="AG133" s="11" t="s">
        <v>91</v>
      </c>
      <c r="AH133" s="11">
        <v>31960</v>
      </c>
      <c r="AI133" s="11">
        <v>-18</v>
      </c>
      <c r="AJ133" s="11">
        <v>51120</v>
      </c>
      <c r="AK133" s="11" t="s">
        <v>34</v>
      </c>
      <c r="AL133" s="12" t="s">
        <v>150</v>
      </c>
      <c r="AM133" s="12" t="s">
        <v>308</v>
      </c>
      <c r="AN133" s="12" t="s">
        <v>101</v>
      </c>
      <c r="AO133" s="11" t="s">
        <v>336</v>
      </c>
      <c r="AP133">
        <v>231464</v>
      </c>
      <c r="AQ133" t="s">
        <v>189</v>
      </c>
      <c r="AV133">
        <v>0</v>
      </c>
      <c r="AW133">
        <f>VLOOKUP(Q133,[1]Blad1!$A$1:$J$61,9)</f>
        <v>10</v>
      </c>
    </row>
    <row r="134" spans="1:49" x14ac:dyDescent="0.2">
      <c r="A134" s="11" t="s">
        <v>866</v>
      </c>
      <c r="B134" s="11" t="s">
        <v>136</v>
      </c>
      <c r="C134" s="11" t="s">
        <v>867</v>
      </c>
      <c r="E134" s="11" t="s">
        <v>107</v>
      </c>
      <c r="I134" s="22">
        <v>133</v>
      </c>
      <c r="J134" s="11" t="s">
        <v>178</v>
      </c>
      <c r="K134" s="27" t="s">
        <v>91</v>
      </c>
      <c r="L134" s="12" t="s">
        <v>156</v>
      </c>
      <c r="M134" s="12" t="s">
        <v>156</v>
      </c>
      <c r="N134" s="12" t="s">
        <v>98</v>
      </c>
      <c r="O134" s="12" t="s">
        <v>868</v>
      </c>
      <c r="P134" s="23">
        <f>Y134-Z134</f>
        <v>780</v>
      </c>
      <c r="Q134" s="25">
        <f>AD134</f>
        <v>0</v>
      </c>
      <c r="R134" s="24" t="s">
        <v>95</v>
      </c>
      <c r="S134" s="25">
        <v>2</v>
      </c>
      <c r="V134" s="11" t="s">
        <v>181</v>
      </c>
      <c r="W134" s="12" t="s">
        <v>98</v>
      </c>
      <c r="X134" s="26">
        <v>0.625</v>
      </c>
      <c r="Y134" s="23">
        <f t="shared" si="7"/>
        <v>900</v>
      </c>
      <c r="Z134" s="27">
        <v>120</v>
      </c>
      <c r="AA134" s="27">
        <v>60</v>
      </c>
      <c r="AB134" s="23">
        <f t="shared" si="8"/>
        <v>300</v>
      </c>
      <c r="AH134" s="11">
        <v>3850</v>
      </c>
      <c r="AJ134" s="11" t="s">
        <v>280</v>
      </c>
      <c r="AK134" s="11" t="s">
        <v>26</v>
      </c>
      <c r="AL134" s="12" t="s">
        <v>99</v>
      </c>
      <c r="AM134" s="12" t="s">
        <v>869</v>
      </c>
      <c r="AN134" s="12" t="s">
        <v>132</v>
      </c>
      <c r="AP134" t="s">
        <v>664</v>
      </c>
      <c r="AQ134" t="s">
        <v>870</v>
      </c>
      <c r="AV134">
        <v>0</v>
      </c>
      <c r="AW134">
        <v>10</v>
      </c>
    </row>
  </sheetData>
  <autoFilter ref="A1:AW134" xr:uid="{00000000-0009-0000-0000-000001000000}"/>
  <printOptions gridLines="1"/>
  <pageMargins left="0.39374999999999999" right="0.39374999999999999" top="0.98402777777777795" bottom="0.98402777777777795" header="0.51180555555555496" footer="0.51180555555555496"/>
  <pageSetup paperSize="9" firstPageNumber="0" fitToHeight="0" orientation="landscape" horizontalDpi="300" verticalDpi="300"/>
  <headerFooter>
    <oddHeader>&amp;LInland Terminal Veghel BV 
Report: Truck planning</oddHeader>
    <oddFooter>&amp;LFile: &amp;F, &amp;D -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8"/>
  <sheetViews>
    <sheetView topLeftCell="A15" zoomScaleNormal="100" workbookViewId="0">
      <selection activeCell="A47" activeCellId="1" sqref="AE14:BB18 A47"/>
    </sheetView>
  </sheetViews>
  <sheetFormatPr defaultColWidth="8.5703125" defaultRowHeight="12.75" x14ac:dyDescent="0.2"/>
  <cols>
    <col min="1" max="1" width="13.28515625" customWidth="1"/>
    <col min="2" max="2" width="13.5703125" customWidth="1"/>
  </cols>
  <sheetData>
    <row r="3" spans="1:2" x14ac:dyDescent="0.2">
      <c r="A3" s="1" t="s">
        <v>0</v>
      </c>
      <c r="B3" s="2" t="s">
        <v>1</v>
      </c>
    </row>
    <row r="4" spans="1:2" x14ac:dyDescent="0.2">
      <c r="A4" s="3">
        <v>0</v>
      </c>
      <c r="B4" s="4">
        <v>10</v>
      </c>
    </row>
    <row r="5" spans="1:2" x14ac:dyDescent="0.2">
      <c r="A5" s="5" t="s">
        <v>2</v>
      </c>
      <c r="B5" s="6">
        <v>20</v>
      </c>
    </row>
    <row r="6" spans="1:2" x14ac:dyDescent="0.2">
      <c r="A6" s="5" t="s">
        <v>3</v>
      </c>
      <c r="B6" s="6">
        <v>20</v>
      </c>
    </row>
    <row r="7" spans="1:2" x14ac:dyDescent="0.2">
      <c r="A7" s="5" t="s">
        <v>4</v>
      </c>
      <c r="B7" s="6">
        <v>15</v>
      </c>
    </row>
    <row r="8" spans="1:2" x14ac:dyDescent="0.2">
      <c r="A8" s="5" t="s">
        <v>5</v>
      </c>
      <c r="B8" s="6">
        <v>15</v>
      </c>
    </row>
    <row r="9" spans="1:2" x14ac:dyDescent="0.2">
      <c r="A9" s="5" t="s">
        <v>6</v>
      </c>
      <c r="B9" s="6">
        <v>15</v>
      </c>
    </row>
    <row r="10" spans="1:2" x14ac:dyDescent="0.2">
      <c r="A10" s="5" t="s">
        <v>7</v>
      </c>
      <c r="B10" s="6">
        <v>15</v>
      </c>
    </row>
    <row r="11" spans="1:2" x14ac:dyDescent="0.2">
      <c r="A11" s="5" t="s">
        <v>8</v>
      </c>
      <c r="B11" s="6">
        <v>20</v>
      </c>
    </row>
    <row r="12" spans="1:2" x14ac:dyDescent="0.2">
      <c r="A12" s="5" t="s">
        <v>9</v>
      </c>
      <c r="B12" s="6">
        <v>15</v>
      </c>
    </row>
    <row r="13" spans="1:2" x14ac:dyDescent="0.2">
      <c r="A13" s="5" t="s">
        <v>10</v>
      </c>
      <c r="B13" s="6">
        <v>15</v>
      </c>
    </row>
    <row r="14" spans="1:2" x14ac:dyDescent="0.2">
      <c r="A14" s="5" t="s">
        <v>11</v>
      </c>
      <c r="B14" s="6">
        <v>20</v>
      </c>
    </row>
    <row r="15" spans="1:2" x14ac:dyDescent="0.2">
      <c r="A15" s="5" t="s">
        <v>12</v>
      </c>
      <c r="B15" s="6">
        <v>15</v>
      </c>
    </row>
    <row r="16" spans="1:2" x14ac:dyDescent="0.2">
      <c r="A16" s="5" t="s">
        <v>13</v>
      </c>
      <c r="B16" s="6">
        <v>1</v>
      </c>
    </row>
    <row r="17" spans="1:2" x14ac:dyDescent="0.2">
      <c r="A17" s="5" t="s">
        <v>14</v>
      </c>
      <c r="B17" s="6">
        <v>1</v>
      </c>
    </row>
    <row r="18" spans="1:2" x14ac:dyDescent="0.2">
      <c r="A18" s="5" t="s">
        <v>15</v>
      </c>
      <c r="B18" s="6">
        <v>1</v>
      </c>
    </row>
    <row r="19" spans="1:2" x14ac:dyDescent="0.2">
      <c r="A19" s="5" t="s">
        <v>16</v>
      </c>
      <c r="B19" s="6">
        <v>1</v>
      </c>
    </row>
    <row r="20" spans="1:2" x14ac:dyDescent="0.2">
      <c r="A20" s="5" t="s">
        <v>17</v>
      </c>
      <c r="B20" s="6">
        <v>1</v>
      </c>
    </row>
    <row r="21" spans="1:2" x14ac:dyDescent="0.2">
      <c r="A21" s="5" t="s">
        <v>18</v>
      </c>
      <c r="B21" s="6">
        <v>5</v>
      </c>
    </row>
    <row r="22" spans="1:2" x14ac:dyDescent="0.2">
      <c r="A22" s="5" t="s">
        <v>19</v>
      </c>
      <c r="B22" s="6">
        <v>5</v>
      </c>
    </row>
    <row r="23" spans="1:2" x14ac:dyDescent="0.2">
      <c r="A23" s="5" t="s">
        <v>20</v>
      </c>
      <c r="B23" s="6">
        <v>5</v>
      </c>
    </row>
    <row r="24" spans="1:2" x14ac:dyDescent="0.2">
      <c r="A24" s="5" t="s">
        <v>21</v>
      </c>
      <c r="B24" s="6">
        <v>5</v>
      </c>
    </row>
    <row r="25" spans="1:2" x14ac:dyDescent="0.2">
      <c r="A25" s="5" t="s">
        <v>22</v>
      </c>
      <c r="B25" s="6">
        <v>5</v>
      </c>
    </row>
    <row r="26" spans="1:2" x14ac:dyDescent="0.2">
      <c r="A26" s="5" t="s">
        <v>23</v>
      </c>
      <c r="B26" s="6">
        <v>5</v>
      </c>
    </row>
    <row r="27" spans="1:2" x14ac:dyDescent="0.2">
      <c r="A27" s="5" t="s">
        <v>24</v>
      </c>
      <c r="B27" s="6">
        <v>5</v>
      </c>
    </row>
    <row r="28" spans="1:2" x14ac:dyDescent="0.2">
      <c r="A28" s="5" t="s">
        <v>25</v>
      </c>
      <c r="B28" s="6">
        <v>5</v>
      </c>
    </row>
    <row r="29" spans="1:2" x14ac:dyDescent="0.2">
      <c r="A29" s="5" t="s">
        <v>26</v>
      </c>
      <c r="B29" s="6">
        <v>10</v>
      </c>
    </row>
    <row r="30" spans="1:2" x14ac:dyDescent="0.2">
      <c r="A30" s="5" t="s">
        <v>27</v>
      </c>
      <c r="B30" s="6">
        <v>10</v>
      </c>
    </row>
    <row r="31" spans="1:2" x14ac:dyDescent="0.2">
      <c r="A31" s="5" t="s">
        <v>28</v>
      </c>
      <c r="B31" s="6">
        <v>5</v>
      </c>
    </row>
    <row r="32" spans="1:2" x14ac:dyDescent="0.2">
      <c r="A32" s="5" t="s">
        <v>29</v>
      </c>
      <c r="B32" s="6">
        <v>5</v>
      </c>
    </row>
    <row r="33" spans="1:2" x14ac:dyDescent="0.2">
      <c r="A33" s="5" t="s">
        <v>30</v>
      </c>
      <c r="B33" s="6">
        <v>10</v>
      </c>
    </row>
    <row r="34" spans="1:2" x14ac:dyDescent="0.2">
      <c r="A34" s="5" t="s">
        <v>31</v>
      </c>
      <c r="B34" s="6">
        <v>10</v>
      </c>
    </row>
    <row r="35" spans="1:2" x14ac:dyDescent="0.2">
      <c r="A35" s="5" t="s">
        <v>32</v>
      </c>
      <c r="B35" s="6">
        <v>5</v>
      </c>
    </row>
    <row r="36" spans="1:2" x14ac:dyDescent="0.2">
      <c r="A36" s="5" t="s">
        <v>33</v>
      </c>
      <c r="B36" s="6">
        <v>5</v>
      </c>
    </row>
    <row r="37" spans="1:2" x14ac:dyDescent="0.2">
      <c r="A37" s="5" t="s">
        <v>34</v>
      </c>
      <c r="B37" s="6">
        <v>10</v>
      </c>
    </row>
    <row r="38" spans="1:2" x14ac:dyDescent="0.2">
      <c r="A38" s="5" t="s">
        <v>35</v>
      </c>
      <c r="B38" s="6">
        <v>10</v>
      </c>
    </row>
    <row r="39" spans="1:2" x14ac:dyDescent="0.2">
      <c r="A39" s="5" t="s">
        <v>36</v>
      </c>
      <c r="B39" s="6">
        <v>10</v>
      </c>
    </row>
    <row r="40" spans="1:2" x14ac:dyDescent="0.2">
      <c r="A40" s="5" t="s">
        <v>37</v>
      </c>
      <c r="B40" s="6">
        <v>10</v>
      </c>
    </row>
    <row r="41" spans="1:2" x14ac:dyDescent="0.2">
      <c r="A41" s="5" t="s">
        <v>38</v>
      </c>
      <c r="B41" s="6">
        <v>10</v>
      </c>
    </row>
    <row r="42" spans="1:2" x14ac:dyDescent="0.2">
      <c r="A42" s="5" t="s">
        <v>39</v>
      </c>
      <c r="B42" s="6">
        <v>10</v>
      </c>
    </row>
    <row r="43" spans="1:2" x14ac:dyDescent="0.2">
      <c r="A43" s="5" t="s">
        <v>40</v>
      </c>
      <c r="B43" s="6">
        <v>10</v>
      </c>
    </row>
    <row r="44" spans="1:2" x14ac:dyDescent="0.2">
      <c r="A44" s="5" t="s">
        <v>41</v>
      </c>
      <c r="B44" s="6">
        <v>5</v>
      </c>
    </row>
    <row r="45" spans="1:2" x14ac:dyDescent="0.2">
      <c r="A45" s="5" t="s">
        <v>42</v>
      </c>
      <c r="B45" s="7">
        <v>15</v>
      </c>
    </row>
    <row r="46" spans="1:2" x14ac:dyDescent="0.2">
      <c r="A46" s="8" t="s">
        <v>43</v>
      </c>
      <c r="B46" s="9">
        <v>20</v>
      </c>
    </row>
    <row r="48" spans="1:2" x14ac:dyDescent="0.2">
      <c r="A48" s="10" t="s">
        <v>44</v>
      </c>
      <c r="B48">
        <f>SUM(B4:B45)</f>
        <v>390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>Modality Software solutions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Truck planning</dc:title>
  <dc:subject/>
  <dc:creator>Modality Software solutions b.v.</dc:creator>
  <dc:description/>
  <cp:lastModifiedBy>Student</cp:lastModifiedBy>
  <cp:revision>1</cp:revision>
  <cp:lastPrinted>2008-02-05T08:28:15Z</cp:lastPrinted>
  <dcterms:created xsi:type="dcterms:W3CDTF">2002-08-05T11:59:03Z</dcterms:created>
  <dcterms:modified xsi:type="dcterms:W3CDTF">2020-09-23T18:13:41Z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Modality Software solutions b.v.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