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estanden\1-SEP TRUCK\sep-2021_q1-group-2\tests\api\data\"/>
    </mc:Choice>
  </mc:AlternateContent>
  <xr:revisionPtr revIDLastSave="0" documentId="13_ncr:1_{D76B16F5-ED52-44D6-8A19-DA7751836DA1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Blad1" sheetId="2" r:id="rId1"/>
    <sheet name="Sheet1" sheetId="1" r:id="rId2"/>
  </sheets>
  <externalReferences>
    <externalReference r:id="rId3"/>
  </externalReferences>
  <definedNames>
    <definedName name="_xlnm._FilterDatabase" localSheetId="0" hidden="1">Blad1!$A$3:$AW$18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B7" i="2" l="1"/>
  <c r="Y4" i="2"/>
  <c r="P4" i="2" s="1"/>
  <c r="Y5" i="2"/>
  <c r="P5" i="2" s="1"/>
  <c r="Y6" i="2"/>
  <c r="P6" i="2" s="1"/>
  <c r="Y7" i="2"/>
  <c r="P7" i="2" s="1"/>
  <c r="Y8" i="2"/>
  <c r="P8" i="2" s="1"/>
  <c r="Y9" i="2"/>
  <c r="P9" i="2" s="1"/>
  <c r="Y10" i="2"/>
  <c r="P10" i="2" s="1"/>
  <c r="Y11" i="2"/>
  <c r="P11" i="2" s="1"/>
  <c r="Y12" i="2"/>
  <c r="P12" i="2" s="1"/>
  <c r="Y13" i="2"/>
  <c r="P13" i="2" s="1"/>
  <c r="Y14" i="2"/>
  <c r="P14" i="2" s="1"/>
  <c r="Y15" i="2"/>
  <c r="P15" i="2" s="1"/>
  <c r="Y16" i="2"/>
  <c r="P16" i="2" s="1"/>
  <c r="Y17" i="2"/>
  <c r="P17" i="2" s="1"/>
  <c r="Y18" i="2"/>
  <c r="P18" i="2" s="1"/>
  <c r="AW18" i="2" l="1"/>
  <c r="AV18" i="2"/>
  <c r="AB18" i="2"/>
  <c r="AV17" i="2"/>
  <c r="AB17" i="2"/>
  <c r="AW16" i="2"/>
  <c r="AV16" i="2"/>
  <c r="AB16" i="2"/>
  <c r="AV15" i="2"/>
  <c r="AB15" i="2"/>
  <c r="AW14" i="2"/>
  <c r="AV14" i="2"/>
  <c r="AB14" i="2"/>
  <c r="AW13" i="2"/>
  <c r="AV13" i="2"/>
  <c r="AB13" i="2"/>
  <c r="AW12" i="2"/>
  <c r="AB12" i="2"/>
  <c r="AV11" i="2"/>
  <c r="AB11" i="2"/>
  <c r="AW10" i="2"/>
  <c r="AB10" i="2"/>
  <c r="AW9" i="2"/>
  <c r="AV9" i="2"/>
  <c r="AB9" i="2"/>
  <c r="AW8" i="2"/>
  <c r="AV8" i="2"/>
  <c r="AB8" i="2"/>
  <c r="AW7" i="2"/>
  <c r="AV7" i="2"/>
  <c r="AW6" i="2"/>
  <c r="AV6" i="2"/>
  <c r="AB6" i="2"/>
  <c r="AW5" i="2"/>
  <c r="AV5" i="2"/>
  <c r="AB5" i="2"/>
  <c r="AW4" i="2"/>
  <c r="AV4" i="2"/>
  <c r="AB4" i="2"/>
  <c r="B48" i="1"/>
</calcChain>
</file>

<file path=xl/sharedStrings.xml><?xml version="1.0" encoding="utf-8"?>
<sst xmlns="http://schemas.openxmlformats.org/spreadsheetml/2006/main" count="457" uniqueCount="211">
  <si>
    <t>Truck Used</t>
  </si>
  <si>
    <t>Max of Weight</t>
  </si>
  <si>
    <t>10BDX4</t>
  </si>
  <si>
    <t>12BFK1</t>
  </si>
  <si>
    <t>36BHF3</t>
  </si>
  <si>
    <t>77BDF9</t>
  </si>
  <si>
    <t>78BLK2</t>
  </si>
  <si>
    <t>81BGZ2</t>
  </si>
  <si>
    <t>91BGR5</t>
  </si>
  <si>
    <t>BS-NT-40</t>
  </si>
  <si>
    <t>BX-HF-23</t>
  </si>
  <si>
    <t>BZ-GG-33</t>
  </si>
  <si>
    <t>BZ-JV-61</t>
  </si>
  <si>
    <t>TT3</t>
  </si>
  <si>
    <t>TT4</t>
  </si>
  <si>
    <t>TT6</t>
  </si>
  <si>
    <t>TT7</t>
  </si>
  <si>
    <t>TT8</t>
  </si>
  <si>
    <t>V10</t>
  </si>
  <si>
    <t>V11</t>
  </si>
  <si>
    <t>V14</t>
  </si>
  <si>
    <t>V15</t>
  </si>
  <si>
    <t>V18</t>
  </si>
  <si>
    <t>V19</t>
  </si>
  <si>
    <t>V20</t>
  </si>
  <si>
    <t>V21</t>
  </si>
  <si>
    <t>V24</t>
  </si>
  <si>
    <t>V26</t>
  </si>
  <si>
    <t>V28</t>
  </si>
  <si>
    <t>V29</t>
  </si>
  <si>
    <t>V30</t>
  </si>
  <si>
    <t>V31</t>
  </si>
  <si>
    <t>V32</t>
  </si>
  <si>
    <t>V34</t>
  </si>
  <si>
    <t>V37</t>
  </si>
  <si>
    <t>V38</t>
  </si>
  <si>
    <t>V39</t>
  </si>
  <si>
    <t>V40</t>
  </si>
  <si>
    <t>V41</t>
  </si>
  <si>
    <t>V42</t>
  </si>
  <si>
    <t>V44</t>
  </si>
  <si>
    <t>V45</t>
  </si>
  <si>
    <t>V46</t>
  </si>
  <si>
    <t>Total Result</t>
  </si>
  <si>
    <t>Ut*wt</t>
  </si>
  <si>
    <t>Container</t>
  </si>
  <si>
    <t>Unit type</t>
  </si>
  <si>
    <t>Booking</t>
  </si>
  <si>
    <t>Client</t>
  </si>
  <si>
    <t>Ship. comp.</t>
  </si>
  <si>
    <t>Terminal</t>
  </si>
  <si>
    <t>Truck</t>
  </si>
  <si>
    <t>Pickup</t>
  </si>
  <si>
    <t>Order Number</t>
  </si>
  <si>
    <t>Status</t>
  </si>
  <si>
    <t>Inl. ter.</t>
  </si>
  <si>
    <t>Gate</t>
  </si>
  <si>
    <t>Time</t>
  </si>
  <si>
    <t>Max. departure</t>
  </si>
  <si>
    <t>Latest Dep Time</t>
  </si>
  <si>
    <t>truck type</t>
  </si>
  <si>
    <t>Hierarchy</t>
  </si>
  <si>
    <t>Address</t>
  </si>
  <si>
    <t>City</t>
  </si>
  <si>
    <t>L/D</t>
  </si>
  <si>
    <t>Date</t>
  </si>
  <si>
    <t>Delivery Deadline</t>
  </si>
  <si>
    <t>driving time</t>
  </si>
  <si>
    <t>proces time</t>
  </si>
  <si>
    <t>service time</t>
  </si>
  <si>
    <t>Reference</t>
  </si>
  <si>
    <t>Gross (kgs)</t>
  </si>
  <si>
    <t>Temperature °C</t>
  </si>
  <si>
    <t>Seal</t>
  </si>
  <si>
    <t>Voyage/inland carrier</t>
  </si>
  <si>
    <t>Closing</t>
  </si>
  <si>
    <t>POD</t>
  </si>
  <si>
    <t>Invoice reference</t>
  </si>
  <si>
    <t>Tariff type</t>
  </si>
  <si>
    <t>G</t>
  </si>
  <si>
    <t>F</t>
  </si>
  <si>
    <t>V</t>
  </si>
  <si>
    <t>Positie</t>
  </si>
  <si>
    <t>Delay</t>
  </si>
  <si>
    <t>Weight</t>
  </si>
  <si>
    <t>FCIU 543252 1</t>
  </si>
  <si>
    <t>20DV</t>
  </si>
  <si>
    <t>167639B</t>
  </si>
  <si>
    <t>COS</t>
  </si>
  <si>
    <t>01-11</t>
  </si>
  <si>
    <t>ALF0161</t>
  </si>
  <si>
    <t>ITV</t>
  </si>
  <si>
    <t>06-11</t>
  </si>
  <si>
    <t>13:35</t>
  </si>
  <si>
    <t>13:45</t>
  </si>
  <si>
    <t>Port</t>
  </si>
  <si>
    <t>Helmond</t>
  </si>
  <si>
    <t>D</t>
  </si>
  <si>
    <t>07-11</t>
  </si>
  <si>
    <t xml:space="preserve">Inland carrier ITV 07-11-2019 </t>
  </si>
  <si>
    <t>UCT</t>
  </si>
  <si>
    <t>13-11</t>
  </si>
  <si>
    <t>S1901131458</t>
  </si>
  <si>
    <t>IRB</t>
  </si>
  <si>
    <t>APHU 639108 5</t>
  </si>
  <si>
    <t>40HC</t>
  </si>
  <si>
    <t>167506G</t>
  </si>
  <si>
    <t>CMA</t>
  </si>
  <si>
    <t>ALF0159</t>
  </si>
  <si>
    <t>06:01</t>
  </si>
  <si>
    <t>05:15</t>
  </si>
  <si>
    <t>regional</t>
  </si>
  <si>
    <t xml:space="preserve">G7134006 </t>
  </si>
  <si>
    <t>FAR0793, departed 11-11-2019 20:00</t>
  </si>
  <si>
    <t>PROGR</t>
  </si>
  <si>
    <t>10-11</t>
  </si>
  <si>
    <t>BRTM013862</t>
  </si>
  <si>
    <t>GESU 500865 2</t>
  </si>
  <si>
    <t>167506H</t>
  </si>
  <si>
    <t>04:46</t>
  </si>
  <si>
    <t xml:space="preserve">G7134103 </t>
  </si>
  <si>
    <t>BRTM013864</t>
  </si>
  <si>
    <t>TGHU 940228 7</t>
  </si>
  <si>
    <t>167506J</t>
  </si>
  <si>
    <t>07:39</t>
  </si>
  <si>
    <t>07:15</t>
  </si>
  <si>
    <t>08-11</t>
  </si>
  <si>
    <t xml:space="preserve">G7060753 </t>
  </si>
  <si>
    <t>BRTM013867</t>
  </si>
  <si>
    <t>TLLU 424652 9</t>
  </si>
  <si>
    <t>167506I</t>
  </si>
  <si>
    <t>07:22</t>
  </si>
  <si>
    <t>11-11</t>
  </si>
  <si>
    <t xml:space="preserve">G7060979 </t>
  </si>
  <si>
    <t>BRTM013865</t>
  </si>
  <si>
    <t>NYKU 841719 7</t>
  </si>
  <si>
    <t>40DV</t>
  </si>
  <si>
    <t>167339D</t>
  </si>
  <si>
    <t>ONE</t>
  </si>
  <si>
    <t>31-10</t>
  </si>
  <si>
    <t>MRB0100</t>
  </si>
  <si>
    <t>09:35</t>
  </si>
  <si>
    <t>09:15</t>
  </si>
  <si>
    <t xml:space="preserve">CNB532424 </t>
  </si>
  <si>
    <t>S1901144833</t>
  </si>
  <si>
    <t>TCNU 948989 7</t>
  </si>
  <si>
    <t>167617C</t>
  </si>
  <si>
    <t>EMX</t>
  </si>
  <si>
    <t>09:30</t>
  </si>
  <si>
    <t>10385820 1038520</t>
  </si>
  <si>
    <t xml:space="preserve">Inland carrier ITV 13-11-2019 </t>
  </si>
  <si>
    <t>18-11</t>
  </si>
  <si>
    <t>BRTM013875</t>
  </si>
  <si>
    <t>IRDT</t>
  </si>
  <si>
    <t>BRTM013874</t>
  </si>
  <si>
    <t>TCNU 314653 0</t>
  </si>
  <si>
    <t>167617E</t>
  </si>
  <si>
    <t>05:12</t>
  </si>
  <si>
    <t>TRLU 815215 7</t>
  </si>
  <si>
    <t>167617D</t>
  </si>
  <si>
    <t>07:47</t>
  </si>
  <si>
    <t>10385796 1038597</t>
  </si>
  <si>
    <t>01.D.3</t>
  </si>
  <si>
    <t>TCNU 135370 7</t>
  </si>
  <si>
    <t>168036A</t>
  </si>
  <si>
    <t>MSC</t>
  </si>
  <si>
    <t>Unknown</t>
  </si>
  <si>
    <t>09:41</t>
  </si>
  <si>
    <t>06:15</t>
  </si>
  <si>
    <t>L</t>
  </si>
  <si>
    <t>CFZA-30102019A</t>
  </si>
  <si>
    <t xml:space="preserve">BS085551 </t>
  </si>
  <si>
    <t>ALF0164, departed 08-11-2019 04:00</t>
  </si>
  <si>
    <t>ECTDDN</t>
  </si>
  <si>
    <t>09-11</t>
  </si>
  <si>
    <t>DURBA</t>
  </si>
  <si>
    <t>S1901455815-1</t>
  </si>
  <si>
    <t>ERB</t>
  </si>
  <si>
    <t>HMMU 631634 1</t>
  </si>
  <si>
    <t>165687B</t>
  </si>
  <si>
    <t>HMM</t>
  </si>
  <si>
    <t>01-10</t>
  </si>
  <si>
    <t>VIC0930</t>
  </si>
  <si>
    <t>05:24</t>
  </si>
  <si>
    <t>BRTM013501</t>
  </si>
  <si>
    <t>OOLU 625046 8</t>
  </si>
  <si>
    <t>40RH</t>
  </si>
  <si>
    <t>167209A</t>
  </si>
  <si>
    <t>OOL</t>
  </si>
  <si>
    <t>04-11</t>
  </si>
  <si>
    <t>FAR0788</t>
  </si>
  <si>
    <t>06:26</t>
  </si>
  <si>
    <t>07:00</t>
  </si>
  <si>
    <t>Venlo</t>
  </si>
  <si>
    <t>2296608</t>
  </si>
  <si>
    <t>LC387036 Lc387036</t>
  </si>
  <si>
    <t>ALF0166, departed 10-11-2019 06:00</t>
  </si>
  <si>
    <t>RWG</t>
  </si>
  <si>
    <t>VERAC</t>
  </si>
  <si>
    <t>OOLU 626680 2</t>
  </si>
  <si>
    <t>167210A</t>
  </si>
  <si>
    <t>08:56</t>
  </si>
  <si>
    <t>09:00</t>
  </si>
  <si>
    <t>2296609</t>
  </si>
  <si>
    <t xml:space="preserve">LC387033 </t>
  </si>
  <si>
    <t>OOLU 651091 9</t>
  </si>
  <si>
    <t>167208A</t>
  </si>
  <si>
    <t>10:02</t>
  </si>
  <si>
    <t>10:30</t>
  </si>
  <si>
    <t>2296607</t>
  </si>
  <si>
    <t>Boris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</si>
</sst>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0"/>
      <name val="Arial"/>
      <charset val="1"/>
    </font>
    <font>
      <b/>
      <sz val="10"/>
      <name val="Arial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sz val="10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9CDE5"/>
        <bgColor rgb="FFC0C0C0"/>
      </patternFill>
    </fill>
    <fill>
      <patternFill patternType="solid">
        <fgColor rgb="FF92D050"/>
        <bgColor rgb="FFC0C0C0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7">
    <xf numFmtId="0" fontId="0" fillId="0" borderId="0"/>
    <xf numFmtId="0" fontId="4" fillId="0" borderId="0" applyBorder="0" applyProtection="0"/>
    <xf numFmtId="0" fontId="4" fillId="0" borderId="0" applyBorder="0" applyProtection="0"/>
    <xf numFmtId="0" fontId="4" fillId="0" borderId="0" applyBorder="0" applyProtection="0"/>
    <xf numFmtId="0" fontId="4" fillId="0" borderId="0" applyBorder="0" applyProtection="0">
      <alignment horizontal="left"/>
    </xf>
    <xf numFmtId="0" fontId="1" fillId="0" borderId="0" applyBorder="0" applyProtection="0">
      <alignment horizontal="left"/>
    </xf>
    <xf numFmtId="0" fontId="1" fillId="0" borderId="0" applyBorder="0" applyProtection="0"/>
  </cellStyleXfs>
  <cellXfs count="28">
    <xf numFmtId="0" fontId="0" fillId="0" borderId="0" xfId="0"/>
    <xf numFmtId="0" fontId="0" fillId="0" borderId="1" xfId="3" applyFont="1" applyBorder="1"/>
    <xf numFmtId="0" fontId="0" fillId="0" borderId="2" xfId="1" applyFont="1" applyBorder="1"/>
    <xf numFmtId="2" fontId="4" fillId="0" borderId="3" xfId="4" applyNumberFormat="1" applyBorder="1">
      <alignment horizontal="left"/>
    </xf>
    <xf numFmtId="0" fontId="4" fillId="0" borderId="4" xfId="2" applyBorder="1"/>
    <xf numFmtId="2" fontId="0" fillId="0" borderId="5" xfId="4" applyNumberFormat="1" applyFont="1" applyBorder="1">
      <alignment horizontal="left"/>
    </xf>
    <xf numFmtId="0" fontId="4" fillId="0" borderId="6" xfId="2" applyBorder="1"/>
    <xf numFmtId="0" fontId="4" fillId="0" borderId="7" xfId="2" applyBorder="1"/>
    <xf numFmtId="2" fontId="1" fillId="0" borderId="8" xfId="5" applyNumberFormat="1" applyFont="1" applyBorder="1">
      <alignment horizontal="left"/>
    </xf>
    <xf numFmtId="0" fontId="1" fillId="0" borderId="9" xfId="6" applyBorder="1"/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164" fontId="2" fillId="2" borderId="0" xfId="0" applyNumberFormat="1" applyFont="1" applyFill="1" applyAlignment="1">
      <alignment horizontal="left"/>
    </xf>
    <xf numFmtId="49" fontId="2" fillId="2" borderId="0" xfId="0" applyNumberFormat="1" applyFont="1" applyFill="1" applyAlignment="1">
      <alignment horizontal="left"/>
    </xf>
    <xf numFmtId="49" fontId="2" fillId="3" borderId="0" xfId="0" applyNumberFormat="1" applyFont="1" applyFill="1" applyAlignment="1">
      <alignment horizontal="left"/>
    </xf>
    <xf numFmtId="49" fontId="2" fillId="4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2" fillId="0" borderId="0" xfId="0" applyFont="1"/>
    <xf numFmtId="164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49" fontId="3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left"/>
    </xf>
    <xf numFmtId="20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7">
    <cellStyle name="Pivot Table Category" xfId="4" xr:uid="{00000000-0005-0000-0000-000001000000}"/>
    <cellStyle name="Pivot Table Corner" xfId="1" xr:uid="{00000000-0005-0000-0000-000002000000}"/>
    <cellStyle name="Pivot Table Field" xfId="3" xr:uid="{00000000-0005-0000-0000-000003000000}"/>
    <cellStyle name="Pivot Table Result" xfId="6" xr:uid="{00000000-0005-0000-0000-000004000000}"/>
    <cellStyle name="Pivot Table Title" xfId="5" xr:uid="{00000000-0005-0000-0000-000005000000}"/>
    <cellStyle name="Pivot Table Value" xfId="2" xr:uid="{00000000-0005-0000-0000-000006000000}"/>
    <cellStyle name="Standa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wnloads\20175704\Downloads\MSE\Y2\Thesis\Linear_Programming\Simulation%20instances\TA_23_Sep_19_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d1"/>
    </sheetNames>
    <sheetDataSet>
      <sheetData sheetId="0">
        <row r="1">
          <cell r="A1" t="str">
            <v>Truck ID</v>
          </cell>
          <cell r="B1" t="str">
            <v>Truck No</v>
          </cell>
          <cell r="C1" t="str">
            <v>Availability of truck</v>
          </cell>
          <cell r="D1" t="str">
            <v>Truck type</v>
          </cell>
          <cell r="E1" t="str">
            <v>business Type</v>
          </cell>
          <cell r="F1" t="str">
            <v>Driver</v>
          </cell>
          <cell r="G1" t="str">
            <v>Owner</v>
          </cell>
          <cell r="H1" t="str">
            <v>Truck Hierarchy</v>
          </cell>
          <cell r="I1" t="str">
            <v>Truck Weight</v>
          </cell>
          <cell r="J1" t="str">
            <v>Truck</v>
          </cell>
        </row>
        <row r="2">
          <cell r="A2" t="str">
            <v>TT3</v>
          </cell>
          <cell r="B2">
            <v>1</v>
          </cell>
          <cell r="C2" t="str">
            <v>Yes</v>
          </cell>
          <cell r="D2" t="str">
            <v>terminal</v>
          </cell>
          <cell r="E2" t="str">
            <v>ITV</v>
          </cell>
          <cell r="F2" t="str">
            <v>Stefan Peters</v>
          </cell>
          <cell r="G2" t="str">
            <v>ITV</v>
          </cell>
          <cell r="H2">
            <v>1</v>
          </cell>
          <cell r="I2">
            <v>1</v>
          </cell>
          <cell r="J2" t="str">
            <v>TT3</v>
          </cell>
        </row>
        <row r="3">
          <cell r="A3" t="str">
            <v>TT4</v>
          </cell>
          <cell r="B3">
            <v>2</v>
          </cell>
          <cell r="C3" t="str">
            <v>Yes</v>
          </cell>
          <cell r="D3" t="str">
            <v>terminal</v>
          </cell>
          <cell r="E3" t="str">
            <v>ITV</v>
          </cell>
          <cell r="F3" t="str">
            <v>Freek Pennings</v>
          </cell>
          <cell r="G3" t="str">
            <v>ITV</v>
          </cell>
          <cell r="H3">
            <v>1</v>
          </cell>
          <cell r="I3">
            <v>1</v>
          </cell>
          <cell r="J3" t="str">
            <v>TT4</v>
          </cell>
        </row>
        <row r="4">
          <cell r="A4" t="str">
            <v>TT7</v>
          </cell>
          <cell r="B4">
            <v>3</v>
          </cell>
          <cell r="C4" t="str">
            <v>Yes</v>
          </cell>
          <cell r="D4" t="str">
            <v>terminal</v>
          </cell>
          <cell r="E4" t="str">
            <v>ITV</v>
          </cell>
          <cell r="F4" t="str">
            <v>Nick Kalkman</v>
          </cell>
          <cell r="G4" t="str">
            <v>ITV</v>
          </cell>
          <cell r="H4">
            <v>1</v>
          </cell>
          <cell r="I4">
            <v>1</v>
          </cell>
          <cell r="J4" t="str">
            <v>TT7</v>
          </cell>
        </row>
        <row r="5">
          <cell r="A5" t="str">
            <v>TT8</v>
          </cell>
          <cell r="B5">
            <v>4</v>
          </cell>
          <cell r="C5" t="str">
            <v>Yes</v>
          </cell>
          <cell r="D5" t="str">
            <v>terminal</v>
          </cell>
          <cell r="E5" t="str">
            <v>ITV</v>
          </cell>
          <cell r="F5" t="str">
            <v>Paul Albers</v>
          </cell>
          <cell r="G5" t="str">
            <v>ITV</v>
          </cell>
          <cell r="H5">
            <v>1</v>
          </cell>
          <cell r="I5">
            <v>1</v>
          </cell>
          <cell r="J5" t="str">
            <v>TT8</v>
          </cell>
        </row>
        <row r="6">
          <cell r="A6" t="str">
            <v>V10</v>
          </cell>
          <cell r="B6">
            <v>5</v>
          </cell>
          <cell r="C6" t="str">
            <v>Yes</v>
          </cell>
          <cell r="D6" t="str">
            <v>regional</v>
          </cell>
          <cell r="E6" t="str">
            <v>ITV</v>
          </cell>
          <cell r="F6" t="str">
            <v>Wim van Riel</v>
          </cell>
          <cell r="G6" t="str">
            <v>ITV</v>
          </cell>
          <cell r="H6">
            <v>2</v>
          </cell>
          <cell r="I6">
            <v>5</v>
          </cell>
          <cell r="J6" t="str">
            <v>V10</v>
          </cell>
        </row>
        <row r="7">
          <cell r="A7" t="str">
            <v>V11</v>
          </cell>
          <cell r="B7">
            <v>6</v>
          </cell>
          <cell r="C7" t="str">
            <v>Yes</v>
          </cell>
          <cell r="D7" t="str">
            <v>regional</v>
          </cell>
          <cell r="E7" t="str">
            <v>ITV</v>
          </cell>
          <cell r="F7" t="str">
            <v>Remy van Andel</v>
          </cell>
          <cell r="G7" t="str">
            <v>ITV</v>
          </cell>
          <cell r="H7">
            <v>2</v>
          </cell>
          <cell r="I7">
            <v>5</v>
          </cell>
          <cell r="J7" t="str">
            <v>V11</v>
          </cell>
        </row>
        <row r="8">
          <cell r="A8" t="str">
            <v>V12</v>
          </cell>
          <cell r="B8">
            <v>7</v>
          </cell>
          <cell r="C8" t="str">
            <v>Yes</v>
          </cell>
          <cell r="D8" t="str">
            <v>regional</v>
          </cell>
          <cell r="E8" t="str">
            <v>ITV</v>
          </cell>
          <cell r="G8" t="str">
            <v>ITV</v>
          </cell>
          <cell r="H8">
            <v>2</v>
          </cell>
          <cell r="I8">
            <v>5</v>
          </cell>
          <cell r="J8" t="str">
            <v>V12</v>
          </cell>
        </row>
        <row r="9">
          <cell r="A9" t="str">
            <v>V14</v>
          </cell>
          <cell r="B9">
            <v>8</v>
          </cell>
          <cell r="C9" t="str">
            <v>Yes</v>
          </cell>
          <cell r="D9" t="str">
            <v>regional</v>
          </cell>
          <cell r="E9" t="str">
            <v>ITV</v>
          </cell>
          <cell r="F9" t="str">
            <v>Thijs v Veghel</v>
          </cell>
          <cell r="G9" t="str">
            <v>ITV</v>
          </cell>
          <cell r="H9">
            <v>2</v>
          </cell>
          <cell r="I9">
            <v>5</v>
          </cell>
          <cell r="J9" t="str">
            <v>V14</v>
          </cell>
        </row>
        <row r="10">
          <cell r="A10" t="str">
            <v>V15</v>
          </cell>
          <cell r="B10">
            <v>9</v>
          </cell>
          <cell r="C10" t="str">
            <v>Yes</v>
          </cell>
          <cell r="D10" t="str">
            <v>regional</v>
          </cell>
          <cell r="E10" t="str">
            <v>ITV</v>
          </cell>
          <cell r="F10" t="str">
            <v>Pieter Ketelaars</v>
          </cell>
          <cell r="G10" t="str">
            <v>ITV</v>
          </cell>
          <cell r="H10">
            <v>2</v>
          </cell>
          <cell r="I10">
            <v>5</v>
          </cell>
          <cell r="J10" t="str">
            <v>V15</v>
          </cell>
        </row>
        <row r="11">
          <cell r="A11" t="str">
            <v>V18LZV</v>
          </cell>
          <cell r="B11">
            <v>10</v>
          </cell>
          <cell r="C11" t="str">
            <v>Yes</v>
          </cell>
          <cell r="D11" t="str">
            <v>regional</v>
          </cell>
          <cell r="E11" t="str">
            <v>ITV</v>
          </cell>
          <cell r="F11" t="str">
            <v>Jan van de Ven</v>
          </cell>
          <cell r="G11" t="str">
            <v>ITV</v>
          </cell>
          <cell r="H11">
            <v>2</v>
          </cell>
          <cell r="I11">
            <v>5</v>
          </cell>
          <cell r="J11" t="str">
            <v>V18LZV</v>
          </cell>
        </row>
        <row r="12">
          <cell r="A12" t="str">
            <v>V19</v>
          </cell>
          <cell r="B12">
            <v>11</v>
          </cell>
          <cell r="C12" t="str">
            <v>Yes</v>
          </cell>
          <cell r="D12" t="str">
            <v>regional</v>
          </cell>
          <cell r="E12" t="str">
            <v>ITV</v>
          </cell>
          <cell r="F12" t="str">
            <v>Roger Michels</v>
          </cell>
          <cell r="G12" t="str">
            <v>ITV</v>
          </cell>
          <cell r="H12">
            <v>2</v>
          </cell>
          <cell r="I12">
            <v>5</v>
          </cell>
          <cell r="J12" t="str">
            <v>V19</v>
          </cell>
        </row>
        <row r="13">
          <cell r="A13" t="str">
            <v>V20LZV</v>
          </cell>
          <cell r="B13">
            <v>12</v>
          </cell>
          <cell r="C13" t="str">
            <v>Yes</v>
          </cell>
          <cell r="D13" t="str">
            <v>regional</v>
          </cell>
          <cell r="E13" t="str">
            <v>ITV</v>
          </cell>
          <cell r="F13" t="str">
            <v>Jeroen van Zoggel</v>
          </cell>
          <cell r="G13" t="str">
            <v>ITV</v>
          </cell>
          <cell r="H13">
            <v>2</v>
          </cell>
          <cell r="I13">
            <v>5</v>
          </cell>
          <cell r="J13" t="str">
            <v>V20LZV</v>
          </cell>
        </row>
        <row r="14">
          <cell r="A14" t="str">
            <v>V21</v>
          </cell>
          <cell r="B14">
            <v>13</v>
          </cell>
          <cell r="C14" t="str">
            <v>Yes</v>
          </cell>
          <cell r="D14" t="str">
            <v>regional</v>
          </cell>
          <cell r="E14" t="str">
            <v>ITV</v>
          </cell>
          <cell r="F14" t="str">
            <v>Toine vd Donk</v>
          </cell>
          <cell r="G14" t="str">
            <v>ITV</v>
          </cell>
          <cell r="H14">
            <v>2</v>
          </cell>
          <cell r="I14">
            <v>5</v>
          </cell>
          <cell r="J14" t="str">
            <v>V21</v>
          </cell>
        </row>
        <row r="15">
          <cell r="A15" t="str">
            <v>V22</v>
          </cell>
          <cell r="B15">
            <v>14</v>
          </cell>
          <cell r="C15" t="str">
            <v>Yes</v>
          </cell>
          <cell r="D15" t="str">
            <v>Port</v>
          </cell>
          <cell r="E15" t="str">
            <v>ITV</v>
          </cell>
          <cell r="F15" t="str">
            <v>Jan van de Sangen</v>
          </cell>
          <cell r="G15" t="str">
            <v>ITV</v>
          </cell>
          <cell r="H15">
            <v>3</v>
          </cell>
          <cell r="I15">
            <v>10</v>
          </cell>
          <cell r="J15" t="str">
            <v>V22</v>
          </cell>
        </row>
        <row r="16">
          <cell r="A16" t="str">
            <v>V24</v>
          </cell>
          <cell r="B16">
            <v>15</v>
          </cell>
          <cell r="C16" t="str">
            <v>Yes</v>
          </cell>
          <cell r="D16" t="str">
            <v>Port</v>
          </cell>
          <cell r="E16" t="str">
            <v>ITV</v>
          </cell>
          <cell r="F16" t="str">
            <v>Pascal van Rossum</v>
          </cell>
          <cell r="G16" t="str">
            <v>ITV</v>
          </cell>
          <cell r="H16">
            <v>3</v>
          </cell>
          <cell r="I16">
            <v>10</v>
          </cell>
          <cell r="J16" t="str">
            <v>V24</v>
          </cell>
        </row>
        <row r="17">
          <cell r="A17" t="str">
            <v>V25</v>
          </cell>
          <cell r="B17">
            <v>16</v>
          </cell>
          <cell r="C17" t="str">
            <v>Yes</v>
          </cell>
          <cell r="D17" t="str">
            <v>Port</v>
          </cell>
          <cell r="E17" t="str">
            <v>ITV</v>
          </cell>
          <cell r="F17" t="str">
            <v>Maaike de Man</v>
          </cell>
          <cell r="G17" t="str">
            <v>ITV</v>
          </cell>
          <cell r="H17">
            <v>3</v>
          </cell>
          <cell r="I17">
            <v>10</v>
          </cell>
          <cell r="J17" t="str">
            <v>V25</v>
          </cell>
        </row>
        <row r="18">
          <cell r="A18" t="str">
            <v>V26</v>
          </cell>
          <cell r="B18">
            <v>17</v>
          </cell>
          <cell r="C18" t="str">
            <v>Yes</v>
          </cell>
          <cell r="D18" t="str">
            <v>Port</v>
          </cell>
          <cell r="E18" t="str">
            <v>ITV</v>
          </cell>
          <cell r="F18" t="str">
            <v>Bas Peters</v>
          </cell>
          <cell r="G18" t="str">
            <v>ITV</v>
          </cell>
          <cell r="H18">
            <v>3</v>
          </cell>
          <cell r="I18">
            <v>10</v>
          </cell>
          <cell r="J18" t="str">
            <v>V26</v>
          </cell>
        </row>
        <row r="19">
          <cell r="A19" t="str">
            <v>V28</v>
          </cell>
          <cell r="B19">
            <v>18</v>
          </cell>
          <cell r="C19" t="str">
            <v>Yes</v>
          </cell>
          <cell r="D19" t="str">
            <v>regional</v>
          </cell>
          <cell r="E19" t="str">
            <v>ITV</v>
          </cell>
          <cell r="G19" t="str">
            <v>ITV</v>
          </cell>
          <cell r="H19">
            <v>2</v>
          </cell>
          <cell r="I19">
            <v>5</v>
          </cell>
          <cell r="J19" t="str">
            <v>V28</v>
          </cell>
        </row>
        <row r="20">
          <cell r="A20" t="str">
            <v>V29</v>
          </cell>
          <cell r="B20">
            <v>19</v>
          </cell>
          <cell r="C20" t="str">
            <v>Yes</v>
          </cell>
          <cell r="D20" t="str">
            <v>regional</v>
          </cell>
          <cell r="E20" t="str">
            <v>ITV</v>
          </cell>
          <cell r="F20" t="str">
            <v>Melvin van den Burgt</v>
          </cell>
          <cell r="G20" t="str">
            <v>ITV</v>
          </cell>
          <cell r="H20">
            <v>2</v>
          </cell>
          <cell r="I20">
            <v>5</v>
          </cell>
          <cell r="J20" t="str">
            <v>V29</v>
          </cell>
        </row>
        <row r="21">
          <cell r="A21" t="str">
            <v>V30</v>
          </cell>
          <cell r="B21">
            <v>20</v>
          </cell>
          <cell r="C21" t="str">
            <v>Yes</v>
          </cell>
          <cell r="D21" t="str">
            <v>Port</v>
          </cell>
          <cell r="E21" t="str">
            <v>ITV</v>
          </cell>
          <cell r="F21" t="str">
            <v>Gert van Rooij</v>
          </cell>
          <cell r="G21" t="str">
            <v>ITV</v>
          </cell>
          <cell r="H21">
            <v>3</v>
          </cell>
          <cell r="I21">
            <v>10</v>
          </cell>
          <cell r="J21" t="str">
            <v>V30</v>
          </cell>
        </row>
        <row r="22">
          <cell r="A22" t="str">
            <v>V31LZV</v>
          </cell>
          <cell r="B22">
            <v>21</v>
          </cell>
          <cell r="C22" t="str">
            <v>Yes</v>
          </cell>
          <cell r="D22" t="str">
            <v>Port</v>
          </cell>
          <cell r="E22" t="str">
            <v>ITV</v>
          </cell>
          <cell r="F22" t="str">
            <v>Harm van de Rijt</v>
          </cell>
          <cell r="G22" t="str">
            <v>ITV</v>
          </cell>
          <cell r="H22">
            <v>3</v>
          </cell>
          <cell r="I22">
            <v>10</v>
          </cell>
          <cell r="J22" t="str">
            <v>V31LZV</v>
          </cell>
        </row>
        <row r="23">
          <cell r="A23" t="str">
            <v>V32</v>
          </cell>
          <cell r="B23">
            <v>22</v>
          </cell>
          <cell r="C23" t="str">
            <v>Yes</v>
          </cell>
          <cell r="D23" t="str">
            <v>regional</v>
          </cell>
          <cell r="E23" t="str">
            <v>ITV</v>
          </cell>
          <cell r="F23" t="str">
            <v>Marco van Dingenen</v>
          </cell>
          <cell r="G23" t="str">
            <v>ITV</v>
          </cell>
          <cell r="H23">
            <v>2</v>
          </cell>
          <cell r="I23">
            <v>5</v>
          </cell>
          <cell r="J23" t="str">
            <v>V32</v>
          </cell>
        </row>
        <row r="24">
          <cell r="A24" t="str">
            <v>V33</v>
          </cell>
          <cell r="B24">
            <v>23</v>
          </cell>
          <cell r="C24" t="str">
            <v>Yes</v>
          </cell>
          <cell r="D24" t="str">
            <v>regional</v>
          </cell>
          <cell r="E24" t="str">
            <v>ITV</v>
          </cell>
          <cell r="F24" t="str">
            <v>Gerrit vd Heijden</v>
          </cell>
          <cell r="G24" t="str">
            <v>ITV</v>
          </cell>
          <cell r="H24">
            <v>2</v>
          </cell>
          <cell r="I24">
            <v>5</v>
          </cell>
          <cell r="J24" t="str">
            <v>V33</v>
          </cell>
        </row>
        <row r="25">
          <cell r="A25" t="str">
            <v>V34</v>
          </cell>
          <cell r="B25">
            <v>24</v>
          </cell>
          <cell r="C25" t="str">
            <v>Yes</v>
          </cell>
          <cell r="D25" t="str">
            <v>regional</v>
          </cell>
          <cell r="E25" t="str">
            <v>ITV</v>
          </cell>
          <cell r="F25" t="str">
            <v>Danny Post</v>
          </cell>
          <cell r="G25" t="str">
            <v>ITV</v>
          </cell>
          <cell r="H25">
            <v>2</v>
          </cell>
          <cell r="I25">
            <v>5</v>
          </cell>
          <cell r="J25" t="str">
            <v>V34</v>
          </cell>
        </row>
        <row r="26">
          <cell r="A26" t="str">
            <v>V35</v>
          </cell>
          <cell r="B26">
            <v>25</v>
          </cell>
          <cell r="C26" t="str">
            <v>Yes</v>
          </cell>
          <cell r="D26" t="str">
            <v>regional</v>
          </cell>
          <cell r="E26" t="str">
            <v>ITV</v>
          </cell>
          <cell r="F26" t="str">
            <v>Theo van de Biezen</v>
          </cell>
          <cell r="G26" t="str">
            <v>ITV</v>
          </cell>
          <cell r="H26">
            <v>2</v>
          </cell>
          <cell r="I26">
            <v>5</v>
          </cell>
          <cell r="J26" t="str">
            <v>V35</v>
          </cell>
        </row>
        <row r="27">
          <cell r="A27" t="str">
            <v>V37</v>
          </cell>
          <cell r="B27">
            <v>26</v>
          </cell>
          <cell r="C27" t="str">
            <v>Yes</v>
          </cell>
          <cell r="D27" t="str">
            <v>Port</v>
          </cell>
          <cell r="E27" t="str">
            <v>ITV</v>
          </cell>
          <cell r="F27" t="str">
            <v>Andre van de Sanden</v>
          </cell>
          <cell r="G27" t="str">
            <v>ITV</v>
          </cell>
          <cell r="H27">
            <v>3</v>
          </cell>
          <cell r="I27">
            <v>10</v>
          </cell>
          <cell r="J27" t="str">
            <v>V37</v>
          </cell>
        </row>
        <row r="28">
          <cell r="A28" t="str">
            <v>V38</v>
          </cell>
          <cell r="B28">
            <v>27</v>
          </cell>
          <cell r="C28" t="str">
            <v>Yes</v>
          </cell>
          <cell r="D28" t="str">
            <v>Port</v>
          </cell>
          <cell r="E28" t="str">
            <v>ITV</v>
          </cell>
          <cell r="F28" t="str">
            <v>Hendry Koolen</v>
          </cell>
          <cell r="G28" t="str">
            <v>ITV</v>
          </cell>
          <cell r="H28">
            <v>3</v>
          </cell>
          <cell r="I28">
            <v>10</v>
          </cell>
          <cell r="J28" t="str">
            <v>V38</v>
          </cell>
        </row>
        <row r="29">
          <cell r="A29" t="str">
            <v>V39</v>
          </cell>
          <cell r="B29">
            <v>28</v>
          </cell>
          <cell r="C29" t="str">
            <v>Yes</v>
          </cell>
          <cell r="D29" t="str">
            <v>Port</v>
          </cell>
          <cell r="E29" t="str">
            <v>ITV</v>
          </cell>
          <cell r="F29" t="str">
            <v>Peter van Roosmalen</v>
          </cell>
          <cell r="G29" t="str">
            <v>ITV</v>
          </cell>
          <cell r="H29">
            <v>3</v>
          </cell>
          <cell r="I29">
            <v>10</v>
          </cell>
          <cell r="J29" t="str">
            <v>V39</v>
          </cell>
        </row>
        <row r="30">
          <cell r="A30" t="str">
            <v>V40</v>
          </cell>
          <cell r="B30">
            <v>29</v>
          </cell>
          <cell r="C30" t="str">
            <v>Yes</v>
          </cell>
          <cell r="D30" t="str">
            <v>Port</v>
          </cell>
          <cell r="E30" t="str">
            <v>ITV</v>
          </cell>
          <cell r="F30" t="str">
            <v>Henk van de Wetering</v>
          </cell>
          <cell r="G30" t="str">
            <v>ITV</v>
          </cell>
          <cell r="H30">
            <v>3</v>
          </cell>
          <cell r="I30">
            <v>10</v>
          </cell>
          <cell r="J30" t="str">
            <v>V40</v>
          </cell>
        </row>
        <row r="31">
          <cell r="A31" t="str">
            <v>V45</v>
          </cell>
          <cell r="B31">
            <v>30</v>
          </cell>
          <cell r="C31" t="str">
            <v>Yes</v>
          </cell>
          <cell r="D31" t="str">
            <v>regional</v>
          </cell>
          <cell r="E31" t="str">
            <v>ITV</v>
          </cell>
          <cell r="F31" t="str">
            <v>Pierre Martens</v>
          </cell>
          <cell r="G31" t="str">
            <v>ITV</v>
          </cell>
          <cell r="H31">
            <v>2</v>
          </cell>
          <cell r="I31">
            <v>5</v>
          </cell>
          <cell r="J31" t="str">
            <v>V45</v>
          </cell>
        </row>
        <row r="32">
          <cell r="A32" t="str">
            <v>V46</v>
          </cell>
          <cell r="B32">
            <v>31</v>
          </cell>
          <cell r="C32" t="str">
            <v>Yes</v>
          </cell>
          <cell r="D32" t="str">
            <v>regional</v>
          </cell>
          <cell r="E32" t="str">
            <v>ITV</v>
          </cell>
          <cell r="F32" t="str">
            <v>Twan Aaldering</v>
          </cell>
          <cell r="G32" t="str">
            <v>ITV</v>
          </cell>
          <cell r="H32">
            <v>2</v>
          </cell>
          <cell r="I32">
            <v>5</v>
          </cell>
          <cell r="J32" t="str">
            <v>V46</v>
          </cell>
        </row>
        <row r="33">
          <cell r="A33" t="str">
            <v>BX-HF-23</v>
          </cell>
          <cell r="B33">
            <v>32</v>
          </cell>
          <cell r="C33" t="str">
            <v>Yes</v>
          </cell>
          <cell r="D33" t="str">
            <v>regional</v>
          </cell>
          <cell r="E33" t="str">
            <v>Chartered</v>
          </cell>
          <cell r="F33" t="str">
            <v>Stefan Thijsen</v>
          </cell>
          <cell r="G33" t="str">
            <v>Thijssen</v>
          </cell>
          <cell r="H33">
            <v>2</v>
          </cell>
          <cell r="I33">
            <v>15</v>
          </cell>
          <cell r="J33" t="str">
            <v>BX-HF-23</v>
          </cell>
        </row>
        <row r="34">
          <cell r="A34" t="str">
            <v>BB-FL-29</v>
          </cell>
          <cell r="B34">
            <v>33</v>
          </cell>
          <cell r="C34" t="str">
            <v>Yes</v>
          </cell>
          <cell r="D34" t="str">
            <v>regional</v>
          </cell>
          <cell r="E34" t="str">
            <v>Chartered</v>
          </cell>
          <cell r="F34" t="str">
            <v>Toon v Vught</v>
          </cell>
          <cell r="G34" t="str">
            <v>v Vught</v>
          </cell>
          <cell r="H34">
            <v>2</v>
          </cell>
          <cell r="I34">
            <v>15</v>
          </cell>
          <cell r="J34" t="str">
            <v>BB-FL-29</v>
          </cell>
        </row>
        <row r="35">
          <cell r="A35" t="str">
            <v>36-BJN-2</v>
          </cell>
          <cell r="B35">
            <v>34</v>
          </cell>
          <cell r="C35" t="str">
            <v>Yes</v>
          </cell>
          <cell r="D35" t="str">
            <v>regional</v>
          </cell>
          <cell r="E35" t="str">
            <v>Chartered</v>
          </cell>
          <cell r="F35" t="str">
            <v>Gerwin Schraven</v>
          </cell>
          <cell r="G35" t="str">
            <v>Gerwin schraven</v>
          </cell>
          <cell r="H35">
            <v>2</v>
          </cell>
          <cell r="I35">
            <v>15</v>
          </cell>
          <cell r="J35" t="str">
            <v>36-BJN-2</v>
          </cell>
        </row>
        <row r="36">
          <cell r="A36" t="str">
            <v>54-BLN-5</v>
          </cell>
          <cell r="B36">
            <v>35</v>
          </cell>
          <cell r="C36" t="str">
            <v>Yes</v>
          </cell>
          <cell r="D36" t="str">
            <v>Port</v>
          </cell>
          <cell r="E36" t="str">
            <v>Chartered</v>
          </cell>
          <cell r="F36" t="str">
            <v>Jordy Sela</v>
          </cell>
          <cell r="G36" t="str">
            <v>Sela</v>
          </cell>
          <cell r="H36">
            <v>3</v>
          </cell>
          <cell r="I36">
            <v>15</v>
          </cell>
          <cell r="J36" t="str">
            <v>54-BLN-5</v>
          </cell>
        </row>
        <row r="37">
          <cell r="A37" t="str">
            <v>91-BGR-5</v>
          </cell>
          <cell r="B37">
            <v>36</v>
          </cell>
          <cell r="C37" t="str">
            <v>Yes</v>
          </cell>
          <cell r="D37" t="str">
            <v>regional</v>
          </cell>
          <cell r="E37" t="str">
            <v>Chartered</v>
          </cell>
          <cell r="F37" t="str">
            <v>Walter</v>
          </cell>
          <cell r="G37" t="str">
            <v>Kuijpers</v>
          </cell>
          <cell r="H37">
            <v>0</v>
          </cell>
          <cell r="I37">
            <v>15</v>
          </cell>
          <cell r="J37" t="str">
            <v>BZ-GG-33</v>
          </cell>
        </row>
        <row r="38">
          <cell r="A38" t="str">
            <v>77-BDF-9</v>
          </cell>
          <cell r="B38">
            <v>37</v>
          </cell>
          <cell r="C38" t="str">
            <v>Yes</v>
          </cell>
          <cell r="D38" t="str">
            <v>regional</v>
          </cell>
          <cell r="E38" t="str">
            <v>Chartered</v>
          </cell>
          <cell r="F38" t="str">
            <v>Jurgen</v>
          </cell>
          <cell r="G38" t="str">
            <v>Kuijpers</v>
          </cell>
          <cell r="H38">
            <v>0</v>
          </cell>
          <cell r="I38">
            <v>15</v>
          </cell>
          <cell r="J38" t="str">
            <v>BX-PX-88</v>
          </cell>
        </row>
        <row r="39">
          <cell r="A39" t="str">
            <v>57 gijs</v>
          </cell>
          <cell r="B39">
            <v>38</v>
          </cell>
          <cell r="C39" t="str">
            <v>Yes</v>
          </cell>
          <cell r="D39" t="str">
            <v>regional</v>
          </cell>
          <cell r="E39" t="str">
            <v>Chartered</v>
          </cell>
          <cell r="F39" t="str">
            <v>Jan</v>
          </cell>
          <cell r="G39" t="str">
            <v>Kuijpers</v>
          </cell>
          <cell r="H39">
            <v>0</v>
          </cell>
          <cell r="I39">
            <v>15</v>
          </cell>
          <cell r="J39" t="str">
            <v>05-BGK-3</v>
          </cell>
        </row>
        <row r="40">
          <cell r="A40" t="str">
            <v>36-BHF-2</v>
          </cell>
          <cell r="B40">
            <v>39</v>
          </cell>
          <cell r="C40" t="str">
            <v>Yes</v>
          </cell>
          <cell r="D40" t="str">
            <v>regional</v>
          </cell>
          <cell r="E40" t="str">
            <v>Chartered</v>
          </cell>
          <cell r="F40" t="str">
            <v>Leon</v>
          </cell>
          <cell r="G40" t="str">
            <v>Kuijpers</v>
          </cell>
          <cell r="H40">
            <v>0</v>
          </cell>
          <cell r="I40">
            <v>15</v>
          </cell>
          <cell r="J40" t="str">
            <v>45-BKP-7</v>
          </cell>
        </row>
        <row r="41">
          <cell r="A41" t="str">
            <v>BS-NT-40</v>
          </cell>
          <cell r="B41">
            <v>40</v>
          </cell>
          <cell r="C41" t="str">
            <v>no</v>
          </cell>
          <cell r="D41" t="str">
            <v>regional</v>
          </cell>
          <cell r="E41" t="str">
            <v>Chartered</v>
          </cell>
          <cell r="F41" t="str">
            <v>Maikel Terluin</v>
          </cell>
          <cell r="G41" t="str">
            <v>Terluin</v>
          </cell>
          <cell r="H41">
            <v>0</v>
          </cell>
          <cell r="I41">
            <v>15</v>
          </cell>
          <cell r="J41">
            <v>0</v>
          </cell>
        </row>
        <row r="42">
          <cell r="A42" t="str">
            <v>08-BDN-8</v>
          </cell>
          <cell r="B42">
            <v>41</v>
          </cell>
          <cell r="C42" t="str">
            <v>no</v>
          </cell>
          <cell r="D42" t="str">
            <v>regional</v>
          </cell>
          <cell r="E42" t="str">
            <v>Chartered</v>
          </cell>
          <cell r="F42" t="str">
            <v>Paul Theunisse</v>
          </cell>
          <cell r="G42" t="str">
            <v>Theunisse</v>
          </cell>
          <cell r="H42">
            <v>0</v>
          </cell>
          <cell r="I42">
            <v>15</v>
          </cell>
          <cell r="J42">
            <v>0</v>
          </cell>
        </row>
        <row r="43">
          <cell r="A43" t="str">
            <v>47-BBR-2</v>
          </cell>
          <cell r="B43">
            <v>42</v>
          </cell>
          <cell r="C43" t="str">
            <v>no</v>
          </cell>
          <cell r="D43" t="str">
            <v>Port</v>
          </cell>
          <cell r="E43" t="str">
            <v>Chartered</v>
          </cell>
          <cell r="F43" t="str">
            <v>Twan Seberegts</v>
          </cell>
          <cell r="G43" t="str">
            <v>Kuijpers</v>
          </cell>
          <cell r="H43">
            <v>0</v>
          </cell>
          <cell r="I43">
            <v>20</v>
          </cell>
          <cell r="J43">
            <v>0</v>
          </cell>
        </row>
        <row r="44">
          <cell r="A44" t="str">
            <v>BZ-JV-61</v>
          </cell>
          <cell r="B44">
            <v>43</v>
          </cell>
          <cell r="C44" t="str">
            <v>no</v>
          </cell>
          <cell r="D44" t="str">
            <v>Port</v>
          </cell>
          <cell r="E44" t="str">
            <v>Chartered</v>
          </cell>
          <cell r="F44" t="str">
            <v>Thom Verstraten</v>
          </cell>
          <cell r="G44" t="str">
            <v>Kuijpers</v>
          </cell>
          <cell r="H44">
            <v>0</v>
          </cell>
          <cell r="I44">
            <v>20</v>
          </cell>
          <cell r="J44">
            <v>0</v>
          </cell>
        </row>
        <row r="45">
          <cell r="A45" t="str">
            <v>78-BLK-2</v>
          </cell>
          <cell r="B45">
            <v>44</v>
          </cell>
          <cell r="C45" t="str">
            <v>no</v>
          </cell>
          <cell r="D45" t="str">
            <v>regional</v>
          </cell>
          <cell r="E45" t="str">
            <v>Chartered</v>
          </cell>
          <cell r="F45" t="str">
            <v>Albert</v>
          </cell>
          <cell r="G45" t="str">
            <v>Kuijpers</v>
          </cell>
          <cell r="H45">
            <v>0</v>
          </cell>
          <cell r="I45">
            <v>15</v>
          </cell>
          <cell r="J45">
            <v>0</v>
          </cell>
        </row>
        <row r="46">
          <cell r="A46" t="str">
            <v>BZ-GG-33</v>
          </cell>
          <cell r="B46">
            <v>45</v>
          </cell>
          <cell r="C46" t="str">
            <v>no</v>
          </cell>
          <cell r="D46" t="str">
            <v>regional</v>
          </cell>
          <cell r="E46" t="str">
            <v>Chartered</v>
          </cell>
          <cell r="F46" t="str">
            <v>Walter</v>
          </cell>
          <cell r="G46" t="str">
            <v>Kuijpers</v>
          </cell>
          <cell r="H46">
            <v>0</v>
          </cell>
          <cell r="I46">
            <v>15</v>
          </cell>
          <cell r="J46">
            <v>0</v>
          </cell>
        </row>
        <row r="47">
          <cell r="A47" t="str">
            <v>BX-PX-88</v>
          </cell>
          <cell r="B47">
            <v>46</v>
          </cell>
          <cell r="C47" t="str">
            <v>no</v>
          </cell>
          <cell r="D47" t="str">
            <v>regional</v>
          </cell>
          <cell r="E47" t="str">
            <v>Chartered</v>
          </cell>
          <cell r="F47" t="str">
            <v>Jurgen</v>
          </cell>
          <cell r="G47" t="str">
            <v>Kuijpers</v>
          </cell>
          <cell r="H47">
            <v>0</v>
          </cell>
          <cell r="I47">
            <v>15</v>
          </cell>
          <cell r="J47">
            <v>0</v>
          </cell>
        </row>
        <row r="48">
          <cell r="A48" t="str">
            <v>05-BGK-3</v>
          </cell>
          <cell r="B48">
            <v>47</v>
          </cell>
          <cell r="C48" t="str">
            <v>no</v>
          </cell>
          <cell r="D48" t="str">
            <v>regional</v>
          </cell>
          <cell r="E48" t="str">
            <v>Chartered</v>
          </cell>
          <cell r="F48" t="str">
            <v>Jan</v>
          </cell>
          <cell r="G48" t="str">
            <v>Kuijpers</v>
          </cell>
          <cell r="H48">
            <v>0</v>
          </cell>
          <cell r="I48">
            <v>15</v>
          </cell>
          <cell r="J48">
            <v>0</v>
          </cell>
        </row>
        <row r="49">
          <cell r="A49" t="str">
            <v>45-BKP-7</v>
          </cell>
          <cell r="B49">
            <v>48</v>
          </cell>
          <cell r="C49" t="str">
            <v>no</v>
          </cell>
          <cell r="D49" t="str">
            <v>regional</v>
          </cell>
          <cell r="E49" t="str">
            <v>Chartered</v>
          </cell>
          <cell r="F49" t="str">
            <v>Leon</v>
          </cell>
          <cell r="G49" t="str">
            <v>Kuijpers</v>
          </cell>
          <cell r="H49">
            <v>0</v>
          </cell>
          <cell r="I49">
            <v>15</v>
          </cell>
          <cell r="J49">
            <v>0</v>
          </cell>
        </row>
        <row r="50">
          <cell r="A50" t="str">
            <v>81BGZ3</v>
          </cell>
          <cell r="B50">
            <v>49</v>
          </cell>
          <cell r="C50" t="str">
            <v>no</v>
          </cell>
          <cell r="D50" t="str">
            <v>regional</v>
          </cell>
          <cell r="E50" t="str">
            <v>Chartered</v>
          </cell>
          <cell r="F50" t="str">
            <v>Tonnie</v>
          </cell>
          <cell r="G50" t="str">
            <v>Kuijpers</v>
          </cell>
          <cell r="H50">
            <v>0</v>
          </cell>
          <cell r="I50">
            <v>15</v>
          </cell>
          <cell r="J50">
            <v>0</v>
          </cell>
        </row>
        <row r="51">
          <cell r="A51" t="str">
            <v>V18</v>
          </cell>
          <cell r="B51">
            <v>50</v>
          </cell>
          <cell r="C51" t="str">
            <v>no</v>
          </cell>
          <cell r="D51" t="str">
            <v>regional</v>
          </cell>
          <cell r="E51" t="str">
            <v>ITV</v>
          </cell>
          <cell r="G51" t="str">
            <v>ITV</v>
          </cell>
          <cell r="H51">
            <v>0</v>
          </cell>
          <cell r="I51">
            <v>5</v>
          </cell>
        </row>
        <row r="52">
          <cell r="A52" t="str">
            <v>V20</v>
          </cell>
          <cell r="B52">
            <v>51</v>
          </cell>
          <cell r="C52" t="str">
            <v>no</v>
          </cell>
          <cell r="D52" t="str">
            <v>regional</v>
          </cell>
          <cell r="E52" t="str">
            <v>ITV</v>
          </cell>
          <cell r="G52" t="str">
            <v>ITV</v>
          </cell>
          <cell r="H52">
            <v>0</v>
          </cell>
          <cell r="I52">
            <v>5</v>
          </cell>
        </row>
        <row r="53">
          <cell r="A53" t="str">
            <v>V41</v>
          </cell>
          <cell r="B53">
            <v>52</v>
          </cell>
          <cell r="C53" t="str">
            <v>no</v>
          </cell>
          <cell r="D53" t="str">
            <v>regional</v>
          </cell>
          <cell r="E53" t="str">
            <v>ITV</v>
          </cell>
          <cell r="G53" t="str">
            <v>ITV</v>
          </cell>
          <cell r="H53">
            <v>0</v>
          </cell>
          <cell r="I53">
            <v>5</v>
          </cell>
        </row>
        <row r="54">
          <cell r="A54" t="str">
            <v>V42</v>
          </cell>
          <cell r="B54">
            <v>53</v>
          </cell>
          <cell r="C54" t="str">
            <v>no</v>
          </cell>
          <cell r="D54" t="str">
            <v>regional</v>
          </cell>
          <cell r="E54" t="str">
            <v>ITV</v>
          </cell>
          <cell r="G54" t="str">
            <v>ITV</v>
          </cell>
          <cell r="H54">
            <v>0</v>
          </cell>
          <cell r="I54">
            <v>5</v>
          </cell>
        </row>
        <row r="55">
          <cell r="A55" t="str">
            <v>V43</v>
          </cell>
          <cell r="B55">
            <v>54</v>
          </cell>
          <cell r="C55" t="str">
            <v>no</v>
          </cell>
          <cell r="D55" t="str">
            <v>port</v>
          </cell>
          <cell r="E55" t="str">
            <v>ITV</v>
          </cell>
          <cell r="G55" t="str">
            <v>ITV</v>
          </cell>
          <cell r="H55">
            <v>0</v>
          </cell>
          <cell r="I55">
            <v>5</v>
          </cell>
        </row>
        <row r="56">
          <cell r="A56" t="str">
            <v>V44</v>
          </cell>
          <cell r="B56">
            <v>55</v>
          </cell>
          <cell r="C56" t="str">
            <v>no</v>
          </cell>
          <cell r="D56" t="str">
            <v>regional</v>
          </cell>
          <cell r="E56" t="str">
            <v>ITV</v>
          </cell>
          <cell r="G56" t="str">
            <v>ITV</v>
          </cell>
          <cell r="H56">
            <v>0</v>
          </cell>
          <cell r="I56">
            <v>5</v>
          </cell>
        </row>
        <row r="57">
          <cell r="A57" t="str">
            <v>08BDN6</v>
          </cell>
          <cell r="B57">
            <v>56</v>
          </cell>
          <cell r="C57" t="str">
            <v>no</v>
          </cell>
          <cell r="E57" t="str">
            <v>Chartered</v>
          </cell>
          <cell r="G57" t="str">
            <v>Chartered</v>
          </cell>
          <cell r="H57">
            <v>0</v>
          </cell>
          <cell r="I57">
            <v>15</v>
          </cell>
        </row>
        <row r="58">
          <cell r="A58" t="str">
            <v>36BJN2</v>
          </cell>
          <cell r="B58">
            <v>57</v>
          </cell>
          <cell r="C58" t="str">
            <v>no</v>
          </cell>
          <cell r="E58" t="str">
            <v>Chartered</v>
          </cell>
          <cell r="G58" t="str">
            <v>Chartered</v>
          </cell>
          <cell r="H58">
            <v>0</v>
          </cell>
          <cell r="I58">
            <v>15</v>
          </cell>
        </row>
        <row r="59">
          <cell r="A59" t="str">
            <v>91BGR5</v>
          </cell>
          <cell r="B59">
            <v>58</v>
          </cell>
          <cell r="C59" t="str">
            <v>no</v>
          </cell>
          <cell r="E59" t="str">
            <v>Chartered</v>
          </cell>
          <cell r="G59" t="str">
            <v>Chartered</v>
          </cell>
          <cell r="H59">
            <v>0</v>
          </cell>
          <cell r="I59">
            <v>15</v>
          </cell>
        </row>
        <row r="60">
          <cell r="A60" t="str">
            <v>54BLN5</v>
          </cell>
          <cell r="B60">
            <v>59</v>
          </cell>
          <cell r="C60" t="str">
            <v>no</v>
          </cell>
          <cell r="E60" t="str">
            <v>Chartered</v>
          </cell>
          <cell r="G60" t="str">
            <v>Chartered</v>
          </cell>
          <cell r="H60">
            <v>0</v>
          </cell>
          <cell r="I60">
            <v>15</v>
          </cell>
        </row>
        <row r="61">
          <cell r="A61" t="str">
            <v>36BHF3</v>
          </cell>
          <cell r="B61">
            <v>60</v>
          </cell>
          <cell r="C61" t="str">
            <v>no</v>
          </cell>
          <cell r="E61" t="str">
            <v>Chartered</v>
          </cell>
          <cell r="G61" t="str">
            <v>Chartered</v>
          </cell>
          <cell r="H61">
            <v>0</v>
          </cell>
          <cell r="I61">
            <v>15</v>
          </cell>
        </row>
      </sheetData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Date="0" createdVersion="3" recordCount="133" xr:uid="{00000000-000A-0000-FFFF-FFFF00000000}">
  <cacheSource type="worksheet">
    <worksheetSource ref="A3:AW18" sheet="Blad1"/>
  </cacheSource>
  <cacheFields count="49">
    <cacheField name="Container" numFmtId="0">
      <sharedItems count="127">
        <s v="ACLU 969351 7"/>
        <s v="AMCU 927950 0"/>
        <s v="APHU 639108 5"/>
        <s v="APHU 731279 5"/>
        <s v="AXIU 146335 1"/>
        <s v="BEAU 431454 2"/>
        <s v="BSIU 947397 4"/>
        <s v="CBHU 818634 1"/>
        <s v="CBHU 863258 8"/>
        <s v="CBHU 869450 6"/>
        <s v="CBHU 874528 6"/>
        <s v="CCLU 668022 6"/>
        <s v="CGMU 514067 2"/>
        <s v="CGMU 531453 7"/>
        <s v="CGMU 933257 0"/>
        <s v="CMAU 530162 9"/>
        <s v="CMAU 901537 2"/>
        <s v="CNEU 454203 0"/>
        <s v="CRLU 140894 0"/>
        <s v="CRSU 600019 6"/>
        <s v="CSLU 610333 3"/>
        <s v="CSNU 400471 9"/>
        <s v="CSNU 403049 3"/>
        <s v="CSNU 718714 6"/>
        <s v="CXRU 136217 0"/>
        <s v="CXRU 136388 1"/>
        <s v="CXRU 156642 5"/>
        <s v="DFSU 169384 0"/>
        <s v="DFSU 711064 1"/>
        <s v="DFSU 735750 2"/>
        <s v="ECMU 989134 1"/>
        <s v="EGHU 349021 8"/>
        <s v="EGHU 382307 3"/>
        <s v="EGSU 302276 1"/>
        <s v="EISU 221406 4"/>
        <s v="EITU 054479 6"/>
        <s v="EMCU 145035 5"/>
        <s v="EMCU 609070 8"/>
        <s v="EXFU 660421 9"/>
        <s v="FCIU 507568 2"/>
        <s v="FCIU 535839 0"/>
        <s v="FCIU 543252 1"/>
        <s v="FCIU 585467 7"/>
        <s v="FSCU 324294 3"/>
        <s v="FSCU 729479 7"/>
        <s v="FSCU 879932 0"/>
        <s v="GCNU 473554 7"/>
        <s v="GESU 500865 2"/>
        <s v="GLDU 722501 5"/>
        <s v="HAMU 118387 3"/>
        <s v="HDMU 551542 2"/>
        <s v="HLBU 137214 1"/>
        <s v="HLBU 141253 7"/>
        <s v="HLBU 147434 9"/>
        <s v="HLBU 179498 0"/>
        <s v="HLBU 237384 1"/>
        <s v="HMMU 631634 1"/>
        <s v="MAGU 520444 4"/>
        <s v="MEDU 681234 4"/>
        <s v="MEDU 817263 1"/>
        <s v="MEDU 911278 7"/>
        <s v="MNBU 015956 8"/>
        <s v="MNBU 040728 4"/>
        <s v="MNBU 361665 2"/>
        <s v="MNBU 907256 1"/>
        <s v="MRKU 254419 9"/>
        <s v="MRKU 331175 6"/>
        <s v="MRKU 366301 6"/>
        <s v="MRKU 621387 7"/>
        <s v="MWCU 526440 2"/>
        <s v="MWCU 668457 0"/>
        <s v="MWCU 680949 3"/>
        <s v="MWCU 685880 0"/>
        <s v="MWCU 686122 8"/>
        <s v="MWMU 637372 7"/>
        <s v="NYKU 841719 7"/>
        <s v="OOCU 499040 6"/>
        <s v="OOCU 778140 0"/>
        <s v="OOLU 624890 1"/>
        <s v="OOLU 625046 8"/>
        <s v="OOLU 626680 2"/>
        <s v="OOLU 651091 9"/>
        <s v="OOLU 693693 0"/>
        <s v="OOLU 694027 3"/>
        <s v="OOLU 979157 4"/>
        <s v="PVDU 109882 2"/>
        <s v="SEGU 628854 7"/>
        <s v="SEGU 939629 4"/>
        <s v="SEGU 949506 5"/>
        <s v="SEGU 949797 8"/>
        <s v="SUDU 523593 8"/>
        <s v="SUDU 524317 3"/>
        <s v="SUDU 604523 3"/>
        <s v="SUDU 606328 4"/>
        <s v="SUDU 614347 7"/>
        <s v="SUDU 801965 5"/>
        <s v="SUDU 802524 1"/>
        <s v="SZLU 934030 2"/>
        <s v="SZLU 955633 3"/>
        <s v="SZLU 981795 1"/>
        <s v="TCKU 168472 1"/>
        <s v="TCLU 107422 2"/>
        <s v="TCLU 412351 0"/>
        <s v="TCLU 434714 6"/>
        <s v="TCLU 594196 0"/>
        <s v="TCLU 890096 4"/>
        <s v="TCNU 135370 7"/>
        <s v="TCNU 314653 0"/>
        <s v="TCNU 710927 8"/>
        <s v="TCNU 948989 7"/>
        <s v="TEMU 748825 3"/>
        <s v="TGBU 774306 6"/>
        <s v="TGHU 656987 7"/>
        <s v="TGHU 885988 0"/>
        <s v="TGHU 940228 7"/>
        <s v="TLLU 107664 5"/>
        <s v="TLLU 107785 2"/>
        <s v="TLLU 108188 9"/>
        <s v="TLLU 424652 9"/>
        <s v="TRLU 815215 7"/>
        <s v="TRLU 873152 3"/>
        <s v="TTNU 814395 8"/>
        <s v="TTNU 864500 4"/>
        <s v="XXXX 100157 0"/>
        <s v="XXXX 796876 5"/>
        <s v="YMLU 845773 8"/>
        <s v="ZCSU 899258 2"/>
      </sharedItems>
    </cacheField>
    <cacheField name="Unit type" numFmtId="0">
      <sharedItems count="7">
        <s v="20DV"/>
        <s v="20TK"/>
        <s v="40DV"/>
        <s v="40HC"/>
        <s v="40RH"/>
        <s v="45HC"/>
        <s v="45RH"/>
      </sharedItems>
    </cacheField>
    <cacheField name="Booking" numFmtId="0">
      <sharedItems count="128">
        <s v="164314E"/>
        <s v="165687B"/>
        <s v="166155A"/>
        <s v="166322A"/>
        <s v="166786B"/>
        <s v="166929A"/>
        <s v="166930A"/>
        <s v="167063C"/>
        <s v="167069A"/>
        <s v="167106H"/>
        <s v="167114A"/>
        <s v="167114B"/>
        <s v="167147A"/>
        <s v="167208A"/>
        <s v="167209A"/>
        <s v="167210A"/>
        <s v="167233B"/>
        <s v="167244A"/>
        <s v="167258A"/>
        <s v="167280A"/>
        <s v="167287K"/>
        <s v="167324A"/>
        <s v="167339D"/>
        <s v="167398A"/>
        <s v="167401A"/>
        <s v="167427U"/>
        <s v="167433A"/>
        <s v="167433B"/>
        <s v="167433C"/>
        <s v="167433D"/>
        <s v="167433E"/>
        <s v="167464A"/>
        <s v="167464B"/>
        <s v="167490E"/>
        <s v="167490F"/>
        <s v="167506G"/>
        <s v="167506H"/>
        <s v="167506I"/>
        <s v="167506J"/>
        <s v="167531B"/>
        <s v="167547A"/>
        <s v="167547B"/>
        <s v="167551A"/>
        <s v="167585C"/>
        <s v="167585D"/>
        <s v="167585J"/>
        <s v="167587A"/>
        <s v="167608A"/>
        <s v="167608B"/>
        <s v="167608C"/>
        <s v="167608D"/>
        <s v="167608E"/>
        <s v="167608F"/>
        <s v="167608G"/>
        <s v="167608H"/>
        <s v="167616A"/>
        <s v="167616B"/>
        <s v="167616C"/>
        <s v="167616D"/>
        <s v="167617A"/>
        <s v="167617B"/>
        <s v="167617C"/>
        <s v="167617D"/>
        <s v="167617E"/>
        <s v="167617F"/>
        <s v="167639B"/>
        <s v="167641A"/>
        <s v="167671A"/>
        <s v="167672A"/>
        <s v="167675A"/>
        <s v="167688Q"/>
        <s v="167688R"/>
        <s v="167688S"/>
        <s v="167688T"/>
        <s v="167693E"/>
        <s v="167693F"/>
        <s v="167693G"/>
        <s v="167697B"/>
        <s v="167697C"/>
        <s v="167707A"/>
        <s v="167745B"/>
        <s v="167782A"/>
        <s v="167783A"/>
        <s v="167784A"/>
        <s v="167785A"/>
        <s v="167787A"/>
        <s v="167800A"/>
        <s v="167800B"/>
        <s v="167805D"/>
        <s v="167834A"/>
        <s v="167837A"/>
        <s v="167850A"/>
        <s v="167863A"/>
        <s v="167871A"/>
        <s v="167878A"/>
        <s v="167893A"/>
        <s v="167908A"/>
        <s v="167912A"/>
        <s v="167918A"/>
        <s v="167923A"/>
        <s v="167924A"/>
        <s v="167924B"/>
        <s v="167933A"/>
        <s v="167957A"/>
        <s v="167957B"/>
        <s v="167975A"/>
        <s v="167989A"/>
        <s v="167989B"/>
        <s v="167989C"/>
        <s v="167994A"/>
        <s v="168001A"/>
        <s v="168007A"/>
        <s v="168007B"/>
        <s v="168007C"/>
        <s v="168007D"/>
        <s v="168007E"/>
        <s v="168007F"/>
        <s v="168019A"/>
        <s v="168019B"/>
        <s v="168021A"/>
        <s v="168036A"/>
        <s v="168059A"/>
        <s v="168063A"/>
        <s v="168063B"/>
        <s v="168070A"/>
        <s v="168124A"/>
        <s v="168174A"/>
        <s v="168174B"/>
      </sharedItems>
    </cacheField>
    <cacheField name="Client" numFmtId="0">
      <sharedItems count="36">
        <s v="AFA"/>
        <s v="APC"/>
        <s v="APCE"/>
        <s v="AVIKO"/>
        <s v="BAVA"/>
        <s v="CARDINAL"/>
        <s v="CMA"/>
        <s v="COLDSERV"/>
        <s v="COPVOL01"/>
        <s v="DMVFON"/>
        <s v="DOREL"/>
        <s v="DUPLA"/>
        <s v="FERMFEED"/>
        <s v="FRIENUT"/>
        <s v="GALVANO"/>
        <s v="GOOSVEG"/>
        <s v="HARMAN"/>
        <s v="HOLVLAK"/>
        <s v="IGO"/>
        <s v="ITV"/>
        <s v="LEGRO"/>
        <s v="MARS"/>
        <s v="MARTICO"/>
        <s v="MEDLINE"/>
        <s v="MEGAGR"/>
        <s v="NORFROS"/>
        <s v="NOXION"/>
        <s v="PALTANK"/>
        <s v="PROWISE"/>
        <s v="SLIGRO"/>
        <s v="SNAB"/>
        <s v="VANHES"/>
        <s v="VDLANDE"/>
        <s v="VERSTA"/>
        <s v="VESPOHEL"/>
        <s v="VION"/>
      </sharedItems>
    </cacheField>
    <cacheField name="Ship. comp." numFmtId="0">
      <sharedItems count="15">
        <s v="CMA"/>
        <s v="COS"/>
        <s v="EVG"/>
        <s v="GRI"/>
        <s v="HLC"/>
        <s v="HMM"/>
        <s v="ITV"/>
        <s v="MAE"/>
        <s v="MSC"/>
        <s v="ONE"/>
        <s v="OOL"/>
        <s v="PALTANK"/>
        <s v="SAM"/>
        <s v="YML"/>
        <s v="ZIM"/>
      </sharedItems>
    </cacheField>
    <cacheField name="Terminal" numFmtId="0">
      <sharedItems containsBlank="1" count="8">
        <s v="ALCO"/>
        <s v="CETEM"/>
        <s v="ECTDDN"/>
        <s v="EMX"/>
        <s v="RCT"/>
        <s v="RWG"/>
        <s v="WBT"/>
        <m/>
      </sharedItems>
    </cacheField>
    <cacheField name="Truck" numFmtId="0">
      <sharedItems containsBlank="1" count="11">
        <s v="TRANSSP"/>
        <s v="V22"/>
        <s v="V24"/>
        <s v="V25"/>
        <s v="V26"/>
        <s v="V30"/>
        <s v="V31"/>
        <s v="V37"/>
        <s v="V39"/>
        <s v="V40"/>
        <m/>
      </sharedItems>
    </cacheField>
    <cacheField name="Pickup" numFmtId="0">
      <sharedItems containsBlank="1" count="18">
        <s v="01-10"/>
        <s v="01-11"/>
        <s v="02-11"/>
        <s v="03-11"/>
        <s v="04-11"/>
        <s v="05-11"/>
        <s v="06-11"/>
        <s v="07-11"/>
        <s v="10-09"/>
        <s v="21-10"/>
        <s v="23-10"/>
        <s v="24-10"/>
        <s v="26-10"/>
        <s v="28-10"/>
        <s v="29-10"/>
        <s v="30-10"/>
        <s v="31-10"/>
        <m/>
      </sharedItems>
    </cacheField>
    <cacheField name="Order Number" numFmtId="0">
      <sharedItems containsSemiMixedTypes="0" containsString="0" containsNumber="1" containsInteger="1" minValue="1" maxValue="133" count="13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</sharedItems>
    </cacheField>
    <cacheField name="Status" numFmtId="0">
      <sharedItems count="17">
        <s v="ALF0155"/>
        <s v="ALF0159"/>
        <s v="ALF0161"/>
        <s v="FAR0788"/>
        <s v="ITV"/>
        <s v="MRB0096"/>
        <s v="MRB0098"/>
        <s v="MRB0100"/>
        <s v="TRANSSP"/>
        <s v="Unknown"/>
        <s v="VIC0930"/>
        <s v="VIC0954"/>
        <s v="VIC0958"/>
        <s v="VIC0960"/>
        <s v="VIR0818"/>
        <s v="VIR0854"/>
        <s v="VIR0860"/>
      </sharedItems>
    </cacheField>
    <cacheField name="Inl. ter." numFmtId="0">
      <sharedItems containsBlank="1" count="3">
        <s v="ITV"/>
        <s v="KAT"/>
        <m/>
      </sharedItems>
    </cacheField>
    <cacheField name="Gate" numFmtId="0">
      <sharedItems count="5">
        <s v="05-11"/>
        <s v="06-11"/>
        <s v="07-11"/>
        <s v="08-11"/>
        <s v="xxxx"/>
      </sharedItems>
    </cacheField>
    <cacheField name="Time" numFmtId="0">
      <sharedItems count="114">
        <s v="04:37"/>
        <s v="04:46"/>
        <s v="05:12"/>
        <s v="05:24"/>
        <s v="05:26"/>
        <s v="05:58"/>
        <s v="06:00"/>
        <s v="06:01"/>
        <s v="06:08"/>
        <s v="06:23"/>
        <s v="06:26"/>
        <s v="06:27"/>
        <s v="06:28"/>
        <s v="06:31"/>
        <s v="06:33"/>
        <s v="06:52"/>
        <s v="06:57"/>
        <s v="07:01"/>
        <s v="07:04"/>
        <s v="07:07"/>
        <s v="07:08"/>
        <s v="07:14"/>
        <s v="07:18"/>
        <s v="07:22"/>
        <s v="07:24"/>
        <s v="07:32"/>
        <s v="07:36"/>
        <s v="07:37"/>
        <s v="07:39"/>
        <s v="07:43"/>
        <s v="07:47"/>
        <s v="07:55"/>
        <s v="08:03"/>
        <s v="08:08"/>
        <s v="08:12"/>
        <s v="08:16"/>
        <s v="08:17"/>
        <s v="08:23"/>
        <s v="08:27"/>
        <s v="08:37"/>
        <s v="08:46"/>
        <s v="08:56"/>
        <s v="08:58"/>
        <s v="09:00"/>
        <s v="09:05"/>
        <s v="09:14"/>
        <s v="09:29"/>
        <s v="09:30"/>
        <s v="09:35"/>
        <s v="09:36"/>
        <s v="09:41"/>
        <s v="09:54"/>
        <s v="09:56"/>
        <s v="09:59"/>
        <s v="10:02"/>
        <s v="10:03"/>
        <s v="10:09"/>
        <s v="10:10"/>
        <s v="10:11"/>
        <s v="10:12"/>
        <s v="10:14"/>
        <s v="10:15"/>
        <s v="10:21"/>
        <s v="10:25"/>
        <s v="10:37"/>
        <s v="10:40"/>
        <s v="10:41"/>
        <s v="10:45"/>
        <s v="10:48"/>
        <s v="11:10"/>
        <s v="11:21"/>
        <s v="11:39"/>
        <s v="11:48"/>
        <s v="11:53"/>
        <s v="11:55"/>
        <s v="11:57"/>
        <s v="11:58"/>
        <s v="12:13"/>
        <s v="12:14"/>
        <s v="12:21"/>
        <s v="12:26"/>
        <s v="12:28"/>
        <s v="12:34"/>
        <s v="12:37"/>
        <s v="12:53"/>
        <s v="13:05"/>
        <s v="13:06"/>
        <s v="13:16"/>
        <s v="13:18"/>
        <s v="13:35"/>
        <s v="13:53"/>
        <s v="13:55"/>
        <s v="13:56"/>
        <s v="13:57"/>
        <s v="13:58"/>
        <s v="14:20"/>
        <s v="14:25"/>
        <s v="14:27"/>
        <s v="14:30"/>
        <s v="14:38"/>
        <s v="14:55"/>
        <s v="14:56"/>
        <s v="15:06"/>
        <s v="15:10"/>
        <s v="15:23"/>
        <s v="15:24"/>
        <s v="15:43"/>
        <s v="16:11"/>
        <s v="17:14"/>
        <s v="17:18"/>
        <s v="17:24"/>
        <s v="17:35"/>
        <s v="17:37"/>
        <s v="xxxx"/>
      </sharedItems>
    </cacheField>
    <cacheField name="Max. departure" numFmtId="0">
      <sharedItems count="4">
        <s v="05-11"/>
        <s v="06-11"/>
        <s v="07-11"/>
        <s v="08-11"/>
      </sharedItems>
    </cacheField>
    <cacheField name="Time2" numFmtId="0">
      <sharedItems count="61">
        <s v="00:00"/>
        <s v="04:15"/>
        <s v="04:22"/>
        <s v="05:15"/>
        <s v="05:45"/>
        <s v="06:00"/>
        <s v="06:10"/>
        <s v="06:15"/>
        <s v="06:45"/>
        <s v="07:00"/>
        <s v="07:05"/>
        <s v="07:10"/>
        <s v="07:15"/>
        <s v="07:25"/>
        <s v="07:30"/>
        <s v="07:42"/>
        <s v="08:00"/>
        <s v="08:10"/>
        <s v="08:12"/>
        <s v="08:15"/>
        <s v="08:42"/>
        <s v="08:45"/>
        <s v="09:00"/>
        <s v="09:05"/>
        <s v="09:12"/>
        <s v="09:15"/>
        <s v="09:30"/>
        <s v="10:17"/>
        <s v="10:30"/>
        <s v="10:42"/>
        <s v="10:47"/>
        <s v="11:00"/>
        <s v="11:05"/>
        <s v="11:15"/>
        <s v="11:17"/>
        <s v="12:00"/>
        <s v="12:07"/>
        <s v="12:15"/>
        <s v="12:17"/>
        <s v="12:30"/>
        <s v="12:37"/>
        <s v="12:47"/>
        <s v="13:00"/>
        <s v="13:12"/>
        <s v="13:15"/>
        <s v="13:17"/>
        <s v="13:21"/>
        <s v="13:45"/>
        <s v="13:47"/>
        <s v="14:00"/>
        <s v="14:15"/>
        <s v="14:50"/>
        <s v="14:51"/>
        <s v="15:00"/>
        <s v="15:05"/>
        <s v="15:15"/>
        <s v="16:00"/>
        <s v="17:15"/>
        <s v="23:15"/>
        <s v="23:16"/>
        <s v="23:17"/>
      </sharedItems>
    </cacheField>
    <cacheField name="Latest Dep Time" numFmtId="0">
      <sharedItems containsSemiMixedTypes="0" containsString="0" containsNumber="1" containsInteger="1" minValue="240" maxValue="1070" count="68">
        <n v="240"/>
        <n v="270"/>
        <n v="290"/>
        <n v="300"/>
        <n v="325"/>
        <n v="350"/>
        <n v="360"/>
        <n v="370"/>
        <n v="375"/>
        <n v="385"/>
        <n v="390"/>
        <n v="395"/>
        <n v="400"/>
        <n v="405"/>
        <n v="415"/>
        <n v="420"/>
        <n v="430"/>
        <n v="445"/>
        <n v="450"/>
        <n v="455"/>
        <n v="465"/>
        <n v="470"/>
        <n v="480"/>
        <n v="485"/>
        <n v="495"/>
        <n v="500"/>
        <n v="505"/>
        <n v="510"/>
        <n v="525"/>
        <n v="540"/>
        <n v="550"/>
        <n v="555"/>
        <n v="565"/>
        <n v="585"/>
        <n v="590"/>
        <n v="600"/>
        <n v="615"/>
        <n v="625"/>
        <n v="630"/>
        <n v="645"/>
        <n v="650"/>
        <n v="660"/>
        <n v="670"/>
        <n v="675"/>
        <n v="680"/>
        <n v="685"/>
        <n v="690"/>
        <n v="695"/>
        <n v="735"/>
        <n v="745"/>
        <n v="750"/>
        <n v="761"/>
        <n v="765"/>
        <n v="770"/>
        <n v="780"/>
        <n v="795"/>
        <n v="805"/>
        <n v="825"/>
        <n v="830"/>
        <n v="835"/>
        <n v="840"/>
        <n v="850"/>
        <n v="851"/>
        <n v="890"/>
        <n v="900"/>
        <n v="910"/>
        <n v="925"/>
        <n v="1070"/>
      </sharedItems>
    </cacheField>
    <cacheField name="Truck Used" numFmtId="0">
      <sharedItems containsMixedTypes="1" containsNumber="1" containsInteger="1" minValue="0" maxValue="0" count="42">
        <n v="0"/>
        <s v="10BDX4"/>
        <s v="12BFK1"/>
        <s v="36BHF3"/>
        <s v="77BDF9"/>
        <s v="78BLK2"/>
        <s v="81BGZ2"/>
        <s v="91BGR5"/>
        <s v="BS-NT-40"/>
        <s v="BX-HF-23"/>
        <s v="BZ-GG-33"/>
        <s v="BZ-JV-61"/>
        <s v="TT3"/>
        <s v="TT4"/>
        <s v="TT6"/>
        <s v="TT7"/>
        <s v="TT8"/>
        <s v="V10"/>
        <s v="V11"/>
        <s v="V14"/>
        <s v="V15"/>
        <s v="V18"/>
        <s v="V19"/>
        <s v="V20"/>
        <s v="V21"/>
        <s v="V24"/>
        <s v="V26"/>
        <s v="V28"/>
        <s v="V29"/>
        <s v="V30"/>
        <s v="V31"/>
        <s v="V32"/>
        <s v="V34"/>
        <s v="V37"/>
        <s v="V38"/>
        <s v="V39"/>
        <s v="V40"/>
        <s v="V41"/>
        <s v="V42"/>
        <s v="V44"/>
        <s v="V45"/>
        <s v="V46"/>
      </sharedItems>
    </cacheField>
    <cacheField name="truck type" numFmtId="0">
      <sharedItems count="3">
        <s v="Port"/>
        <s v="regional"/>
        <s v="Terminal"/>
      </sharedItems>
    </cacheField>
    <cacheField name="Hierarchy" numFmtId="0">
      <sharedItems containsSemiMixedTypes="0" containsString="0" containsNumber="1" containsInteger="1" minValue="0" maxValue="2" count="3">
        <n v="0"/>
        <n v="1"/>
        <n v="2"/>
      </sharedItems>
    </cacheField>
    <cacheField name="Address" numFmtId="0">
      <sharedItems containsBlank="1" count="39">
        <s v="APC"/>
        <s v="APCE"/>
        <s v="APCGER"/>
        <s v="AVIKO"/>
        <s v="BAVA"/>
        <s v="BLOKLAND"/>
        <s v="CARHEIJ"/>
        <s v="COLDSERV"/>
        <s v="COPVOL01"/>
        <s v="DOREL"/>
        <s v="DUPLAC"/>
        <s v="FERMFEED"/>
        <s v="FRIENUT"/>
        <s v="GALVANO"/>
        <s v="GOOSVEG"/>
        <s v="HARMAN"/>
        <s v="HOLVLAK"/>
        <s v="IGO"/>
        <s v="KN4"/>
        <s v="LEGRO"/>
        <s v="MARS"/>
        <s v="MEDLINE"/>
        <s v="MEGAGR"/>
        <s v="NATVEG"/>
        <s v="NATVEG1"/>
        <s v="NORFROS"/>
        <s v="PICPACEI"/>
        <s v="PROWISE"/>
        <s v="SLIGROD"/>
        <s v="SNAB"/>
        <s v="TCSO"/>
        <s v="VADEBRO1"/>
        <s v="VANHES"/>
        <s v="VANROOI"/>
        <s v="VDLANDE"/>
        <s v="VERSTA"/>
        <s v="VESPO"/>
        <s v="VRIESCEN"/>
        <m/>
      </sharedItems>
    </cacheField>
    <cacheField name="City" numFmtId="0">
      <sharedItems containsBlank="1" count="16">
        <s v="Asten"/>
        <s v="Budel"/>
        <s v="Cuijk"/>
        <s v="Eindhoven"/>
        <s v="Heijen"/>
        <s v="Helmond"/>
        <s v="Horst"/>
        <s v="Katwijk"/>
        <s v="Kleve"/>
        <s v="Lieshout"/>
        <s v="Neuss"/>
        <s v="Sint Oedenrode"/>
        <s v="Veghel"/>
        <s v="Venlo"/>
        <s v="Volkel"/>
        <m/>
      </sharedItems>
    </cacheField>
    <cacheField name="L/D" numFmtId="0">
      <sharedItems count="2">
        <s v="D"/>
        <s v="L"/>
      </sharedItems>
    </cacheField>
    <cacheField name="Date" numFmtId="0">
      <sharedItems count="4">
        <s v="05-11"/>
        <s v="06-11"/>
        <s v="07-11"/>
        <s v="08-11"/>
      </sharedItems>
    </cacheField>
    <cacheField name="Time3" numFmtId="0">
      <sharedItems containsSemiMixedTypes="0" containsString="0" containsNumber="1" minValue="0.20833333333333301" maxValue="0.75" count="32">
        <n v="0.20833333333333301"/>
        <n v="0.23611111111111099"/>
        <n v="0.25"/>
        <n v="0.27083333333333298"/>
        <n v="0.28125"/>
        <n v="0.29166666666666702"/>
        <n v="0.30208333333333298"/>
        <n v="0.3125"/>
        <n v="0.33333333333333298"/>
        <n v="0.34375"/>
        <n v="0.35416666666666702"/>
        <n v="0.36458333333333298"/>
        <n v="0.375"/>
        <n v="0.39583333333333298"/>
        <n v="0.41666666666666702"/>
        <n v="0.42708333333333298"/>
        <n v="0.4375"/>
        <n v="0.45833333333333298"/>
        <n v="0.47916666666666702"/>
        <n v="0.48958333333333298"/>
        <n v="0.5"/>
        <n v="0.52083333333333304"/>
        <n v="0.54166666666666696"/>
        <n v="0.5625"/>
        <n v="0.563194444444444"/>
        <n v="0.58333333333333304"/>
        <n v="0.60416666666666696"/>
        <n v="0.625"/>
        <n v="0.625694444444444"/>
        <n v="0.66666666666666696"/>
        <n v="0.70833333333333304"/>
        <n v="0.75"/>
      </sharedItems>
    </cacheField>
    <cacheField name="Delivery Deadline" numFmtId="0">
      <sharedItems containsSemiMixedTypes="0" containsString="0" containsNumber="1" containsInteger="1" minValue="300" maxValue="1080" count="32">
        <n v="300"/>
        <n v="340"/>
        <n v="360"/>
        <n v="390"/>
        <n v="405"/>
        <n v="420"/>
        <n v="435"/>
        <n v="450"/>
        <n v="480"/>
        <n v="495"/>
        <n v="510"/>
        <n v="525"/>
        <n v="540"/>
        <n v="570"/>
        <n v="600"/>
        <n v="615"/>
        <n v="630"/>
        <n v="660"/>
        <n v="690"/>
        <n v="705"/>
        <n v="720"/>
        <n v="750"/>
        <n v="780"/>
        <n v="810"/>
        <n v="811"/>
        <n v="840"/>
        <n v="870"/>
        <n v="900"/>
        <n v="901"/>
        <n v="960"/>
        <n v="1020"/>
        <n v="1080"/>
      </sharedItems>
    </cacheField>
    <cacheField name="driving time" numFmtId="0">
      <sharedItems containsSemiMixedTypes="0" containsString="0" containsNumber="1" containsInteger="1" minValue="10" maxValue="120" count="9">
        <n v="10"/>
        <n v="15"/>
        <n v="25"/>
        <n v="30"/>
        <n v="35"/>
        <n v="50"/>
        <n v="60"/>
        <n v="70"/>
        <n v="120"/>
      </sharedItems>
    </cacheField>
    <cacheField name="proces time" numFmtId="0">
      <sharedItems containsSemiMixedTypes="0" containsString="0" containsNumber="1" containsInteger="1" minValue="15" maxValue="120" count="6">
        <n v="15"/>
        <n v="20"/>
        <n v="30"/>
        <n v="60"/>
        <n v="90"/>
        <n v="120"/>
      </sharedItems>
    </cacheField>
    <cacheField name="service time" numFmtId="0">
      <sharedItems containsSemiMixedTypes="0" containsString="0" containsNumber="1" containsInteger="1" minValue="35" maxValue="330" count="15">
        <n v="35"/>
        <n v="50"/>
        <n v="75"/>
        <n v="85"/>
        <n v="90"/>
        <n v="110"/>
        <n v="120"/>
        <n v="130"/>
        <n v="150"/>
        <n v="155"/>
        <n v="160"/>
        <n v="180"/>
        <n v="220"/>
        <n v="300"/>
        <n v="330"/>
      </sharedItems>
    </cacheField>
    <cacheField name="Reference" numFmtId="0">
      <sharedItems containsBlank="1" count="88">
        <s v="0000466651"/>
        <s v="10482625"/>
        <s v="1407241"/>
        <s v="1410669-VI-007"/>
        <s v="1414681"/>
        <s v="2296606"/>
        <s v="2296607"/>
        <s v="2296608"/>
        <s v="2296609"/>
        <s v="234032"/>
        <s v="2902932"/>
        <s v="30098"/>
        <s v="4500915917"/>
        <s v="4500915927"/>
        <s v="4500915929"/>
        <s v="4500915930"/>
        <s v="4500915980"/>
        <s v="70039730-2, 70033990-1, ETC"/>
        <s v="7418173"/>
        <s v="7431742/MWCU5264402"/>
        <s v="79851-MSC"/>
        <s v="79852-MSC"/>
        <s v="79853-MSC"/>
        <s v="807097252"/>
        <s v="807097596"/>
        <s v="807131561"/>
        <s v="807131567"/>
        <s v="807155628"/>
        <s v="807155629"/>
        <s v="807158016"/>
        <s v="807158020"/>
        <s v="807158021"/>
        <s v="807158022"/>
        <s v="807158023"/>
        <s v="807158024"/>
        <s v="807158025"/>
        <s v="807158560"/>
        <s v="807158561"/>
        <s v="807158562"/>
        <s v="807169939"/>
        <s v="807169951"/>
        <s v="807179187"/>
        <s v="BUENOSAIRES"/>
        <s v="CFILSCH-04112019B"/>
        <s v="CFZA-30102019A"/>
        <s v="CNEU4542030"/>
        <s v="DEUR21"/>
        <s v="DOCK27"/>
        <s v="ELB/LIVERMORE"/>
        <s v="KYRIAKIDES"/>
        <s v="MC30661"/>
        <s v="MC30662"/>
        <s v="MC30663"/>
        <s v="MC30664"/>
        <s v="MC30736"/>
        <s v="MC30752"/>
        <s v="MC30838"/>
        <s v="MC30839"/>
        <s v="MC30878"/>
        <s v="NL0131087072/ROTTERDAM"/>
        <s v="NL0131087232/ROTTERDAM"/>
        <s v="NL3034152298/ROTTERDAM"/>
        <s v="NL3034152359/ROTTERDAM"/>
        <s v="NL3034152547/ROTTERDAM"/>
        <s v="NL3034152548/ROTTERDAM"/>
        <s v="NL3034152551/ROTTERDAM"/>
        <s v="NL3034152552/ROTTERDAM"/>
        <s v="NL3034152555/ROTTERDAM"/>
        <s v="NL3034152556/ROTTERDAM"/>
        <s v="NL3034152557/ROTTERDAM"/>
        <s v="NL3034152570/ROTTERDAM"/>
        <s v="NL3034152604/ROTTERDAM"/>
        <s v="NL3034152629/ROTTERDAM"/>
        <s v="NL3034152630/ROTTERDAM"/>
        <s v="NL3034152631/ROTTERDAM"/>
        <s v="NL3034152632/ROTTERDAM"/>
        <s v="NL3034152633/ROTTERDAM"/>
        <s v="NL3034152634/ROTTERDAM"/>
        <s v="NL3034152636/ROTTERDAM"/>
        <s v="NL3034152642/ROTTERDAM"/>
        <s v="NL3034152772/ROTTERDAM"/>
        <s v="OOCU7781400"/>
        <s v="OOLU6936930"/>
        <s v="PVDU1098822"/>
        <s v="SSC507-19"/>
        <s v="SSC510-19"/>
        <s v="WD1905653"/>
        <m/>
      </sharedItems>
    </cacheField>
    <cacheField name="Truck2" numFmtId="0">
      <sharedItems containsBlank="1" count="42">
        <s v="10BDX4"/>
        <s v="12BFK1"/>
        <s v="36BHF3"/>
        <s v="77BDF9"/>
        <s v="78BLK2"/>
        <s v="81BGZ2"/>
        <s v="91BGR5"/>
        <s v="BS-NT-40"/>
        <s v="BZ-GG-33"/>
        <s v="BZ-JV-61"/>
        <s v="TT3"/>
        <s v="TT4"/>
        <s v="TT7"/>
        <s v="TT8"/>
        <s v="TT9"/>
        <s v="V10"/>
        <s v="V11"/>
        <s v="V14"/>
        <s v="V15"/>
        <s v="V18"/>
        <s v="V19"/>
        <s v="V20"/>
        <s v="V21"/>
        <s v="V22"/>
        <s v="V24"/>
        <s v="V26"/>
        <s v="V28"/>
        <s v="V29"/>
        <s v="V30"/>
        <s v="V31"/>
        <s v="V32"/>
        <s v="V34"/>
        <s v="V37"/>
        <s v="V38"/>
        <s v="V39"/>
        <s v="V40"/>
        <s v="V41"/>
        <s v="V42"/>
        <s v="V44"/>
        <s v="V45"/>
        <s v="V46"/>
        <m/>
      </sharedItems>
    </cacheField>
    <cacheField name="Gate2" numFmtId="0">
      <sharedItems containsBlank="1" count="7">
        <s v="05-11"/>
        <s v="07-11"/>
        <s v="08-11"/>
        <s v="11-11"/>
        <s v="12-11"/>
        <s v="xxxx"/>
        <m/>
      </sharedItems>
    </cacheField>
    <cacheField name="Time4" numFmtId="0">
      <sharedItems containsBlank="1" containsMixedTypes="1" containsNumber="1" minValue="0.26041666666666702" maxValue="0.84930555555555598" count="118">
        <n v="0.26041666666666702"/>
        <n v="0.27430555555555503"/>
        <n v="0.28263888888888899"/>
        <n v="0.297222222222222"/>
        <n v="0.31041666666666701"/>
        <n v="0.3125"/>
        <n v="0.31527777777777799"/>
        <n v="0.31666666666666698"/>
        <n v="0.32291666666666702"/>
        <n v="0.32569444444444401"/>
        <n v="0.34097222222222201"/>
        <n v="0.35"/>
        <n v="0.35625000000000001"/>
        <n v="0.374305555555555"/>
        <n v="0.375694444444444"/>
        <n v="0.38055555555555598"/>
        <n v="0.38680555555555601"/>
        <n v="0.38888888888888901"/>
        <n v="0.39513888888888898"/>
        <n v="0.40208333333333302"/>
        <n v="0.40416666666666701"/>
        <n v="0.40625"/>
        <n v="0.406944444444444"/>
        <n v="0.40972222222222199"/>
        <n v="0.41180555555555598"/>
        <n v="0.41249999999999998"/>
        <n v="0.41319444444444398"/>
        <n v="0.41388888888888897"/>
        <n v="0.41736111111111102"/>
        <n v="0.42013888888888901"/>
        <n v="0.42361111111111099"/>
        <n v="0.42499999999999999"/>
        <n v="0.43055555555555602"/>
        <n v="0.43611111111111101"/>
        <n v="0.44305555555555598"/>
        <n v="0.45624999999999999"/>
        <n v="0.45694444444444399"/>
        <n v="0.45972222222222198"/>
        <n v="0.46041666666666697"/>
        <n v="0.46111111111111103"/>
        <n v="0.46666666666666701"/>
        <n v="0.46736111111111101"/>
        <n v="0.47013888888888899"/>
        <n v="0.47291666666666698"/>
        <n v="0.47361111111111098"/>
        <n v="0.47847222222222202"/>
        <n v="0.48680555555555599"/>
        <n v="0.48749999999999999"/>
        <n v="0.48819444444444399"/>
        <n v="0.49027777777777798"/>
        <n v="0.49097222222222198"/>
        <n v="0.49861111111111101"/>
        <n v="0.500694444444444"/>
        <n v="0.50208333333333299"/>
        <n v="0.50416666666666698"/>
        <n v="0.50486111111111098"/>
        <n v="0.50624999999999998"/>
        <n v="0.51041666666666696"/>
        <n v="0.51180555555555496"/>
        <n v="0.51597222222222205"/>
        <n v="0.52638888888888902"/>
        <n v="0.53402777777777799"/>
        <n v="0.53749999999999998"/>
        <n v="0.53819444444444398"/>
        <n v="0.53888888888888897"/>
        <n v="0.54166666666666696"/>
        <n v="0.54236111111111096"/>
        <n v="0.54374999999999996"/>
        <n v="0.54513888888888895"/>
        <n v="0.54861111111111105"/>
        <n v="0.56388888888888899"/>
        <n v="0.56527777777777799"/>
        <n v="0.56666666666666698"/>
        <n v="0.56874999999999998"/>
        <n v="0.56944444444444398"/>
        <n v="0.57708333333333295"/>
        <n v="0.57916666666666705"/>
        <n v="0.58611111111111103"/>
        <n v="0.59236111111111101"/>
        <n v="0.59513888888888899"/>
        <n v="0.60833333333333295"/>
        <n v="0.60972222222222205"/>
        <n v="0.61180555555555605"/>
        <n v="0.61319444444444404"/>
        <n v="0.61597222222222203"/>
        <n v="0.61875000000000002"/>
        <n v="0.62152777777777801"/>
        <n v="0.62847222222222199"/>
        <n v="0.63749999999999996"/>
        <n v="0.63819444444444395"/>
        <n v="0.64305555555555605"/>
        <n v="0.65416666666666701"/>
        <n v="0.65486111111111101"/>
        <n v="0.656944444444444"/>
        <n v="0.66319444444444398"/>
        <n v="0.66666666666666696"/>
        <n v="0.67013888888888895"/>
        <n v="0.68055555555555503"/>
        <n v="0.68263888888888902"/>
        <n v="0.68333333333333302"/>
        <n v="0.68541666666666701"/>
        <n v="0.686805555555556"/>
        <n v="0.68958333333333299"/>
        <n v="0.69166666666666698"/>
        <n v="0.69236111111111098"/>
        <n v="0.69722222222222197"/>
        <n v="0.70069444444444395"/>
        <n v="0.70138888888888895"/>
        <n v="0.70208333333333295"/>
        <n v="0.71180555555555503"/>
        <n v="0.72361111111111098"/>
        <n v="0.74305555555555503"/>
        <n v="0.74375000000000002"/>
        <n v="0.75902777777777797"/>
        <n v="0.79027777777777797"/>
        <n v="0.84930555555555598"/>
        <s v="xxxx"/>
        <m/>
      </sharedItems>
    </cacheField>
    <cacheField name="Inl. ter.2" numFmtId="0">
      <sharedItems containsBlank="1" count="3">
        <s v="ITV"/>
        <s v="KAT"/>
        <m/>
      </sharedItems>
    </cacheField>
    <cacheField name="Gross (kgs)" numFmtId="0">
      <sharedItems containsSemiMixedTypes="0" containsString="0" containsNumber="1" containsInteger="1" minValue="3850" maxValue="33587" count="102">
        <n v="3850"/>
        <n v="4092"/>
        <n v="4790"/>
        <n v="5980"/>
        <n v="6260"/>
        <n v="7400"/>
        <n v="7724"/>
        <n v="7727"/>
        <n v="7900"/>
        <n v="7936"/>
        <n v="8162"/>
        <n v="8312"/>
        <n v="8653"/>
        <n v="8868"/>
        <n v="8882"/>
        <n v="8900"/>
        <n v="9276"/>
        <n v="10030"/>
        <n v="10310"/>
        <n v="10353"/>
        <n v="10801"/>
        <n v="11479"/>
        <n v="11621"/>
        <n v="11900"/>
        <n v="11963"/>
        <n v="12300"/>
        <n v="12480"/>
        <n v="12733"/>
        <n v="12788"/>
        <n v="13000"/>
        <n v="13018"/>
        <n v="13359"/>
        <n v="13548"/>
        <n v="13583"/>
        <n v="14036"/>
        <n v="14600"/>
        <n v="15397"/>
        <n v="15438"/>
        <n v="15573"/>
        <n v="15803"/>
        <n v="16300"/>
        <n v="16497"/>
        <n v="16766"/>
        <n v="17024"/>
        <n v="17545"/>
        <n v="17806"/>
        <n v="17928"/>
        <n v="18000"/>
        <n v="18150"/>
        <n v="18584"/>
        <n v="19129"/>
        <n v="19159"/>
        <n v="19422"/>
        <n v="19450"/>
        <n v="19470"/>
        <n v="19850"/>
        <n v="19888"/>
        <n v="20039"/>
        <n v="20428"/>
        <n v="20750"/>
        <n v="22000"/>
        <n v="22037"/>
        <n v="22098"/>
        <n v="22152"/>
        <n v="22400"/>
        <n v="22440"/>
        <n v="22750"/>
        <n v="22765"/>
        <n v="22770"/>
        <n v="22820"/>
        <n v="22919"/>
        <n v="23200"/>
        <n v="23208"/>
        <n v="24790"/>
        <n v="24900"/>
        <n v="25362"/>
        <n v="25400"/>
        <n v="26250"/>
        <n v="27350"/>
        <n v="27430"/>
        <n v="27850"/>
        <n v="28500"/>
        <n v="28870"/>
        <n v="29250"/>
        <n v="29528"/>
        <n v="29629"/>
        <n v="29692"/>
        <n v="29750"/>
        <n v="30050"/>
        <n v="30430"/>
        <n v="30436"/>
        <n v="30544"/>
        <n v="30750"/>
        <n v="30953"/>
        <n v="31750"/>
        <n v="31878"/>
        <n v="31960"/>
        <n v="32040"/>
        <n v="32750"/>
        <n v="33208"/>
        <n v="33514"/>
        <n v="33587"/>
      </sharedItems>
    </cacheField>
    <cacheField name="Temperature °C" numFmtId="0">
      <sharedItems containsString="0" containsBlank="1" containsNumber="1" containsInteger="1" minValue="-21" maxValue="19" count="7">
        <n v="-21"/>
        <n v="-20"/>
        <n v="-18"/>
        <n v="15"/>
        <n v="18"/>
        <n v="19"/>
        <m/>
      </sharedItems>
    </cacheField>
    <cacheField name="Seal" numFmtId="0">
      <sharedItems containsMixedTypes="1" containsNumber="1" containsInteger="1" minValue="163" maxValue="191390739" count="118">
        <n v="163"/>
        <n v="4984"/>
        <n v="28728"/>
        <n v="28729"/>
        <n v="28730"/>
        <n v="28731"/>
        <n v="28732"/>
        <n v="28733"/>
        <n v="28734"/>
        <n v="37867"/>
        <n v="40625"/>
        <n v="50046"/>
        <n v="50049"/>
        <n v="50091"/>
        <n v="50094"/>
        <n v="51117"/>
        <n v="51120"/>
        <n v="206721"/>
        <n v="206722"/>
        <n v="260603"/>
        <n v="375348"/>
        <n v="387034"/>
        <n v="389987"/>
        <n v="389988"/>
        <n v="389989"/>
        <n v="389990"/>
        <n v="389991"/>
        <n v="389992"/>
        <n v="389993"/>
        <n v="389994"/>
        <n v="389995"/>
        <n v="389996"/>
        <n v="389998"/>
        <n v="394213"/>
        <n v="394231"/>
        <n v="394240"/>
        <n v="394247"/>
        <n v="560753"/>
        <n v="1708683"/>
        <n v="1708684"/>
        <n v="1708686"/>
        <n v="1708687"/>
        <n v="1708688"/>
        <n v="3640235"/>
        <n v="5088801"/>
        <n v="5088814"/>
        <n v="5088869"/>
        <n v="5158527"/>
        <n v="5247004"/>
        <n v="5247006"/>
        <n v="5488692"/>
        <n v="10385730"/>
        <n v="10385792"/>
        <n v="10385797"/>
        <n v="10385798"/>
        <n v="12927612"/>
        <n v="190824292"/>
        <n v="191390739"/>
        <s v=" "/>
        <s v=" BS085553 "/>
        <s v=" Oolewr440"/>
        <s v="10385796 1038597"/>
        <s v="10385820 1038520"/>
        <s v="BS085551 "/>
        <s v="CN9474181 "/>
        <s v="CNB532424 "/>
        <s v="EMCDRZ7089 "/>
        <s v="FCS5247005 "/>
        <s v="FCS5247037 "/>
        <s v="FCS5247070 "/>
        <s v="FEX6306748 Fex6306748"/>
        <s v="FJ07051085 "/>
        <s v="FX10970260 "/>
        <s v="FX11720716 "/>
        <s v="G7060753 "/>
        <s v="G7060979 "/>
        <s v="G7134006 "/>
        <s v="G7134103 "/>
        <s v="HF 28108 "/>
        <s v="Hf28102 "/>
        <s v="HF28107 "/>
        <s v="HF28109 "/>
        <s v="HF28110 Hf28110"/>
        <s v="ITV4465 "/>
        <s v="LC387011 "/>
        <s v="LC387033 "/>
        <s v="LC387036 Lc387036"/>
        <s v="NL5451392 "/>
        <s v="NVWA NL 050043 "/>
        <s v="Nvwa nl 050286 "/>
        <s v="Nvwanl050047 "/>
        <s v="nvwanl050287 "/>
        <s v="NVWANL050288 "/>
        <s v="OOLFKU5335 FEX100151"/>
        <s v="OOLFQB1099 "/>
        <s v="P1185227 P1185227"/>
        <s v="P2103599 "/>
        <s v="TSK 5088817   "/>
        <s v="TSK5088818 "/>
        <s v="TSK5088819 "/>
        <s v="TSK5088820 "/>
        <s v="TSK5088824 "/>
        <s v="TSK5088825 "/>
        <s v="TSK5088826 "/>
        <s v="TSK5088829 "/>
        <s v="TSK5088835 "/>
        <s v="TSK5088838 "/>
        <s v="TSK5088862 "/>
        <s v="TSK5088864 "/>
        <s v="TSK5088867 "/>
        <s v="TSK5088868 "/>
        <s v="TSK5088870 "/>
        <s v="TSK5158523 "/>
        <s v="TSK5451397 "/>
        <s v="TSK5488725 TSK 5488725"/>
        <s v="TSK5488728 Tsk5488728"/>
        <s v="YMAE178889 "/>
        <s v="YMAE503005 "/>
      </sharedItems>
    </cacheField>
    <cacheField name="Truck3" numFmtId="0">
      <sharedItems containsBlank="1" count="8">
        <s v="V22"/>
        <s v="V24"/>
        <s v="V30"/>
        <s v="V31"/>
        <s v="V37"/>
        <s v="V39"/>
        <s v="V40"/>
        <m/>
      </sharedItems>
    </cacheField>
    <cacheField name="Voyage/inland carrier" numFmtId="0">
      <sharedItems containsBlank="1" count="24">
        <s v="ALF0164, departed 08-11-2019 04:00"/>
        <s v="ALF0166, departed 10-11-2019 06:00"/>
        <s v="ALF0168, departed 12-11-2019 09:30"/>
        <s v="ALF0172, planned departure 17-11-2019 12:00"/>
        <s v="ALF0174, planned departure 20-11-2019 06:00"/>
        <s v="FAR0791, departed 08-11-2019 16:00"/>
        <s v="FAR0793, departed 11-11-2019 20:00"/>
        <s v="FAR0795, departed 13-11-2019 15:00"/>
        <s v="FAR0797, planned departure 15-11-2019 12:00"/>
        <s v="Inland carrier ITV 07-11-2019 "/>
        <s v="Inland carrier ITV 07-11-2019 14:00"/>
        <s v="Inland carrier ITV 08-11-2019 07:00"/>
        <s v="Inland carrier ITV 08-11-2019 10:30"/>
        <s v="Inland carrier ITV 08-11-2019 14:00"/>
        <s v="Inland carrier ITV 09-11-2019 "/>
        <s v="Inland carrier ITV 11-11-2019 "/>
        <s v="Inland carrier ITV 12-11-2019 "/>
        <s v="Inland carrier ITV 13-11-2019 "/>
        <s v="Inland carrier ITV 14-11-2019 "/>
        <s v="MRB0105, departed 08-11-2019 12:15"/>
        <s v="MRB0113, planned departure 20-11-2019 18:00"/>
        <s v="VIC0963, departed 09-11-2019 12:00"/>
        <s v="VIC0965, departed 12-11-2019 12:00"/>
        <m/>
      </sharedItems>
    </cacheField>
    <cacheField name="Terminal2" numFmtId="0">
      <sharedItems containsBlank="1" count="14">
        <s v="APMR"/>
        <s v="APMR2"/>
        <s v="ECTDDE"/>
        <s v="ECTDDN"/>
        <s v="EMX"/>
        <s v="FRISO"/>
        <s v="PROG3"/>
        <s v="PROGR"/>
        <s v="RSTZ"/>
        <s v="RWG"/>
        <s v="STARROT"/>
        <s v="UCT"/>
        <s v="WBT"/>
        <m/>
      </sharedItems>
    </cacheField>
    <cacheField name="Closing" numFmtId="0">
      <sharedItems containsBlank="1" count="12">
        <s v="08-11"/>
        <s v="09-11"/>
        <s v="10-11"/>
        <s v="11-11"/>
        <s v="12-11"/>
        <s v="13-11"/>
        <s v="14-11"/>
        <s v="15-11"/>
        <s v="17-11"/>
        <s v="18-11"/>
        <s v="22-11"/>
        <m/>
      </sharedItems>
    </cacheField>
    <cacheField name="POD" numFmtId="0">
      <sharedItems containsBlank="1" count="35">
        <s v="AQABA"/>
        <s v="ASHDO"/>
        <s v="BUENO"/>
        <s v="DAMM"/>
        <s v="DEKHE"/>
        <s v="DETRO"/>
        <s v="DURBA"/>
        <s v="GALET"/>
        <s v="GWANG"/>
        <s v="HOCH"/>
        <s v="HUANG"/>
        <s v="HULL"/>
        <s v="JEDDA"/>
        <s v="KARAC"/>
        <s v="LIMAS"/>
        <s v="MELBO"/>
        <s v="MERS"/>
        <s v="MIAMI"/>
        <s v="NAGOY"/>
        <s v="NASH"/>
        <s v="NEWYO"/>
        <s v="NORFO"/>
        <s v="OAKLA"/>
        <s v="QINGD"/>
        <s v="QINZH"/>
        <s v="SANJU"/>
        <s v="SANTO"/>
        <s v="SAVAN"/>
        <s v="SHANG"/>
        <s v="TIANJ"/>
        <s v="TILBU"/>
        <s v="VERAC"/>
        <s v="XINGA"/>
        <s v="YANG"/>
        <m/>
      </sharedItems>
    </cacheField>
    <cacheField name="Invoice reference" numFmtId="0">
      <sharedItems containsMixedTypes="1" containsNumber="1" containsInteger="1" minValue="3072" maxValue="6490087054" count="109">
        <n v="3072"/>
        <n v="106652"/>
        <n v="228637"/>
        <n v="230198"/>
        <n v="230199"/>
        <n v="231463"/>
        <n v="231464"/>
        <n v="232417"/>
        <n v="232418"/>
        <n v="232419"/>
        <n v="232420"/>
        <n v="234032"/>
        <n v="510178"/>
        <n v="1911338"/>
        <n v="2296606"/>
        <n v="2296607"/>
        <n v="2296608"/>
        <n v="2296609"/>
        <n v="4855833"/>
        <n v="4864297"/>
        <n v="4868271"/>
        <n v="4868547"/>
        <n v="7418173"/>
        <n v="10482625"/>
        <n v="65575890"/>
        <n v="65576241"/>
        <n v="65576242"/>
        <n v="65590415"/>
        <n v="65590416"/>
        <n v="65598549"/>
        <n v="65598550"/>
        <n v="65598551"/>
        <n v="65606784"/>
        <n v="65606785"/>
        <n v="101691967"/>
        <n v="101692210"/>
        <n v="101702416"/>
        <n v="101702417"/>
        <n v="101707959"/>
        <n v="101707980"/>
        <n v="101707981"/>
        <n v="101707982"/>
        <n v="101707983"/>
        <n v="101707984"/>
        <n v="101707985"/>
        <n v="101707986"/>
        <n v="101708029"/>
        <n v="101708051"/>
        <n v="101708052"/>
        <n v="101708053"/>
        <n v="101710706"/>
        <n v="101710707"/>
        <n v="101713394"/>
        <n v="300986463"/>
        <n v="300986464"/>
        <n v="300986465"/>
        <n v="319013006"/>
        <n v="500913063"/>
        <n v="902280065"/>
        <n v="902280070"/>
        <n v="919009610"/>
        <n v="919010255"/>
        <n v="919010257"/>
        <n v="1125554715"/>
        <n v="1245550973"/>
        <n v="1900052748"/>
        <n v="1900056410"/>
        <n v="1900066438"/>
        <n v="1900067507"/>
        <n v="1900068766"/>
        <n v="1900068962"/>
        <n v="2940070007"/>
        <n v="2940071452"/>
        <n v="6490086993"/>
        <n v="6490086994"/>
        <n v="6490086996"/>
        <n v="6490087024"/>
        <n v="6490087054"/>
        <s v="147873-30160308EH"/>
        <s v="1710-9071-911277"/>
        <s v="1710-9071-911278"/>
        <s v="1910243828-01"/>
        <s v="1911245149-01"/>
        <s v="4856815/SRTM0075206"/>
        <s v="70039730-2, 70033990-1, ETC"/>
        <s v="7431742/MWCU5264402"/>
        <s v="BRTM013501"/>
        <s v="BRTM013862"/>
        <s v="BRTM013864"/>
        <s v="BRTM013865"/>
        <s v="BRTM013867"/>
        <s v="BRTM013874"/>
        <s v="BRTM013875"/>
        <s v="CNO211-1910-064"/>
        <s v="FLEX-612783"/>
        <s v="KANT1945679/1710-9071-911670"/>
        <s v="KANT1947047"/>
        <s v="NVT"/>
        <s v="POAP191928"/>
        <s v="S1900978954"/>
        <s v="S1901131458"/>
        <s v="S1901144833"/>
        <s v="S1901173448-1"/>
        <s v="S1901454811-1"/>
        <s v="S1901455815-1"/>
        <s v="SRTM0075318"/>
        <s v="SRTM0075665"/>
        <s v="TANT1963062"/>
        <s v="ZND1900997"/>
      </sharedItems>
    </cacheField>
    <cacheField name="Tariff type" numFmtId="0">
      <sharedItems count="10">
        <s v="CYIB"/>
        <s v="DOB"/>
        <s v="ERB"/>
        <s v="ERDT"/>
        <s v="ERT"/>
        <s v="ESB"/>
        <s v="IRB"/>
        <s v="IRBZT"/>
        <s v="IRDT"/>
        <s v="T"/>
      </sharedItems>
    </cacheField>
    <cacheField name="G" numFmtId="0">
      <sharedItems containsBlank="1" count="2">
        <s v="OK"/>
        <m/>
      </sharedItems>
    </cacheField>
    <cacheField name="F" numFmtId="0">
      <sharedItems containsBlank="1" count="2">
        <s v="OK"/>
        <m/>
      </sharedItems>
    </cacheField>
    <cacheField name="V" numFmtId="0">
      <sharedItems containsString="0" containsBlank="1" count="1">
        <m/>
      </sharedItems>
    </cacheField>
    <cacheField name="Positie" numFmtId="0">
      <sharedItems containsBlank="1" containsMixedTypes="1" containsNumber="1" minValue="1.3" maxValue="9.9" count="21">
        <n v="1.3"/>
        <n v="2.2999999999999998"/>
        <n v="2.4"/>
        <n v="2.6"/>
        <n v="2.7"/>
        <n v="7.5"/>
        <n v="7.6"/>
        <n v="9.9"/>
        <s v="01.D.3"/>
        <s v="01.N.4"/>
        <s v="01.O.4"/>
        <s v="03.K.1"/>
        <s v="03.K.2"/>
        <s v="05.M.2"/>
        <s v="05.M.3"/>
        <s v="06.J.2"/>
        <s v="06.L.2"/>
        <s v="08.E.1"/>
        <s v="08.G.1"/>
        <s v="10.G.1"/>
        <m/>
      </sharedItems>
    </cacheField>
    <cacheField name="Delay" numFmtId="0">
      <sharedItems containsSemiMixedTypes="0" containsString="0" containsNumber="1" containsInteger="1" minValue="0" maxValue="1" count="2">
        <n v="0"/>
        <n v="1"/>
      </sharedItems>
    </cacheField>
    <cacheField name="Weight" numFmtId="0">
      <sharedItems containsSemiMixedTypes="0" containsString="0" containsNumber="1" containsInteger="1" minValue="1" maxValue="20" count="5">
        <n v="1"/>
        <n v="5"/>
        <n v="10"/>
        <n v="15"/>
        <n v="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0" applyNumberFormats="0" applyBorderFormats="0" applyFontFormats="0" applyPatternFormats="0" applyAlignmentFormats="0" applyWidthHeightFormats="0" dataCaption="Values" itemPrintTitles="1" indent="0" compact="0" outline="1" outlineData="1" compactData="0">
  <location ref="A3:B46" firstHeaderRow="1" firstDataRow="1" firstDataCol="1"/>
  <pivotFields count="49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</pivotFields>
  <rowFields count="1">
    <field x="16"/>
  </rowFields>
  <dataFields count="1">
    <dataField name="Max of Weight" fld="48" subtotal="max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W18"/>
  <sheetViews>
    <sheetView tabSelected="1" zoomScaleNormal="100" workbookViewId="0">
      <selection activeCell="D6" sqref="D6"/>
    </sheetView>
  </sheetViews>
  <sheetFormatPr defaultColWidth="8.5703125" defaultRowHeight="12.75" x14ac:dyDescent="0.2"/>
  <cols>
    <col min="1" max="1" width="14" style="11" customWidth="1"/>
    <col min="2" max="2" width="8.7109375" style="11" customWidth="1"/>
    <col min="3" max="3" width="8.28515625" style="11" customWidth="1"/>
    <col min="4" max="4" width="9.5703125" style="11" customWidth="1"/>
    <col min="5" max="5" width="11.42578125" style="11" customWidth="1"/>
    <col min="6" max="6" width="10.5703125" style="11" customWidth="1"/>
    <col min="7" max="7" width="9.7109375" style="11" customWidth="1"/>
    <col min="8" max="8" width="6.85546875" style="12" customWidth="1"/>
    <col min="9" max="9" width="15.85546875" style="12" customWidth="1"/>
    <col min="10" max="10" width="11.28515625" style="11" customWidth="1"/>
    <col min="11" max="11" width="7" style="11" customWidth="1"/>
    <col min="12" max="12" width="7.28515625" style="12" customWidth="1"/>
    <col min="13" max="13" width="6" style="12" customWidth="1"/>
    <col min="14" max="14" width="15" style="12" customWidth="1"/>
    <col min="15" max="15" width="6" style="12" customWidth="1"/>
    <col min="16" max="16" width="17.7109375" style="12" customWidth="1"/>
    <col min="17" max="19" width="9.85546875" style="12" customWidth="1"/>
    <col min="20" max="21" width="10.42578125" style="11" customWidth="1"/>
    <col min="22" max="22" width="3.7109375" style="11" customWidth="1"/>
    <col min="23" max="23" width="5.85546875" style="12" customWidth="1"/>
    <col min="24" max="24" width="5.7109375" style="11" customWidth="1"/>
    <col min="25" max="25" width="19.140625" style="11" customWidth="1"/>
    <col min="26" max="26" width="12.140625" style="11" customWidth="1"/>
    <col min="27" max="28" width="12.42578125" style="11" customWidth="1"/>
    <col min="29" max="29" width="11.140625" style="12" customWidth="1"/>
    <col min="30" max="30" width="9.140625" style="11" customWidth="1"/>
    <col min="31" max="31" width="5.85546875" style="12" customWidth="1"/>
    <col min="32" max="32" width="5.5703125" style="11" customWidth="1"/>
    <col min="33" max="33" width="7.42578125" style="11" customWidth="1"/>
    <col min="34" max="34" width="11.140625" style="11" customWidth="1"/>
    <col min="35" max="35" width="17" style="11" customWidth="1"/>
    <col min="36" max="36" width="11.85546875" style="11" customWidth="1"/>
    <col min="37" max="37" width="9" style="11" customWidth="1"/>
    <col min="38" max="38" width="35.7109375" style="12" customWidth="1"/>
    <col min="39" max="39" width="9.140625" style="12" customWidth="1"/>
    <col min="40" max="40" width="8.140625" style="12" customWidth="1"/>
    <col min="41" max="41" width="8.140625" style="11" customWidth="1"/>
    <col min="42" max="42" width="18.42578125" customWidth="1"/>
    <col min="43" max="43" width="12.28515625" customWidth="1"/>
    <col min="44" max="46" width="3.140625" customWidth="1"/>
    <col min="48" max="48" width="9.140625" customWidth="1"/>
  </cols>
  <sheetData>
    <row r="1" spans="1:49" x14ac:dyDescent="0.2">
      <c r="A1" s="27"/>
      <c r="B1" s="27"/>
      <c r="C1" s="27"/>
      <c r="D1" s="27"/>
      <c r="E1" s="27"/>
      <c r="F1" s="27"/>
      <c r="G1" s="27"/>
      <c r="J1" s="27"/>
      <c r="K1" s="27"/>
      <c r="T1" s="27"/>
      <c r="U1" s="27"/>
      <c r="V1" s="27"/>
      <c r="X1" s="27"/>
      <c r="Y1" s="27"/>
      <c r="Z1" s="27"/>
      <c r="AA1" s="27"/>
      <c r="AB1" s="27"/>
      <c r="AD1" s="27"/>
      <c r="AF1" s="27"/>
      <c r="AG1" s="27"/>
      <c r="AH1" s="27"/>
      <c r="AI1" s="27"/>
      <c r="AJ1" s="27"/>
      <c r="AK1" s="27"/>
      <c r="AO1" s="27"/>
    </row>
    <row r="2" spans="1:49" x14ac:dyDescent="0.2">
      <c r="A2" s="27"/>
      <c r="B2" s="27"/>
      <c r="C2" s="27"/>
      <c r="D2" s="27"/>
      <c r="E2" s="27"/>
      <c r="F2" s="27"/>
      <c r="G2" s="27"/>
      <c r="J2" s="27"/>
      <c r="K2" s="27"/>
      <c r="T2" s="27"/>
      <c r="U2" s="27"/>
      <c r="V2" s="27"/>
      <c r="X2" s="27"/>
      <c r="Y2" s="27"/>
      <c r="Z2" s="27"/>
      <c r="AA2" s="27"/>
      <c r="AB2" s="27"/>
      <c r="AD2" s="27"/>
      <c r="AF2" s="27"/>
      <c r="AG2" s="27"/>
      <c r="AH2" s="27"/>
      <c r="AI2" s="27"/>
      <c r="AJ2" s="27"/>
      <c r="AK2" s="27"/>
      <c r="AO2" s="27"/>
    </row>
    <row r="3" spans="1:49" s="21" customFormat="1" x14ac:dyDescent="0.2">
      <c r="A3" s="13" t="s">
        <v>45</v>
      </c>
      <c r="B3" s="13" t="s">
        <v>46</v>
      </c>
      <c r="C3" s="13" t="s">
        <v>47</v>
      </c>
      <c r="D3" s="13" t="s">
        <v>48</v>
      </c>
      <c r="E3" s="13" t="s">
        <v>49</v>
      </c>
      <c r="F3" s="13" t="s">
        <v>50</v>
      </c>
      <c r="G3" s="13" t="s">
        <v>51</v>
      </c>
      <c r="H3" s="14" t="s">
        <v>52</v>
      </c>
      <c r="I3" s="15" t="s">
        <v>53</v>
      </c>
      <c r="J3" s="13" t="s">
        <v>54</v>
      </c>
      <c r="K3" s="13" t="s">
        <v>55</v>
      </c>
      <c r="L3" s="14" t="s">
        <v>56</v>
      </c>
      <c r="M3" s="14" t="s">
        <v>57</v>
      </c>
      <c r="N3" s="14" t="s">
        <v>58</v>
      </c>
      <c r="O3" s="14" t="s">
        <v>57</v>
      </c>
      <c r="P3" s="16" t="s">
        <v>59</v>
      </c>
      <c r="Q3" s="17" t="s">
        <v>0</v>
      </c>
      <c r="R3" s="18" t="s">
        <v>60</v>
      </c>
      <c r="S3" s="16" t="s">
        <v>61</v>
      </c>
      <c r="T3" s="13" t="s">
        <v>62</v>
      </c>
      <c r="U3" s="13" t="s">
        <v>63</v>
      </c>
      <c r="V3" s="13" t="s">
        <v>64</v>
      </c>
      <c r="W3" s="14" t="s">
        <v>65</v>
      </c>
      <c r="X3" s="13" t="s">
        <v>57</v>
      </c>
      <c r="Y3" s="19" t="s">
        <v>66</v>
      </c>
      <c r="Z3" s="20" t="s">
        <v>67</v>
      </c>
      <c r="AA3" s="20" t="s">
        <v>68</v>
      </c>
      <c r="AB3" s="16" t="s">
        <v>69</v>
      </c>
      <c r="AC3" s="14" t="s">
        <v>70</v>
      </c>
      <c r="AD3" s="13" t="s">
        <v>51</v>
      </c>
      <c r="AE3" s="14" t="s">
        <v>56</v>
      </c>
      <c r="AF3" s="13" t="s">
        <v>57</v>
      </c>
      <c r="AG3" s="13" t="s">
        <v>55</v>
      </c>
      <c r="AH3" s="13" t="s">
        <v>71</v>
      </c>
      <c r="AI3" s="13" t="s">
        <v>72</v>
      </c>
      <c r="AJ3" s="13" t="s">
        <v>73</v>
      </c>
      <c r="AK3" s="13" t="s">
        <v>51</v>
      </c>
      <c r="AL3" s="14" t="s">
        <v>74</v>
      </c>
      <c r="AM3" s="14" t="s">
        <v>50</v>
      </c>
      <c r="AN3" s="14" t="s">
        <v>75</v>
      </c>
      <c r="AO3" s="13" t="s">
        <v>76</v>
      </c>
      <c r="AP3" s="21" t="s">
        <v>77</v>
      </c>
      <c r="AQ3" s="21" t="s">
        <v>78</v>
      </c>
      <c r="AR3" s="21" t="s">
        <v>79</v>
      </c>
      <c r="AS3" s="21" t="s">
        <v>80</v>
      </c>
      <c r="AT3" s="21" t="s">
        <v>81</v>
      </c>
      <c r="AU3" s="21" t="s">
        <v>82</v>
      </c>
      <c r="AV3" s="21" t="s">
        <v>83</v>
      </c>
      <c r="AW3" s="21" t="s">
        <v>84</v>
      </c>
    </row>
    <row r="4" spans="1:49" x14ac:dyDescent="0.2">
      <c r="A4" s="11" t="s">
        <v>85</v>
      </c>
      <c r="B4" s="11" t="s">
        <v>86</v>
      </c>
      <c r="C4" s="11" t="s">
        <v>87</v>
      </c>
      <c r="D4" s="11" t="s">
        <v>210</v>
      </c>
      <c r="E4" s="11" t="s">
        <v>88</v>
      </c>
      <c r="H4" s="12" t="s">
        <v>89</v>
      </c>
      <c r="I4" s="22">
        <v>1</v>
      </c>
      <c r="J4" s="11" t="s">
        <v>90</v>
      </c>
      <c r="K4" s="11" t="s">
        <v>91</v>
      </c>
      <c r="L4" s="12" t="s">
        <v>92</v>
      </c>
      <c r="M4" s="12" t="s">
        <v>93</v>
      </c>
      <c r="N4" s="12" t="s">
        <v>92</v>
      </c>
      <c r="O4" s="12" t="s">
        <v>94</v>
      </c>
      <c r="P4" s="23">
        <f t="shared" ref="P4:P18" si="0">Y4-Z4</f>
        <v>750.00000000000045</v>
      </c>
      <c r="Q4" s="12" t="s">
        <v>20</v>
      </c>
      <c r="R4" s="24" t="s">
        <v>95</v>
      </c>
      <c r="S4" s="25">
        <v>2</v>
      </c>
      <c r="U4" s="11" t="s">
        <v>96</v>
      </c>
      <c r="V4" s="11" t="s">
        <v>97</v>
      </c>
      <c r="W4" s="12" t="s">
        <v>92</v>
      </c>
      <c r="X4" s="26">
        <v>0.60416666666666696</v>
      </c>
      <c r="Y4" s="23">
        <f t="shared" ref="Y4:Y18" si="1">X4*24*60</f>
        <v>870.00000000000045</v>
      </c>
      <c r="Z4" s="27">
        <v>120</v>
      </c>
      <c r="AA4" s="27">
        <v>60</v>
      </c>
      <c r="AB4" s="23">
        <f t="shared" ref="AB4:AB18" si="2">Z4*2+AA4</f>
        <v>300</v>
      </c>
      <c r="AD4" s="11" t="s">
        <v>9</v>
      </c>
      <c r="AE4" s="12" t="s">
        <v>98</v>
      </c>
      <c r="AF4" s="26">
        <v>0.297222222222222</v>
      </c>
      <c r="AG4" s="11" t="s">
        <v>91</v>
      </c>
      <c r="AH4" s="11">
        <v>10353</v>
      </c>
      <c r="AJ4" s="11">
        <v>260603</v>
      </c>
      <c r="AK4" s="11" t="s">
        <v>31</v>
      </c>
      <c r="AL4" s="12" t="s">
        <v>99</v>
      </c>
      <c r="AM4" s="12" t="s">
        <v>100</v>
      </c>
      <c r="AN4" s="12" t="s">
        <v>101</v>
      </c>
      <c r="AP4" t="s">
        <v>102</v>
      </c>
      <c r="AQ4" t="s">
        <v>103</v>
      </c>
      <c r="AV4">
        <f t="shared" ref="AV4:AV9" si="3">IF(M4&gt;O4,1,0)</f>
        <v>0</v>
      </c>
      <c r="AW4">
        <f>VLOOKUP(Q4,[1]Blad1!$A$1:$J$61,9)</f>
        <v>5</v>
      </c>
    </row>
    <row r="5" spans="1:49" x14ac:dyDescent="0.2">
      <c r="A5" s="11" t="s">
        <v>104</v>
      </c>
      <c r="B5" s="11" t="s">
        <v>105</v>
      </c>
      <c r="C5" s="11" t="s">
        <v>106</v>
      </c>
      <c r="D5" s="11" t="s">
        <v>210</v>
      </c>
      <c r="E5" s="11" t="s">
        <v>107</v>
      </c>
      <c r="H5" s="12" t="s">
        <v>89</v>
      </c>
      <c r="I5" s="22">
        <v>2</v>
      </c>
      <c r="J5" s="11" t="s">
        <v>108</v>
      </c>
      <c r="K5" s="11" t="s">
        <v>91</v>
      </c>
      <c r="L5" s="12" t="s">
        <v>98</v>
      </c>
      <c r="M5" s="12" t="s">
        <v>109</v>
      </c>
      <c r="N5" s="12" t="s">
        <v>98</v>
      </c>
      <c r="O5" s="12" t="s">
        <v>110</v>
      </c>
      <c r="P5" s="23">
        <f t="shared" si="0"/>
        <v>325</v>
      </c>
      <c r="Q5" s="12" t="s">
        <v>21</v>
      </c>
      <c r="R5" s="24" t="s">
        <v>111</v>
      </c>
      <c r="S5" s="25">
        <v>1</v>
      </c>
      <c r="U5" s="11" t="s">
        <v>96</v>
      </c>
      <c r="V5" s="11" t="s">
        <v>97</v>
      </c>
      <c r="W5" s="12" t="s">
        <v>98</v>
      </c>
      <c r="X5" s="26">
        <v>0.25</v>
      </c>
      <c r="Y5" s="23">
        <f t="shared" si="1"/>
        <v>360</v>
      </c>
      <c r="Z5" s="27">
        <v>35</v>
      </c>
      <c r="AA5" s="27">
        <v>15</v>
      </c>
      <c r="AB5" s="23">
        <f t="shared" si="2"/>
        <v>85</v>
      </c>
      <c r="AD5" s="11" t="s">
        <v>21</v>
      </c>
      <c r="AE5" s="12" t="s">
        <v>98</v>
      </c>
      <c r="AF5" s="26">
        <v>0.46111111111111103</v>
      </c>
      <c r="AG5" s="11" t="s">
        <v>91</v>
      </c>
      <c r="AH5" s="11">
        <v>17806</v>
      </c>
      <c r="AJ5" s="11" t="s">
        <v>112</v>
      </c>
      <c r="AL5" s="12" t="s">
        <v>113</v>
      </c>
      <c r="AM5" s="12" t="s">
        <v>114</v>
      </c>
      <c r="AN5" s="12" t="s">
        <v>115</v>
      </c>
      <c r="AP5" t="s">
        <v>116</v>
      </c>
      <c r="AQ5" t="s">
        <v>103</v>
      </c>
      <c r="AV5">
        <f t="shared" si="3"/>
        <v>1</v>
      </c>
      <c r="AW5">
        <f>VLOOKUP(Q5,[1]Blad1!$A$1:$J$61,9)</f>
        <v>5</v>
      </c>
    </row>
    <row r="6" spans="1:49" x14ac:dyDescent="0.2">
      <c r="A6" s="11" t="s">
        <v>117</v>
      </c>
      <c r="B6" s="11" t="s">
        <v>105</v>
      </c>
      <c r="C6" s="11" t="s">
        <v>118</v>
      </c>
      <c r="E6" s="11" t="s">
        <v>107</v>
      </c>
      <c r="H6" s="12" t="s">
        <v>89</v>
      </c>
      <c r="I6" s="22">
        <v>3</v>
      </c>
      <c r="J6" s="11" t="s">
        <v>108</v>
      </c>
      <c r="K6" s="11" t="s">
        <v>91</v>
      </c>
      <c r="L6" s="12" t="s">
        <v>98</v>
      </c>
      <c r="M6" s="12" t="s">
        <v>119</v>
      </c>
      <c r="N6" s="12" t="s">
        <v>98</v>
      </c>
      <c r="O6" s="12" t="s">
        <v>110</v>
      </c>
      <c r="P6" s="23">
        <f t="shared" si="0"/>
        <v>325</v>
      </c>
      <c r="Q6" s="12" t="s">
        <v>27</v>
      </c>
      <c r="R6" s="24" t="s">
        <v>111</v>
      </c>
      <c r="S6" s="25">
        <v>1</v>
      </c>
      <c r="U6" s="11" t="s">
        <v>96</v>
      </c>
      <c r="V6" s="11" t="s">
        <v>97</v>
      </c>
      <c r="W6" s="12" t="s">
        <v>98</v>
      </c>
      <c r="X6" s="26">
        <v>0.25</v>
      </c>
      <c r="Y6" s="23">
        <f t="shared" si="1"/>
        <v>360</v>
      </c>
      <c r="Z6" s="27">
        <v>35</v>
      </c>
      <c r="AA6" s="27">
        <v>15</v>
      </c>
      <c r="AB6" s="23">
        <f t="shared" si="2"/>
        <v>85</v>
      </c>
      <c r="AD6" s="11" t="s">
        <v>27</v>
      </c>
      <c r="AE6" s="12" t="s">
        <v>98</v>
      </c>
      <c r="AF6" s="26">
        <v>0.38680555555555601</v>
      </c>
      <c r="AG6" s="11" t="s">
        <v>91</v>
      </c>
      <c r="AH6" s="11">
        <v>13018</v>
      </c>
      <c r="AJ6" s="11" t="s">
        <v>120</v>
      </c>
      <c r="AP6" t="s">
        <v>121</v>
      </c>
      <c r="AQ6" t="s">
        <v>103</v>
      </c>
      <c r="AV6">
        <f t="shared" si="3"/>
        <v>0</v>
      </c>
      <c r="AW6">
        <f>VLOOKUP(Q6,[1]Blad1!$A$1:$J$61,9)</f>
        <v>10</v>
      </c>
    </row>
    <row r="7" spans="1:49" x14ac:dyDescent="0.2">
      <c r="A7" s="11" t="s">
        <v>122</v>
      </c>
      <c r="B7" s="11" t="s">
        <v>105</v>
      </c>
      <c r="C7" s="11" t="s">
        <v>123</v>
      </c>
      <c r="E7" s="11" t="s">
        <v>107</v>
      </c>
      <c r="H7" s="12" t="s">
        <v>89</v>
      </c>
      <c r="I7" s="22">
        <v>4</v>
      </c>
      <c r="J7" s="11" t="s">
        <v>108</v>
      </c>
      <c r="K7" s="11" t="s">
        <v>91</v>
      </c>
      <c r="L7" s="12" t="s">
        <v>98</v>
      </c>
      <c r="M7" s="12" t="s">
        <v>124</v>
      </c>
      <c r="N7" s="12" t="s">
        <v>98</v>
      </c>
      <c r="O7" s="12" t="s">
        <v>125</v>
      </c>
      <c r="P7" s="23">
        <f t="shared" si="0"/>
        <v>444.99999999999949</v>
      </c>
      <c r="Q7" s="12" t="s">
        <v>21</v>
      </c>
      <c r="R7" s="24" t="s">
        <v>111</v>
      </c>
      <c r="S7" s="25">
        <v>1</v>
      </c>
      <c r="U7" s="11" t="s">
        <v>96</v>
      </c>
      <c r="V7" s="11" t="s">
        <v>97</v>
      </c>
      <c r="W7" s="12" t="s">
        <v>98</v>
      </c>
      <c r="X7" s="26">
        <v>0.33333333333333298</v>
      </c>
      <c r="Y7" s="23">
        <f t="shared" si="1"/>
        <v>479.99999999999949</v>
      </c>
      <c r="Z7" s="27">
        <v>35</v>
      </c>
      <c r="AA7" s="27">
        <v>15</v>
      </c>
      <c r="AB7" s="23">
        <f t="shared" si="2"/>
        <v>85</v>
      </c>
      <c r="AD7" s="11" t="s">
        <v>11</v>
      </c>
      <c r="AE7" s="12" t="s">
        <v>126</v>
      </c>
      <c r="AF7" s="26">
        <v>0.31666666666666698</v>
      </c>
      <c r="AG7" s="11" t="s">
        <v>91</v>
      </c>
      <c r="AH7" s="11">
        <v>11900</v>
      </c>
      <c r="AJ7" s="11" t="s">
        <v>127</v>
      </c>
      <c r="AP7" t="s">
        <v>128</v>
      </c>
      <c r="AQ7" t="s">
        <v>103</v>
      </c>
      <c r="AU7">
        <v>2.4</v>
      </c>
      <c r="AV7">
        <f t="shared" si="3"/>
        <v>1</v>
      </c>
      <c r="AW7">
        <f>VLOOKUP(Q7,[1]Blad1!$A$1:$J$61,9)</f>
        <v>5</v>
      </c>
    </row>
    <row r="8" spans="1:49" x14ac:dyDescent="0.2">
      <c r="A8" s="11" t="s">
        <v>129</v>
      </c>
      <c r="B8" s="11" t="s">
        <v>105</v>
      </c>
      <c r="C8" s="11" t="s">
        <v>130</v>
      </c>
      <c r="E8" s="11" t="s">
        <v>107</v>
      </c>
      <c r="H8" s="12" t="s">
        <v>89</v>
      </c>
      <c r="I8" s="22">
        <v>5</v>
      </c>
      <c r="J8" s="11" t="s">
        <v>108</v>
      </c>
      <c r="K8" s="11" t="s">
        <v>91</v>
      </c>
      <c r="L8" s="12" t="s">
        <v>98</v>
      </c>
      <c r="M8" s="12" t="s">
        <v>131</v>
      </c>
      <c r="N8" s="12" t="s">
        <v>98</v>
      </c>
      <c r="O8" s="12" t="s">
        <v>125</v>
      </c>
      <c r="P8" s="23">
        <f t="shared" si="0"/>
        <v>444.99999999999949</v>
      </c>
      <c r="Q8" s="12" t="s">
        <v>27</v>
      </c>
      <c r="R8" s="24" t="s">
        <v>111</v>
      </c>
      <c r="S8" s="25">
        <v>1</v>
      </c>
      <c r="U8" s="11" t="s">
        <v>96</v>
      </c>
      <c r="V8" s="11" t="s">
        <v>97</v>
      </c>
      <c r="W8" s="12" t="s">
        <v>98</v>
      </c>
      <c r="X8" s="26">
        <v>0.33333333333333298</v>
      </c>
      <c r="Y8" s="23">
        <f t="shared" si="1"/>
        <v>479.99999999999949</v>
      </c>
      <c r="Z8" s="27">
        <v>35</v>
      </c>
      <c r="AA8" s="27">
        <v>15</v>
      </c>
      <c r="AB8" s="23">
        <f t="shared" si="2"/>
        <v>85</v>
      </c>
      <c r="AD8" s="11" t="s">
        <v>42</v>
      </c>
      <c r="AE8" s="12" t="s">
        <v>132</v>
      </c>
      <c r="AF8" s="26">
        <v>0.45972222222222198</v>
      </c>
      <c r="AG8" s="11" t="s">
        <v>91</v>
      </c>
      <c r="AH8" s="11">
        <v>15803</v>
      </c>
      <c r="AJ8" s="11" t="s">
        <v>133</v>
      </c>
      <c r="AP8" t="s">
        <v>134</v>
      </c>
      <c r="AQ8" t="s">
        <v>103</v>
      </c>
      <c r="AU8">
        <v>2.6</v>
      </c>
      <c r="AV8">
        <f t="shared" si="3"/>
        <v>1</v>
      </c>
      <c r="AW8">
        <f>VLOOKUP(Q8,[1]Blad1!$A$1:$J$61,9)</f>
        <v>10</v>
      </c>
    </row>
    <row r="9" spans="1:49" x14ac:dyDescent="0.2">
      <c r="A9" s="11" t="s">
        <v>135</v>
      </c>
      <c r="B9" s="11" t="s">
        <v>136</v>
      </c>
      <c r="C9" s="11" t="s">
        <v>137</v>
      </c>
      <c r="E9" s="11" t="s">
        <v>138</v>
      </c>
      <c r="H9" s="12" t="s">
        <v>139</v>
      </c>
      <c r="I9" s="22">
        <v>6</v>
      </c>
      <c r="J9" s="11" t="s">
        <v>140</v>
      </c>
      <c r="K9" s="11" t="s">
        <v>91</v>
      </c>
      <c r="L9" s="12" t="s">
        <v>98</v>
      </c>
      <c r="M9" s="12" t="s">
        <v>141</v>
      </c>
      <c r="N9" s="12" t="s">
        <v>98</v>
      </c>
      <c r="O9" s="12" t="s">
        <v>142</v>
      </c>
      <c r="P9" s="23">
        <f t="shared" si="0"/>
        <v>565.00000000000057</v>
      </c>
      <c r="Q9" s="12" t="s">
        <v>27</v>
      </c>
      <c r="R9" s="24" t="s">
        <v>111</v>
      </c>
      <c r="S9" s="25">
        <v>1</v>
      </c>
      <c r="U9" s="11" t="s">
        <v>96</v>
      </c>
      <c r="V9" s="11" t="s">
        <v>97</v>
      </c>
      <c r="W9" s="12" t="s">
        <v>98</v>
      </c>
      <c r="X9" s="26">
        <v>0.41666666666666702</v>
      </c>
      <c r="Y9" s="23">
        <f t="shared" si="1"/>
        <v>600.00000000000057</v>
      </c>
      <c r="Z9" s="27">
        <v>35</v>
      </c>
      <c r="AA9" s="27">
        <v>15</v>
      </c>
      <c r="AB9" s="23">
        <f t="shared" si="2"/>
        <v>85</v>
      </c>
      <c r="AD9" s="11" t="s">
        <v>11</v>
      </c>
      <c r="AE9" s="12" t="s">
        <v>126</v>
      </c>
      <c r="AF9" s="26">
        <v>0.46111111111111103</v>
      </c>
      <c r="AG9" s="11" t="s">
        <v>91</v>
      </c>
      <c r="AH9" s="11">
        <v>10310</v>
      </c>
      <c r="AJ9" s="11" t="s">
        <v>143</v>
      </c>
      <c r="AP9" t="s">
        <v>144</v>
      </c>
      <c r="AQ9" t="s">
        <v>103</v>
      </c>
      <c r="AV9">
        <f t="shared" si="3"/>
        <v>1</v>
      </c>
      <c r="AW9">
        <f>VLOOKUP(Q9,[1]Blad1!$A$1:$J$61,9)</f>
        <v>10</v>
      </c>
    </row>
    <row r="10" spans="1:49" x14ac:dyDescent="0.2">
      <c r="A10" s="11" t="s">
        <v>145</v>
      </c>
      <c r="B10" s="11" t="s">
        <v>105</v>
      </c>
      <c r="C10" s="11" t="s">
        <v>146</v>
      </c>
      <c r="E10" s="11" t="s">
        <v>88</v>
      </c>
      <c r="F10" s="11" t="s">
        <v>147</v>
      </c>
      <c r="G10" s="11" t="s">
        <v>34</v>
      </c>
      <c r="H10" s="12" t="s">
        <v>92</v>
      </c>
      <c r="I10" s="22">
        <v>7</v>
      </c>
      <c r="J10" s="11" t="s">
        <v>91</v>
      </c>
      <c r="K10" s="11" t="s">
        <v>91</v>
      </c>
      <c r="L10" s="12" t="s">
        <v>98</v>
      </c>
      <c r="M10" s="12" t="s">
        <v>148</v>
      </c>
      <c r="N10" s="12" t="s">
        <v>98</v>
      </c>
      <c r="O10" s="12" t="s">
        <v>142</v>
      </c>
      <c r="P10" s="23">
        <f t="shared" si="0"/>
        <v>480.00000000000057</v>
      </c>
      <c r="Q10" s="12" t="s">
        <v>21</v>
      </c>
      <c r="R10" s="24" t="s">
        <v>95</v>
      </c>
      <c r="S10" s="25">
        <v>2</v>
      </c>
      <c r="U10" s="11" t="s">
        <v>96</v>
      </c>
      <c r="V10" s="11" t="s">
        <v>97</v>
      </c>
      <c r="W10" s="12" t="s">
        <v>98</v>
      </c>
      <c r="X10" s="26">
        <v>0.41666666666666702</v>
      </c>
      <c r="Y10" s="23">
        <f t="shared" si="1"/>
        <v>600.00000000000057</v>
      </c>
      <c r="Z10" s="27">
        <v>120</v>
      </c>
      <c r="AA10" s="27">
        <v>60</v>
      </c>
      <c r="AB10" s="23">
        <f t="shared" si="2"/>
        <v>300</v>
      </c>
      <c r="AD10" s="11" t="s">
        <v>20</v>
      </c>
      <c r="AE10" s="12" t="s">
        <v>126</v>
      </c>
      <c r="AF10" s="26">
        <v>0.31041666666666701</v>
      </c>
      <c r="AG10" s="11" t="s">
        <v>91</v>
      </c>
      <c r="AH10" s="11">
        <v>18584</v>
      </c>
      <c r="AJ10" s="11" t="s">
        <v>149</v>
      </c>
      <c r="AK10" s="11" t="s">
        <v>31</v>
      </c>
      <c r="AL10" s="12" t="s">
        <v>150</v>
      </c>
      <c r="AM10" s="12" t="s">
        <v>114</v>
      </c>
      <c r="AN10" s="12" t="s">
        <v>151</v>
      </c>
      <c r="AP10" t="s">
        <v>152</v>
      </c>
      <c r="AQ10" t="s">
        <v>153</v>
      </c>
      <c r="AV10">
        <v>0</v>
      </c>
      <c r="AW10">
        <f>VLOOKUP(Q10,[1]Blad1!$A$1:$J$61,9)</f>
        <v>5</v>
      </c>
    </row>
    <row r="11" spans="1:49" x14ac:dyDescent="0.2">
      <c r="A11" s="11" t="s">
        <v>155</v>
      </c>
      <c r="B11" s="11" t="s">
        <v>105</v>
      </c>
      <c r="C11" s="11" t="s">
        <v>156</v>
      </c>
      <c r="E11" s="11" t="s">
        <v>88</v>
      </c>
      <c r="F11" s="11" t="s">
        <v>147</v>
      </c>
      <c r="G11" s="11" t="s">
        <v>36</v>
      </c>
      <c r="H11" s="12" t="s">
        <v>92</v>
      </c>
      <c r="I11" s="22">
        <v>10</v>
      </c>
      <c r="J11" s="11" t="s">
        <v>91</v>
      </c>
      <c r="K11" s="11" t="s">
        <v>91</v>
      </c>
      <c r="L11" s="12" t="s">
        <v>126</v>
      </c>
      <c r="M11" s="12" t="s">
        <v>157</v>
      </c>
      <c r="N11" s="12" t="s">
        <v>126</v>
      </c>
      <c r="O11" s="12" t="s">
        <v>110</v>
      </c>
      <c r="P11" s="23">
        <f t="shared" si="0"/>
        <v>240</v>
      </c>
      <c r="Q11" s="12" t="s">
        <v>11</v>
      </c>
      <c r="R11" s="24" t="s">
        <v>95</v>
      </c>
      <c r="S11" s="25">
        <v>2</v>
      </c>
      <c r="U11" s="11" t="s">
        <v>96</v>
      </c>
      <c r="V11" s="11" t="s">
        <v>97</v>
      </c>
      <c r="W11" s="12" t="s">
        <v>126</v>
      </c>
      <c r="X11" s="26">
        <v>0.25</v>
      </c>
      <c r="Y11" s="23">
        <f t="shared" si="1"/>
        <v>360</v>
      </c>
      <c r="Z11" s="27">
        <v>120</v>
      </c>
      <c r="AA11" s="27">
        <v>60</v>
      </c>
      <c r="AB11" s="23">
        <f t="shared" si="2"/>
        <v>300</v>
      </c>
      <c r="AD11" s="11" t="s">
        <v>36</v>
      </c>
      <c r="AE11" s="12" t="s">
        <v>126</v>
      </c>
      <c r="AF11" s="26">
        <v>0.49027777777777798</v>
      </c>
      <c r="AG11" s="11" t="s">
        <v>91</v>
      </c>
      <c r="AH11" s="11">
        <v>17928</v>
      </c>
      <c r="AJ11" s="11">
        <v>10385797</v>
      </c>
      <c r="AP11" t="s">
        <v>154</v>
      </c>
      <c r="AQ11" t="s">
        <v>153</v>
      </c>
      <c r="AV11">
        <f>IF(M11&gt;O11,1,0)</f>
        <v>0</v>
      </c>
      <c r="AW11">
        <v>10</v>
      </c>
    </row>
    <row r="12" spans="1:49" x14ac:dyDescent="0.2">
      <c r="A12" s="11" t="s">
        <v>158</v>
      </c>
      <c r="B12" s="11" t="s">
        <v>105</v>
      </c>
      <c r="C12" s="11" t="s">
        <v>159</v>
      </c>
      <c r="E12" s="11" t="s">
        <v>88</v>
      </c>
      <c r="F12" s="11" t="s">
        <v>147</v>
      </c>
      <c r="G12" s="11" t="s">
        <v>37</v>
      </c>
      <c r="H12" s="12" t="s">
        <v>92</v>
      </c>
      <c r="I12" s="22">
        <v>11</v>
      </c>
      <c r="J12" s="11" t="s">
        <v>91</v>
      </c>
      <c r="K12" s="11" t="s">
        <v>91</v>
      </c>
      <c r="L12" s="12" t="s">
        <v>126</v>
      </c>
      <c r="M12" s="12" t="s">
        <v>160</v>
      </c>
      <c r="N12" s="12" t="s">
        <v>126</v>
      </c>
      <c r="O12" s="12" t="s">
        <v>125</v>
      </c>
      <c r="P12" s="23">
        <f t="shared" si="0"/>
        <v>359.99999999999949</v>
      </c>
      <c r="Q12" s="12" t="s">
        <v>20</v>
      </c>
      <c r="R12" s="24" t="s">
        <v>95</v>
      </c>
      <c r="S12" s="25">
        <v>2</v>
      </c>
      <c r="U12" s="11" t="s">
        <v>96</v>
      </c>
      <c r="V12" s="11" t="s">
        <v>97</v>
      </c>
      <c r="W12" s="12" t="s">
        <v>126</v>
      </c>
      <c r="X12" s="26">
        <v>0.33333333333333298</v>
      </c>
      <c r="Y12" s="23">
        <f t="shared" si="1"/>
        <v>479.99999999999949</v>
      </c>
      <c r="Z12" s="27">
        <v>120</v>
      </c>
      <c r="AA12" s="27">
        <v>60</v>
      </c>
      <c r="AB12" s="23">
        <f t="shared" si="2"/>
        <v>300</v>
      </c>
      <c r="AD12" s="11" t="s">
        <v>20</v>
      </c>
      <c r="AE12" s="12" t="s">
        <v>126</v>
      </c>
      <c r="AF12" s="26">
        <v>0.45624999999999999</v>
      </c>
      <c r="AG12" s="11" t="s">
        <v>91</v>
      </c>
      <c r="AH12" s="11">
        <v>16766</v>
      </c>
      <c r="AJ12" s="11" t="s">
        <v>161</v>
      </c>
      <c r="AP12" t="s">
        <v>154</v>
      </c>
      <c r="AQ12" t="s">
        <v>153</v>
      </c>
      <c r="AU12" t="s">
        <v>162</v>
      </c>
      <c r="AV12">
        <v>0</v>
      </c>
      <c r="AW12">
        <f>VLOOKUP(Q12,[1]Blad1!$A$1:$J$61,9)</f>
        <v>5</v>
      </c>
    </row>
    <row r="13" spans="1:49" x14ac:dyDescent="0.2">
      <c r="A13" s="11" t="s">
        <v>85</v>
      </c>
      <c r="B13" s="11" t="s">
        <v>86</v>
      </c>
      <c r="C13" s="11" t="s">
        <v>87</v>
      </c>
      <c r="E13" s="11" t="s">
        <v>88</v>
      </c>
      <c r="H13" s="12" t="s">
        <v>89</v>
      </c>
      <c r="I13" s="22">
        <v>13</v>
      </c>
      <c r="J13" s="11" t="s">
        <v>90</v>
      </c>
      <c r="K13" s="27" t="s">
        <v>91</v>
      </c>
      <c r="L13" s="12" t="s">
        <v>92</v>
      </c>
      <c r="M13" s="12" t="s">
        <v>93</v>
      </c>
      <c r="N13" s="12" t="s">
        <v>92</v>
      </c>
      <c r="O13" s="12" t="s">
        <v>94</v>
      </c>
      <c r="P13" s="23">
        <f t="shared" si="0"/>
        <v>835.00000000000045</v>
      </c>
      <c r="Q13" s="12" t="s">
        <v>20</v>
      </c>
      <c r="R13" s="24" t="s">
        <v>111</v>
      </c>
      <c r="S13" s="25">
        <v>1</v>
      </c>
      <c r="U13" s="11" t="s">
        <v>96</v>
      </c>
      <c r="V13" s="11" t="s">
        <v>97</v>
      </c>
      <c r="W13" s="12" t="s">
        <v>92</v>
      </c>
      <c r="X13" s="26">
        <v>0.60416666666666696</v>
      </c>
      <c r="Y13" s="23">
        <f t="shared" si="1"/>
        <v>870.00000000000045</v>
      </c>
      <c r="Z13" s="27">
        <v>35</v>
      </c>
      <c r="AA13" s="27">
        <v>15</v>
      </c>
      <c r="AB13" s="23">
        <f t="shared" si="2"/>
        <v>85</v>
      </c>
      <c r="AD13" s="11" t="s">
        <v>9</v>
      </c>
      <c r="AE13" s="12" t="s">
        <v>98</v>
      </c>
      <c r="AF13" s="26">
        <v>0.297222222222222</v>
      </c>
      <c r="AG13" s="11" t="s">
        <v>91</v>
      </c>
      <c r="AH13" s="11">
        <v>10353</v>
      </c>
      <c r="AJ13" s="11">
        <v>260603</v>
      </c>
      <c r="AM13" s="12" t="s">
        <v>100</v>
      </c>
      <c r="AN13" s="12" t="s">
        <v>101</v>
      </c>
      <c r="AP13" t="s">
        <v>102</v>
      </c>
      <c r="AQ13" t="s">
        <v>103</v>
      </c>
      <c r="AV13">
        <f>IF(M13&gt;O13,1,0)</f>
        <v>0</v>
      </c>
      <c r="AW13">
        <f>VLOOKUP(Q13,[1]Blad1!$A$1:$J$61,9)</f>
        <v>5</v>
      </c>
    </row>
    <row r="14" spans="1:49" x14ac:dyDescent="0.2">
      <c r="A14" s="11" t="s">
        <v>163</v>
      </c>
      <c r="B14" s="11" t="s">
        <v>105</v>
      </c>
      <c r="C14" s="11" t="s">
        <v>164</v>
      </c>
      <c r="E14" s="11" t="s">
        <v>165</v>
      </c>
      <c r="I14" s="22">
        <v>14</v>
      </c>
      <c r="J14" s="11" t="s">
        <v>166</v>
      </c>
      <c r="K14" s="27" t="s">
        <v>91</v>
      </c>
      <c r="L14" s="12" t="s">
        <v>98</v>
      </c>
      <c r="M14" s="12" t="s">
        <v>167</v>
      </c>
      <c r="N14" s="12" t="s">
        <v>98</v>
      </c>
      <c r="O14" s="12" t="s">
        <v>168</v>
      </c>
      <c r="P14" s="23">
        <f t="shared" si="0"/>
        <v>565.00000000000057</v>
      </c>
      <c r="Q14" s="12" t="s">
        <v>37</v>
      </c>
      <c r="R14" s="24" t="s">
        <v>111</v>
      </c>
      <c r="S14" s="25">
        <v>1</v>
      </c>
      <c r="U14" s="11" t="s">
        <v>96</v>
      </c>
      <c r="V14" s="11" t="s">
        <v>169</v>
      </c>
      <c r="W14" s="12" t="s">
        <v>98</v>
      </c>
      <c r="X14" s="26">
        <v>0.41666666666666702</v>
      </c>
      <c r="Y14" s="23">
        <f t="shared" si="1"/>
        <v>600.00000000000057</v>
      </c>
      <c r="Z14" s="27">
        <v>35</v>
      </c>
      <c r="AA14" s="27">
        <v>15</v>
      </c>
      <c r="AB14" s="23">
        <f t="shared" si="2"/>
        <v>85</v>
      </c>
      <c r="AC14" s="12" t="s">
        <v>170</v>
      </c>
      <c r="AD14" s="11" t="s">
        <v>29</v>
      </c>
      <c r="AE14" s="12" t="s">
        <v>98</v>
      </c>
      <c r="AF14" s="26">
        <v>0.66666666666666696</v>
      </c>
      <c r="AG14" s="11" t="s">
        <v>91</v>
      </c>
      <c r="AH14" s="11">
        <v>16300</v>
      </c>
      <c r="AJ14" s="11" t="s">
        <v>171</v>
      </c>
      <c r="AL14" s="12" t="s">
        <v>172</v>
      </c>
      <c r="AM14" s="12" t="s">
        <v>173</v>
      </c>
      <c r="AN14" s="12" t="s">
        <v>174</v>
      </c>
      <c r="AO14" s="11" t="s">
        <v>175</v>
      </c>
      <c r="AP14" t="s">
        <v>176</v>
      </c>
      <c r="AQ14" t="s">
        <v>177</v>
      </c>
      <c r="AV14">
        <f>IF(M14&gt;O14,1,0)</f>
        <v>1</v>
      </c>
      <c r="AW14">
        <f>VLOOKUP(Q14,[1]Blad1!$A$1:$J$61,9)</f>
        <v>10</v>
      </c>
    </row>
    <row r="15" spans="1:49" x14ac:dyDescent="0.2">
      <c r="A15" s="11" t="s">
        <v>178</v>
      </c>
      <c r="B15" s="11" t="s">
        <v>105</v>
      </c>
      <c r="C15" s="11" t="s">
        <v>179</v>
      </c>
      <c r="E15" s="11" t="s">
        <v>180</v>
      </c>
      <c r="H15" s="12" t="s">
        <v>181</v>
      </c>
      <c r="I15" s="22">
        <v>16</v>
      </c>
      <c r="J15" s="11" t="s">
        <v>182</v>
      </c>
      <c r="K15" s="27" t="s">
        <v>91</v>
      </c>
      <c r="L15" s="12" t="s">
        <v>98</v>
      </c>
      <c r="M15" s="12" t="s">
        <v>183</v>
      </c>
      <c r="N15" s="12" t="s">
        <v>98</v>
      </c>
      <c r="O15" s="12" t="s">
        <v>110</v>
      </c>
      <c r="P15" s="23">
        <f t="shared" si="0"/>
        <v>325</v>
      </c>
      <c r="Q15" s="12" t="s">
        <v>9</v>
      </c>
      <c r="R15" s="24" t="s">
        <v>111</v>
      </c>
      <c r="S15" s="25">
        <v>1</v>
      </c>
      <c r="U15" s="11" t="s">
        <v>96</v>
      </c>
      <c r="V15" s="11" t="s">
        <v>97</v>
      </c>
      <c r="W15" s="12" t="s">
        <v>98</v>
      </c>
      <c r="X15" s="26">
        <v>0.25</v>
      </c>
      <c r="Y15" s="23">
        <f t="shared" si="1"/>
        <v>360</v>
      </c>
      <c r="Z15" s="27">
        <v>35</v>
      </c>
      <c r="AA15" s="27">
        <v>15</v>
      </c>
      <c r="AB15" s="23">
        <f t="shared" si="2"/>
        <v>85</v>
      </c>
      <c r="AD15" s="11" t="s">
        <v>11</v>
      </c>
      <c r="AE15" s="12" t="s">
        <v>126</v>
      </c>
      <c r="AF15" s="26">
        <v>0.56666666666666698</v>
      </c>
      <c r="AG15" s="11" t="s">
        <v>91</v>
      </c>
      <c r="AH15" s="11">
        <v>17024</v>
      </c>
      <c r="AJ15" s="11">
        <v>191390739</v>
      </c>
      <c r="AP15" t="s">
        <v>184</v>
      </c>
      <c r="AQ15" t="s">
        <v>103</v>
      </c>
      <c r="AV15">
        <f t="shared" ref="AV15:AV18" si="4">IF(M15&gt;O15,1,0)</f>
        <v>1</v>
      </c>
      <c r="AW15">
        <v>15</v>
      </c>
    </row>
    <row r="16" spans="1:49" x14ac:dyDescent="0.2">
      <c r="A16" s="11" t="s">
        <v>185</v>
      </c>
      <c r="B16" s="11" t="s">
        <v>186</v>
      </c>
      <c r="C16" s="11" t="s">
        <v>187</v>
      </c>
      <c r="E16" s="11" t="s">
        <v>188</v>
      </c>
      <c r="H16" s="12" t="s">
        <v>189</v>
      </c>
      <c r="I16" s="22">
        <v>17</v>
      </c>
      <c r="J16" s="11" t="s">
        <v>190</v>
      </c>
      <c r="K16" s="27" t="s">
        <v>91</v>
      </c>
      <c r="L16" s="12" t="s">
        <v>98</v>
      </c>
      <c r="M16" s="12" t="s">
        <v>191</v>
      </c>
      <c r="N16" s="12" t="s">
        <v>98</v>
      </c>
      <c r="O16" s="12" t="s">
        <v>192</v>
      </c>
      <c r="P16" s="23">
        <f t="shared" si="0"/>
        <v>419.99999999999949</v>
      </c>
      <c r="Q16" s="12" t="s">
        <v>25</v>
      </c>
      <c r="R16" s="24" t="s">
        <v>111</v>
      </c>
      <c r="S16" s="25">
        <v>1</v>
      </c>
      <c r="U16" s="11" t="s">
        <v>193</v>
      </c>
      <c r="V16" s="11" t="s">
        <v>169</v>
      </c>
      <c r="W16" s="12" t="s">
        <v>98</v>
      </c>
      <c r="X16" s="26">
        <v>0.33333333333333298</v>
      </c>
      <c r="Y16" s="23">
        <f t="shared" si="1"/>
        <v>479.99999999999949</v>
      </c>
      <c r="Z16" s="27">
        <v>60</v>
      </c>
      <c r="AA16" s="27">
        <v>60</v>
      </c>
      <c r="AB16" s="23">
        <f t="shared" si="2"/>
        <v>180</v>
      </c>
      <c r="AC16" s="12" t="s">
        <v>194</v>
      </c>
      <c r="AD16" s="11" t="s">
        <v>25</v>
      </c>
      <c r="AE16" s="12" t="s">
        <v>98</v>
      </c>
      <c r="AF16" s="26">
        <v>0.41180555555555598</v>
      </c>
      <c r="AG16" s="11" t="s">
        <v>91</v>
      </c>
      <c r="AH16" s="11">
        <v>30430</v>
      </c>
      <c r="AI16" s="11">
        <v>-20</v>
      </c>
      <c r="AJ16" s="11" t="s">
        <v>195</v>
      </c>
      <c r="AL16" s="12" t="s">
        <v>196</v>
      </c>
      <c r="AM16" s="12" t="s">
        <v>197</v>
      </c>
      <c r="AN16" s="12" t="s">
        <v>132</v>
      </c>
      <c r="AO16" s="11" t="s">
        <v>198</v>
      </c>
      <c r="AP16">
        <v>2296608</v>
      </c>
      <c r="AQ16" t="s">
        <v>177</v>
      </c>
      <c r="AV16">
        <f t="shared" si="4"/>
        <v>0</v>
      </c>
      <c r="AW16">
        <f>VLOOKUP(Q16,[1]Blad1!$A$1:$J$61,9)</f>
        <v>5</v>
      </c>
    </row>
    <row r="17" spans="1:49" x14ac:dyDescent="0.2">
      <c r="A17" s="11" t="s">
        <v>199</v>
      </c>
      <c r="B17" s="11" t="s">
        <v>186</v>
      </c>
      <c r="C17" s="11" t="s">
        <v>200</v>
      </c>
      <c r="E17" s="11" t="s">
        <v>188</v>
      </c>
      <c r="H17" s="12" t="s">
        <v>189</v>
      </c>
      <c r="I17" s="22">
        <v>18</v>
      </c>
      <c r="J17" s="11" t="s">
        <v>190</v>
      </c>
      <c r="K17" s="27" t="s">
        <v>91</v>
      </c>
      <c r="L17" s="12" t="s">
        <v>98</v>
      </c>
      <c r="M17" s="12" t="s">
        <v>201</v>
      </c>
      <c r="N17" s="12" t="s">
        <v>98</v>
      </c>
      <c r="O17" s="12" t="s">
        <v>202</v>
      </c>
      <c r="P17" s="23">
        <f t="shared" si="0"/>
        <v>540.00000000000057</v>
      </c>
      <c r="Q17" s="12" t="s">
        <v>11</v>
      </c>
      <c r="R17" s="24" t="s">
        <v>111</v>
      </c>
      <c r="S17" s="25">
        <v>1</v>
      </c>
      <c r="U17" s="11" t="s">
        <v>193</v>
      </c>
      <c r="V17" s="11" t="s">
        <v>169</v>
      </c>
      <c r="W17" s="12" t="s">
        <v>98</v>
      </c>
      <c r="X17" s="26">
        <v>0.41666666666666702</v>
      </c>
      <c r="Y17" s="23">
        <f t="shared" si="1"/>
        <v>600.00000000000057</v>
      </c>
      <c r="Z17" s="27">
        <v>60</v>
      </c>
      <c r="AA17" s="27">
        <v>60</v>
      </c>
      <c r="AB17" s="23">
        <f t="shared" si="2"/>
        <v>180</v>
      </c>
      <c r="AC17" s="12" t="s">
        <v>203</v>
      </c>
      <c r="AD17" s="11" t="s">
        <v>11</v>
      </c>
      <c r="AE17" s="12" t="s">
        <v>98</v>
      </c>
      <c r="AF17" s="26">
        <v>0.51041666666666696</v>
      </c>
      <c r="AG17" s="11" t="s">
        <v>91</v>
      </c>
      <c r="AH17" s="11">
        <v>30430</v>
      </c>
      <c r="AI17" s="11">
        <v>-20</v>
      </c>
      <c r="AJ17" s="11" t="s">
        <v>204</v>
      </c>
      <c r="AL17" s="12" t="s">
        <v>196</v>
      </c>
      <c r="AM17" s="12" t="s">
        <v>197</v>
      </c>
      <c r="AN17" s="12" t="s">
        <v>132</v>
      </c>
      <c r="AO17" s="11" t="s">
        <v>198</v>
      </c>
      <c r="AP17">
        <v>2296609</v>
      </c>
      <c r="AQ17" t="s">
        <v>177</v>
      </c>
      <c r="AV17">
        <f t="shared" si="4"/>
        <v>0</v>
      </c>
      <c r="AW17">
        <v>15</v>
      </c>
    </row>
    <row r="18" spans="1:49" x14ac:dyDescent="0.2">
      <c r="A18" s="11" t="s">
        <v>205</v>
      </c>
      <c r="B18" s="11" t="s">
        <v>186</v>
      </c>
      <c r="C18" s="11" t="s">
        <v>206</v>
      </c>
      <c r="E18" s="11" t="s">
        <v>188</v>
      </c>
      <c r="H18" s="12" t="s">
        <v>189</v>
      </c>
      <c r="I18" s="22">
        <v>19</v>
      </c>
      <c r="J18" s="11" t="s">
        <v>190</v>
      </c>
      <c r="K18" s="27" t="s">
        <v>91</v>
      </c>
      <c r="L18" s="12" t="s">
        <v>98</v>
      </c>
      <c r="M18" s="12" t="s">
        <v>207</v>
      </c>
      <c r="N18" s="12" t="s">
        <v>98</v>
      </c>
      <c r="O18" s="12" t="s">
        <v>208</v>
      </c>
      <c r="P18" s="23">
        <f t="shared" si="0"/>
        <v>630.00000000000057</v>
      </c>
      <c r="Q18" s="12" t="s">
        <v>19</v>
      </c>
      <c r="R18" s="24" t="s">
        <v>111</v>
      </c>
      <c r="S18" s="25">
        <v>1</v>
      </c>
      <c r="U18" s="11" t="s">
        <v>193</v>
      </c>
      <c r="V18" s="11" t="s">
        <v>169</v>
      </c>
      <c r="W18" s="12" t="s">
        <v>98</v>
      </c>
      <c r="X18" s="26">
        <v>0.47916666666666702</v>
      </c>
      <c r="Y18" s="23">
        <f t="shared" si="1"/>
        <v>690.00000000000057</v>
      </c>
      <c r="Z18" s="27">
        <v>60</v>
      </c>
      <c r="AA18" s="27">
        <v>60</v>
      </c>
      <c r="AB18" s="23">
        <f t="shared" si="2"/>
        <v>180</v>
      </c>
      <c r="AC18" s="12" t="s">
        <v>209</v>
      </c>
      <c r="AD18" s="11" t="s">
        <v>19</v>
      </c>
      <c r="AE18" s="12" t="s">
        <v>98</v>
      </c>
      <c r="AF18" s="26">
        <v>0.54513888888888895</v>
      </c>
      <c r="AG18" s="11" t="s">
        <v>91</v>
      </c>
      <c r="AH18" s="11">
        <v>30436</v>
      </c>
      <c r="AI18" s="11">
        <v>-20</v>
      </c>
      <c r="AJ18" s="11">
        <v>387034</v>
      </c>
      <c r="AL18" s="12" t="s">
        <v>196</v>
      </c>
      <c r="AM18" s="12" t="s">
        <v>197</v>
      </c>
      <c r="AN18" s="12" t="s">
        <v>132</v>
      </c>
      <c r="AO18" s="11" t="s">
        <v>198</v>
      </c>
      <c r="AP18">
        <v>2296607</v>
      </c>
      <c r="AQ18" t="s">
        <v>177</v>
      </c>
      <c r="AV18">
        <f t="shared" si="4"/>
        <v>0</v>
      </c>
      <c r="AW18">
        <f>VLOOKUP(Q18,[1]Blad1!$A$1:$J$61,9)</f>
        <v>5</v>
      </c>
    </row>
  </sheetData>
  <autoFilter ref="A3:AW18" xr:uid="{00000000-0009-0000-0000-000000000000}"/>
  <printOptions gridLines="1"/>
  <pageMargins left="0.39374999999999999" right="0.39374999999999999" top="0.98402777777777795" bottom="0.98402777777777795" header="0.51180555555555496" footer="0.51180555555555496"/>
  <pageSetup paperSize="9" firstPageNumber="0" fitToHeight="0" orientation="landscape" horizontalDpi="300" verticalDpi="300" r:id="rId1"/>
  <headerFooter>
    <oddHeader>&amp;LInland Terminal Veghel BV 
Report: Truck planning</oddHeader>
    <oddFooter>&amp;LFile: &amp;F, &amp;D - &amp;T&amp;RPage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48"/>
  <sheetViews>
    <sheetView topLeftCell="A15" zoomScaleNormal="100" workbookViewId="0">
      <selection activeCell="A47" activeCellId="1" sqref="AE14:BB18 A47"/>
    </sheetView>
  </sheetViews>
  <sheetFormatPr defaultColWidth="8.5703125" defaultRowHeight="12.75" x14ac:dyDescent="0.2"/>
  <cols>
    <col min="1" max="1" width="13.28515625" customWidth="1"/>
    <col min="2" max="2" width="13.5703125" customWidth="1"/>
  </cols>
  <sheetData>
    <row r="3" spans="1:2" x14ac:dyDescent="0.2">
      <c r="A3" s="1" t="s">
        <v>0</v>
      </c>
      <c r="B3" s="2" t="s">
        <v>1</v>
      </c>
    </row>
    <row r="4" spans="1:2" x14ac:dyDescent="0.2">
      <c r="A4" s="3">
        <v>0</v>
      </c>
      <c r="B4" s="4">
        <v>10</v>
      </c>
    </row>
    <row r="5" spans="1:2" x14ac:dyDescent="0.2">
      <c r="A5" s="5" t="s">
        <v>2</v>
      </c>
      <c r="B5" s="6">
        <v>20</v>
      </c>
    </row>
    <row r="6" spans="1:2" x14ac:dyDescent="0.2">
      <c r="A6" s="5" t="s">
        <v>3</v>
      </c>
      <c r="B6" s="6">
        <v>20</v>
      </c>
    </row>
    <row r="7" spans="1:2" x14ac:dyDescent="0.2">
      <c r="A7" s="5" t="s">
        <v>4</v>
      </c>
      <c r="B7" s="6">
        <v>15</v>
      </c>
    </row>
    <row r="8" spans="1:2" x14ac:dyDescent="0.2">
      <c r="A8" s="5" t="s">
        <v>5</v>
      </c>
      <c r="B8" s="6">
        <v>15</v>
      </c>
    </row>
    <row r="9" spans="1:2" x14ac:dyDescent="0.2">
      <c r="A9" s="5" t="s">
        <v>6</v>
      </c>
      <c r="B9" s="6">
        <v>15</v>
      </c>
    </row>
    <row r="10" spans="1:2" x14ac:dyDescent="0.2">
      <c r="A10" s="5" t="s">
        <v>7</v>
      </c>
      <c r="B10" s="6">
        <v>15</v>
      </c>
    </row>
    <row r="11" spans="1:2" x14ac:dyDescent="0.2">
      <c r="A11" s="5" t="s">
        <v>8</v>
      </c>
      <c r="B11" s="6">
        <v>20</v>
      </c>
    </row>
    <row r="12" spans="1:2" x14ac:dyDescent="0.2">
      <c r="A12" s="5" t="s">
        <v>9</v>
      </c>
      <c r="B12" s="6">
        <v>15</v>
      </c>
    </row>
    <row r="13" spans="1:2" x14ac:dyDescent="0.2">
      <c r="A13" s="5" t="s">
        <v>10</v>
      </c>
      <c r="B13" s="6">
        <v>15</v>
      </c>
    </row>
    <row r="14" spans="1:2" x14ac:dyDescent="0.2">
      <c r="A14" s="5" t="s">
        <v>11</v>
      </c>
      <c r="B14" s="6">
        <v>20</v>
      </c>
    </row>
    <row r="15" spans="1:2" x14ac:dyDescent="0.2">
      <c r="A15" s="5" t="s">
        <v>12</v>
      </c>
      <c r="B15" s="6">
        <v>15</v>
      </c>
    </row>
    <row r="16" spans="1:2" x14ac:dyDescent="0.2">
      <c r="A16" s="5" t="s">
        <v>13</v>
      </c>
      <c r="B16" s="6">
        <v>1</v>
      </c>
    </row>
    <row r="17" spans="1:2" x14ac:dyDescent="0.2">
      <c r="A17" s="5" t="s">
        <v>14</v>
      </c>
      <c r="B17" s="6">
        <v>1</v>
      </c>
    </row>
    <row r="18" spans="1:2" x14ac:dyDescent="0.2">
      <c r="A18" s="5" t="s">
        <v>15</v>
      </c>
      <c r="B18" s="6">
        <v>1</v>
      </c>
    </row>
    <row r="19" spans="1:2" x14ac:dyDescent="0.2">
      <c r="A19" s="5" t="s">
        <v>16</v>
      </c>
      <c r="B19" s="6">
        <v>1</v>
      </c>
    </row>
    <row r="20" spans="1:2" x14ac:dyDescent="0.2">
      <c r="A20" s="5" t="s">
        <v>17</v>
      </c>
      <c r="B20" s="6">
        <v>1</v>
      </c>
    </row>
    <row r="21" spans="1:2" x14ac:dyDescent="0.2">
      <c r="A21" s="5" t="s">
        <v>18</v>
      </c>
      <c r="B21" s="6">
        <v>5</v>
      </c>
    </row>
    <row r="22" spans="1:2" x14ac:dyDescent="0.2">
      <c r="A22" s="5" t="s">
        <v>19</v>
      </c>
      <c r="B22" s="6">
        <v>5</v>
      </c>
    </row>
    <row r="23" spans="1:2" x14ac:dyDescent="0.2">
      <c r="A23" s="5" t="s">
        <v>20</v>
      </c>
      <c r="B23" s="6">
        <v>5</v>
      </c>
    </row>
    <row r="24" spans="1:2" x14ac:dyDescent="0.2">
      <c r="A24" s="5" t="s">
        <v>21</v>
      </c>
      <c r="B24" s="6">
        <v>5</v>
      </c>
    </row>
    <row r="25" spans="1:2" x14ac:dyDescent="0.2">
      <c r="A25" s="5" t="s">
        <v>22</v>
      </c>
      <c r="B25" s="6">
        <v>5</v>
      </c>
    </row>
    <row r="26" spans="1:2" x14ac:dyDescent="0.2">
      <c r="A26" s="5" t="s">
        <v>23</v>
      </c>
      <c r="B26" s="6">
        <v>5</v>
      </c>
    </row>
    <row r="27" spans="1:2" x14ac:dyDescent="0.2">
      <c r="A27" s="5" t="s">
        <v>24</v>
      </c>
      <c r="B27" s="6">
        <v>5</v>
      </c>
    </row>
    <row r="28" spans="1:2" x14ac:dyDescent="0.2">
      <c r="A28" s="5" t="s">
        <v>25</v>
      </c>
      <c r="B28" s="6">
        <v>5</v>
      </c>
    </row>
    <row r="29" spans="1:2" x14ac:dyDescent="0.2">
      <c r="A29" s="5" t="s">
        <v>26</v>
      </c>
      <c r="B29" s="6">
        <v>10</v>
      </c>
    </row>
    <row r="30" spans="1:2" x14ac:dyDescent="0.2">
      <c r="A30" s="5" t="s">
        <v>27</v>
      </c>
      <c r="B30" s="6">
        <v>10</v>
      </c>
    </row>
    <row r="31" spans="1:2" x14ac:dyDescent="0.2">
      <c r="A31" s="5" t="s">
        <v>28</v>
      </c>
      <c r="B31" s="6">
        <v>5</v>
      </c>
    </row>
    <row r="32" spans="1:2" x14ac:dyDescent="0.2">
      <c r="A32" s="5" t="s">
        <v>29</v>
      </c>
      <c r="B32" s="6">
        <v>5</v>
      </c>
    </row>
    <row r="33" spans="1:2" x14ac:dyDescent="0.2">
      <c r="A33" s="5" t="s">
        <v>30</v>
      </c>
      <c r="B33" s="6">
        <v>10</v>
      </c>
    </row>
    <row r="34" spans="1:2" x14ac:dyDescent="0.2">
      <c r="A34" s="5" t="s">
        <v>31</v>
      </c>
      <c r="B34" s="6">
        <v>10</v>
      </c>
    </row>
    <row r="35" spans="1:2" x14ac:dyDescent="0.2">
      <c r="A35" s="5" t="s">
        <v>32</v>
      </c>
      <c r="B35" s="6">
        <v>5</v>
      </c>
    </row>
    <row r="36" spans="1:2" x14ac:dyDescent="0.2">
      <c r="A36" s="5" t="s">
        <v>33</v>
      </c>
      <c r="B36" s="6">
        <v>5</v>
      </c>
    </row>
    <row r="37" spans="1:2" x14ac:dyDescent="0.2">
      <c r="A37" s="5" t="s">
        <v>34</v>
      </c>
      <c r="B37" s="6">
        <v>10</v>
      </c>
    </row>
    <row r="38" spans="1:2" x14ac:dyDescent="0.2">
      <c r="A38" s="5" t="s">
        <v>35</v>
      </c>
      <c r="B38" s="6">
        <v>10</v>
      </c>
    </row>
    <row r="39" spans="1:2" x14ac:dyDescent="0.2">
      <c r="A39" s="5" t="s">
        <v>36</v>
      </c>
      <c r="B39" s="6">
        <v>10</v>
      </c>
    </row>
    <row r="40" spans="1:2" x14ac:dyDescent="0.2">
      <c r="A40" s="5" t="s">
        <v>37</v>
      </c>
      <c r="B40" s="6">
        <v>10</v>
      </c>
    </row>
    <row r="41" spans="1:2" x14ac:dyDescent="0.2">
      <c r="A41" s="5" t="s">
        <v>38</v>
      </c>
      <c r="B41" s="6">
        <v>10</v>
      </c>
    </row>
    <row r="42" spans="1:2" x14ac:dyDescent="0.2">
      <c r="A42" s="5" t="s">
        <v>39</v>
      </c>
      <c r="B42" s="6">
        <v>10</v>
      </c>
    </row>
    <row r="43" spans="1:2" x14ac:dyDescent="0.2">
      <c r="A43" s="5" t="s">
        <v>40</v>
      </c>
      <c r="B43" s="6">
        <v>10</v>
      </c>
    </row>
    <row r="44" spans="1:2" x14ac:dyDescent="0.2">
      <c r="A44" s="5" t="s">
        <v>41</v>
      </c>
      <c r="B44" s="6">
        <v>5</v>
      </c>
    </row>
    <row r="45" spans="1:2" x14ac:dyDescent="0.2">
      <c r="A45" s="5" t="s">
        <v>42</v>
      </c>
      <c r="B45" s="7">
        <v>15</v>
      </c>
    </row>
    <row r="46" spans="1:2" x14ac:dyDescent="0.2">
      <c r="A46" s="8" t="s">
        <v>43</v>
      </c>
      <c r="B46" s="9">
        <v>20</v>
      </c>
    </row>
    <row r="48" spans="1:2" x14ac:dyDescent="0.2">
      <c r="A48" s="10" t="s">
        <v>44</v>
      </c>
      <c r="B48">
        <f>SUM(B4:B45)</f>
        <v>390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Sheet1</vt:lpstr>
    </vt:vector>
  </TitlesOfParts>
  <Company>Modality Software solutions b.v.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Truck planning</dc:title>
  <dc:subject/>
  <dc:creator>Modality Software solutions b.v.</dc:creator>
  <dc:description/>
  <cp:lastModifiedBy>Student</cp:lastModifiedBy>
  <cp:revision>1</cp:revision>
  <cp:lastPrinted>2008-02-05T08:28:15Z</cp:lastPrinted>
  <dcterms:created xsi:type="dcterms:W3CDTF">2002-08-05T11:59:03Z</dcterms:created>
  <dcterms:modified xsi:type="dcterms:W3CDTF">2020-10-19T14:11:27Z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Modality Software solutions b.v.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