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735" yWindow="735" windowWidth="9870" windowHeight="8055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Blad1!$A$3:$AW$136</definedName>
  </definedNames>
  <calcPr calcId="152511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2" i="2" l="1"/>
  <c r="P25" i="2"/>
  <c r="Y11" i="2"/>
  <c r="P11" i="2" s="1"/>
  <c r="Y15" i="2"/>
  <c r="AB7" i="2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Y12" i="2"/>
  <c r="Y13" i="2"/>
  <c r="P13" i="2" s="1"/>
  <c r="Y14" i="2"/>
  <c r="P14" i="2" s="1"/>
  <c r="P15" i="2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P23" i="2" s="1"/>
  <c r="Y24" i="2"/>
  <c r="P24" i="2" s="1"/>
  <c r="Y25" i="2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Y135" i="2"/>
  <c r="P135" i="2" s="1"/>
  <c r="Y136" i="2"/>
  <c r="P136" i="2" s="1"/>
  <c r="AB136" i="2" l="1"/>
  <c r="Q136" i="2"/>
  <c r="AW135" i="2"/>
  <c r="AB135" i="2"/>
  <c r="AW134" i="2"/>
  <c r="AV134" i="2"/>
  <c r="AB134" i="2"/>
  <c r="AB133" i="2"/>
  <c r="AW132" i="2"/>
  <c r="AV132" i="2"/>
  <c r="AB132" i="2"/>
  <c r="AW131" i="2"/>
  <c r="AV131" i="2"/>
  <c r="AB131" i="2"/>
  <c r="AW130" i="2"/>
  <c r="AV130" i="2"/>
  <c r="AB130" i="2"/>
  <c r="AW129" i="2"/>
  <c r="AV129" i="2"/>
  <c r="AB129" i="2"/>
  <c r="AW128" i="2"/>
  <c r="AB128" i="2"/>
  <c r="AW127" i="2"/>
  <c r="AV127" i="2"/>
  <c r="AB127" i="2"/>
  <c r="AB126" i="2"/>
  <c r="Q126" i="2"/>
  <c r="AW126" i="2" s="1"/>
  <c r="AB125" i="2"/>
  <c r="Q125" i="2"/>
  <c r="AW125" i="2" s="1"/>
  <c r="AW124" i="2"/>
  <c r="AV124" i="2"/>
  <c r="AB124" i="2"/>
  <c r="AW123" i="2"/>
  <c r="AV123" i="2"/>
  <c r="AB123" i="2"/>
  <c r="AV122" i="2"/>
  <c r="AB122" i="2"/>
  <c r="AV121" i="2"/>
  <c r="AB121" i="2"/>
  <c r="AW120" i="2"/>
  <c r="AV120" i="2"/>
  <c r="AB120" i="2"/>
  <c r="AW119" i="2"/>
  <c r="AV119" i="2"/>
  <c r="AB119" i="2"/>
  <c r="AW118" i="2"/>
  <c r="AV118" i="2"/>
  <c r="AB118" i="2"/>
  <c r="AW117" i="2"/>
  <c r="AV117" i="2"/>
  <c r="AB117" i="2"/>
  <c r="AV116" i="2"/>
  <c r="AB116" i="2"/>
  <c r="AW115" i="2"/>
  <c r="AV115" i="2"/>
  <c r="AB115" i="2"/>
  <c r="AW114" i="2"/>
  <c r="AV114" i="2"/>
  <c r="AB114" i="2"/>
  <c r="AV113" i="2"/>
  <c r="AB113" i="2"/>
  <c r="AW112" i="2"/>
  <c r="AV112" i="2"/>
  <c r="AB112" i="2"/>
  <c r="AW111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V103" i="2"/>
  <c r="AB103" i="2"/>
  <c r="AW102" i="2"/>
  <c r="AV102" i="2"/>
  <c r="AB102" i="2"/>
  <c r="AW101" i="2"/>
  <c r="AV101" i="2"/>
  <c r="AB101" i="2"/>
  <c r="AW100" i="2"/>
  <c r="AV100" i="2"/>
  <c r="AB100" i="2"/>
  <c r="AW99" i="2"/>
  <c r="AV99" i="2"/>
  <c r="AB99" i="2"/>
  <c r="AV98" i="2"/>
  <c r="AB98" i="2"/>
  <c r="AW97" i="2"/>
  <c r="AV97" i="2"/>
  <c r="AB97" i="2"/>
  <c r="AV96" i="2"/>
  <c r="AB96" i="2"/>
  <c r="AW95" i="2"/>
  <c r="AB95" i="2"/>
  <c r="AW94" i="2"/>
  <c r="AV94" i="2"/>
  <c r="AB94" i="2"/>
  <c r="AW93" i="2"/>
  <c r="AV93" i="2"/>
  <c r="AB93" i="2"/>
  <c r="AW92" i="2"/>
  <c r="AV92" i="2"/>
  <c r="AB92" i="2"/>
  <c r="AW91" i="2"/>
  <c r="AV91" i="2"/>
  <c r="AB91" i="2"/>
  <c r="AV90" i="2"/>
  <c r="AB90" i="2"/>
  <c r="AW89" i="2"/>
  <c r="AV89" i="2"/>
  <c r="AB89" i="2"/>
  <c r="AV88" i="2"/>
  <c r="AB88" i="2"/>
  <c r="AW87" i="2"/>
  <c r="AV87" i="2"/>
  <c r="AB87" i="2"/>
  <c r="AW86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B78" i="2"/>
  <c r="AW77" i="2"/>
  <c r="AB77" i="2"/>
  <c r="AW76" i="2"/>
  <c r="AV76" i="2"/>
  <c r="AB76" i="2"/>
  <c r="AW75" i="2"/>
  <c r="AB75" i="2"/>
  <c r="AW74" i="2"/>
  <c r="AB74" i="2"/>
  <c r="AW73" i="2"/>
  <c r="AV73" i="2"/>
  <c r="AB73" i="2"/>
  <c r="AW72" i="2"/>
  <c r="AV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B63" i="2"/>
  <c r="AW62" i="2"/>
  <c r="AV62" i="2"/>
  <c r="AB62" i="2"/>
  <c r="AV61" i="2"/>
  <c r="AB61" i="2"/>
  <c r="AV60" i="2"/>
  <c r="AB60" i="2"/>
  <c r="AV59" i="2"/>
  <c r="AB59" i="2"/>
  <c r="AW58" i="2"/>
  <c r="AV58" i="2"/>
  <c r="AB58" i="2"/>
  <c r="AW57" i="2"/>
  <c r="AV57" i="2"/>
  <c r="AB57" i="2"/>
  <c r="AV56" i="2"/>
  <c r="AB56" i="2"/>
  <c r="AW55" i="2"/>
  <c r="AV55" i="2"/>
  <c r="AB55" i="2"/>
  <c r="AW54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V48" i="2"/>
  <c r="AB48" i="2"/>
  <c r="AV47" i="2"/>
  <c r="AB47" i="2"/>
  <c r="AW46" i="2"/>
  <c r="AV46" i="2"/>
  <c r="AB46" i="2"/>
  <c r="AV45" i="2"/>
  <c r="AB45" i="2"/>
  <c r="AW44" i="2"/>
  <c r="AV44" i="2"/>
  <c r="AB44" i="2"/>
  <c r="AB43" i="2"/>
  <c r="Q43" i="2"/>
  <c r="AB42" i="2"/>
  <c r="Q42" i="2"/>
  <c r="AW41" i="2"/>
  <c r="AV41" i="2"/>
  <c r="AB41" i="2"/>
  <c r="AV40" i="2"/>
  <c r="AB40" i="2"/>
  <c r="AW39" i="2"/>
  <c r="AV39" i="2"/>
  <c r="AB39" i="2"/>
  <c r="AW38" i="2"/>
  <c r="AV38" i="2"/>
  <c r="AB38" i="2"/>
  <c r="AV37" i="2"/>
  <c r="AB37" i="2"/>
  <c r="AW36" i="2"/>
  <c r="AV36" i="2"/>
  <c r="AB36" i="2"/>
  <c r="AW35" i="2"/>
  <c r="AV35" i="2"/>
  <c r="AB35" i="2"/>
  <c r="AW34" i="2"/>
  <c r="AB34" i="2"/>
  <c r="AV33" i="2"/>
  <c r="AB33" i="2"/>
  <c r="AW32" i="2"/>
  <c r="AV32" i="2"/>
  <c r="AB32" i="2"/>
  <c r="AW31" i="2"/>
  <c r="AV31" i="2"/>
  <c r="AB31" i="2"/>
  <c r="AW30" i="2"/>
  <c r="AV30" i="2"/>
  <c r="AB30" i="2"/>
  <c r="AV29" i="2"/>
  <c r="AB29" i="2"/>
  <c r="AW28" i="2"/>
  <c r="AV28" i="2"/>
  <c r="AB28" i="2"/>
  <c r="AW27" i="2"/>
  <c r="AV27" i="2"/>
  <c r="AB27" i="2"/>
  <c r="AW26" i="2"/>
  <c r="AV26" i="2"/>
  <c r="AB26" i="2"/>
  <c r="AW25" i="2"/>
  <c r="AV25" i="2"/>
  <c r="AB25" i="2"/>
  <c r="AW24" i="2"/>
  <c r="AV24" i="2"/>
  <c r="AB24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B18" i="2"/>
  <c r="Q18" i="2"/>
  <c r="AW18" i="2" s="1"/>
  <c r="AW17" i="2"/>
  <c r="AV17" i="2"/>
  <c r="AB17" i="2"/>
  <c r="AW16" i="2"/>
  <c r="AV16" i="2"/>
  <c r="AB16" i="2"/>
  <c r="AB15" i="2"/>
  <c r="Q15" i="2"/>
  <c r="AW15" i="2" s="1"/>
  <c r="AW14" i="2"/>
  <c r="AB14" i="2"/>
  <c r="AV13" i="2"/>
  <c r="AB13" i="2"/>
  <c r="AB12" i="2"/>
  <c r="Q12" i="2"/>
  <c r="AW12" i="2" s="1"/>
  <c r="AB11" i="2"/>
  <c r="Q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<sst xmlns="http://schemas.openxmlformats.org/spreadsheetml/2006/main" count="3364" uniqueCount="873">
  <si>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</si>
  <si>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</si>
  <si>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</si>
  <si>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</si>
  <si>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</si>
  <si>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</si>
  <si>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</si>
  <si>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</si>
  <si>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</si>
  <si>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</si>
  <si>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</si>
  <si>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</si>
  <si>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</si>
  <si>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</si>
  <si>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</si>
  <si>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</si>
  <si>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</si>
  <si>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</si>
  <si>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</si>
  <si>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</si>
  <si>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</si>
  <si>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</si>
  <si>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</si>
  <si>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</si>
  <si>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</si>
  <si>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</si>
  <si>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</si>
  <si>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</si>
  <si>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</si>
  <si>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</si>
  <si>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</si>
  <si>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</si>
  <si>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</si>
  <si>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</si>
  <si>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</si>
  <si>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</si>
  <si>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</si>
  <si>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</si>
  <si>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</si>
  <si>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</si>
  <si>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</si>
  <si>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</si>
  <si>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</si>
  <si>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</si>
  <si>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</si>
  <si>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</si>
  <si>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</si>
  <si>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</si>
  <si>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</si>
  <si>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</si>
  <si>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</si>
  <si>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</si>
  <si>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</si>
  <si>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</si>
  <si>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</si>
  <si>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</si>
  <si>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</si>
  <si>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</si>
  <si>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</si>
  <si>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</si>
  <si>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</si>
  <si>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</si>
  <si>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</si>
  <si>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</si>
  <si>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</si>
  <si>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</si>
  <si>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</si>
  <si>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</si>
  <si>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</si>
  <si>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</si>
  <si>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</si>
  <si>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</si>
  <si>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</si>
  <si>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</si>
  <si>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</si>
  <si>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</si>
  <si>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</si>
  <si>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</si>
  <si>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</si>
  <si>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</si>
  <si>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</si>
  <si>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</si>
  <si>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</si>
  <si>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</si>
  <si>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</si>
  <si>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</si>
  <si>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</si>
  <si>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</si>
  <si>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</si>
  <si>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</si>
  <si>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</si>
  <si>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</si>
  <si>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</si>
  <si>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</si>
  <si>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</si>
  <si>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</si>
  <si>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</si>
  <si>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</si>
  <si>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</si>
  <si>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</si>
  <si>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</si>
  <si>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</si>
  <si>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</si>
  <si>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</si>
  <si>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</si>
  <si>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</si>
  <si>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</si>
  <si>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</si>
  <si>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</si>
  <si>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</si>
  <si>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</si>
  <si>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</si>
  <si>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</si>
  <si>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</si>
  <si>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</si>
  <si>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</si>
  <si>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</si>
  <si>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</si>
  <si>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</si>
  <si>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</si>
  <si>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</si>
  <si>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</si>
  <si>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</si>
  <si>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</si>
  <si>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</si>
  <si>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</si>
  <si>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</si>
  <si>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</si>
  <si>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</si>
  <si>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</si>
  <si>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</si>
  <si>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</si>
  <si>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</si>
  <si>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</si>
  <si>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</si>
  <si>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</si>
  <si>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</si>
  <si>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</si>
  <si>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</si>
  <si>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</si>
  <si>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</si>
  <si>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</si>
  <si>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</si>
  <si>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</si>
  <si>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</si>
  <si>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</si>
  <si>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</si>
  <si>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</si>
  <si>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</si>
  <si>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</si>
  <si>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</si>
  <si>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</si>
  <si>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</si>
  <si>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</si>
  <si>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</si>
  <si>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</si>
  <si>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</si>
  <si>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</si>
  <si>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</si>
  <si>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</si>
  <si>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</si>
  <si>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</si>
  <si>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</si>
  <si>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</si>
  <si>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</si>
  <si>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</si>
  <si>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</si>
  <si>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</si>
  <si>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</si>
  <si>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</si>
  <si>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</si>
  <si>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</si>
  <si>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</si>
  <si>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</si>
  <si>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</si>
  <si>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</si>
  <si>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</si>
  <si>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</si>
  <si>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</si>
  <si>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</si>
  <si>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</si>
  <si>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</si>
  <si>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</si>
  <si>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</si>
  <si>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</si>
  <si>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</si>
  <si>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</si>
  <si>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</si>
  <si>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</si>
  <si>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</si>
  <si>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</si>
  <si>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</si>
  <si>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</si>
  <si>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</si>
  <si>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</si>
  <si>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</si>
  <si>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</si>
  <si>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</si>
  <si>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</si>
  <si>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</si>
  <si>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</si>
  <si>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</si>
  <si>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</si>
  <si>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</si>
  <si>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</si>
  <si>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</si>
  <si>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</si>
  <si>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</si>
  <si>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</si>
  <si>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</si>
  <si>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</si>
  <si>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</si>
  <si>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</si>
  <si>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</si>
  <si>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</si>
  <si>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</si>
  <si>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</si>
  <si>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</si>
  <si>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</si>
  <si>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</si>
  <si>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</si>
  <si>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</si>
  <si>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</si>
  <si>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</si>
  <si>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</si>
  <si>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</si>
  <si>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</si>
  <si>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</si>
  <si>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</si>
  <si>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</si>
  <si>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</si>
  <si>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</si>
  <si>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</si>
  <si>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</si>
  <si>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</si>
  <si>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</si>
  <si>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</si>
  <si>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</si>
  <si>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</si>
  <si>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</si>
  <si>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</si>
  <si>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</si>
  <si>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</si>
  <si>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</si>
  <si>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</si>
  <si>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</si>
  <si>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</si>
  <si>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</si>
  <si>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</si>
  <si>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</si>
  <si>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</si>
  <si>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</si>
  <si>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</si>
  <si>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</si>
  <si>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</si>
  <si>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</si>
  <si>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</si>
  <si>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</si>
  <si>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</si>
  <si>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</si>
  <si>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</si>
  <si>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</si>
  <si>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</si>
  <si>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</si>
  <si>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</si>
  <si>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</si>
  <si>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</si>
  <si>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</si>
  <si>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</si>
  <si>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</si>
  <si>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</si>
  <si>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</si>
  <si>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</si>
  <si>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</si>
  <si>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</si>
  <si>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</si>
  <si>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</si>
  <si>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</si>
  <si>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</si>
  <si>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</si>
  <si>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</si>
  <si>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</si>
  <si>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</si>
  <si>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</si>
  <si>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</si>
  <si>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</si>
  <si>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</si>
  <si>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</si>
  <si>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</si>
  <si>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</si>
  <si>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</si>
  <si>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</si>
  <si>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</si>
  <si>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</si>
  <si>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</si>
  <si>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</si>
  <si>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</si>
  <si>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</si>
  <si>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</si>
  <si>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</si>
  <si>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</si>
  <si>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</si>
  <si>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</si>
  <si>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</si>
  <si>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</si>
  <si>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</si>
  <si>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</si>
  <si>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</si>
  <si>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</si>
  <si>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</si>
  <si>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</si>
  <si>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</si>
  <si>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</si>
  <si>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</si>
  <si>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</si>
  <si>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</si>
  <si>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</si>
  <si>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</si>
  <si>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</si>
  <si>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</si>
  <si>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</si>
  <si>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</si>
  <si>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</si>
  <si>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</si>
  <si>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</si>
  <si>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</si>
  <si>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</si>
  <si>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</si>
  <si>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</si>
  <si>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</si>
  <si>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</si>
  <si>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</si>
  <si>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</si>
  <si>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</si>
  <si>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</si>
  <si>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</si>
  <si>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</si>
  <si>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</si>
  <si>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</si>
  <si>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</si>
  <si>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</si>
  <si>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</si>
  <si>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</si>
  <si>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</si>
  <si>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</si>
  <si>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</si>
  <si>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</si>
  <si>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</si>
  <si>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</si>
  <si>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</si>
  <si>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</si>
  <si>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</si>
  <si>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</si>
  <si>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</si>
  <si>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</si>
  <si>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</si>
  <si>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</si>
  <si>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</si>
  <si>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</si>
  <si>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</si>
  <si>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</si>
  <si>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</si>
  <si>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</si>
  <si>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</si>
  <si>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</si>
  <si>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</si>
  <si>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</si>
  <si>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</si>
  <si>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</si>
  <si>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</si>
  <si>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</si>
  <si>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</si>
  <si>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</si>
  <si>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</si>
  <si>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</si>
  <si>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</si>
  <si>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</si>
  <si>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</si>
  <si>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</si>
  <si>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</si>
  <si>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</si>
  <si>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</si>
  <si>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</si>
  <si>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</si>
  <si>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</si>
  <si>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</si>
  <si>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</si>
  <si>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</si>
  <si>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</si>
  <si>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</si>
  <si>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</si>
  <si>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</si>
  <si>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</si>
  <si>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</si>
  <si>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</si>
  <si>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</si>
  <si>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</si>
  <si>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</si>
  <si>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</si>
  <si>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</si>
  <si>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</si>
  <si>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</si>
  <si>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</si>
  <si>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</si>
  <si>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</si>
  <si>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</si>
  <si>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</si>
  <si>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</si>
  <si>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</si>
  <si>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</si>
  <si>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</si>
  <si>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</si>
  <si>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</si>
  <si>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</si>
  <si>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</si>
  <si>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</si>
  <si>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</si>
  <si>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</si>
  <si>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</si>
  <si>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</si>
  <si>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</si>
  <si>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</si>
  <si>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</si>
  <si>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</si>
  <si>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</si>
  <si>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</si>
  <si>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</si>
  <si>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</si>
  <si>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</si>
  <si>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</si>
  <si>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</si>
  <si>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</si>
  <si>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</si>
  <si>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</si>
  <si>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</si>
  <si>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</si>
  <si>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</si>
  <si>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</si>
  <si>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</si>
  <si>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</si>
  <si>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</si>
  <si>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</si>
  <si>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</si>
  <si>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</si>
  <si>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</si>
  <si>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</si>
  <si>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</si>
  <si>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</si>
  <si>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</si>
  <si>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</si>
  <si>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</si>
  <si>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</si>
  <si>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</si>
  <si>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</si>
  <si>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</si>
  <si>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</si>
  <si>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</si>
  <si>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</si>
  <si>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</si>
  <si>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</si>
  <si>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</si>
  <si>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</si>
  <si>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</si>
  <si>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</si>
  <si>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</si>
  <si>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</si>
  <si>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</si>
  <si>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</si>
  <si>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</si>
  <si>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</si>
  <si>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</si>
  <si>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</si>
  <si>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</si>
  <si>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</si>
  <si>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</si>
  <si>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</si>
  <si>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</si>
  <si>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</si>
  <si>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</si>
  <si>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</si>
  <si>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</si>
  <si>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</si>
  <si>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</si>
  <si>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</si>
  <si>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</si>
  <si>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</si>
  <si>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</si>
  <si>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</si>
  <si>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</si>
  <si>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</si>
  <si>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</si>
  <si>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</si>
  <si>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</si>
  <si>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</si>
  <si>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</si>
  <si>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</si>
  <si>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</si>
  <si>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</si>
  <si>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</si>
  <si>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</si>
  <si>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</si>
  <si>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</si>
  <si>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</si>
  <si>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</si>
  <si>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</si>
  <si>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</si>
  <si>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</si>
  <si>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</si>
  <si>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</si>
  <si>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</si>
  <si>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</si>
  <si>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</si>
  <si>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</si>
  <si>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</si>
  <si>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</si>
  <si>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</si>
  <si>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</si>
  <si>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</si>
  <si>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</si>
  <si>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</si>
  <si>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</si>
  <si>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</si>
  <si>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</si>
  <si>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</si>
  <si>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</si>
  <si>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</si>
  <si>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</si>
  <si>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</si>
  <si>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</si>
  <si>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</si>
  <si>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</si>
  <si>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</si>
  <si>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</si>
  <si>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</si>
  <si>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</si>
  <si>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</si>
  <si>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</si>
  <si>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</si>
  <si>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</si>
  <si>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</si>
  <si>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</si>
  <si>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</si>
  <si>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</si>
  <si>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</si>
  <si>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</si>
  <si>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</si>
  <si>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</si>
  <si>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</si>
  <si>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</si>
  <si>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</si>
  <si>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</si>
  <si>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</si>
  <si>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</si>
  <si>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</si>
  <si>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</si>
  <si>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</si>
  <si>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</si>
  <si>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</si>
  <si>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</si>
  <si>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</si>
  <si>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</si>
  <si>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</si>
  <si>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</si>
  <si>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</si>
  <si>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</si>
  <si>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</si>
  <si>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</si>
  <si>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</si>
  <si>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</si>
  <si>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</si>
  <si>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</si>
  <si>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</si>
  <si>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</si>
  <si>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</si>
  <si>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</si>
  <si>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</si>
  <si>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</si>
  <si>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</si>
  <si>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</si>
  <si>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</si>
  <si>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</si>
  <si>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</si>
  <si>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</si>
  <si>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</si>
  <si>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</si>
  <si>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</si>
  <si>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</si>
  <si>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</si>
  <si>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</si>
  <si>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</si>
  <si>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</si>
  <si>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</si>
  <si>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</si>
  <si>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</si>
  <si>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</si>
  <si>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</si>
  <si>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</si>
  <si>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</si>
  <si>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</si>
  <si>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</si>
  <si>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</si>
  <si>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</si>
  <si>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</si>
  <si>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</si>
  <si>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</si>
  <si>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</si>
  <si>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</si>
  <si>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</si>
  <si>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</si>
  <si>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</si>
  <si>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</si>
  <si>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</si>
  <si>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</si>
  <si>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</si>
  <si>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</si>
  <si>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</si>
  <si>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</si>
  <si>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</si>
  <si>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</si>
  <si>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</si>
  <si>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</si>
  <si>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</si>
  <si>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</si>
  <si>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</si>
  <si>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</si>
  <si>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</si>
  <si>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</si>
  <si>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</si>
  <si>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</si>
  <si>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</si>
  <si>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</si>
  <si>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</si>
  <si>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</si>
  <si>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</si>
  <si>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</si>
  <si>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</si>
  <si>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</si>
  <si>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</si>
  <si>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</si>
  <si>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</si>
  <si>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</si>
  <si>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</si>
  <si>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</si>
  <si>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</si>
  <si>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</si>
  <si>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</si>
  <si>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</si>
  <si>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</si>
  <si>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</si>
  <si>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</si>
  <si>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</si>
  <si>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</si>
  <si>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</si>
  <si>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</si>
  <si>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</si>
  <si>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</si>
  <si>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</si>
  <si>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</si>
  <si>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</si>
  <si>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</si>
  <si>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</si>
  <si>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</si>
  <si>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</si>
  <si>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</si>
  <si>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</si>
  <si>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</si>
  <si>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</si>
  <si>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</si>
  <si>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</si>
  <si>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</si>
  <si>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</si>
  <si>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</si>
  <si>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</si>
  <si>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</si>
  <si>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</si>
  <si>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</si>
  <si>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</si>
  <si>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</si>
  <si>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</si>
  <si>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</si>
  <si>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</si>
  <si>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</si>
  <si>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</si>
  <si>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</si>
  <si>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</si>
  <si>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</si>
  <si>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</si>
  <si>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</si>
  <si>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</si>
  <si>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</si>
  <si>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</si>
  <si>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</si>
  <si>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</si>
  <si>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</si>
  <si>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</si>
  <si>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</si>
  <si>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</si>
  <si>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</si>
  <si>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</si>
  <si>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</si>
  <si>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</si>
  <si>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</si>
  <si>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</si>
  <si>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</si>
  <si>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</si>
  <si>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</si>
  <si>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</si>
  <si>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</si>
  <si>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</si>
  <si>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</si>
  <si>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</si>
  <si>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</si>
  <si>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</si>
  <si>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</si>
  <si>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</si>
  <si>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</si>
  <si>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</si>
  <si>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</si>
  <si>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</si>
  <si>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</si>
  <si>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</si>
  <si>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</si>
  <si>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</si>
  <si>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</si>
  <si>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</si>
  <si>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</si>
  <si>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</si>
  <si>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</si>
  <si>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</si>
  <si>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</si>
  <si>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</si>
  <si>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</si>
  <si>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</si>
  <si>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</si>
  <si>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</si>
  <si>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</si>
  <si>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</si>
  <si>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</si>
  <si>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</si>
  <si>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</si>
  <si>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</si>
  <si>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</si>
  <si>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</si>
  <si>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</si>
  <si>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</si>
  <si>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</si>
  <si>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</si>
  <si>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</si>
  <si>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</si>
  <si>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</si>
  <si>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</si>
  <si>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</si>
  <si>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</si>
  <si>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</si>
  <si>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</si>
  <si>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</si>
  <si>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</si>
  <si>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</si>
  <si>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</si>
  <si>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</si>
  <si>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</si>
  <si>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</si>
  <si>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</si>
  <si>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</si>
  <si>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</si>
  <si>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</si>
  <si>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</si>
  <si>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</si>
  <si>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</si>
  <si>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</si>
  <si>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</si>
  <si>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</si>
  <si>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</si>
  <si>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</si>
  <si>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</si>
  <si>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</si>
  <si>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</si>
  <si>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</si>
  <si>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</si>
  <si>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</si>
  <si>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</si>
  <si>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</si>
  <si>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</si>
  <si>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</si>
  <si>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</si>
  <si>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</si>
  <si>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</si>
  <si>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</si>
  <si>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</si>
  <si>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</si>
  <si>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</si>
  <si>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</si>
  <si>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</si>
  <si>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</si>
  <si>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</si>
  <si>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</si>
  <si>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</si>
  <si>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</si>
  <si>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</si>
  <si>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</si>
  <si>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</si>
  <si>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</si>
  <si>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</si>
  <si>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</si>
  <si>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</si>
  <si>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</si>
  <si>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</si>
  <si>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</si>
  <si>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</si>
  <si>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</si>
  <si>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</si>
  <si>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</si>
  <si>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</si>
  <si>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</si>
  <si>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</si>
  <si>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</si>
  <si>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</si>
  <si>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</si>
  <si>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</si>
  <si>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</si>
  <si>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</si>
  <si>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</si>
  <si>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</si>
  <si>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</si>
  <si>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</si>
  <si>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</si>
  <si>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</si>
  <si>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</si>
  <si>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</si>
  <si>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</si>
  <si>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</si>
  <si>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</si>
  <si>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</si>
  <si>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</si>
  <si>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</si>
  <si>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</si>
  <si>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</si>
  <si>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</si>
  <si>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</si>
  <si>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</si>
  <si>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</si>
  <si>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</si>
  <si>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</si>
  <si>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</si>
  <si>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</si>
  <si>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</si>
  <si>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</si>
  <si>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</si>
  <si>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</si>
  <si>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</si>
  <si>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</si>
  <si>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</si>
  <si>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</si>
  <si>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</si>
  <si>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</si>
  <si>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</si>
  <si>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</si>
  <si>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</si>
  <si>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</si>
  <si>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</si>
  <si>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</si>
  <si>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</si>
  <si>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</si>
  <si>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</si>
  <si>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</si>
  <si>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</si>
  <si>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</si>
  <si>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</si>
  <si>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</si>
  <si>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</si>
  <si>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</si>
  <si>
    <t>Sonic the hedgehog</t>
  </si>
  <si>
    <t>Midas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</si>
</sst>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W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abSelected="1" topLeftCell="L1" zoomScaleNormal="100" workbookViewId="0">
      <selection activeCell="N2" sqref="N2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35" si="0">Y4-Z4</f>
        <v>750.00000000000045</v>
      </c>
      <c r="Q4" s="12" t="s">
        <v>20</v>
      </c>
      <c r="R4" s="24" t="s">
        <v>871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43" si="1">X4*24*60</f>
        <v>870.00000000000045</v>
      </c>
      <c r="Z4" s="27">
        <v>120</v>
      </c>
      <c r="AA4" s="27">
        <v>60</v>
      </c>
      <c r="AB4" s="23">
        <f t="shared" ref="AB4:AB35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6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154</v>
      </c>
      <c r="B11" s="11" t="s">
        <v>105</v>
      </c>
      <c r="C11" s="11" t="s">
        <v>155</v>
      </c>
      <c r="E11" s="11" t="s">
        <v>88</v>
      </c>
      <c r="F11" s="11" t="s">
        <v>147</v>
      </c>
      <c r="G11" s="11" t="s">
        <v>26</v>
      </c>
      <c r="H11" s="12" t="s">
        <v>92</v>
      </c>
      <c r="I11" s="22">
        <v>8</v>
      </c>
      <c r="J11" s="11" t="s">
        <v>91</v>
      </c>
      <c r="K11" s="11" t="s">
        <v>252</v>
      </c>
      <c r="L11" s="12" t="s">
        <v>156</v>
      </c>
      <c r="M11" s="12" t="s">
        <v>156</v>
      </c>
      <c r="N11" s="12" t="s">
        <v>98</v>
      </c>
      <c r="O11" s="12" t="s">
        <v>157</v>
      </c>
      <c r="P11" s="23">
        <f t="shared" si="0"/>
        <v>629.99999999999955</v>
      </c>
      <c r="Q11" s="25" t="str">
        <f>AD11</f>
        <v>BZ-GG-33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98</v>
      </c>
      <c r="X11" s="26">
        <v>0.52083333333333304</v>
      </c>
      <c r="Y11" s="23">
        <f t="shared" si="1"/>
        <v>749.99999999999955</v>
      </c>
      <c r="Z11" s="27">
        <v>120</v>
      </c>
      <c r="AA11" s="27">
        <v>60</v>
      </c>
      <c r="AB11" s="23">
        <f t="shared" si="2"/>
        <v>300</v>
      </c>
      <c r="AD11" s="11" t="s">
        <v>11</v>
      </c>
      <c r="AE11" s="12" t="s">
        <v>126</v>
      </c>
      <c r="AF11" s="26">
        <v>0.39513888888888898</v>
      </c>
      <c r="AH11" s="11">
        <v>15397</v>
      </c>
      <c r="AJ11" s="11">
        <v>10385792</v>
      </c>
      <c r="AP11" t="s">
        <v>152</v>
      </c>
      <c r="AQ11" t="s">
        <v>153</v>
      </c>
      <c r="AU11" t="s">
        <v>158</v>
      </c>
      <c r="AV11">
        <v>0</v>
      </c>
      <c r="AW11">
        <v>20</v>
      </c>
    </row>
    <row r="12" spans="1:49" x14ac:dyDescent="0.2">
      <c r="A12" s="11" t="s">
        <v>159</v>
      </c>
      <c r="B12" s="11" t="s">
        <v>105</v>
      </c>
      <c r="C12" s="11" t="s">
        <v>160</v>
      </c>
      <c r="E12" s="11" t="s">
        <v>88</v>
      </c>
      <c r="F12" s="11" t="s">
        <v>147</v>
      </c>
      <c r="G12" s="11" t="s">
        <v>30</v>
      </c>
      <c r="H12" s="12" t="s">
        <v>92</v>
      </c>
      <c r="I12" s="22">
        <v>9</v>
      </c>
      <c r="J12" s="11" t="s">
        <v>91</v>
      </c>
      <c r="K12" s="11" t="s">
        <v>91</v>
      </c>
      <c r="L12" s="12" t="s">
        <v>156</v>
      </c>
      <c r="M12" s="12" t="s">
        <v>156</v>
      </c>
      <c r="N12" s="12" t="s">
        <v>98</v>
      </c>
      <c r="O12" s="12" t="s">
        <v>157</v>
      </c>
      <c r="P12" s="23">
        <f t="shared" si="0"/>
        <v>629.99999999999955</v>
      </c>
      <c r="Q12" s="25" t="str">
        <f>AD12</f>
        <v>V20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98</v>
      </c>
      <c r="X12" s="26">
        <v>0.52083333333333304</v>
      </c>
      <c r="Y12" s="23">
        <f t="shared" si="1"/>
        <v>749.99999999999955</v>
      </c>
      <c r="Z12" s="27">
        <v>120</v>
      </c>
      <c r="AA12" s="27">
        <v>60</v>
      </c>
      <c r="AB12" s="23">
        <f t="shared" si="2"/>
        <v>300</v>
      </c>
      <c r="AD12" s="11" t="s">
        <v>24</v>
      </c>
      <c r="AE12" s="12" t="s">
        <v>126</v>
      </c>
      <c r="AF12" s="26">
        <v>0.3125</v>
      </c>
      <c r="AH12" s="11">
        <v>17545</v>
      </c>
      <c r="AJ12" s="11">
        <v>10385730</v>
      </c>
      <c r="AP12" t="s">
        <v>161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163</v>
      </c>
      <c r="B13" s="11" t="s">
        <v>105</v>
      </c>
      <c r="C13" s="11" t="s">
        <v>164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10</v>
      </c>
      <c r="J13" s="11" t="s">
        <v>91</v>
      </c>
      <c r="K13" s="11" t="s">
        <v>91</v>
      </c>
      <c r="L13" s="12" t="s">
        <v>126</v>
      </c>
      <c r="M13" s="12" t="s">
        <v>165</v>
      </c>
      <c r="N13" s="12" t="s">
        <v>126</v>
      </c>
      <c r="O13" s="12" t="s">
        <v>110</v>
      </c>
      <c r="P13" s="23">
        <f t="shared" si="0"/>
        <v>240</v>
      </c>
      <c r="Q13" s="12" t="s">
        <v>11</v>
      </c>
      <c r="R13" s="24" t="s">
        <v>872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0.25</v>
      </c>
      <c r="Y13" s="23">
        <f t="shared" si="1"/>
        <v>360</v>
      </c>
      <c r="Z13" s="27">
        <v>120</v>
      </c>
      <c r="AA13" s="27">
        <v>60</v>
      </c>
      <c r="AB13" s="23">
        <f t="shared" si="2"/>
        <v>300</v>
      </c>
      <c r="AD13" s="11" t="s">
        <v>36</v>
      </c>
      <c r="AE13" s="12" t="s">
        <v>126</v>
      </c>
      <c r="AF13" s="26">
        <v>0.49027777777777798</v>
      </c>
      <c r="AG13" s="11" t="s">
        <v>91</v>
      </c>
      <c r="AH13" s="11">
        <v>17928</v>
      </c>
      <c r="AJ13" s="11">
        <v>10385797</v>
      </c>
      <c r="AP13" t="s">
        <v>161</v>
      </c>
      <c r="AQ13" t="s">
        <v>153</v>
      </c>
      <c r="AV13">
        <f>IF(M13&gt;O13,1,0)</f>
        <v>0</v>
      </c>
      <c r="AW13">
        <v>10</v>
      </c>
    </row>
    <row r="14" spans="1:49" x14ac:dyDescent="0.2">
      <c r="A14" s="11" t="s">
        <v>166</v>
      </c>
      <c r="B14" s="11" t="s">
        <v>105</v>
      </c>
      <c r="C14" s="11" t="s">
        <v>167</v>
      </c>
      <c r="E14" s="11" t="s">
        <v>88</v>
      </c>
      <c r="F14" s="11" t="s">
        <v>147</v>
      </c>
      <c r="G14" s="11" t="s">
        <v>37</v>
      </c>
      <c r="H14" s="12" t="s">
        <v>92</v>
      </c>
      <c r="I14" s="22">
        <v>11</v>
      </c>
      <c r="J14" s="11" t="s">
        <v>91</v>
      </c>
      <c r="K14" s="11" t="s">
        <v>91</v>
      </c>
      <c r="L14" s="12" t="s">
        <v>126</v>
      </c>
      <c r="M14" s="12" t="s">
        <v>168</v>
      </c>
      <c r="N14" s="12" t="s">
        <v>126</v>
      </c>
      <c r="O14" s="12" t="s">
        <v>125</v>
      </c>
      <c r="P14" s="23">
        <f t="shared" si="0"/>
        <v>359.99999999999949</v>
      </c>
      <c r="Q14" s="12" t="s">
        <v>20</v>
      </c>
      <c r="R14" s="24" t="s">
        <v>95</v>
      </c>
      <c r="S14" s="25">
        <v>2</v>
      </c>
      <c r="U14" s="11" t="s">
        <v>96</v>
      </c>
      <c r="V14" s="11" t="s">
        <v>97</v>
      </c>
      <c r="W14" s="12" t="s">
        <v>126</v>
      </c>
      <c r="X14" s="26">
        <v>0.33333333333333298</v>
      </c>
      <c r="Y14" s="23">
        <f t="shared" si="1"/>
        <v>479.99999999999949</v>
      </c>
      <c r="Z14" s="27">
        <v>120</v>
      </c>
      <c r="AA14" s="27">
        <v>60</v>
      </c>
      <c r="AB14" s="23">
        <f t="shared" si="2"/>
        <v>300</v>
      </c>
      <c r="AD14" s="11" t="s">
        <v>20</v>
      </c>
      <c r="AE14" s="12" t="s">
        <v>126</v>
      </c>
      <c r="AF14" s="26">
        <v>0.45624999999999999</v>
      </c>
      <c r="AG14" s="11" t="s">
        <v>91</v>
      </c>
      <c r="AH14" s="11">
        <v>16766</v>
      </c>
      <c r="AJ14" s="11" t="s">
        <v>169</v>
      </c>
      <c r="AP14" t="s">
        <v>161</v>
      </c>
      <c r="AQ14" t="s">
        <v>153</v>
      </c>
      <c r="AU14" t="s">
        <v>170</v>
      </c>
      <c r="AV14">
        <v>0</v>
      </c>
      <c r="AW14">
        <f>VLOOKUP(Q14,[1]Blad1!$A$1:$J$61,9)</f>
        <v>5</v>
      </c>
    </row>
    <row r="15" spans="1:49" x14ac:dyDescent="0.2">
      <c r="A15" s="11" t="s">
        <v>171</v>
      </c>
      <c r="B15" s="11" t="s">
        <v>105</v>
      </c>
      <c r="C15" s="11" t="s">
        <v>172</v>
      </c>
      <c r="E15" s="11" t="s">
        <v>88</v>
      </c>
      <c r="F15" s="11" t="s">
        <v>147</v>
      </c>
      <c r="G15" s="11" t="s">
        <v>36</v>
      </c>
      <c r="H15" s="12" t="s">
        <v>92</v>
      </c>
      <c r="I15" s="22">
        <v>12</v>
      </c>
      <c r="J15" s="11" t="s">
        <v>91</v>
      </c>
      <c r="K15" s="27" t="s">
        <v>91</v>
      </c>
      <c r="L15" s="12" t="s">
        <v>156</v>
      </c>
      <c r="M15" s="12" t="s">
        <v>156</v>
      </c>
      <c r="N15" s="12" t="s">
        <v>126</v>
      </c>
      <c r="O15" s="12" t="s">
        <v>173</v>
      </c>
      <c r="P15" s="23">
        <f t="shared" si="0"/>
        <v>539.99999999999943</v>
      </c>
      <c r="Q15" s="25" t="str">
        <f>AD15</f>
        <v>V14</v>
      </c>
      <c r="R15" s="24" t="s">
        <v>95</v>
      </c>
      <c r="S15" s="25">
        <v>2</v>
      </c>
      <c r="U15" s="11" t="s">
        <v>96</v>
      </c>
      <c r="V15" s="11" t="s">
        <v>97</v>
      </c>
      <c r="W15" s="12" t="s">
        <v>126</v>
      </c>
      <c r="X15" s="26">
        <v>0.45833333333333298</v>
      </c>
      <c r="Y15" s="23">
        <f t="shared" si="1"/>
        <v>659.99999999999943</v>
      </c>
      <c r="Z15" s="27">
        <v>120</v>
      </c>
      <c r="AA15" s="27">
        <v>60</v>
      </c>
      <c r="AB15" s="23">
        <f t="shared" si="2"/>
        <v>300</v>
      </c>
      <c r="AD15" s="11" t="s">
        <v>20</v>
      </c>
      <c r="AE15" s="12" t="s">
        <v>132</v>
      </c>
      <c r="AF15" s="26">
        <v>0.28263888888888899</v>
      </c>
      <c r="AH15" s="11">
        <v>22152</v>
      </c>
      <c r="AJ15" s="11">
        <v>10385798</v>
      </c>
      <c r="AP15" t="s">
        <v>152</v>
      </c>
      <c r="AQ15" t="s">
        <v>153</v>
      </c>
      <c r="AU15" t="s">
        <v>174</v>
      </c>
      <c r="AV15">
        <v>0</v>
      </c>
      <c r="AW15">
        <f>VLOOKUP(Q15,[1]Blad1!$A$1:$J$61,9)</f>
        <v>5</v>
      </c>
    </row>
    <row r="16" spans="1:49" x14ac:dyDescent="0.2">
      <c r="A16" s="11" t="s">
        <v>85</v>
      </c>
      <c r="B16" s="11" t="s">
        <v>86</v>
      </c>
      <c r="C16" s="11" t="s">
        <v>87</v>
      </c>
      <c r="E16" s="11" t="s">
        <v>88</v>
      </c>
      <c r="H16" s="12" t="s">
        <v>89</v>
      </c>
      <c r="I16" s="22">
        <v>13</v>
      </c>
      <c r="J16" s="11" t="s">
        <v>90</v>
      </c>
      <c r="K16" s="27" t="s">
        <v>91</v>
      </c>
      <c r="L16" s="12" t="s">
        <v>92</v>
      </c>
      <c r="M16" s="12" t="s">
        <v>93</v>
      </c>
      <c r="N16" s="12" t="s">
        <v>92</v>
      </c>
      <c r="O16" s="12" t="s">
        <v>94</v>
      </c>
      <c r="P16" s="23">
        <f t="shared" si="0"/>
        <v>835.00000000000045</v>
      </c>
      <c r="Q16" s="12" t="s">
        <v>20</v>
      </c>
      <c r="R16" s="24" t="s">
        <v>111</v>
      </c>
      <c r="S16" s="25">
        <v>1</v>
      </c>
      <c r="U16" s="11" t="s">
        <v>96</v>
      </c>
      <c r="V16" s="11" t="s">
        <v>97</v>
      </c>
      <c r="W16" s="12" t="s">
        <v>92</v>
      </c>
      <c r="X16" s="26">
        <v>0.60416666666666696</v>
      </c>
      <c r="Y16" s="23">
        <f t="shared" si="1"/>
        <v>870.00000000000045</v>
      </c>
      <c r="Z16" s="27">
        <v>35</v>
      </c>
      <c r="AA16" s="27">
        <v>15</v>
      </c>
      <c r="AB16" s="23">
        <f t="shared" si="2"/>
        <v>85</v>
      </c>
      <c r="AD16" s="11" t="s">
        <v>9</v>
      </c>
      <c r="AE16" s="12" t="s">
        <v>98</v>
      </c>
      <c r="AF16" s="26">
        <v>0.297222222222222</v>
      </c>
      <c r="AG16" s="11" t="s">
        <v>91</v>
      </c>
      <c r="AH16" s="11">
        <v>10353</v>
      </c>
      <c r="AJ16" s="11">
        <v>260603</v>
      </c>
      <c r="AM16" s="12" t="s">
        <v>100</v>
      </c>
      <c r="AN16" s="12" t="s">
        <v>101</v>
      </c>
      <c r="AP16" t="s">
        <v>102</v>
      </c>
      <c r="AQ16" t="s">
        <v>103</v>
      </c>
      <c r="AV16">
        <f>IF(M16&gt;O16,1,0)</f>
        <v>0</v>
      </c>
      <c r="AW16">
        <f>VLOOKUP(Q16,[1]Blad1!$A$1:$J$61,9)</f>
        <v>5</v>
      </c>
    </row>
    <row r="17" spans="1:49" x14ac:dyDescent="0.2">
      <c r="A17" s="11" t="s">
        <v>175</v>
      </c>
      <c r="B17" s="11" t="s">
        <v>105</v>
      </c>
      <c r="C17" s="11" t="s">
        <v>176</v>
      </c>
      <c r="E17" s="11" t="s">
        <v>177</v>
      </c>
      <c r="I17" s="22">
        <v>14</v>
      </c>
      <c r="J17" s="11" t="s">
        <v>178</v>
      </c>
      <c r="K17" s="27" t="s">
        <v>91</v>
      </c>
      <c r="L17" s="12" t="s">
        <v>98</v>
      </c>
      <c r="M17" s="12" t="s">
        <v>179</v>
      </c>
      <c r="N17" s="12" t="s">
        <v>98</v>
      </c>
      <c r="O17" s="12" t="s">
        <v>180</v>
      </c>
      <c r="P17" s="23">
        <f t="shared" si="0"/>
        <v>565.00000000000057</v>
      </c>
      <c r="Q17" s="12" t="s">
        <v>37</v>
      </c>
      <c r="R17" s="24" t="s">
        <v>111</v>
      </c>
      <c r="S17" s="25">
        <v>1</v>
      </c>
      <c r="U17" s="11" t="s">
        <v>96</v>
      </c>
      <c r="V17" s="11" t="s">
        <v>181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35</v>
      </c>
      <c r="AA17" s="27">
        <v>15</v>
      </c>
      <c r="AB17" s="23">
        <f t="shared" si="2"/>
        <v>85</v>
      </c>
      <c r="AC17" s="12" t="s">
        <v>182</v>
      </c>
      <c r="AD17" s="11" t="s">
        <v>29</v>
      </c>
      <c r="AE17" s="12" t="s">
        <v>98</v>
      </c>
      <c r="AF17" s="26">
        <v>0.66666666666666696</v>
      </c>
      <c r="AG17" s="11" t="s">
        <v>91</v>
      </c>
      <c r="AH17" s="11">
        <v>16300</v>
      </c>
      <c r="AJ17" s="11" t="s">
        <v>183</v>
      </c>
      <c r="AL17" s="12" t="s">
        <v>184</v>
      </c>
      <c r="AM17" s="12" t="s">
        <v>185</v>
      </c>
      <c r="AN17" s="12" t="s">
        <v>186</v>
      </c>
      <c r="AO17" s="11" t="s">
        <v>187</v>
      </c>
      <c r="AP17" t="s">
        <v>188</v>
      </c>
      <c r="AQ17" t="s">
        <v>189</v>
      </c>
      <c r="AV17">
        <f>IF(M17&gt;O17,1,0)</f>
        <v>1</v>
      </c>
      <c r="AW17">
        <f>VLOOKUP(Q17,[1]Blad1!$A$1:$J$61,9)</f>
        <v>10</v>
      </c>
    </row>
    <row r="18" spans="1:49" x14ac:dyDescent="0.2">
      <c r="A18" s="11" t="s">
        <v>190</v>
      </c>
      <c r="B18" s="11" t="s">
        <v>105</v>
      </c>
      <c r="C18" s="11" t="s">
        <v>191</v>
      </c>
      <c r="E18" s="11" t="s">
        <v>192</v>
      </c>
      <c r="F18" s="11" t="s">
        <v>193</v>
      </c>
      <c r="G18" s="11" t="s">
        <v>26</v>
      </c>
      <c r="H18" s="12" t="s">
        <v>92</v>
      </c>
      <c r="I18" s="22">
        <v>15</v>
      </c>
      <c r="J18" s="11" t="s">
        <v>91</v>
      </c>
      <c r="K18" s="27" t="s">
        <v>91</v>
      </c>
      <c r="L18" s="12" t="s">
        <v>156</v>
      </c>
      <c r="M18" s="12" t="s">
        <v>156</v>
      </c>
      <c r="N18" s="12" t="s">
        <v>98</v>
      </c>
      <c r="O18" s="12" t="s">
        <v>194</v>
      </c>
      <c r="P18" s="23">
        <f t="shared" si="0"/>
        <v>660.00000000000045</v>
      </c>
      <c r="Q18" s="25" t="str">
        <f>AD18</f>
        <v>V14</v>
      </c>
      <c r="R18" s="24" t="s">
        <v>95</v>
      </c>
      <c r="S18" s="25">
        <v>2</v>
      </c>
      <c r="U18" s="11" t="s">
        <v>96</v>
      </c>
      <c r="V18" s="11" t="s">
        <v>181</v>
      </c>
      <c r="W18" s="12" t="s">
        <v>98</v>
      </c>
      <c r="X18" s="26">
        <v>0.54166666666666696</v>
      </c>
      <c r="Y18" s="23">
        <f t="shared" si="1"/>
        <v>780.00000000000045</v>
      </c>
      <c r="Z18" s="27">
        <v>120</v>
      </c>
      <c r="AA18" s="27">
        <v>60</v>
      </c>
      <c r="AB18" s="23">
        <f t="shared" si="2"/>
        <v>300</v>
      </c>
      <c r="AC18" s="12" t="s">
        <v>195</v>
      </c>
      <c r="AD18" s="11" t="s">
        <v>20</v>
      </c>
      <c r="AE18" s="12" t="s">
        <v>126</v>
      </c>
      <c r="AF18" s="26">
        <v>0.38888888888888901</v>
      </c>
      <c r="AH18" s="11">
        <v>7724</v>
      </c>
      <c r="AJ18" s="11" t="s">
        <v>196</v>
      </c>
      <c r="AL18" s="12" t="s">
        <v>197</v>
      </c>
      <c r="AM18" s="12" t="s">
        <v>185</v>
      </c>
      <c r="AN18" s="12" t="s">
        <v>132</v>
      </c>
      <c r="AO18" s="11" t="s">
        <v>198</v>
      </c>
      <c r="AP18" t="s">
        <v>199</v>
      </c>
      <c r="AQ18" t="s">
        <v>200</v>
      </c>
      <c r="AV18">
        <v>0</v>
      </c>
      <c r="AW18">
        <f>VLOOKUP(Q18,[1]Blad1!$A$1:$J$61,9)</f>
        <v>5</v>
      </c>
    </row>
    <row r="19" spans="1:49" x14ac:dyDescent="0.2">
      <c r="A19" s="11" t="s">
        <v>201</v>
      </c>
      <c r="B19" s="11" t="s">
        <v>105</v>
      </c>
      <c r="C19" s="11" t="s">
        <v>202</v>
      </c>
      <c r="E19" s="11" t="s">
        <v>203</v>
      </c>
      <c r="H19" s="12" t="s">
        <v>204</v>
      </c>
      <c r="I19" s="22">
        <v>16</v>
      </c>
      <c r="J19" s="11" t="s">
        <v>205</v>
      </c>
      <c r="K19" s="27" t="s">
        <v>91</v>
      </c>
      <c r="L19" s="12" t="s">
        <v>98</v>
      </c>
      <c r="M19" s="12" t="s">
        <v>206</v>
      </c>
      <c r="N19" s="12" t="s">
        <v>98</v>
      </c>
      <c r="O19" s="12" t="s">
        <v>110</v>
      </c>
      <c r="P19" s="23">
        <f t="shared" si="0"/>
        <v>325</v>
      </c>
      <c r="Q19" s="12" t="s">
        <v>9</v>
      </c>
      <c r="R19" s="24" t="s">
        <v>111</v>
      </c>
      <c r="S19" s="25">
        <v>1</v>
      </c>
      <c r="U19" s="11" t="s">
        <v>96</v>
      </c>
      <c r="V19" s="11" t="s">
        <v>97</v>
      </c>
      <c r="W19" s="12" t="s">
        <v>98</v>
      </c>
      <c r="X19" s="26">
        <v>0.25</v>
      </c>
      <c r="Y19" s="23">
        <f t="shared" si="1"/>
        <v>360</v>
      </c>
      <c r="Z19" s="27">
        <v>35</v>
      </c>
      <c r="AA19" s="27">
        <v>15</v>
      </c>
      <c r="AB19" s="23">
        <f t="shared" si="2"/>
        <v>85</v>
      </c>
      <c r="AD19" s="11" t="s">
        <v>11</v>
      </c>
      <c r="AE19" s="12" t="s">
        <v>126</v>
      </c>
      <c r="AF19" s="26">
        <v>0.56666666666666698</v>
      </c>
      <c r="AG19" s="11" t="s">
        <v>91</v>
      </c>
      <c r="AH19" s="11">
        <v>17024</v>
      </c>
      <c r="AJ19" s="11">
        <v>191390739</v>
      </c>
      <c r="AP19" t="s">
        <v>207</v>
      </c>
      <c r="AQ19" t="s">
        <v>103</v>
      </c>
      <c r="AV19">
        <f t="shared" ref="AV19:AV33" si="4">IF(M19&gt;O19,1,0)</f>
        <v>1</v>
      </c>
      <c r="AW19">
        <v>15</v>
      </c>
    </row>
    <row r="20" spans="1:49" x14ac:dyDescent="0.2">
      <c r="A20" s="11" t="s">
        <v>208</v>
      </c>
      <c r="B20" s="11" t="s">
        <v>209</v>
      </c>
      <c r="C20" s="11" t="s">
        <v>210</v>
      </c>
      <c r="E20" s="11" t="s">
        <v>211</v>
      </c>
      <c r="H20" s="12" t="s">
        <v>212</v>
      </c>
      <c r="I20" s="22">
        <v>17</v>
      </c>
      <c r="J20" s="11" t="s">
        <v>213</v>
      </c>
      <c r="K20" s="27" t="s">
        <v>91</v>
      </c>
      <c r="L20" s="12" t="s">
        <v>98</v>
      </c>
      <c r="M20" s="12" t="s">
        <v>214</v>
      </c>
      <c r="N20" s="12" t="s">
        <v>98</v>
      </c>
      <c r="O20" s="12" t="s">
        <v>215</v>
      </c>
      <c r="P20" s="23">
        <f t="shared" si="0"/>
        <v>419.99999999999949</v>
      </c>
      <c r="Q20" s="12" t="s">
        <v>25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0.33333333333333298</v>
      </c>
      <c r="Y20" s="23">
        <f t="shared" si="1"/>
        <v>479.99999999999949</v>
      </c>
      <c r="Z20" s="27">
        <v>60</v>
      </c>
      <c r="AA20" s="27">
        <v>60</v>
      </c>
      <c r="AB20" s="23">
        <f t="shared" si="2"/>
        <v>180</v>
      </c>
      <c r="AC20" s="12" t="s">
        <v>217</v>
      </c>
      <c r="AD20" s="11" t="s">
        <v>25</v>
      </c>
      <c r="AE20" s="12" t="s">
        <v>98</v>
      </c>
      <c r="AF20" s="26">
        <v>0.41180555555555598</v>
      </c>
      <c r="AG20" s="11" t="s">
        <v>91</v>
      </c>
      <c r="AH20" s="11">
        <v>30430</v>
      </c>
      <c r="AI20" s="11">
        <v>-20</v>
      </c>
      <c r="AJ20" s="11" t="s">
        <v>218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2296608</v>
      </c>
      <c r="AQ20" t="s">
        <v>189</v>
      </c>
      <c r="AV20">
        <f t="shared" si="4"/>
        <v>0</v>
      </c>
      <c r="AW20">
        <f>VLOOKUP(Q20,[1]Blad1!$A$1:$J$61,9)</f>
        <v>5</v>
      </c>
    </row>
    <row r="21" spans="1:49" x14ac:dyDescent="0.2">
      <c r="A21" s="11" t="s">
        <v>222</v>
      </c>
      <c r="B21" s="11" t="s">
        <v>209</v>
      </c>
      <c r="C21" s="11" t="s">
        <v>223</v>
      </c>
      <c r="E21" s="11" t="s">
        <v>211</v>
      </c>
      <c r="H21" s="12" t="s">
        <v>212</v>
      </c>
      <c r="I21" s="22">
        <v>18</v>
      </c>
      <c r="J21" s="11" t="s">
        <v>213</v>
      </c>
      <c r="K21" s="27" t="s">
        <v>91</v>
      </c>
      <c r="L21" s="12" t="s">
        <v>98</v>
      </c>
      <c r="M21" s="12" t="s">
        <v>224</v>
      </c>
      <c r="N21" s="12" t="s">
        <v>98</v>
      </c>
      <c r="O21" s="12" t="s">
        <v>225</v>
      </c>
      <c r="P21" s="23">
        <f t="shared" si="0"/>
        <v>540.00000000000057</v>
      </c>
      <c r="Q21" s="12" t="s">
        <v>11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0.41666666666666702</v>
      </c>
      <c r="Y21" s="23">
        <f t="shared" si="1"/>
        <v>600.00000000000057</v>
      </c>
      <c r="Z21" s="27">
        <v>60</v>
      </c>
      <c r="AA21" s="27">
        <v>60</v>
      </c>
      <c r="AB21" s="23">
        <f t="shared" si="2"/>
        <v>180</v>
      </c>
      <c r="AC21" s="12" t="s">
        <v>226</v>
      </c>
      <c r="AD21" s="11" t="s">
        <v>11</v>
      </c>
      <c r="AE21" s="12" t="s">
        <v>98</v>
      </c>
      <c r="AF21" s="26">
        <v>0.51041666666666696</v>
      </c>
      <c r="AG21" s="11" t="s">
        <v>91</v>
      </c>
      <c r="AH21" s="11">
        <v>30430</v>
      </c>
      <c r="AI21" s="11">
        <v>-20</v>
      </c>
      <c r="AJ21" s="11" t="s">
        <v>227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2296609</v>
      </c>
      <c r="AQ21" t="s">
        <v>189</v>
      </c>
      <c r="AV21">
        <f t="shared" si="4"/>
        <v>0</v>
      </c>
      <c r="AW21">
        <v>15</v>
      </c>
    </row>
    <row r="22" spans="1:49" x14ac:dyDescent="0.2">
      <c r="A22" s="11" t="s">
        <v>228</v>
      </c>
      <c r="B22" s="11" t="s">
        <v>209</v>
      </c>
      <c r="C22" s="11" t="s">
        <v>229</v>
      </c>
      <c r="E22" s="11" t="s">
        <v>211</v>
      </c>
      <c r="H22" s="12" t="s">
        <v>212</v>
      </c>
      <c r="I22" s="22">
        <v>19</v>
      </c>
      <c r="J22" s="11" t="s">
        <v>213</v>
      </c>
      <c r="K22" s="27" t="s">
        <v>91</v>
      </c>
      <c r="L22" s="12" t="s">
        <v>98</v>
      </c>
      <c r="M22" s="12" t="s">
        <v>230</v>
      </c>
      <c r="N22" s="12" t="s">
        <v>98</v>
      </c>
      <c r="O22" s="12" t="s">
        <v>231</v>
      </c>
      <c r="P22" s="23">
        <f t="shared" si="0"/>
        <v>630.00000000000057</v>
      </c>
      <c r="Q22" s="12" t="s">
        <v>19</v>
      </c>
      <c r="R22" s="24" t="s">
        <v>111</v>
      </c>
      <c r="S22" s="25">
        <v>1</v>
      </c>
      <c r="U22" s="11" t="s">
        <v>216</v>
      </c>
      <c r="V22" s="11" t="s">
        <v>181</v>
      </c>
      <c r="W22" s="12" t="s">
        <v>98</v>
      </c>
      <c r="X22" s="26">
        <v>0.47916666666666702</v>
      </c>
      <c r="Y22" s="23">
        <f t="shared" si="1"/>
        <v>690.00000000000057</v>
      </c>
      <c r="Z22" s="27">
        <v>60</v>
      </c>
      <c r="AA22" s="27">
        <v>60</v>
      </c>
      <c r="AB22" s="23">
        <f t="shared" si="2"/>
        <v>180</v>
      </c>
      <c r="AC22" s="12" t="s">
        <v>232</v>
      </c>
      <c r="AD22" s="11" t="s">
        <v>19</v>
      </c>
      <c r="AE22" s="12" t="s">
        <v>98</v>
      </c>
      <c r="AF22" s="26">
        <v>0.54513888888888895</v>
      </c>
      <c r="AG22" s="11" t="s">
        <v>91</v>
      </c>
      <c r="AH22" s="11">
        <v>30436</v>
      </c>
      <c r="AI22" s="11">
        <v>-20</v>
      </c>
      <c r="AJ22" s="11">
        <v>387034</v>
      </c>
      <c r="AL22" s="12" t="s">
        <v>219</v>
      </c>
      <c r="AM22" s="12" t="s">
        <v>220</v>
      </c>
      <c r="AN22" s="12" t="s">
        <v>132</v>
      </c>
      <c r="AO22" s="11" t="s">
        <v>221</v>
      </c>
      <c r="AP22">
        <v>2296607</v>
      </c>
      <c r="AQ22" t="s">
        <v>189</v>
      </c>
      <c r="AV22">
        <f t="shared" si="4"/>
        <v>0</v>
      </c>
      <c r="AW22">
        <f>VLOOKUP(Q22,[1]Blad1!$A$1:$J$61,9)</f>
        <v>5</v>
      </c>
    </row>
    <row r="23" spans="1:49" x14ac:dyDescent="0.2">
      <c r="A23" s="11" t="s">
        <v>233</v>
      </c>
      <c r="B23" s="11" t="s">
        <v>209</v>
      </c>
      <c r="C23" s="11" t="s">
        <v>234</v>
      </c>
      <c r="E23" s="11" t="s">
        <v>211</v>
      </c>
      <c r="H23" s="12" t="s">
        <v>212</v>
      </c>
      <c r="I23" s="22">
        <v>20</v>
      </c>
      <c r="J23" s="11" t="s">
        <v>213</v>
      </c>
      <c r="K23" s="27" t="s">
        <v>91</v>
      </c>
      <c r="L23" s="12" t="s">
        <v>98</v>
      </c>
      <c r="M23" s="12" t="s">
        <v>235</v>
      </c>
      <c r="N23" s="12" t="s">
        <v>98</v>
      </c>
      <c r="O23" s="12" t="s">
        <v>236</v>
      </c>
      <c r="P23" s="23">
        <f t="shared" si="0"/>
        <v>840</v>
      </c>
      <c r="Q23" s="12" t="s">
        <v>9</v>
      </c>
      <c r="R23" s="24" t="s">
        <v>111</v>
      </c>
      <c r="S23" s="25">
        <v>1</v>
      </c>
      <c r="U23" s="11" t="s">
        <v>216</v>
      </c>
      <c r="V23" s="11" t="s">
        <v>181</v>
      </c>
      <c r="W23" s="12" t="s">
        <v>98</v>
      </c>
      <c r="X23" s="26">
        <v>0.625</v>
      </c>
      <c r="Y23" s="23">
        <f t="shared" si="1"/>
        <v>900</v>
      </c>
      <c r="Z23" s="27">
        <v>60</v>
      </c>
      <c r="AA23" s="27">
        <v>60</v>
      </c>
      <c r="AB23" s="23">
        <f t="shared" si="2"/>
        <v>180</v>
      </c>
      <c r="AC23" s="12" t="s">
        <v>237</v>
      </c>
      <c r="AD23" s="11" t="s">
        <v>9</v>
      </c>
      <c r="AE23" s="12" t="s">
        <v>98</v>
      </c>
      <c r="AF23" s="26">
        <v>0.68333333333333302</v>
      </c>
      <c r="AG23" s="11" t="s">
        <v>91</v>
      </c>
      <c r="AH23" s="11">
        <v>30430</v>
      </c>
      <c r="AI23" s="11">
        <v>-20</v>
      </c>
      <c r="AJ23" s="11" t="s">
        <v>238</v>
      </c>
      <c r="AL23" s="12" t="s">
        <v>219</v>
      </c>
      <c r="AM23" s="12" t="s">
        <v>220</v>
      </c>
      <c r="AN23" s="12" t="s">
        <v>132</v>
      </c>
      <c r="AO23" s="11" t="s">
        <v>221</v>
      </c>
      <c r="AP23">
        <v>2296606</v>
      </c>
      <c r="AQ23" t="s">
        <v>189</v>
      </c>
      <c r="AV23">
        <f t="shared" si="4"/>
        <v>0</v>
      </c>
      <c r="AW23">
        <v>15</v>
      </c>
    </row>
    <row r="24" spans="1:49" x14ac:dyDescent="0.2">
      <c r="A24" s="11" t="s">
        <v>239</v>
      </c>
      <c r="B24" s="11" t="s">
        <v>240</v>
      </c>
      <c r="C24" s="11" t="s">
        <v>241</v>
      </c>
      <c r="E24" s="11" t="s">
        <v>242</v>
      </c>
      <c r="I24" s="22">
        <v>21</v>
      </c>
      <c r="J24" s="11" t="s">
        <v>178</v>
      </c>
      <c r="K24" s="27" t="s">
        <v>91</v>
      </c>
      <c r="L24" s="12" t="s">
        <v>156</v>
      </c>
      <c r="M24" s="12" t="s">
        <v>156</v>
      </c>
      <c r="N24" s="12" t="s">
        <v>98</v>
      </c>
      <c r="O24" s="12" t="s">
        <v>173</v>
      </c>
      <c r="P24" s="23">
        <f t="shared" si="0"/>
        <v>629.99999999999943</v>
      </c>
      <c r="Q24" s="12" t="s">
        <v>31</v>
      </c>
      <c r="R24" s="24" t="s">
        <v>111</v>
      </c>
      <c r="S24" s="25">
        <v>1</v>
      </c>
      <c r="U24" s="11" t="s">
        <v>243</v>
      </c>
      <c r="V24" s="11" t="s">
        <v>181</v>
      </c>
      <c r="W24" s="12" t="s">
        <v>98</v>
      </c>
      <c r="X24" s="26">
        <v>0.45833333333333298</v>
      </c>
      <c r="Y24" s="23">
        <f t="shared" si="1"/>
        <v>659.99999999999943</v>
      </c>
      <c r="Z24" s="27">
        <v>30</v>
      </c>
      <c r="AA24" s="27">
        <v>60</v>
      </c>
      <c r="AB24" s="23">
        <f t="shared" si="2"/>
        <v>120</v>
      </c>
      <c r="AC24" s="12" t="s">
        <v>244</v>
      </c>
      <c r="AD24" s="11" t="s">
        <v>31</v>
      </c>
      <c r="AE24" s="12" t="s">
        <v>98</v>
      </c>
      <c r="AF24" s="26">
        <v>0.46736111111111101</v>
      </c>
      <c r="AH24" s="11">
        <v>30544</v>
      </c>
      <c r="AJ24" s="11">
        <v>3640235</v>
      </c>
      <c r="AL24" s="12" t="s">
        <v>245</v>
      </c>
      <c r="AM24" s="12" t="s">
        <v>246</v>
      </c>
      <c r="AN24" s="12" t="s">
        <v>132</v>
      </c>
      <c r="AO24" s="11" t="s">
        <v>247</v>
      </c>
      <c r="AP24">
        <v>1900066438</v>
      </c>
      <c r="AQ24" t="s">
        <v>248</v>
      </c>
      <c r="AV24">
        <f t="shared" si="4"/>
        <v>1</v>
      </c>
      <c r="AW24">
        <f>VLOOKUP(Q24,[1]Blad1!$A$1:$J$61,9)</f>
        <v>10</v>
      </c>
    </row>
    <row r="25" spans="1:49" x14ac:dyDescent="0.2">
      <c r="A25" s="11" t="s">
        <v>249</v>
      </c>
      <c r="B25" s="11" t="s">
        <v>209</v>
      </c>
      <c r="C25" s="11" t="s">
        <v>250</v>
      </c>
      <c r="E25" s="11" t="s">
        <v>251</v>
      </c>
      <c r="I25" s="22">
        <v>22</v>
      </c>
      <c r="J25" s="11" t="s">
        <v>178</v>
      </c>
      <c r="K25" s="27" t="s">
        <v>91</v>
      </c>
      <c r="L25" s="12" t="s">
        <v>98</v>
      </c>
      <c r="M25" s="12" t="s">
        <v>253</v>
      </c>
      <c r="N25" s="12" t="s">
        <v>98</v>
      </c>
      <c r="O25" s="12" t="s">
        <v>254</v>
      </c>
      <c r="P25" s="23">
        <f t="shared" si="0"/>
        <v>760.99999999999932</v>
      </c>
      <c r="Q25" s="12" t="s">
        <v>40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0.563194444444444</v>
      </c>
      <c r="Y25" s="23">
        <f t="shared" si="1"/>
        <v>810.99999999999932</v>
      </c>
      <c r="Z25" s="27">
        <v>50</v>
      </c>
      <c r="AA25" s="27">
        <v>60</v>
      </c>
      <c r="AB25" s="23">
        <f t="shared" si="2"/>
        <v>160</v>
      </c>
      <c r="AC25" s="12" t="s">
        <v>256</v>
      </c>
      <c r="AD25" s="11" t="s">
        <v>40</v>
      </c>
      <c r="AE25" s="12" t="s">
        <v>98</v>
      </c>
      <c r="AF25" s="26">
        <v>0.656944444444444</v>
      </c>
      <c r="AG25" s="11" t="s">
        <v>252</v>
      </c>
      <c r="AH25" s="11">
        <v>33208</v>
      </c>
      <c r="AI25" s="11">
        <v>-18</v>
      </c>
      <c r="AJ25" s="11" t="s">
        <v>257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232418</v>
      </c>
      <c r="AQ25" t="s">
        <v>189</v>
      </c>
      <c r="AV25">
        <f t="shared" si="4"/>
        <v>0</v>
      </c>
      <c r="AW25">
        <f>VLOOKUP(Q25,[1]Blad1!$A$1:$J$61,9)</f>
        <v>10</v>
      </c>
    </row>
    <row r="26" spans="1:49" x14ac:dyDescent="0.2">
      <c r="A26" s="11" t="s">
        <v>261</v>
      </c>
      <c r="B26" s="11" t="s">
        <v>209</v>
      </c>
      <c r="C26" s="11" t="s">
        <v>262</v>
      </c>
      <c r="E26" s="11" t="s">
        <v>251</v>
      </c>
      <c r="I26" s="22">
        <v>23</v>
      </c>
      <c r="J26" s="11" t="s">
        <v>178</v>
      </c>
      <c r="K26" s="27" t="s">
        <v>91</v>
      </c>
      <c r="L26" s="12" t="s">
        <v>98</v>
      </c>
      <c r="M26" s="12" t="s">
        <v>263</v>
      </c>
      <c r="N26" s="12" t="s">
        <v>98</v>
      </c>
      <c r="O26" s="12" t="s">
        <v>264</v>
      </c>
      <c r="P26" s="23">
        <f t="shared" si="0"/>
        <v>850</v>
      </c>
      <c r="Q26" s="12" t="s">
        <v>24</v>
      </c>
      <c r="R26" s="24" t="s">
        <v>111</v>
      </c>
      <c r="S26" s="25">
        <v>1</v>
      </c>
      <c r="U26" s="11" t="s">
        <v>255</v>
      </c>
      <c r="V26" s="11" t="s">
        <v>181</v>
      </c>
      <c r="W26" s="12" t="s">
        <v>98</v>
      </c>
      <c r="X26" s="26">
        <v>0.625</v>
      </c>
      <c r="Y26" s="23">
        <f t="shared" si="1"/>
        <v>900</v>
      </c>
      <c r="Z26" s="27">
        <v>50</v>
      </c>
      <c r="AA26" s="27">
        <v>60</v>
      </c>
      <c r="AB26" s="23">
        <f t="shared" si="2"/>
        <v>160</v>
      </c>
      <c r="AC26" s="12" t="s">
        <v>265</v>
      </c>
      <c r="AD26" s="11" t="s">
        <v>24</v>
      </c>
      <c r="AE26" s="12" t="s">
        <v>98</v>
      </c>
      <c r="AF26" s="26">
        <v>0.70208333333333295</v>
      </c>
      <c r="AG26" s="11" t="s">
        <v>252</v>
      </c>
      <c r="AH26" s="11">
        <v>33514</v>
      </c>
      <c r="AI26" s="11">
        <v>-18</v>
      </c>
      <c r="AJ26" s="11" t="s">
        <v>266</v>
      </c>
      <c r="AL26" s="12" t="s">
        <v>258</v>
      </c>
      <c r="AM26" s="12" t="s">
        <v>259</v>
      </c>
      <c r="AN26" s="12" t="s">
        <v>132</v>
      </c>
      <c r="AO26" s="11" t="s">
        <v>260</v>
      </c>
      <c r="AP26">
        <v>232419</v>
      </c>
      <c r="AQ26" t="s">
        <v>189</v>
      </c>
      <c r="AV26">
        <f t="shared" si="4"/>
        <v>0</v>
      </c>
      <c r="AW26">
        <f>VLOOKUP(Q26,[1]Blad1!$A$1:$J$61,9)</f>
        <v>5</v>
      </c>
    </row>
    <row r="27" spans="1:49" x14ac:dyDescent="0.2">
      <c r="A27" s="11" t="s">
        <v>267</v>
      </c>
      <c r="B27" s="11" t="s">
        <v>209</v>
      </c>
      <c r="C27" s="11" t="s">
        <v>268</v>
      </c>
      <c r="E27" s="11" t="s">
        <v>251</v>
      </c>
      <c r="I27" s="22">
        <v>24</v>
      </c>
      <c r="J27" s="11" t="s">
        <v>178</v>
      </c>
      <c r="K27" s="27" t="s">
        <v>91</v>
      </c>
      <c r="L27" s="12" t="s">
        <v>98</v>
      </c>
      <c r="M27" s="12" t="s">
        <v>269</v>
      </c>
      <c r="N27" s="12" t="s">
        <v>98</v>
      </c>
      <c r="O27" s="12" t="s">
        <v>270</v>
      </c>
      <c r="P27" s="23">
        <f t="shared" si="0"/>
        <v>850.99999999999932</v>
      </c>
      <c r="Q27" s="12" t="s">
        <v>39</v>
      </c>
      <c r="R27" s="24" t="s">
        <v>111</v>
      </c>
      <c r="S27" s="25">
        <v>1</v>
      </c>
      <c r="U27" s="11" t="s">
        <v>255</v>
      </c>
      <c r="V27" s="11" t="s">
        <v>181</v>
      </c>
      <c r="W27" s="12" t="s">
        <v>98</v>
      </c>
      <c r="X27" s="26">
        <v>0.625694444444444</v>
      </c>
      <c r="Y27" s="23">
        <f t="shared" si="1"/>
        <v>900.99999999999932</v>
      </c>
      <c r="Z27" s="27">
        <v>50</v>
      </c>
      <c r="AA27" s="27">
        <v>60</v>
      </c>
      <c r="AB27" s="23">
        <f t="shared" si="2"/>
        <v>160</v>
      </c>
      <c r="AC27" s="12" t="s">
        <v>271</v>
      </c>
      <c r="AD27" s="11" t="s">
        <v>39</v>
      </c>
      <c r="AE27" s="12" t="s">
        <v>98</v>
      </c>
      <c r="AF27" s="26">
        <v>0.69236111111111098</v>
      </c>
      <c r="AG27" s="11" t="s">
        <v>252</v>
      </c>
      <c r="AH27" s="11">
        <v>33587</v>
      </c>
      <c r="AI27" s="11">
        <v>-18</v>
      </c>
      <c r="AJ27" s="11" t="s">
        <v>272</v>
      </c>
      <c r="AL27" s="12" t="s">
        <v>258</v>
      </c>
      <c r="AM27" s="12" t="s">
        <v>259</v>
      </c>
      <c r="AN27" s="12" t="s">
        <v>132</v>
      </c>
      <c r="AO27" s="11" t="s">
        <v>260</v>
      </c>
      <c r="AP27">
        <v>232420</v>
      </c>
      <c r="AQ27" t="s">
        <v>189</v>
      </c>
      <c r="AV27">
        <f t="shared" si="4"/>
        <v>0</v>
      </c>
      <c r="AW27">
        <f>VLOOKUP(Q27,[1]Blad1!$A$1:$J$61,9)</f>
        <v>10</v>
      </c>
    </row>
    <row r="28" spans="1:49" x14ac:dyDescent="0.2">
      <c r="A28" s="11" t="s">
        <v>239</v>
      </c>
      <c r="B28" s="11" t="s">
        <v>240</v>
      </c>
      <c r="C28" s="11" t="s">
        <v>273</v>
      </c>
      <c r="E28" s="11" t="s">
        <v>242</v>
      </c>
      <c r="H28" s="12" t="s">
        <v>274</v>
      </c>
      <c r="I28" s="22">
        <v>25</v>
      </c>
      <c r="J28" s="11" t="s">
        <v>275</v>
      </c>
      <c r="K28" s="27" t="s">
        <v>91</v>
      </c>
      <c r="L28" s="12" t="s">
        <v>98</v>
      </c>
      <c r="M28" s="12" t="s">
        <v>276</v>
      </c>
      <c r="N28" s="12" t="s">
        <v>98</v>
      </c>
      <c r="O28" s="12" t="s">
        <v>277</v>
      </c>
      <c r="P28" s="23">
        <f t="shared" si="0"/>
        <v>429.99999999999949</v>
      </c>
      <c r="Q28" s="12" t="s">
        <v>31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0.33333333333333298</v>
      </c>
      <c r="Y28" s="23">
        <f t="shared" si="1"/>
        <v>479.99999999999949</v>
      </c>
      <c r="Z28" s="27">
        <v>50</v>
      </c>
      <c r="AA28" s="27">
        <v>60</v>
      </c>
      <c r="AB28" s="23">
        <f t="shared" si="2"/>
        <v>160</v>
      </c>
      <c r="AC28" s="12" t="s">
        <v>279</v>
      </c>
      <c r="AE28" s="12" t="s">
        <v>156</v>
      </c>
      <c r="AF28" s="11" t="s">
        <v>156</v>
      </c>
      <c r="AG28" s="11" t="s">
        <v>91</v>
      </c>
      <c r="AH28" s="11">
        <v>12300</v>
      </c>
      <c r="AJ28" s="11" t="s">
        <v>280</v>
      </c>
      <c r="AN28" s="12" t="s">
        <v>132</v>
      </c>
      <c r="AP28">
        <v>1900052748</v>
      </c>
      <c r="AQ28" t="s">
        <v>281</v>
      </c>
      <c r="AR28" s="28" t="s">
        <v>282</v>
      </c>
      <c r="AV28">
        <f t="shared" si="4"/>
        <v>0</v>
      </c>
      <c r="AW28">
        <f>VLOOKUP(Q28,[1]Blad1!$A$1:$J$61,9)</f>
        <v>10</v>
      </c>
    </row>
    <row r="29" spans="1:49" x14ac:dyDescent="0.2">
      <c r="A29" s="11" t="s">
        <v>283</v>
      </c>
      <c r="B29" s="11" t="s">
        <v>105</v>
      </c>
      <c r="C29" s="11" t="s">
        <v>284</v>
      </c>
      <c r="E29" s="11" t="s">
        <v>211</v>
      </c>
      <c r="H29" s="12" t="s">
        <v>285</v>
      </c>
      <c r="I29" s="22">
        <v>26</v>
      </c>
      <c r="J29" s="11" t="s">
        <v>286</v>
      </c>
      <c r="K29" s="27" t="s">
        <v>91</v>
      </c>
      <c r="L29" s="12" t="s">
        <v>98</v>
      </c>
      <c r="M29" s="12" t="s">
        <v>287</v>
      </c>
      <c r="N29" s="12" t="s">
        <v>98</v>
      </c>
      <c r="O29" s="12" t="s">
        <v>277</v>
      </c>
      <c r="P29" s="23">
        <f t="shared" si="0"/>
        <v>429.99999999999949</v>
      </c>
      <c r="Q29" s="12" t="s">
        <v>7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0.33333333333333298</v>
      </c>
      <c r="Y29" s="23">
        <f t="shared" si="1"/>
        <v>479.99999999999949</v>
      </c>
      <c r="Z29" s="27">
        <v>50</v>
      </c>
      <c r="AA29" s="27">
        <v>60</v>
      </c>
      <c r="AB29" s="23">
        <f t="shared" si="2"/>
        <v>160</v>
      </c>
      <c r="AC29" s="12" t="s">
        <v>288</v>
      </c>
      <c r="AD29" s="11" t="s">
        <v>32</v>
      </c>
      <c r="AE29" s="12" t="s">
        <v>98</v>
      </c>
      <c r="AF29" s="26">
        <v>0.50416666666666698</v>
      </c>
      <c r="AG29" s="11" t="s">
        <v>252</v>
      </c>
      <c r="AH29" s="11">
        <v>7900</v>
      </c>
      <c r="AJ29" s="11">
        <v>163</v>
      </c>
      <c r="AN29" s="12" t="s">
        <v>132</v>
      </c>
      <c r="AP29">
        <v>2940071452</v>
      </c>
      <c r="AQ29" t="s">
        <v>103</v>
      </c>
      <c r="AR29" s="28" t="s">
        <v>282</v>
      </c>
      <c r="AV29">
        <f t="shared" si="4"/>
        <v>0</v>
      </c>
      <c r="AW29">
        <v>15</v>
      </c>
    </row>
    <row r="30" spans="1:49" x14ac:dyDescent="0.2">
      <c r="A30" s="11" t="s">
        <v>289</v>
      </c>
      <c r="B30" s="11" t="s">
        <v>240</v>
      </c>
      <c r="C30" s="11" t="s">
        <v>290</v>
      </c>
      <c r="E30" s="11" t="s">
        <v>242</v>
      </c>
      <c r="H30" s="12" t="s">
        <v>291</v>
      </c>
      <c r="I30" s="22">
        <v>27</v>
      </c>
      <c r="J30" s="11" t="s">
        <v>275</v>
      </c>
      <c r="K30" s="27" t="s">
        <v>91</v>
      </c>
      <c r="L30" s="12" t="s">
        <v>98</v>
      </c>
      <c r="M30" s="12" t="s">
        <v>292</v>
      </c>
      <c r="N30" s="12" t="s">
        <v>98</v>
      </c>
      <c r="O30" s="12" t="s">
        <v>293</v>
      </c>
      <c r="P30" s="23">
        <f t="shared" si="0"/>
        <v>550.00000000000057</v>
      </c>
      <c r="Q30" s="12" t="s">
        <v>37</v>
      </c>
      <c r="R30" s="24" t="s">
        <v>111</v>
      </c>
      <c r="S30" s="25">
        <v>1</v>
      </c>
      <c r="U30" s="11" t="s">
        <v>278</v>
      </c>
      <c r="V30" s="11" t="s">
        <v>97</v>
      </c>
      <c r="W30" s="12" t="s">
        <v>98</v>
      </c>
      <c r="X30" s="26">
        <v>0.41666666666666702</v>
      </c>
      <c r="Y30" s="23">
        <f t="shared" si="1"/>
        <v>600.00000000000057</v>
      </c>
      <c r="Z30" s="27">
        <v>50</v>
      </c>
      <c r="AA30" s="27">
        <v>60</v>
      </c>
      <c r="AB30" s="23">
        <f t="shared" si="2"/>
        <v>160</v>
      </c>
      <c r="AC30" s="12" t="s">
        <v>294</v>
      </c>
      <c r="AD30" s="11" t="s">
        <v>37</v>
      </c>
      <c r="AE30" s="12" t="s">
        <v>98</v>
      </c>
      <c r="AF30" s="26">
        <v>0.47361111111111098</v>
      </c>
      <c r="AG30" s="11" t="s">
        <v>91</v>
      </c>
      <c r="AH30" s="11">
        <v>12788</v>
      </c>
      <c r="AJ30" s="11" t="s">
        <v>280</v>
      </c>
      <c r="AN30" s="12" t="s">
        <v>132</v>
      </c>
      <c r="AP30">
        <v>1900056410</v>
      </c>
      <c r="AQ30" t="s">
        <v>281</v>
      </c>
      <c r="AR30" s="28" t="s">
        <v>282</v>
      </c>
      <c r="AU30">
        <v>7.6</v>
      </c>
      <c r="AV30">
        <f t="shared" si="4"/>
        <v>0</v>
      </c>
      <c r="AW30">
        <f>VLOOKUP(Q30,[1]Blad1!$A$1:$J$61,9)</f>
        <v>10</v>
      </c>
    </row>
    <row r="31" spans="1:49" x14ac:dyDescent="0.2">
      <c r="A31" s="11" t="s">
        <v>295</v>
      </c>
      <c r="B31" s="11" t="s">
        <v>105</v>
      </c>
      <c r="C31" s="11" t="s">
        <v>296</v>
      </c>
      <c r="E31" s="11" t="s">
        <v>211</v>
      </c>
      <c r="H31" s="12" t="s">
        <v>297</v>
      </c>
      <c r="I31" s="22">
        <v>28</v>
      </c>
      <c r="J31" s="11" t="s">
        <v>298</v>
      </c>
      <c r="K31" s="27" t="s">
        <v>91</v>
      </c>
      <c r="L31" s="12" t="s">
        <v>98</v>
      </c>
      <c r="M31" s="12" t="s">
        <v>299</v>
      </c>
      <c r="N31" s="12" t="s">
        <v>98</v>
      </c>
      <c r="O31" s="12" t="s">
        <v>300</v>
      </c>
      <c r="P31" s="23">
        <f t="shared" si="0"/>
        <v>670</v>
      </c>
      <c r="Q31" s="12" t="s">
        <v>32</v>
      </c>
      <c r="R31" s="24" t="s">
        <v>111</v>
      </c>
      <c r="S31" s="25">
        <v>1</v>
      </c>
      <c r="U31" s="11" t="s">
        <v>278</v>
      </c>
      <c r="V31" s="11" t="s">
        <v>97</v>
      </c>
      <c r="W31" s="12" t="s">
        <v>98</v>
      </c>
      <c r="X31" s="26">
        <v>0.5</v>
      </c>
      <c r="Y31" s="23">
        <f t="shared" si="1"/>
        <v>720</v>
      </c>
      <c r="Z31" s="27">
        <v>50</v>
      </c>
      <c r="AA31" s="27">
        <v>60</v>
      </c>
      <c r="AB31" s="23">
        <f t="shared" si="2"/>
        <v>160</v>
      </c>
      <c r="AC31" s="12" t="s">
        <v>301</v>
      </c>
      <c r="AD31" s="11" t="s">
        <v>32</v>
      </c>
      <c r="AE31" s="12" t="s">
        <v>126</v>
      </c>
      <c r="AF31" s="26">
        <v>0.35625000000000001</v>
      </c>
      <c r="AG31" s="11" t="s">
        <v>252</v>
      </c>
      <c r="AH31" s="11">
        <v>22919</v>
      </c>
      <c r="AJ31" s="11" t="s">
        <v>302</v>
      </c>
      <c r="AN31" s="12" t="s">
        <v>132</v>
      </c>
      <c r="AP31">
        <v>2940070007</v>
      </c>
      <c r="AQ31" t="s">
        <v>103</v>
      </c>
      <c r="AR31" s="28" t="s">
        <v>282</v>
      </c>
      <c r="AU31">
        <v>9.9</v>
      </c>
      <c r="AV31">
        <f t="shared" si="4"/>
        <v>0</v>
      </c>
      <c r="AW31">
        <f>VLOOKUP(Q31,[1]Blad1!$A$1:$J$61,9)</f>
        <v>5</v>
      </c>
    </row>
    <row r="32" spans="1:49" x14ac:dyDescent="0.2">
      <c r="A32" s="11" t="s">
        <v>303</v>
      </c>
      <c r="B32" s="11" t="s">
        <v>105</v>
      </c>
      <c r="C32" s="11" t="s">
        <v>304</v>
      </c>
      <c r="E32" s="11" t="s">
        <v>305</v>
      </c>
      <c r="I32" s="22">
        <v>29</v>
      </c>
      <c r="J32" s="11" t="s">
        <v>178</v>
      </c>
      <c r="K32" s="27" t="s">
        <v>91</v>
      </c>
      <c r="L32" s="12" t="s">
        <v>98</v>
      </c>
      <c r="M32" s="12" t="s">
        <v>306</v>
      </c>
      <c r="N32" s="12" t="s">
        <v>98</v>
      </c>
      <c r="O32" s="12" t="s">
        <v>307</v>
      </c>
      <c r="P32" s="23">
        <f t="shared" si="0"/>
        <v>910.00000000000045</v>
      </c>
      <c r="Q32" s="12" t="s">
        <v>32</v>
      </c>
      <c r="R32" s="24" t="s">
        <v>111</v>
      </c>
      <c r="S32" s="25">
        <v>1</v>
      </c>
      <c r="U32" s="11" t="s">
        <v>278</v>
      </c>
      <c r="V32" s="11" t="s">
        <v>181</v>
      </c>
      <c r="W32" s="12" t="s">
        <v>98</v>
      </c>
      <c r="X32" s="26">
        <v>0.66666666666666696</v>
      </c>
      <c r="Y32" s="23">
        <f t="shared" si="1"/>
        <v>960.00000000000045</v>
      </c>
      <c r="Z32" s="27">
        <v>50</v>
      </c>
      <c r="AA32" s="27">
        <v>60</v>
      </c>
      <c r="AB32" s="23">
        <f t="shared" si="2"/>
        <v>160</v>
      </c>
      <c r="AD32" s="11" t="s">
        <v>32</v>
      </c>
      <c r="AE32" s="12" t="s">
        <v>98</v>
      </c>
      <c r="AF32" s="26">
        <v>0.74375000000000002</v>
      </c>
      <c r="AG32" s="11" t="s">
        <v>252</v>
      </c>
      <c r="AH32" s="11">
        <v>7400</v>
      </c>
      <c r="AJ32" s="11">
        <v>206722</v>
      </c>
      <c r="AL32" s="12" t="s">
        <v>197</v>
      </c>
      <c r="AM32" s="12" t="s">
        <v>308</v>
      </c>
      <c r="AN32" s="12" t="s">
        <v>309</v>
      </c>
      <c r="AO32" s="11" t="s">
        <v>310</v>
      </c>
      <c r="AP32">
        <v>902280065</v>
      </c>
      <c r="AQ32" t="s">
        <v>248</v>
      </c>
      <c r="AV32">
        <f t="shared" si="4"/>
        <v>0</v>
      </c>
      <c r="AW32">
        <f>VLOOKUP(Q32,[1]Blad1!$A$1:$J$61,9)</f>
        <v>5</v>
      </c>
    </row>
    <row r="33" spans="1:49" x14ac:dyDescent="0.2">
      <c r="A33" s="11" t="s">
        <v>311</v>
      </c>
      <c r="B33" s="11" t="s">
        <v>105</v>
      </c>
      <c r="C33" s="11" t="s">
        <v>312</v>
      </c>
      <c r="E33" s="11" t="s">
        <v>305</v>
      </c>
      <c r="I33" s="22">
        <v>30</v>
      </c>
      <c r="J33" s="11" t="s">
        <v>178</v>
      </c>
      <c r="K33" s="27" t="s">
        <v>91</v>
      </c>
      <c r="L33" s="12" t="s">
        <v>98</v>
      </c>
      <c r="M33" s="12" t="s">
        <v>313</v>
      </c>
      <c r="N33" s="12" t="s">
        <v>98</v>
      </c>
      <c r="O33" s="12" t="s">
        <v>307</v>
      </c>
      <c r="P33" s="23">
        <f t="shared" si="0"/>
        <v>910.00000000000045</v>
      </c>
      <c r="Q33" s="12" t="s">
        <v>7</v>
      </c>
      <c r="R33" s="24" t="s">
        <v>111</v>
      </c>
      <c r="S33" s="25">
        <v>1</v>
      </c>
      <c r="U33" s="11" t="s">
        <v>278</v>
      </c>
      <c r="V33" s="11" t="s">
        <v>181</v>
      </c>
      <c r="W33" s="12" t="s">
        <v>98</v>
      </c>
      <c r="X33" s="26">
        <v>0.66666666666666696</v>
      </c>
      <c r="Y33" s="23">
        <f t="shared" si="1"/>
        <v>960.00000000000045</v>
      </c>
      <c r="Z33" s="27">
        <v>50</v>
      </c>
      <c r="AA33" s="27">
        <v>60</v>
      </c>
      <c r="AB33" s="23">
        <f t="shared" si="2"/>
        <v>160</v>
      </c>
      <c r="AD33" s="11" t="s">
        <v>7</v>
      </c>
      <c r="AE33" s="12" t="s">
        <v>98</v>
      </c>
      <c r="AF33" s="26">
        <v>0.74305555555555503</v>
      </c>
      <c r="AG33" s="11" t="s">
        <v>252</v>
      </c>
      <c r="AH33" s="11">
        <v>8900</v>
      </c>
      <c r="AJ33" s="11">
        <v>206721</v>
      </c>
      <c r="AL33" s="12" t="s">
        <v>197</v>
      </c>
      <c r="AM33" s="12" t="s">
        <v>308</v>
      </c>
      <c r="AN33" s="12" t="s">
        <v>309</v>
      </c>
      <c r="AO33" s="11" t="s">
        <v>310</v>
      </c>
      <c r="AP33">
        <v>902280070</v>
      </c>
      <c r="AQ33" t="s">
        <v>248</v>
      </c>
      <c r="AV33">
        <f t="shared" si="4"/>
        <v>0</v>
      </c>
      <c r="AW33">
        <v>15</v>
      </c>
    </row>
    <row r="34" spans="1:49" x14ac:dyDescent="0.2">
      <c r="A34" s="11" t="s">
        <v>314</v>
      </c>
      <c r="B34" s="11" t="s">
        <v>209</v>
      </c>
      <c r="C34" s="11" t="s">
        <v>315</v>
      </c>
      <c r="E34" s="11" t="s">
        <v>251</v>
      </c>
      <c r="H34" s="12" t="s">
        <v>139</v>
      </c>
      <c r="I34" s="22">
        <v>31</v>
      </c>
      <c r="J34" s="11" t="s">
        <v>316</v>
      </c>
      <c r="K34" s="27" t="s">
        <v>91</v>
      </c>
      <c r="L34" s="12" t="s">
        <v>317</v>
      </c>
      <c r="M34" s="12" t="s">
        <v>318</v>
      </c>
      <c r="N34" s="12" t="s">
        <v>317</v>
      </c>
      <c r="O34" s="12" t="s">
        <v>319</v>
      </c>
      <c r="P34" s="23">
        <f t="shared" si="0"/>
        <v>420</v>
      </c>
      <c r="Q34" s="12" t="s">
        <v>26</v>
      </c>
      <c r="R34" s="24" t="s">
        <v>95</v>
      </c>
      <c r="S34" s="25">
        <v>2</v>
      </c>
      <c r="U34" s="11" t="s">
        <v>320</v>
      </c>
      <c r="V34" s="11" t="s">
        <v>97</v>
      </c>
      <c r="W34" s="12" t="s">
        <v>317</v>
      </c>
      <c r="X34" s="26">
        <v>0.375</v>
      </c>
      <c r="Y34" s="23">
        <f t="shared" si="1"/>
        <v>540</v>
      </c>
      <c r="Z34" s="27">
        <v>120</v>
      </c>
      <c r="AA34" s="27">
        <v>60</v>
      </c>
      <c r="AB34" s="23">
        <f t="shared" si="2"/>
        <v>300</v>
      </c>
      <c r="AC34" s="12" t="s">
        <v>321</v>
      </c>
      <c r="AD34" s="11" t="s">
        <v>26</v>
      </c>
      <c r="AE34" s="12" t="s">
        <v>317</v>
      </c>
      <c r="AF34" s="26">
        <v>0.42499999999999999</v>
      </c>
      <c r="AG34" s="11" t="s">
        <v>91</v>
      </c>
      <c r="AH34" s="11">
        <v>30750</v>
      </c>
      <c r="AI34" s="11">
        <v>-21</v>
      </c>
      <c r="AJ34" s="11">
        <v>394240</v>
      </c>
      <c r="AK34" s="11" t="s">
        <v>34</v>
      </c>
      <c r="AL34" s="12" t="s">
        <v>99</v>
      </c>
      <c r="AM34" s="12" t="s">
        <v>322</v>
      </c>
      <c r="AN34" s="12" t="s">
        <v>126</v>
      </c>
      <c r="AP34" t="s">
        <v>321</v>
      </c>
      <c r="AQ34" t="s">
        <v>103</v>
      </c>
      <c r="AV34">
        <v>0</v>
      </c>
      <c r="AW34">
        <f>VLOOKUP(Q34,[1]Blad1!$A$1:$J$61,9)</f>
        <v>10</v>
      </c>
    </row>
    <row r="35" spans="1:49" x14ac:dyDescent="0.2">
      <c r="A35" s="11" t="s">
        <v>323</v>
      </c>
      <c r="B35" s="11" t="s">
        <v>209</v>
      </c>
      <c r="C35" s="11" t="s">
        <v>324</v>
      </c>
      <c r="E35" s="11" t="s">
        <v>251</v>
      </c>
      <c r="I35" s="22">
        <v>32</v>
      </c>
      <c r="J35" s="11" t="s">
        <v>178</v>
      </c>
      <c r="K35" s="27" t="s">
        <v>91</v>
      </c>
      <c r="L35" s="12" t="s">
        <v>98</v>
      </c>
      <c r="M35" s="12" t="s">
        <v>319</v>
      </c>
      <c r="N35" s="12" t="s">
        <v>98</v>
      </c>
      <c r="O35" s="12" t="s">
        <v>319</v>
      </c>
      <c r="P35" s="23">
        <f t="shared" si="0"/>
        <v>525</v>
      </c>
      <c r="Q35" s="12" t="s">
        <v>29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0.375</v>
      </c>
      <c r="Y35" s="23">
        <f t="shared" si="1"/>
        <v>540</v>
      </c>
      <c r="Z35" s="27">
        <v>15</v>
      </c>
      <c r="AA35" s="27">
        <v>60</v>
      </c>
      <c r="AB35" s="23">
        <f t="shared" si="2"/>
        <v>90</v>
      </c>
      <c r="AC35" s="12" t="s">
        <v>325</v>
      </c>
      <c r="AD35" s="11" t="s">
        <v>29</v>
      </c>
      <c r="AE35" s="12" t="s">
        <v>98</v>
      </c>
      <c r="AF35" s="26">
        <v>0.42013888888888901</v>
      </c>
      <c r="AG35" s="11" t="s">
        <v>91</v>
      </c>
      <c r="AH35" s="11">
        <v>30750</v>
      </c>
      <c r="AI35" s="11">
        <v>-21</v>
      </c>
      <c r="AJ35" s="11">
        <v>394213</v>
      </c>
      <c r="AL35" s="12" t="s">
        <v>258</v>
      </c>
      <c r="AM35" s="12" t="s">
        <v>259</v>
      </c>
      <c r="AN35" s="12" t="s">
        <v>132</v>
      </c>
      <c r="AO35" s="11" t="s">
        <v>326</v>
      </c>
      <c r="AP35">
        <v>7418173</v>
      </c>
      <c r="AQ35" t="s">
        <v>189</v>
      </c>
      <c r="AV35">
        <f t="shared" ref="AV35:AV41" si="5">IF(M35&gt;O35,1,0)</f>
        <v>0</v>
      </c>
      <c r="AW35">
        <f>VLOOKUP(Q35,[1]Blad1!$A$1:$J$61,9)</f>
        <v>5</v>
      </c>
    </row>
    <row r="36" spans="1:49" x14ac:dyDescent="0.2">
      <c r="A36" s="11" t="s">
        <v>327</v>
      </c>
      <c r="B36" s="11" t="s">
        <v>209</v>
      </c>
      <c r="C36" s="11" t="s">
        <v>328</v>
      </c>
      <c r="E36" s="11" t="s">
        <v>251</v>
      </c>
      <c r="I36" s="22">
        <v>33</v>
      </c>
      <c r="J36" s="11" t="s">
        <v>178</v>
      </c>
      <c r="K36" s="27" t="s">
        <v>91</v>
      </c>
      <c r="L36" s="12" t="s">
        <v>98</v>
      </c>
      <c r="M36" s="12" t="s">
        <v>329</v>
      </c>
      <c r="N36" s="12" t="s">
        <v>98</v>
      </c>
      <c r="O36" s="12" t="s">
        <v>330</v>
      </c>
      <c r="P36" s="23">
        <f t="shared" ref="P36:P67" si="6">Y36-Z36</f>
        <v>585.00000000000057</v>
      </c>
      <c r="Q36" s="12" t="s">
        <v>33</v>
      </c>
      <c r="R36" s="24" t="s">
        <v>111</v>
      </c>
      <c r="S36" s="25">
        <v>1</v>
      </c>
      <c r="U36" s="11" t="s">
        <v>320</v>
      </c>
      <c r="V36" s="11" t="s">
        <v>181</v>
      </c>
      <c r="W36" s="12" t="s">
        <v>98</v>
      </c>
      <c r="X36" s="26">
        <v>0.41666666666666702</v>
      </c>
      <c r="Y36" s="23">
        <f t="shared" si="1"/>
        <v>600.00000000000057</v>
      </c>
      <c r="Z36" s="27">
        <v>15</v>
      </c>
      <c r="AA36" s="27">
        <v>60</v>
      </c>
      <c r="AB36" s="23">
        <f t="shared" ref="AB36:AB67" si="7">Z36*2+AA36</f>
        <v>90</v>
      </c>
      <c r="AC36" s="12" t="s">
        <v>325</v>
      </c>
      <c r="AD36" s="11" t="s">
        <v>33</v>
      </c>
      <c r="AE36" s="12" t="s">
        <v>98</v>
      </c>
      <c r="AF36" s="26">
        <v>0.51597222222222205</v>
      </c>
      <c r="AG36" s="11" t="s">
        <v>91</v>
      </c>
      <c r="AH36" s="11">
        <v>29750</v>
      </c>
      <c r="AI36" s="11">
        <v>-21</v>
      </c>
      <c r="AJ36" s="11">
        <v>394247</v>
      </c>
      <c r="AL36" s="12" t="s">
        <v>258</v>
      </c>
      <c r="AM36" s="12" t="s">
        <v>259</v>
      </c>
      <c r="AN36" s="12" t="s">
        <v>132</v>
      </c>
      <c r="AO36" s="11" t="s">
        <v>326</v>
      </c>
      <c r="AP36">
        <v>7418173</v>
      </c>
      <c r="AQ36" t="s">
        <v>189</v>
      </c>
      <c r="AV36">
        <f t="shared" si="5"/>
        <v>1</v>
      </c>
      <c r="AW36">
        <f>VLOOKUP(Q36,[1]Blad1!$A$1:$J$61,9)</f>
        <v>5</v>
      </c>
    </row>
    <row r="37" spans="1:49" x14ac:dyDescent="0.2">
      <c r="A37" s="11" t="s">
        <v>331</v>
      </c>
      <c r="B37" s="11" t="s">
        <v>209</v>
      </c>
      <c r="C37" s="11" t="s">
        <v>332</v>
      </c>
      <c r="E37" s="11" t="s">
        <v>177</v>
      </c>
      <c r="H37" s="12" t="s">
        <v>139</v>
      </c>
      <c r="I37" s="22">
        <v>34</v>
      </c>
      <c r="J37" s="11" t="s">
        <v>213</v>
      </c>
      <c r="K37" s="27" t="s">
        <v>91</v>
      </c>
      <c r="L37" s="12" t="s">
        <v>98</v>
      </c>
      <c r="M37" s="12" t="s">
        <v>333</v>
      </c>
      <c r="N37" s="12" t="s">
        <v>98</v>
      </c>
      <c r="O37" s="12" t="s">
        <v>334</v>
      </c>
      <c r="P37" s="23">
        <f t="shared" si="6"/>
        <v>824.99999999999955</v>
      </c>
      <c r="Q37" s="12" t="s">
        <v>11</v>
      </c>
      <c r="R37" s="24" t="s">
        <v>111</v>
      </c>
      <c r="S37" s="25">
        <v>1</v>
      </c>
      <c r="U37" s="11" t="s">
        <v>320</v>
      </c>
      <c r="V37" s="11" t="s">
        <v>181</v>
      </c>
      <c r="W37" s="12" t="s">
        <v>98</v>
      </c>
      <c r="X37" s="26">
        <v>0.58333333333333304</v>
      </c>
      <c r="Y37" s="23">
        <f t="shared" si="1"/>
        <v>839.99999999999955</v>
      </c>
      <c r="Z37" s="27">
        <v>15</v>
      </c>
      <c r="AA37" s="27">
        <v>60</v>
      </c>
      <c r="AB37" s="23">
        <f t="shared" si="7"/>
        <v>90</v>
      </c>
      <c r="AC37" s="12" t="s">
        <v>335</v>
      </c>
      <c r="AD37" s="11" t="s">
        <v>11</v>
      </c>
      <c r="AE37" s="12" t="s">
        <v>98</v>
      </c>
      <c r="AF37" s="26">
        <v>0.59513888888888899</v>
      </c>
      <c r="AG37" s="11" t="s">
        <v>91</v>
      </c>
      <c r="AH37" s="11">
        <v>22765</v>
      </c>
      <c r="AI37" s="11">
        <v>-20</v>
      </c>
      <c r="AJ37" s="11">
        <v>394231</v>
      </c>
      <c r="AL37" s="12" t="s">
        <v>258</v>
      </c>
      <c r="AM37" s="12" t="s">
        <v>259</v>
      </c>
      <c r="AN37" s="12" t="s">
        <v>132</v>
      </c>
      <c r="AO37" s="11" t="s">
        <v>336</v>
      </c>
      <c r="AP37">
        <v>10482625</v>
      </c>
      <c r="AQ37" t="s">
        <v>189</v>
      </c>
      <c r="AV37">
        <f t="shared" si="5"/>
        <v>0</v>
      </c>
      <c r="AW37">
        <v>15</v>
      </c>
    </row>
    <row r="38" spans="1:49" x14ac:dyDescent="0.2">
      <c r="A38" s="11" t="s">
        <v>314</v>
      </c>
      <c r="B38" s="11" t="s">
        <v>209</v>
      </c>
      <c r="C38" s="11" t="s">
        <v>315</v>
      </c>
      <c r="E38" s="11" t="s">
        <v>251</v>
      </c>
      <c r="H38" s="12" t="s">
        <v>139</v>
      </c>
      <c r="I38" s="22">
        <v>35</v>
      </c>
      <c r="J38" s="11" t="s">
        <v>316</v>
      </c>
      <c r="K38" s="27" t="s">
        <v>91</v>
      </c>
      <c r="L38" s="12" t="s">
        <v>317</v>
      </c>
      <c r="M38" s="12" t="s">
        <v>318</v>
      </c>
      <c r="N38" s="12" t="s">
        <v>317</v>
      </c>
      <c r="O38" s="12" t="s">
        <v>319</v>
      </c>
      <c r="P38" s="23">
        <f t="shared" si="6"/>
        <v>525</v>
      </c>
      <c r="Q38" s="12" t="s">
        <v>26</v>
      </c>
      <c r="R38" s="24" t="s">
        <v>111</v>
      </c>
      <c r="S38" s="25">
        <v>1</v>
      </c>
      <c r="U38" s="11" t="s">
        <v>320</v>
      </c>
      <c r="V38" s="11" t="s">
        <v>97</v>
      </c>
      <c r="W38" s="12" t="s">
        <v>317</v>
      </c>
      <c r="X38" s="26">
        <v>0.375</v>
      </c>
      <c r="Y38" s="23">
        <f t="shared" si="1"/>
        <v>540</v>
      </c>
      <c r="Z38" s="27">
        <v>15</v>
      </c>
      <c r="AA38" s="27">
        <v>60</v>
      </c>
      <c r="AB38" s="23">
        <f t="shared" si="7"/>
        <v>90</v>
      </c>
      <c r="AC38" s="12" t="s">
        <v>321</v>
      </c>
      <c r="AD38" s="11" t="s">
        <v>26</v>
      </c>
      <c r="AE38" s="12" t="s">
        <v>317</v>
      </c>
      <c r="AF38" s="26">
        <v>0.42499999999999999</v>
      </c>
      <c r="AG38" s="11" t="s">
        <v>91</v>
      </c>
      <c r="AH38" s="11">
        <v>30750</v>
      </c>
      <c r="AI38" s="11">
        <v>-21</v>
      </c>
      <c r="AJ38" s="11">
        <v>394240</v>
      </c>
      <c r="AM38" s="12" t="s">
        <v>322</v>
      </c>
      <c r="AN38" s="12" t="s">
        <v>126</v>
      </c>
      <c r="AP38" t="s">
        <v>321</v>
      </c>
      <c r="AQ38" t="s">
        <v>103</v>
      </c>
      <c r="AV38">
        <f t="shared" si="5"/>
        <v>1</v>
      </c>
      <c r="AW38">
        <f>VLOOKUP(Q38,[1]Blad1!$A$1:$J$61,9)</f>
        <v>10</v>
      </c>
    </row>
    <row r="39" spans="1:49" x14ac:dyDescent="0.2">
      <c r="A39" s="11" t="s">
        <v>337</v>
      </c>
      <c r="B39" s="11" t="s">
        <v>105</v>
      </c>
      <c r="C39" s="11" t="s">
        <v>338</v>
      </c>
      <c r="E39" s="11" t="s">
        <v>339</v>
      </c>
      <c r="H39" s="12" t="s">
        <v>139</v>
      </c>
      <c r="I39" s="22">
        <v>36</v>
      </c>
      <c r="J39" s="11" t="s">
        <v>140</v>
      </c>
      <c r="K39" s="27" t="s">
        <v>91</v>
      </c>
      <c r="L39" s="12" t="s">
        <v>98</v>
      </c>
      <c r="M39" s="12" t="s">
        <v>340</v>
      </c>
      <c r="N39" s="12" t="s">
        <v>98</v>
      </c>
      <c r="O39" s="12" t="s">
        <v>225</v>
      </c>
      <c r="P39" s="23">
        <f t="shared" si="6"/>
        <v>510</v>
      </c>
      <c r="Q39" s="12" t="s">
        <v>42</v>
      </c>
      <c r="R39" s="24" t="s">
        <v>111</v>
      </c>
      <c r="S39" s="25">
        <v>1</v>
      </c>
      <c r="U39" s="11" t="s">
        <v>341</v>
      </c>
      <c r="V39" s="11" t="s">
        <v>97</v>
      </c>
      <c r="W39" s="12" t="s">
        <v>98</v>
      </c>
      <c r="X39" s="26">
        <v>0.375</v>
      </c>
      <c r="Y39" s="23">
        <f t="shared" si="1"/>
        <v>540</v>
      </c>
      <c r="Z39" s="27">
        <v>30</v>
      </c>
      <c r="AA39" s="27">
        <v>60</v>
      </c>
      <c r="AB39" s="23">
        <f t="shared" si="7"/>
        <v>120</v>
      </c>
      <c r="AD39" s="11" t="s">
        <v>42</v>
      </c>
      <c r="AE39" s="12" t="s">
        <v>98</v>
      </c>
      <c r="AF39" s="26">
        <v>0.45694444444444399</v>
      </c>
      <c r="AG39" s="11" t="s">
        <v>91</v>
      </c>
      <c r="AH39" s="11">
        <v>7727</v>
      </c>
      <c r="AJ39" s="11" t="s">
        <v>342</v>
      </c>
      <c r="AL39" s="12" t="s">
        <v>219</v>
      </c>
      <c r="AM39" s="12" t="s">
        <v>220</v>
      </c>
      <c r="AN39" s="12" t="s">
        <v>132</v>
      </c>
      <c r="AP39">
        <v>510178</v>
      </c>
      <c r="AQ39" t="s">
        <v>103</v>
      </c>
      <c r="AV39">
        <f t="shared" si="5"/>
        <v>0</v>
      </c>
      <c r="AW39">
        <f>VLOOKUP(Q39,[1]Blad1!$A$1:$J$61,9)</f>
        <v>15</v>
      </c>
    </row>
    <row r="40" spans="1:49" x14ac:dyDescent="0.2">
      <c r="A40" s="11" t="s">
        <v>343</v>
      </c>
      <c r="B40" s="11" t="s">
        <v>105</v>
      </c>
      <c r="C40" s="11" t="s">
        <v>344</v>
      </c>
      <c r="E40" s="11" t="s">
        <v>339</v>
      </c>
      <c r="H40" s="12" t="s">
        <v>139</v>
      </c>
      <c r="I40" s="22">
        <v>37</v>
      </c>
      <c r="J40" s="11" t="s">
        <v>140</v>
      </c>
      <c r="K40" s="27" t="s">
        <v>91</v>
      </c>
      <c r="L40" s="12" t="s">
        <v>98</v>
      </c>
      <c r="M40" s="12" t="s">
        <v>345</v>
      </c>
      <c r="N40" s="12" t="s">
        <v>98</v>
      </c>
      <c r="O40" s="12" t="s">
        <v>173</v>
      </c>
      <c r="P40" s="23">
        <f t="shared" si="6"/>
        <v>629.99999999999943</v>
      </c>
      <c r="Q40" s="12" t="s">
        <v>9</v>
      </c>
      <c r="R40" s="24" t="s">
        <v>111</v>
      </c>
      <c r="S40" s="25">
        <v>1</v>
      </c>
      <c r="U40" s="11" t="s">
        <v>341</v>
      </c>
      <c r="V40" s="11" t="s">
        <v>97</v>
      </c>
      <c r="W40" s="12" t="s">
        <v>98</v>
      </c>
      <c r="X40" s="26">
        <v>0.45833333333333298</v>
      </c>
      <c r="Y40" s="23">
        <f t="shared" si="1"/>
        <v>659.99999999999943</v>
      </c>
      <c r="Z40" s="27">
        <v>30</v>
      </c>
      <c r="AA40" s="27">
        <v>60</v>
      </c>
      <c r="AB40" s="23">
        <f t="shared" si="7"/>
        <v>120</v>
      </c>
      <c r="AD40" s="11" t="s">
        <v>9</v>
      </c>
      <c r="AE40" s="12" t="s">
        <v>98</v>
      </c>
      <c r="AF40" s="26">
        <v>0.53888888888888897</v>
      </c>
      <c r="AG40" s="11" t="s">
        <v>91</v>
      </c>
      <c r="AH40" s="11">
        <v>8882</v>
      </c>
      <c r="AJ40" s="11" t="s">
        <v>346</v>
      </c>
      <c r="AL40" s="12" t="s">
        <v>219</v>
      </c>
      <c r="AM40" s="12" t="s">
        <v>220</v>
      </c>
      <c r="AN40" s="12" t="s">
        <v>132</v>
      </c>
      <c r="AP40">
        <v>510178</v>
      </c>
      <c r="AQ40" t="s">
        <v>103</v>
      </c>
      <c r="AV40">
        <f t="shared" si="5"/>
        <v>0</v>
      </c>
      <c r="AW40">
        <v>15</v>
      </c>
    </row>
    <row r="41" spans="1:49" x14ac:dyDescent="0.2">
      <c r="A41" s="11" t="s">
        <v>347</v>
      </c>
      <c r="B41" s="11" t="s">
        <v>105</v>
      </c>
      <c r="C41" s="11" t="s">
        <v>348</v>
      </c>
      <c r="E41" s="11" t="s">
        <v>107</v>
      </c>
      <c r="H41" s="12" t="s">
        <v>349</v>
      </c>
      <c r="I41" s="22">
        <v>38</v>
      </c>
      <c r="J41" s="11" t="s">
        <v>350</v>
      </c>
      <c r="K41" s="27" t="s">
        <v>91</v>
      </c>
      <c r="L41" s="12" t="s">
        <v>98</v>
      </c>
      <c r="M41" s="12" t="s">
        <v>351</v>
      </c>
      <c r="N41" s="12" t="s">
        <v>98</v>
      </c>
      <c r="O41" s="12" t="s">
        <v>215</v>
      </c>
      <c r="P41" s="23">
        <f t="shared" si="6"/>
        <v>385.00000000000051</v>
      </c>
      <c r="Q41" s="12" t="s">
        <v>22</v>
      </c>
      <c r="R41" s="24" t="s">
        <v>111</v>
      </c>
      <c r="S41" s="25">
        <v>1</v>
      </c>
      <c r="U41" s="11" t="s">
        <v>96</v>
      </c>
      <c r="V41" s="11" t="s">
        <v>97</v>
      </c>
      <c r="W41" s="12" t="s">
        <v>98</v>
      </c>
      <c r="X41" s="26">
        <v>0.29166666666666702</v>
      </c>
      <c r="Y41" s="23">
        <f t="shared" si="1"/>
        <v>420.00000000000051</v>
      </c>
      <c r="Z41" s="27">
        <v>35</v>
      </c>
      <c r="AA41" s="27">
        <v>15</v>
      </c>
      <c r="AB41" s="23">
        <f t="shared" si="7"/>
        <v>85</v>
      </c>
      <c r="AD41" s="11" t="s">
        <v>30</v>
      </c>
      <c r="AE41" s="12" t="s">
        <v>126</v>
      </c>
      <c r="AF41" s="26">
        <v>0.31666666666666698</v>
      </c>
      <c r="AG41" s="11" t="s">
        <v>91</v>
      </c>
      <c r="AH41" s="11">
        <v>8312</v>
      </c>
      <c r="AJ41" s="11" t="s">
        <v>352</v>
      </c>
      <c r="AN41" s="12" t="s">
        <v>132</v>
      </c>
      <c r="AP41" t="s">
        <v>353</v>
      </c>
      <c r="AQ41" t="s">
        <v>281</v>
      </c>
      <c r="AU41">
        <v>2.4</v>
      </c>
      <c r="AV41">
        <f t="shared" si="5"/>
        <v>0</v>
      </c>
      <c r="AW41">
        <f>VLOOKUP(Q41,[1]Blad1!$A$1:$J$61,9)</f>
        <v>5</v>
      </c>
    </row>
    <row r="42" spans="1:49" x14ac:dyDescent="0.2">
      <c r="A42" s="11" t="s">
        <v>354</v>
      </c>
      <c r="B42" s="11" t="s">
        <v>105</v>
      </c>
      <c r="C42" s="11" t="s">
        <v>355</v>
      </c>
      <c r="E42" s="11" t="s">
        <v>356</v>
      </c>
      <c r="F42" s="11" t="s">
        <v>357</v>
      </c>
      <c r="G42" s="11" t="s">
        <v>358</v>
      </c>
      <c r="H42" s="12" t="s">
        <v>317</v>
      </c>
      <c r="I42" s="22">
        <v>39</v>
      </c>
      <c r="J42" s="11" t="s">
        <v>358</v>
      </c>
      <c r="K42" s="27" t="s">
        <v>91</v>
      </c>
      <c r="L42" s="12" t="s">
        <v>156</v>
      </c>
      <c r="M42" s="12" t="s">
        <v>156</v>
      </c>
      <c r="N42" s="12" t="s">
        <v>126</v>
      </c>
      <c r="O42" s="12" t="s">
        <v>359</v>
      </c>
      <c r="P42" s="23">
        <f t="shared" si="6"/>
        <v>899.99999999999955</v>
      </c>
      <c r="Q42" s="25" t="str">
        <f>AD42</f>
        <v>10BDX4</v>
      </c>
      <c r="R42" s="24" t="s">
        <v>95</v>
      </c>
      <c r="S42" s="25">
        <v>2</v>
      </c>
      <c r="V42" s="11" t="s">
        <v>97</v>
      </c>
      <c r="W42" s="12" t="s">
        <v>126</v>
      </c>
      <c r="X42" s="26">
        <v>0.70833333333333304</v>
      </c>
      <c r="Y42" s="23">
        <f t="shared" si="1"/>
        <v>1019.9999999999995</v>
      </c>
      <c r="Z42" s="27">
        <v>120</v>
      </c>
      <c r="AA42" s="27">
        <v>60</v>
      </c>
      <c r="AB42" s="23">
        <f t="shared" si="7"/>
        <v>300</v>
      </c>
      <c r="AD42" s="11" t="s">
        <v>2</v>
      </c>
      <c r="AE42" s="12" t="s">
        <v>126</v>
      </c>
      <c r="AF42" s="26">
        <v>0.44305555555555598</v>
      </c>
      <c r="AH42" s="11">
        <v>24900</v>
      </c>
      <c r="AJ42" s="11" t="s">
        <v>280</v>
      </c>
      <c r="AK42" s="11" t="s">
        <v>31</v>
      </c>
      <c r="AL42" s="12" t="s">
        <v>360</v>
      </c>
      <c r="AM42" s="12" t="s">
        <v>357</v>
      </c>
      <c r="AN42" s="12" t="s">
        <v>361</v>
      </c>
      <c r="AP42" t="s">
        <v>362</v>
      </c>
      <c r="AQ42" t="s">
        <v>363</v>
      </c>
      <c r="AV42">
        <v>0</v>
      </c>
      <c r="AW42">
        <v>20</v>
      </c>
    </row>
    <row r="43" spans="1:49" x14ac:dyDescent="0.2">
      <c r="A43" s="11" t="s">
        <v>364</v>
      </c>
      <c r="B43" s="11" t="s">
        <v>105</v>
      </c>
      <c r="C43" s="11" t="s">
        <v>365</v>
      </c>
      <c r="E43" s="11" t="s">
        <v>356</v>
      </c>
      <c r="F43" s="11" t="s">
        <v>357</v>
      </c>
      <c r="G43" s="11" t="s">
        <v>358</v>
      </c>
      <c r="H43" s="12" t="s">
        <v>317</v>
      </c>
      <c r="I43" s="22">
        <v>40</v>
      </c>
      <c r="J43" s="11" t="s">
        <v>358</v>
      </c>
      <c r="K43" s="27" t="s">
        <v>91</v>
      </c>
      <c r="L43" s="12" t="s">
        <v>156</v>
      </c>
      <c r="M43" s="12" t="s">
        <v>156</v>
      </c>
      <c r="N43" s="12" t="s">
        <v>126</v>
      </c>
      <c r="O43" s="12" t="s">
        <v>359</v>
      </c>
      <c r="P43" s="23">
        <f t="shared" si="6"/>
        <v>600</v>
      </c>
      <c r="Q43" s="25" t="str">
        <f>AD43</f>
        <v>12BFK1</v>
      </c>
      <c r="R43" s="24" t="s">
        <v>95</v>
      </c>
      <c r="S43" s="25">
        <v>2</v>
      </c>
      <c r="V43" s="11" t="s">
        <v>97</v>
      </c>
      <c r="W43" s="12" t="s">
        <v>126</v>
      </c>
      <c r="X43" s="26">
        <v>0.5</v>
      </c>
      <c r="Y43" s="23">
        <f t="shared" si="1"/>
        <v>720</v>
      </c>
      <c r="Z43" s="27">
        <v>120</v>
      </c>
      <c r="AA43" s="27">
        <v>60</v>
      </c>
      <c r="AB43" s="23">
        <f t="shared" si="7"/>
        <v>300</v>
      </c>
      <c r="AD43" s="11" t="s">
        <v>3</v>
      </c>
      <c r="AE43" s="12" t="s">
        <v>126</v>
      </c>
      <c r="AF43" s="26">
        <v>0.47291666666666698</v>
      </c>
      <c r="AH43" s="11">
        <v>24900</v>
      </c>
      <c r="AJ43" s="11" t="s">
        <v>280</v>
      </c>
      <c r="AK43" s="11" t="s">
        <v>30</v>
      </c>
      <c r="AL43" s="12" t="s">
        <v>360</v>
      </c>
      <c r="AM43" s="12" t="s">
        <v>357</v>
      </c>
      <c r="AN43" s="12" t="s">
        <v>361</v>
      </c>
      <c r="AP43" t="s">
        <v>366</v>
      </c>
      <c r="AQ43" t="s">
        <v>363</v>
      </c>
      <c r="AV43">
        <v>0</v>
      </c>
      <c r="AW43">
        <v>20</v>
      </c>
    </row>
    <row r="44" spans="1:49" x14ac:dyDescent="0.2">
      <c r="A44" s="11" t="s">
        <v>367</v>
      </c>
      <c r="B44" s="11" t="s">
        <v>86</v>
      </c>
      <c r="C44" s="11" t="s">
        <v>368</v>
      </c>
      <c r="E44" s="11" t="s">
        <v>369</v>
      </c>
      <c r="H44" s="12" t="s">
        <v>370</v>
      </c>
      <c r="I44" s="22">
        <v>41</v>
      </c>
      <c r="J44" s="11" t="s">
        <v>90</v>
      </c>
      <c r="K44" s="11" t="s">
        <v>91</v>
      </c>
      <c r="L44" s="12" t="s">
        <v>98</v>
      </c>
      <c r="M44" s="12" t="s">
        <v>371</v>
      </c>
      <c r="N44" s="12" t="s">
        <v>92</v>
      </c>
      <c r="O44" s="12" t="s">
        <v>372</v>
      </c>
      <c r="P44" s="23">
        <f t="shared" si="6"/>
        <v>565.00000000000057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0.41666666666666702</v>
      </c>
      <c r="Y44" s="23">
        <f>X45*24*60</f>
        <v>600.00000000000057</v>
      </c>
      <c r="Z44" s="27">
        <v>35</v>
      </c>
      <c r="AA44" s="27">
        <v>60</v>
      </c>
      <c r="AB44" s="23">
        <f t="shared" si="7"/>
        <v>130</v>
      </c>
      <c r="AC44" s="12" t="s">
        <v>373</v>
      </c>
      <c r="AD44" s="11" t="s">
        <v>20</v>
      </c>
      <c r="AE44" s="12" t="s">
        <v>98</v>
      </c>
      <c r="AF44" s="26">
        <v>0.65416666666666701</v>
      </c>
      <c r="AG44" s="11" t="s">
        <v>91</v>
      </c>
      <c r="AH44" s="11">
        <v>23200</v>
      </c>
      <c r="AJ44" s="11">
        <v>1708687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ref="AV44:AV62" si="8">IF(M44&gt;O44,1,0)</f>
        <v>0</v>
      </c>
      <c r="AW44">
        <f>VLOOKUP(Q44,[1]Blad1!$A$1:$J$61,9)</f>
        <v>5</v>
      </c>
    </row>
    <row r="45" spans="1:49" x14ac:dyDescent="0.2">
      <c r="A45" s="11" t="s">
        <v>377</v>
      </c>
      <c r="B45" s="11" t="s">
        <v>86</v>
      </c>
      <c r="C45" s="11" t="s">
        <v>378</v>
      </c>
      <c r="E45" s="11" t="s">
        <v>369</v>
      </c>
      <c r="H45" s="12" t="s">
        <v>370</v>
      </c>
      <c r="I45" s="22">
        <v>42</v>
      </c>
      <c r="J45" s="11" t="s">
        <v>90</v>
      </c>
      <c r="K45" s="11" t="s">
        <v>91</v>
      </c>
      <c r="L45" s="12" t="s">
        <v>98</v>
      </c>
      <c r="M45" s="12" t="s">
        <v>379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0.41666666666666702</v>
      </c>
      <c r="Y45" s="23">
        <f>X46*24*60</f>
        <v>720</v>
      </c>
      <c r="Z45" s="27">
        <v>35</v>
      </c>
      <c r="AA45" s="27">
        <v>60</v>
      </c>
      <c r="AB45" s="23">
        <f t="shared" si="7"/>
        <v>130</v>
      </c>
      <c r="AC45" s="12" t="s">
        <v>373</v>
      </c>
      <c r="AD45" s="11" t="s">
        <v>5</v>
      </c>
      <c r="AE45" s="12" t="s">
        <v>98</v>
      </c>
      <c r="AF45" s="26">
        <v>0.50208333333333299</v>
      </c>
      <c r="AG45" s="11" t="s">
        <v>91</v>
      </c>
      <c r="AH45" s="11">
        <v>23200</v>
      </c>
      <c r="AJ45" s="11">
        <v>1708684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8"/>
        <v>0</v>
      </c>
      <c r="AW45">
        <v>15</v>
      </c>
    </row>
    <row r="46" spans="1:49" x14ac:dyDescent="0.2">
      <c r="A46" s="11" t="s">
        <v>380</v>
      </c>
      <c r="B46" s="11" t="s">
        <v>86</v>
      </c>
      <c r="C46" s="11" t="s">
        <v>381</v>
      </c>
      <c r="E46" s="11" t="s">
        <v>369</v>
      </c>
      <c r="H46" s="12" t="s">
        <v>370</v>
      </c>
      <c r="I46" s="22">
        <v>43</v>
      </c>
      <c r="J46" s="11" t="s">
        <v>90</v>
      </c>
      <c r="K46" s="11" t="s">
        <v>91</v>
      </c>
      <c r="L46" s="12" t="s">
        <v>98</v>
      </c>
      <c r="M46" s="12" t="s">
        <v>382</v>
      </c>
      <c r="N46" s="12" t="s">
        <v>92</v>
      </c>
      <c r="O46" s="12" t="s">
        <v>372</v>
      </c>
      <c r="P46" s="23">
        <f t="shared" si="6"/>
        <v>685</v>
      </c>
      <c r="Q46" s="12" t="s">
        <v>20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</v>
      </c>
      <c r="Y46" s="23">
        <f t="shared" ref="Y46:Y77" si="9">X46*24*60</f>
        <v>720</v>
      </c>
      <c r="Z46" s="27">
        <v>35</v>
      </c>
      <c r="AA46" s="27">
        <v>60</v>
      </c>
      <c r="AB46" s="23">
        <f t="shared" si="7"/>
        <v>130</v>
      </c>
      <c r="AC46" s="12" t="s">
        <v>373</v>
      </c>
      <c r="AD46" s="11" t="s">
        <v>20</v>
      </c>
      <c r="AE46" s="12" t="s">
        <v>98</v>
      </c>
      <c r="AF46" s="26">
        <v>0.54861111111111105</v>
      </c>
      <c r="AG46" s="11" t="s">
        <v>91</v>
      </c>
      <c r="AH46" s="11">
        <v>23200</v>
      </c>
      <c r="AJ46" s="11">
        <v>1708686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8"/>
        <v>0</v>
      </c>
      <c r="AW46">
        <f>VLOOKUP(Q46,[1]Blad1!$A$1:$J$61,9)</f>
        <v>5</v>
      </c>
    </row>
    <row r="47" spans="1:49" x14ac:dyDescent="0.2">
      <c r="A47" s="11" t="s">
        <v>383</v>
      </c>
      <c r="B47" s="11" t="s">
        <v>86</v>
      </c>
      <c r="C47" s="11" t="s">
        <v>384</v>
      </c>
      <c r="E47" s="11" t="s">
        <v>369</v>
      </c>
      <c r="H47" s="12" t="s">
        <v>370</v>
      </c>
      <c r="I47" s="22">
        <v>44</v>
      </c>
      <c r="J47" s="11" t="s">
        <v>90</v>
      </c>
      <c r="K47" s="11" t="s">
        <v>91</v>
      </c>
      <c r="L47" s="12" t="s">
        <v>98</v>
      </c>
      <c r="M47" s="12" t="s">
        <v>385</v>
      </c>
      <c r="N47" s="12" t="s">
        <v>92</v>
      </c>
      <c r="O47" s="12" t="s">
        <v>372</v>
      </c>
      <c r="P47" s="23">
        <f t="shared" si="6"/>
        <v>685</v>
      </c>
      <c r="Q47" s="12" t="s">
        <v>5</v>
      </c>
      <c r="R47" s="24" t="s">
        <v>111</v>
      </c>
      <c r="S47" s="25">
        <v>1</v>
      </c>
      <c r="U47" s="11" t="s">
        <v>96</v>
      </c>
      <c r="V47" s="11" t="s">
        <v>181</v>
      </c>
      <c r="W47" s="12" t="s">
        <v>98</v>
      </c>
      <c r="X47" s="26">
        <v>0.5</v>
      </c>
      <c r="Y47" s="23">
        <f t="shared" si="9"/>
        <v>720</v>
      </c>
      <c r="Z47" s="27">
        <v>35</v>
      </c>
      <c r="AA47" s="27">
        <v>60</v>
      </c>
      <c r="AB47" s="23">
        <f t="shared" si="7"/>
        <v>130</v>
      </c>
      <c r="AC47" s="12" t="s">
        <v>373</v>
      </c>
      <c r="AD47" s="11" t="s">
        <v>5</v>
      </c>
      <c r="AE47" s="12" t="s">
        <v>98</v>
      </c>
      <c r="AF47" s="26">
        <v>0.60833333333333295</v>
      </c>
      <c r="AG47" s="11" t="s">
        <v>91</v>
      </c>
      <c r="AH47" s="11">
        <v>23200</v>
      </c>
      <c r="AJ47" s="11">
        <v>1708688</v>
      </c>
      <c r="AL47" s="12" t="s">
        <v>197</v>
      </c>
      <c r="AM47" s="12" t="s">
        <v>308</v>
      </c>
      <c r="AN47" s="12" t="s">
        <v>374</v>
      </c>
      <c r="AO47" s="11" t="s">
        <v>375</v>
      </c>
      <c r="AP47" t="s">
        <v>376</v>
      </c>
      <c r="AQ47" t="s">
        <v>189</v>
      </c>
      <c r="AV47">
        <f t="shared" si="8"/>
        <v>0</v>
      </c>
      <c r="AW47">
        <v>15</v>
      </c>
    </row>
    <row r="48" spans="1:49" x14ac:dyDescent="0.2">
      <c r="A48" s="11" t="s">
        <v>386</v>
      </c>
      <c r="B48" s="11" t="s">
        <v>86</v>
      </c>
      <c r="C48" s="11" t="s">
        <v>387</v>
      </c>
      <c r="E48" s="11" t="s">
        <v>369</v>
      </c>
      <c r="H48" s="12" t="s">
        <v>370</v>
      </c>
      <c r="I48" s="22">
        <v>45</v>
      </c>
      <c r="J48" s="11" t="s">
        <v>90</v>
      </c>
      <c r="K48" s="11" t="s">
        <v>91</v>
      </c>
      <c r="L48" s="12" t="s">
        <v>92</v>
      </c>
      <c r="M48" s="12" t="s">
        <v>388</v>
      </c>
      <c r="N48" s="12" t="s">
        <v>92</v>
      </c>
      <c r="O48" s="12" t="s">
        <v>389</v>
      </c>
      <c r="P48" s="23">
        <f t="shared" si="6"/>
        <v>804.99999999999955</v>
      </c>
      <c r="Q48" s="12" t="s">
        <v>5</v>
      </c>
      <c r="R48" s="24" t="s">
        <v>111</v>
      </c>
      <c r="S48" s="25">
        <v>1</v>
      </c>
      <c r="U48" s="11" t="s">
        <v>96</v>
      </c>
      <c r="V48" s="11" t="s">
        <v>181</v>
      </c>
      <c r="W48" s="12" t="s">
        <v>98</v>
      </c>
      <c r="X48" s="26">
        <v>0.58333333333333304</v>
      </c>
      <c r="Y48" s="23">
        <f t="shared" si="9"/>
        <v>839.99999999999955</v>
      </c>
      <c r="Z48" s="27">
        <v>35</v>
      </c>
      <c r="AA48" s="27">
        <v>60</v>
      </c>
      <c r="AB48" s="23">
        <f t="shared" si="7"/>
        <v>130</v>
      </c>
      <c r="AC48" s="12" t="s">
        <v>373</v>
      </c>
      <c r="AD48" s="11" t="s">
        <v>5</v>
      </c>
      <c r="AE48" s="12" t="s">
        <v>98</v>
      </c>
      <c r="AF48" s="26">
        <v>0.40208333333333302</v>
      </c>
      <c r="AG48" s="11" t="s">
        <v>91</v>
      </c>
      <c r="AH48" s="11">
        <v>23200</v>
      </c>
      <c r="AJ48" s="11">
        <v>1708683</v>
      </c>
      <c r="AL48" s="12" t="s">
        <v>197</v>
      </c>
      <c r="AM48" s="12" t="s">
        <v>308</v>
      </c>
      <c r="AN48" s="12" t="s">
        <v>374</v>
      </c>
      <c r="AO48" s="11" t="s">
        <v>375</v>
      </c>
      <c r="AP48" t="s">
        <v>376</v>
      </c>
      <c r="AQ48" t="s">
        <v>189</v>
      </c>
      <c r="AV48">
        <f t="shared" si="8"/>
        <v>0</v>
      </c>
      <c r="AW48">
        <v>15</v>
      </c>
    </row>
    <row r="49" spans="1:49" x14ac:dyDescent="0.2">
      <c r="A49" s="11" t="s">
        <v>390</v>
      </c>
      <c r="B49" s="11" t="s">
        <v>105</v>
      </c>
      <c r="C49" s="11" t="s">
        <v>391</v>
      </c>
      <c r="E49" s="11" t="s">
        <v>88</v>
      </c>
      <c r="I49" s="22">
        <v>46</v>
      </c>
      <c r="J49" s="11" t="s">
        <v>178</v>
      </c>
      <c r="K49" s="11" t="s">
        <v>91</v>
      </c>
      <c r="L49" s="12" t="s">
        <v>92</v>
      </c>
      <c r="M49" s="12" t="s">
        <v>392</v>
      </c>
      <c r="N49" s="12" t="s">
        <v>92</v>
      </c>
      <c r="O49" s="12" t="s">
        <v>194</v>
      </c>
      <c r="P49" s="23">
        <f t="shared" si="6"/>
        <v>464.99999999999949</v>
      </c>
      <c r="Q49" s="12" t="s">
        <v>29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0.33333333333333298</v>
      </c>
      <c r="Y49" s="23">
        <f t="shared" si="9"/>
        <v>479.99999999999949</v>
      </c>
      <c r="Z49" s="27">
        <v>15</v>
      </c>
      <c r="AA49" s="27">
        <v>20</v>
      </c>
      <c r="AB49" s="23">
        <f t="shared" si="7"/>
        <v>50</v>
      </c>
      <c r="AC49" s="12" t="s">
        <v>393</v>
      </c>
      <c r="AD49" s="11" t="s">
        <v>35</v>
      </c>
      <c r="AE49" s="12" t="s">
        <v>98</v>
      </c>
      <c r="AF49" s="26">
        <v>0.47847222222222202</v>
      </c>
      <c r="AG49" s="11" t="s">
        <v>91</v>
      </c>
      <c r="AH49" s="11">
        <v>29629</v>
      </c>
      <c r="AJ49" s="11">
        <v>389987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101707959</v>
      </c>
      <c r="AQ49" t="s">
        <v>189</v>
      </c>
      <c r="AV49">
        <f t="shared" si="8"/>
        <v>1</v>
      </c>
      <c r="AW49">
        <f>VLOOKUP(Q49,[1]Blad1!$A$1:$J$61,9)</f>
        <v>5</v>
      </c>
    </row>
    <row r="50" spans="1:49" x14ac:dyDescent="0.2">
      <c r="A50" s="11" t="s">
        <v>396</v>
      </c>
      <c r="B50" s="11" t="s">
        <v>105</v>
      </c>
      <c r="C50" s="11" t="s">
        <v>397</v>
      </c>
      <c r="E50" s="11" t="s">
        <v>88</v>
      </c>
      <c r="I50" s="22">
        <v>47</v>
      </c>
      <c r="J50" s="11" t="s">
        <v>178</v>
      </c>
      <c r="K50" s="11" t="s">
        <v>91</v>
      </c>
      <c r="L50" s="12" t="s">
        <v>92</v>
      </c>
      <c r="M50" s="12" t="s">
        <v>398</v>
      </c>
      <c r="N50" s="12" t="s">
        <v>92</v>
      </c>
      <c r="O50" s="12" t="s">
        <v>194</v>
      </c>
      <c r="P50" s="23">
        <f t="shared" si="6"/>
        <v>495.00000000000051</v>
      </c>
      <c r="Q50" s="12" t="s">
        <v>21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0.35416666666666702</v>
      </c>
      <c r="Y50" s="23">
        <f t="shared" si="9"/>
        <v>510.00000000000051</v>
      </c>
      <c r="Z50" s="27">
        <v>15</v>
      </c>
      <c r="AA50" s="27">
        <v>20</v>
      </c>
      <c r="AB50" s="23">
        <f t="shared" si="7"/>
        <v>50</v>
      </c>
      <c r="AC50" s="12" t="s">
        <v>399</v>
      </c>
      <c r="AD50" s="11" t="s">
        <v>35</v>
      </c>
      <c r="AE50" s="12" t="s">
        <v>98</v>
      </c>
      <c r="AF50" s="26">
        <v>0.41736111111111102</v>
      </c>
      <c r="AG50" s="11" t="s">
        <v>91</v>
      </c>
      <c r="AH50" s="11">
        <v>29629</v>
      </c>
      <c r="AJ50" s="11">
        <v>389988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101707980</v>
      </c>
      <c r="AQ50" t="s">
        <v>189</v>
      </c>
      <c r="AV50">
        <f t="shared" si="8"/>
        <v>1</v>
      </c>
      <c r="AW50">
        <f>VLOOKUP(Q50,[1]Blad1!$A$1:$J$61,9)</f>
        <v>5</v>
      </c>
    </row>
    <row r="51" spans="1:49" x14ac:dyDescent="0.2">
      <c r="A51" s="11" t="s">
        <v>400</v>
      </c>
      <c r="B51" s="11" t="s">
        <v>105</v>
      </c>
      <c r="C51" s="11" t="s">
        <v>401</v>
      </c>
      <c r="E51" s="11" t="s">
        <v>88</v>
      </c>
      <c r="I51" s="22">
        <v>48</v>
      </c>
      <c r="J51" s="11" t="s">
        <v>178</v>
      </c>
      <c r="K51" s="11" t="s">
        <v>91</v>
      </c>
      <c r="L51" s="12" t="s">
        <v>92</v>
      </c>
      <c r="M51" s="12" t="s">
        <v>402</v>
      </c>
      <c r="N51" s="12" t="s">
        <v>92</v>
      </c>
      <c r="O51" s="12" t="s">
        <v>194</v>
      </c>
      <c r="P51" s="23">
        <f t="shared" si="6"/>
        <v>525</v>
      </c>
      <c r="Q51" s="12" t="s">
        <v>28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0.375</v>
      </c>
      <c r="Y51" s="23">
        <f t="shared" si="9"/>
        <v>540</v>
      </c>
      <c r="Z51" s="27">
        <v>15</v>
      </c>
      <c r="AA51" s="27">
        <v>20</v>
      </c>
      <c r="AB51" s="23">
        <f t="shared" si="7"/>
        <v>50</v>
      </c>
      <c r="AC51" s="12" t="s">
        <v>403</v>
      </c>
      <c r="AD51" s="11" t="s">
        <v>28</v>
      </c>
      <c r="AE51" s="12" t="s">
        <v>98</v>
      </c>
      <c r="AF51" s="26">
        <v>0.47013888888888899</v>
      </c>
      <c r="AG51" s="11" t="s">
        <v>91</v>
      </c>
      <c r="AH51" s="11">
        <v>29629</v>
      </c>
      <c r="AJ51" s="11">
        <v>389989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101707981</v>
      </c>
      <c r="AQ51" t="s">
        <v>189</v>
      </c>
      <c r="AV51">
        <f t="shared" si="8"/>
        <v>1</v>
      </c>
      <c r="AW51">
        <f>VLOOKUP(Q51,[1]Blad1!$A$1:$J$61,9)</f>
        <v>5</v>
      </c>
    </row>
    <row r="52" spans="1:49" x14ac:dyDescent="0.2">
      <c r="A52" s="11" t="s">
        <v>404</v>
      </c>
      <c r="B52" s="11" t="s">
        <v>105</v>
      </c>
      <c r="C52" s="11" t="s">
        <v>405</v>
      </c>
      <c r="E52" s="11" t="s">
        <v>88</v>
      </c>
      <c r="I52" s="22">
        <v>49</v>
      </c>
      <c r="J52" s="11" t="s">
        <v>178</v>
      </c>
      <c r="K52" s="11" t="s">
        <v>91</v>
      </c>
      <c r="L52" s="12" t="s">
        <v>92</v>
      </c>
      <c r="M52" s="12" t="s">
        <v>406</v>
      </c>
      <c r="N52" s="12" t="s">
        <v>92</v>
      </c>
      <c r="O52" s="12" t="s">
        <v>194</v>
      </c>
      <c r="P52" s="23">
        <f t="shared" si="6"/>
        <v>554.99999999999943</v>
      </c>
      <c r="Q52" s="12" t="s">
        <v>35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0.39583333333333298</v>
      </c>
      <c r="Y52" s="23">
        <f t="shared" si="9"/>
        <v>569.99999999999943</v>
      </c>
      <c r="Z52" s="27">
        <v>15</v>
      </c>
      <c r="AA52" s="27">
        <v>20</v>
      </c>
      <c r="AB52" s="23">
        <f t="shared" si="7"/>
        <v>50</v>
      </c>
      <c r="AC52" s="12" t="s">
        <v>407</v>
      </c>
      <c r="AD52" s="11" t="s">
        <v>4</v>
      </c>
      <c r="AE52" s="12" t="s">
        <v>98</v>
      </c>
      <c r="AF52" s="26">
        <v>0.500694444444444</v>
      </c>
      <c r="AG52" s="11" t="s">
        <v>91</v>
      </c>
      <c r="AH52" s="11">
        <v>29629</v>
      </c>
      <c r="AJ52" s="11">
        <v>389990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101707982</v>
      </c>
      <c r="AQ52" t="s">
        <v>189</v>
      </c>
      <c r="AV52">
        <f t="shared" si="8"/>
        <v>1</v>
      </c>
      <c r="AW52">
        <f>VLOOKUP(Q52,[1]Blad1!$A$1:$J$61,9)</f>
        <v>10</v>
      </c>
    </row>
    <row r="53" spans="1:49" x14ac:dyDescent="0.2">
      <c r="A53" s="11" t="s">
        <v>408</v>
      </c>
      <c r="B53" s="11" t="s">
        <v>105</v>
      </c>
      <c r="C53" s="11" t="s">
        <v>409</v>
      </c>
      <c r="E53" s="11" t="s">
        <v>88</v>
      </c>
      <c r="I53" s="22">
        <v>50</v>
      </c>
      <c r="J53" s="11" t="s">
        <v>178</v>
      </c>
      <c r="K53" s="11" t="s">
        <v>91</v>
      </c>
      <c r="L53" s="12" t="s">
        <v>92</v>
      </c>
      <c r="M53" s="12" t="s">
        <v>410</v>
      </c>
      <c r="N53" s="12" t="s">
        <v>92</v>
      </c>
      <c r="O53" s="12" t="s">
        <v>194</v>
      </c>
      <c r="P53" s="23">
        <f t="shared" si="6"/>
        <v>585.00000000000057</v>
      </c>
      <c r="Q53" s="12" t="s">
        <v>29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0.41666666666666702</v>
      </c>
      <c r="Y53" s="23">
        <f t="shared" si="9"/>
        <v>600.00000000000057</v>
      </c>
      <c r="Z53" s="27">
        <v>15</v>
      </c>
      <c r="AA53" s="27">
        <v>20</v>
      </c>
      <c r="AB53" s="23">
        <f t="shared" si="7"/>
        <v>50</v>
      </c>
      <c r="AC53" s="12" t="s">
        <v>411</v>
      </c>
      <c r="AD53" s="11" t="s">
        <v>12</v>
      </c>
      <c r="AE53" s="12" t="s">
        <v>98</v>
      </c>
      <c r="AF53" s="26">
        <v>0.49027777777777798</v>
      </c>
      <c r="AG53" s="11" t="s">
        <v>91</v>
      </c>
      <c r="AH53" s="11">
        <v>29692</v>
      </c>
      <c r="AJ53" s="11">
        <v>389991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101707983</v>
      </c>
      <c r="AQ53" t="s">
        <v>189</v>
      </c>
      <c r="AV53">
        <f t="shared" si="8"/>
        <v>1</v>
      </c>
      <c r="AW53">
        <f>VLOOKUP(Q53,[1]Blad1!$A$1:$J$61,9)</f>
        <v>5</v>
      </c>
    </row>
    <row r="54" spans="1:49" x14ac:dyDescent="0.2">
      <c r="A54" s="11" t="s">
        <v>412</v>
      </c>
      <c r="B54" s="11" t="s">
        <v>105</v>
      </c>
      <c r="C54" s="11" t="s">
        <v>413</v>
      </c>
      <c r="E54" s="11" t="s">
        <v>88</v>
      </c>
      <c r="I54" s="22">
        <v>51</v>
      </c>
      <c r="J54" s="11" t="s">
        <v>178</v>
      </c>
      <c r="K54" s="11" t="s">
        <v>91</v>
      </c>
      <c r="L54" s="12" t="s">
        <v>98</v>
      </c>
      <c r="M54" s="12" t="s">
        <v>414</v>
      </c>
      <c r="N54" s="12" t="s">
        <v>98</v>
      </c>
      <c r="O54" s="12" t="s">
        <v>415</v>
      </c>
      <c r="P54" s="23">
        <f t="shared" si="6"/>
        <v>615</v>
      </c>
      <c r="Q54" s="12" t="s">
        <v>18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0.4375</v>
      </c>
      <c r="Y54" s="23">
        <f t="shared" si="9"/>
        <v>630</v>
      </c>
      <c r="Z54" s="27">
        <v>15</v>
      </c>
      <c r="AA54" s="27">
        <v>20</v>
      </c>
      <c r="AB54" s="23">
        <f t="shared" si="7"/>
        <v>50</v>
      </c>
      <c r="AC54" s="12" t="s">
        <v>416</v>
      </c>
      <c r="AD54" s="11" t="s">
        <v>6</v>
      </c>
      <c r="AE54" s="12" t="s">
        <v>98</v>
      </c>
      <c r="AF54" s="26">
        <v>0.42499999999999999</v>
      </c>
      <c r="AG54" s="11" t="s">
        <v>91</v>
      </c>
      <c r="AH54" s="11">
        <v>29528</v>
      </c>
      <c r="AJ54" s="11">
        <v>389992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101707984</v>
      </c>
      <c r="AQ54" t="s">
        <v>189</v>
      </c>
      <c r="AV54">
        <f t="shared" si="8"/>
        <v>0</v>
      </c>
      <c r="AW54">
        <f>VLOOKUP(Q54,[1]Blad1!$A$1:$J$61,9)</f>
        <v>5</v>
      </c>
    </row>
    <row r="55" spans="1:49" x14ac:dyDescent="0.2">
      <c r="A55" s="11" t="s">
        <v>417</v>
      </c>
      <c r="B55" s="11" t="s">
        <v>105</v>
      </c>
      <c r="C55" s="11" t="s">
        <v>418</v>
      </c>
      <c r="E55" s="11" t="s">
        <v>88</v>
      </c>
      <c r="I55" s="22">
        <v>52</v>
      </c>
      <c r="J55" s="11" t="s">
        <v>178</v>
      </c>
      <c r="K55" s="11" t="s">
        <v>91</v>
      </c>
      <c r="L55" s="12" t="s">
        <v>98</v>
      </c>
      <c r="M55" s="12" t="s">
        <v>419</v>
      </c>
      <c r="N55" s="12" t="s">
        <v>98</v>
      </c>
      <c r="O55" s="12" t="s">
        <v>420</v>
      </c>
      <c r="P55" s="23">
        <f t="shared" si="6"/>
        <v>644.99999999999943</v>
      </c>
      <c r="Q55" s="12" t="s">
        <v>34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0.45833333333333298</v>
      </c>
      <c r="Y55" s="23">
        <f t="shared" si="9"/>
        <v>659.99999999999943</v>
      </c>
      <c r="Z55" s="27">
        <v>15</v>
      </c>
      <c r="AA55" s="27">
        <v>20</v>
      </c>
      <c r="AB55" s="23">
        <f t="shared" si="7"/>
        <v>50</v>
      </c>
      <c r="AC55" s="12" t="s">
        <v>421</v>
      </c>
      <c r="AD55" s="11" t="s">
        <v>28</v>
      </c>
      <c r="AE55" s="12" t="s">
        <v>98</v>
      </c>
      <c r="AF55" s="26">
        <v>0.53402777777777799</v>
      </c>
      <c r="AG55" s="11" t="s">
        <v>91</v>
      </c>
      <c r="AH55" s="11">
        <v>29629</v>
      </c>
      <c r="AJ55" s="11">
        <v>389993</v>
      </c>
      <c r="AL55" s="12" t="s">
        <v>394</v>
      </c>
      <c r="AM55" s="12" t="s">
        <v>147</v>
      </c>
      <c r="AN55" s="12" t="s">
        <v>309</v>
      </c>
      <c r="AO55" s="11" t="s">
        <v>395</v>
      </c>
      <c r="AP55">
        <v>101707985</v>
      </c>
      <c r="AQ55" t="s">
        <v>189</v>
      </c>
      <c r="AV55">
        <f t="shared" si="8"/>
        <v>0</v>
      </c>
      <c r="AW55">
        <f>VLOOKUP(Q55,[1]Blad1!$A$1:$J$61,9)</f>
        <v>10</v>
      </c>
    </row>
    <row r="56" spans="1:49" x14ac:dyDescent="0.2">
      <c r="A56" s="11" t="s">
        <v>422</v>
      </c>
      <c r="B56" s="11" t="s">
        <v>105</v>
      </c>
      <c r="C56" s="11" t="s">
        <v>423</v>
      </c>
      <c r="E56" s="11" t="s">
        <v>88</v>
      </c>
      <c r="I56" s="22">
        <v>53</v>
      </c>
      <c r="J56" s="11" t="s">
        <v>178</v>
      </c>
      <c r="K56" s="11" t="s">
        <v>91</v>
      </c>
      <c r="L56" s="12" t="s">
        <v>98</v>
      </c>
      <c r="M56" s="12" t="s">
        <v>424</v>
      </c>
      <c r="N56" s="12" t="s">
        <v>98</v>
      </c>
      <c r="O56" s="12" t="s">
        <v>425</v>
      </c>
      <c r="P56" s="23">
        <f t="shared" si="6"/>
        <v>675.00000000000057</v>
      </c>
      <c r="Q56" s="12" t="s">
        <v>6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0.47916666666666702</v>
      </c>
      <c r="Y56" s="23">
        <f t="shared" si="9"/>
        <v>690.00000000000057</v>
      </c>
      <c r="Z56" s="27">
        <v>15</v>
      </c>
      <c r="AA56" s="27">
        <v>20</v>
      </c>
      <c r="AB56" s="23">
        <f t="shared" si="7"/>
        <v>50</v>
      </c>
      <c r="AC56" s="12" t="s">
        <v>426</v>
      </c>
      <c r="AD56" s="11" t="s">
        <v>35</v>
      </c>
      <c r="AE56" s="12" t="s">
        <v>98</v>
      </c>
      <c r="AF56" s="26">
        <v>0.54236111111111096</v>
      </c>
      <c r="AG56" s="11" t="s">
        <v>91</v>
      </c>
      <c r="AH56" s="11">
        <v>29629</v>
      </c>
      <c r="AJ56" s="11">
        <v>389994</v>
      </c>
      <c r="AL56" s="12" t="s">
        <v>394</v>
      </c>
      <c r="AM56" s="12" t="s">
        <v>147</v>
      </c>
      <c r="AN56" s="12" t="s">
        <v>309</v>
      </c>
      <c r="AO56" s="11" t="s">
        <v>395</v>
      </c>
      <c r="AP56">
        <v>101707986</v>
      </c>
      <c r="AQ56" t="s">
        <v>189</v>
      </c>
      <c r="AV56">
        <f t="shared" si="8"/>
        <v>0</v>
      </c>
      <c r="AW56">
        <v>15</v>
      </c>
    </row>
    <row r="57" spans="1:49" x14ac:dyDescent="0.2">
      <c r="A57" s="11" t="s">
        <v>427</v>
      </c>
      <c r="B57" s="11" t="s">
        <v>105</v>
      </c>
      <c r="C57" s="11" t="s">
        <v>428</v>
      </c>
      <c r="E57" s="11" t="s">
        <v>251</v>
      </c>
      <c r="I57" s="22">
        <v>54</v>
      </c>
      <c r="J57" s="11" t="s">
        <v>178</v>
      </c>
      <c r="K57" s="11" t="s">
        <v>91</v>
      </c>
      <c r="L57" s="12" t="s">
        <v>98</v>
      </c>
      <c r="M57" s="12" t="s">
        <v>429</v>
      </c>
      <c r="N57" s="12" t="s">
        <v>98</v>
      </c>
      <c r="O57" s="12" t="s">
        <v>430</v>
      </c>
      <c r="P57" s="23">
        <f t="shared" si="6"/>
        <v>734.99999999999955</v>
      </c>
      <c r="Q57" s="12" t="s">
        <v>35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0.52083333333333304</v>
      </c>
      <c r="Y57" s="23">
        <f t="shared" si="9"/>
        <v>749.99999999999955</v>
      </c>
      <c r="Z57" s="27">
        <v>15</v>
      </c>
      <c r="AA57" s="27">
        <v>20</v>
      </c>
      <c r="AB57" s="23">
        <f t="shared" si="7"/>
        <v>50</v>
      </c>
      <c r="AC57" s="12" t="s">
        <v>431</v>
      </c>
      <c r="AD57" s="11" t="s">
        <v>18</v>
      </c>
      <c r="AE57" s="12" t="s">
        <v>98</v>
      </c>
      <c r="AF57" s="26">
        <v>0.68055555555555503</v>
      </c>
      <c r="AG57" s="11" t="s">
        <v>91</v>
      </c>
      <c r="AH57" s="11">
        <v>25400</v>
      </c>
      <c r="AJ57" s="11">
        <v>389995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101708029</v>
      </c>
      <c r="AQ57" t="s">
        <v>189</v>
      </c>
      <c r="AV57">
        <f t="shared" si="8"/>
        <v>0</v>
      </c>
      <c r="AW57">
        <f>VLOOKUP(Q57,[1]Blad1!$A$1:$J$61,9)</f>
        <v>10</v>
      </c>
    </row>
    <row r="58" spans="1:49" x14ac:dyDescent="0.2">
      <c r="A58" s="11" t="s">
        <v>432</v>
      </c>
      <c r="B58" s="11" t="s">
        <v>105</v>
      </c>
      <c r="C58" s="11" t="s">
        <v>433</v>
      </c>
      <c r="E58" s="11" t="s">
        <v>251</v>
      </c>
      <c r="I58" s="22">
        <v>55</v>
      </c>
      <c r="J58" s="11" t="s">
        <v>178</v>
      </c>
      <c r="K58" s="11" t="s">
        <v>91</v>
      </c>
      <c r="L58" s="12" t="s">
        <v>98</v>
      </c>
      <c r="M58" s="12" t="s">
        <v>434</v>
      </c>
      <c r="N58" s="12" t="s">
        <v>98</v>
      </c>
      <c r="O58" s="12" t="s">
        <v>435</v>
      </c>
      <c r="P58" s="23">
        <f t="shared" si="6"/>
        <v>765.00000000000045</v>
      </c>
      <c r="Q58" s="12" t="s">
        <v>28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0.54166666666666696</v>
      </c>
      <c r="Y58" s="23">
        <f t="shared" si="9"/>
        <v>780.00000000000045</v>
      </c>
      <c r="Z58" s="27">
        <v>15</v>
      </c>
      <c r="AA58" s="27">
        <v>20</v>
      </c>
      <c r="AB58" s="23">
        <f t="shared" si="7"/>
        <v>50</v>
      </c>
      <c r="AC58" s="12" t="s">
        <v>436</v>
      </c>
      <c r="AD58" s="11" t="s">
        <v>12</v>
      </c>
      <c r="AE58" s="12" t="s">
        <v>98</v>
      </c>
      <c r="AF58" s="26">
        <v>0.56527777777777799</v>
      </c>
      <c r="AG58" s="11" t="s">
        <v>91</v>
      </c>
      <c r="AH58" s="11">
        <v>25362</v>
      </c>
      <c r="AJ58" s="11">
        <v>389996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101708051</v>
      </c>
      <c r="AQ58" t="s">
        <v>189</v>
      </c>
      <c r="AV58">
        <f t="shared" si="8"/>
        <v>0</v>
      </c>
      <c r="AW58">
        <f>VLOOKUP(Q58,[1]Blad1!$A$1:$J$61,9)</f>
        <v>5</v>
      </c>
    </row>
    <row r="59" spans="1:49" x14ac:dyDescent="0.2">
      <c r="A59" s="11" t="s">
        <v>437</v>
      </c>
      <c r="B59" s="11" t="s">
        <v>105</v>
      </c>
      <c r="C59" s="11" t="s">
        <v>438</v>
      </c>
      <c r="E59" s="11" t="s">
        <v>251</v>
      </c>
      <c r="I59" s="22">
        <v>56</v>
      </c>
      <c r="J59" s="11" t="s">
        <v>178</v>
      </c>
      <c r="K59" s="11" t="s">
        <v>91</v>
      </c>
      <c r="L59" s="12" t="s">
        <v>98</v>
      </c>
      <c r="M59" s="12" t="s">
        <v>439</v>
      </c>
      <c r="N59" s="12" t="s">
        <v>98</v>
      </c>
      <c r="O59" s="12" t="s">
        <v>440</v>
      </c>
      <c r="P59" s="23">
        <f t="shared" si="6"/>
        <v>795</v>
      </c>
      <c r="Q59" s="12" t="s">
        <v>12</v>
      </c>
      <c r="R59" s="24" t="s">
        <v>111</v>
      </c>
      <c r="S59" s="25">
        <v>1</v>
      </c>
      <c r="U59" s="11" t="s">
        <v>320</v>
      </c>
      <c r="V59" s="11" t="s">
        <v>181</v>
      </c>
      <c r="W59" s="12" t="s">
        <v>98</v>
      </c>
      <c r="X59" s="26">
        <v>0.5625</v>
      </c>
      <c r="Y59" s="23">
        <f t="shared" si="9"/>
        <v>810</v>
      </c>
      <c r="Z59" s="27">
        <v>15</v>
      </c>
      <c r="AA59" s="27">
        <v>20</v>
      </c>
      <c r="AB59" s="23">
        <f t="shared" si="7"/>
        <v>50</v>
      </c>
      <c r="AC59" s="12" t="s">
        <v>441</v>
      </c>
      <c r="AD59" s="11" t="s">
        <v>18</v>
      </c>
      <c r="AE59" s="12" t="s">
        <v>98</v>
      </c>
      <c r="AF59" s="26">
        <v>0.63819444444444395</v>
      </c>
      <c r="AG59" s="11" t="s">
        <v>91</v>
      </c>
      <c r="AH59" s="11">
        <v>25400</v>
      </c>
      <c r="AJ59" s="11" t="s">
        <v>442</v>
      </c>
      <c r="AL59" s="12" t="s">
        <v>258</v>
      </c>
      <c r="AM59" s="12" t="s">
        <v>259</v>
      </c>
      <c r="AN59" s="12" t="s">
        <v>132</v>
      </c>
      <c r="AO59" s="11" t="s">
        <v>326</v>
      </c>
      <c r="AP59">
        <v>101708052</v>
      </c>
      <c r="AQ59" t="s">
        <v>189</v>
      </c>
      <c r="AV59">
        <f t="shared" si="8"/>
        <v>0</v>
      </c>
      <c r="AW59">
        <v>15</v>
      </c>
    </row>
    <row r="60" spans="1:49" x14ac:dyDescent="0.2">
      <c r="A60" s="11" t="s">
        <v>443</v>
      </c>
      <c r="B60" s="11" t="s">
        <v>105</v>
      </c>
      <c r="C60" s="11" t="s">
        <v>444</v>
      </c>
      <c r="E60" s="11" t="s">
        <v>251</v>
      </c>
      <c r="I60" s="22">
        <v>57</v>
      </c>
      <c r="J60" s="11" t="s">
        <v>178</v>
      </c>
      <c r="K60" s="11" t="s">
        <v>91</v>
      </c>
      <c r="L60" s="12" t="s">
        <v>98</v>
      </c>
      <c r="M60" s="12" t="s">
        <v>445</v>
      </c>
      <c r="N60" s="12" t="s">
        <v>98</v>
      </c>
      <c r="O60" s="12" t="s">
        <v>446</v>
      </c>
      <c r="P60" s="23">
        <f t="shared" si="6"/>
        <v>824.99999999999955</v>
      </c>
      <c r="Q60" s="12" t="s">
        <v>4</v>
      </c>
      <c r="R60" s="24" t="s">
        <v>111</v>
      </c>
      <c r="S60" s="25">
        <v>1</v>
      </c>
      <c r="U60" s="11" t="s">
        <v>320</v>
      </c>
      <c r="V60" s="11" t="s">
        <v>181</v>
      </c>
      <c r="W60" s="12" t="s">
        <v>98</v>
      </c>
      <c r="X60" s="26">
        <v>0.58333333333333304</v>
      </c>
      <c r="Y60" s="23">
        <f t="shared" si="9"/>
        <v>839.99999999999955</v>
      </c>
      <c r="Z60" s="27">
        <v>15</v>
      </c>
      <c r="AA60" s="27">
        <v>20</v>
      </c>
      <c r="AB60" s="23">
        <f t="shared" si="7"/>
        <v>50</v>
      </c>
      <c r="AC60" s="12" t="s">
        <v>447</v>
      </c>
      <c r="AD60" s="11" t="s">
        <v>4</v>
      </c>
      <c r="AE60" s="12" t="s">
        <v>98</v>
      </c>
      <c r="AF60" s="26">
        <v>0.58611111111111103</v>
      </c>
      <c r="AG60" s="11" t="s">
        <v>91</v>
      </c>
      <c r="AH60" s="11">
        <v>25362</v>
      </c>
      <c r="AJ60" s="11">
        <v>389998</v>
      </c>
      <c r="AL60" s="12" t="s">
        <v>258</v>
      </c>
      <c r="AM60" s="12" t="s">
        <v>259</v>
      </c>
      <c r="AN60" s="12" t="s">
        <v>132</v>
      </c>
      <c r="AO60" s="11" t="s">
        <v>326</v>
      </c>
      <c r="AP60">
        <v>101708053</v>
      </c>
      <c r="AQ60" t="s">
        <v>189</v>
      </c>
      <c r="AV60">
        <f t="shared" si="8"/>
        <v>0</v>
      </c>
      <c r="AW60">
        <v>15</v>
      </c>
    </row>
    <row r="61" spans="1:49" x14ac:dyDescent="0.2">
      <c r="A61" s="11" t="s">
        <v>448</v>
      </c>
      <c r="B61" s="11" t="s">
        <v>136</v>
      </c>
      <c r="C61" s="11" t="s">
        <v>449</v>
      </c>
      <c r="E61" s="11" t="s">
        <v>305</v>
      </c>
      <c r="H61" s="12" t="s">
        <v>285</v>
      </c>
      <c r="I61" s="22">
        <v>58</v>
      </c>
      <c r="J61" s="11" t="s">
        <v>450</v>
      </c>
      <c r="K61" s="11" t="s">
        <v>91</v>
      </c>
      <c r="L61" s="12" t="s">
        <v>98</v>
      </c>
      <c r="M61" s="12" t="s">
        <v>451</v>
      </c>
      <c r="N61" s="12" t="s">
        <v>98</v>
      </c>
      <c r="O61" s="12" t="s">
        <v>215</v>
      </c>
      <c r="P61" s="23">
        <f t="shared" si="6"/>
        <v>454.99999999999949</v>
      </c>
      <c r="Q61" s="12" t="s">
        <v>9</v>
      </c>
      <c r="R61" s="24" t="s">
        <v>111</v>
      </c>
      <c r="S61" s="25">
        <v>1</v>
      </c>
      <c r="U61" s="11" t="s">
        <v>452</v>
      </c>
      <c r="V61" s="11" t="s">
        <v>97</v>
      </c>
      <c r="W61" s="12" t="s">
        <v>98</v>
      </c>
      <c r="X61" s="26">
        <v>0.33333333333333298</v>
      </c>
      <c r="Y61" s="23">
        <f t="shared" si="9"/>
        <v>479.99999999999949</v>
      </c>
      <c r="Z61" s="27">
        <v>25</v>
      </c>
      <c r="AA61" s="27">
        <v>60</v>
      </c>
      <c r="AB61" s="23">
        <f t="shared" si="7"/>
        <v>110</v>
      </c>
      <c r="AD61" s="11" t="s">
        <v>9</v>
      </c>
      <c r="AE61" s="12" t="s">
        <v>98</v>
      </c>
      <c r="AF61" s="26">
        <v>0.41319444444444398</v>
      </c>
      <c r="AG61" s="11" t="s">
        <v>91</v>
      </c>
      <c r="AH61" s="11">
        <v>15573</v>
      </c>
      <c r="AJ61" s="11" t="s">
        <v>280</v>
      </c>
      <c r="AL61" s="12" t="s">
        <v>245</v>
      </c>
      <c r="AM61" s="12" t="s">
        <v>453</v>
      </c>
      <c r="AN61" s="12" t="s">
        <v>132</v>
      </c>
      <c r="AP61" t="s">
        <v>454</v>
      </c>
      <c r="AQ61" t="s">
        <v>103</v>
      </c>
      <c r="AR61" s="28" t="s">
        <v>282</v>
      </c>
      <c r="AV61">
        <f t="shared" si="8"/>
        <v>1</v>
      </c>
      <c r="AW61">
        <v>15</v>
      </c>
    </row>
    <row r="62" spans="1:49" x14ac:dyDescent="0.2">
      <c r="A62" s="11" t="s">
        <v>455</v>
      </c>
      <c r="B62" s="11" t="s">
        <v>105</v>
      </c>
      <c r="C62" s="11" t="s">
        <v>456</v>
      </c>
      <c r="E62" s="11" t="s">
        <v>305</v>
      </c>
      <c r="H62" s="12" t="s">
        <v>285</v>
      </c>
      <c r="I62" s="22">
        <v>59</v>
      </c>
      <c r="J62" s="11" t="s">
        <v>450</v>
      </c>
      <c r="K62" s="11" t="s">
        <v>91</v>
      </c>
      <c r="L62" s="12" t="s">
        <v>98</v>
      </c>
      <c r="M62" s="12" t="s">
        <v>457</v>
      </c>
      <c r="N62" s="12" t="s">
        <v>98</v>
      </c>
      <c r="O62" s="12" t="s">
        <v>458</v>
      </c>
      <c r="P62" s="23">
        <f t="shared" si="6"/>
        <v>770.00000000000045</v>
      </c>
      <c r="Q62" s="12" t="s">
        <v>14</v>
      </c>
      <c r="R62" s="24" t="s">
        <v>50</v>
      </c>
      <c r="S62" s="25">
        <v>0</v>
      </c>
      <c r="U62" s="11" t="s">
        <v>320</v>
      </c>
      <c r="V62" s="11" t="s">
        <v>97</v>
      </c>
      <c r="W62" s="12" t="s">
        <v>98</v>
      </c>
      <c r="X62" s="26">
        <v>0.54166666666666696</v>
      </c>
      <c r="Y62" s="23">
        <f t="shared" si="9"/>
        <v>780.00000000000045</v>
      </c>
      <c r="Z62" s="27">
        <v>10</v>
      </c>
      <c r="AA62" s="27">
        <v>15</v>
      </c>
      <c r="AB62" s="23">
        <f t="shared" si="7"/>
        <v>35</v>
      </c>
      <c r="AD62" s="11" t="s">
        <v>14</v>
      </c>
      <c r="AE62" s="12" t="s">
        <v>309</v>
      </c>
      <c r="AF62" s="26">
        <v>0.63749999999999996</v>
      </c>
      <c r="AG62" s="11" t="s">
        <v>91</v>
      </c>
      <c r="AH62" s="11">
        <v>8868</v>
      </c>
      <c r="AJ62" s="11" t="s">
        <v>280</v>
      </c>
      <c r="AP62">
        <v>319013006</v>
      </c>
      <c r="AQ62" t="s">
        <v>103</v>
      </c>
      <c r="AU62">
        <v>2.7</v>
      </c>
      <c r="AV62">
        <f t="shared" si="8"/>
        <v>1</v>
      </c>
      <c r="AW62">
        <f>VLOOKUP(Q62,[1]Blad1!$A$1:$J$61,9)</f>
        <v>1</v>
      </c>
    </row>
    <row r="63" spans="1:49" x14ac:dyDescent="0.2">
      <c r="A63" s="11" t="s">
        <v>459</v>
      </c>
      <c r="B63" s="11" t="s">
        <v>136</v>
      </c>
      <c r="C63" s="11" t="s">
        <v>460</v>
      </c>
      <c r="E63" s="11" t="s">
        <v>211</v>
      </c>
      <c r="F63" s="11" t="s">
        <v>220</v>
      </c>
      <c r="G63" s="11" t="s">
        <v>31</v>
      </c>
      <c r="H63" s="12" t="s">
        <v>317</v>
      </c>
      <c r="I63" s="22">
        <v>60</v>
      </c>
      <c r="J63" s="11" t="s">
        <v>91</v>
      </c>
      <c r="K63" s="11" t="s">
        <v>252</v>
      </c>
      <c r="L63" s="12" t="s">
        <v>98</v>
      </c>
      <c r="M63" s="12" t="s">
        <v>461</v>
      </c>
      <c r="N63" s="12" t="s">
        <v>98</v>
      </c>
      <c r="O63" s="12" t="s">
        <v>462</v>
      </c>
      <c r="P63" s="23">
        <f t="shared" si="6"/>
        <v>300.00000000000051</v>
      </c>
      <c r="Q63" s="12" t="s">
        <v>8</v>
      </c>
      <c r="R63" s="24" t="s">
        <v>95</v>
      </c>
      <c r="S63" s="25">
        <v>2</v>
      </c>
      <c r="U63" s="11" t="s">
        <v>278</v>
      </c>
      <c r="V63" s="11" t="s">
        <v>97</v>
      </c>
      <c r="W63" s="12" t="s">
        <v>98</v>
      </c>
      <c r="X63" s="26">
        <v>0.29166666666666702</v>
      </c>
      <c r="Y63" s="23">
        <f t="shared" si="9"/>
        <v>420.00000000000051</v>
      </c>
      <c r="Z63" s="27">
        <v>120</v>
      </c>
      <c r="AA63" s="27">
        <v>60</v>
      </c>
      <c r="AB63" s="23">
        <f t="shared" si="7"/>
        <v>300</v>
      </c>
      <c r="AD63" s="11" t="s">
        <v>8</v>
      </c>
      <c r="AE63" s="12" t="s">
        <v>98</v>
      </c>
      <c r="AF63" s="26">
        <v>0.406944444444444</v>
      </c>
      <c r="AG63" s="11" t="s">
        <v>252</v>
      </c>
      <c r="AH63" s="11">
        <v>20039</v>
      </c>
      <c r="AJ63" s="11">
        <v>4984</v>
      </c>
      <c r="AP63">
        <v>1245550973</v>
      </c>
      <c r="AQ63" t="s">
        <v>103</v>
      </c>
      <c r="AV63">
        <v>0</v>
      </c>
      <c r="AW63">
        <v>20</v>
      </c>
    </row>
    <row r="64" spans="1:49" x14ac:dyDescent="0.2">
      <c r="A64" s="11" t="s">
        <v>463</v>
      </c>
      <c r="B64" s="11" t="s">
        <v>105</v>
      </c>
      <c r="C64" s="11" t="s">
        <v>464</v>
      </c>
      <c r="E64" s="11" t="s">
        <v>88</v>
      </c>
      <c r="I64" s="22">
        <v>61</v>
      </c>
      <c r="J64" s="11" t="s">
        <v>178</v>
      </c>
      <c r="K64" s="11" t="s">
        <v>91</v>
      </c>
      <c r="L64" s="12" t="s">
        <v>317</v>
      </c>
      <c r="M64" s="12" t="s">
        <v>465</v>
      </c>
      <c r="N64" s="12" t="s">
        <v>317</v>
      </c>
      <c r="O64" s="12" t="s">
        <v>125</v>
      </c>
      <c r="P64" s="23">
        <f t="shared" si="6"/>
        <v>359.99999999999949</v>
      </c>
      <c r="Q64" s="12" t="s">
        <v>23</v>
      </c>
      <c r="R64" s="24" t="s">
        <v>95</v>
      </c>
      <c r="S64" s="25">
        <v>2</v>
      </c>
      <c r="U64" s="11" t="s">
        <v>243</v>
      </c>
      <c r="V64" s="11" t="s">
        <v>181</v>
      </c>
      <c r="W64" s="12" t="s">
        <v>317</v>
      </c>
      <c r="X64" s="26">
        <v>0.33333333333333298</v>
      </c>
      <c r="Y64" s="23">
        <f t="shared" si="9"/>
        <v>479.99999999999949</v>
      </c>
      <c r="Z64" s="27">
        <v>120</v>
      </c>
      <c r="AA64" s="27">
        <v>60</v>
      </c>
      <c r="AB64" s="23">
        <f t="shared" si="7"/>
        <v>300</v>
      </c>
      <c r="AC64" s="12" t="s">
        <v>466</v>
      </c>
      <c r="AD64" s="11" t="s">
        <v>23</v>
      </c>
      <c r="AE64" s="12" t="s">
        <v>317</v>
      </c>
      <c r="AF64" s="26">
        <v>0.406944444444444</v>
      </c>
      <c r="AG64" s="11" t="s">
        <v>91</v>
      </c>
      <c r="AH64" s="11">
        <v>24900</v>
      </c>
      <c r="AJ64" s="11">
        <v>40625</v>
      </c>
      <c r="AK64" s="11" t="s">
        <v>36</v>
      </c>
      <c r="AL64" s="12" t="s">
        <v>99</v>
      </c>
      <c r="AM64" s="12" t="s">
        <v>147</v>
      </c>
      <c r="AN64" s="12" t="s">
        <v>115</v>
      </c>
      <c r="AO64" s="11" t="s">
        <v>467</v>
      </c>
      <c r="AP64">
        <v>919009610</v>
      </c>
      <c r="AQ64" t="s">
        <v>189</v>
      </c>
      <c r="AV64">
        <f t="shared" ref="AV64:AV73" si="10">IF(M64&gt;O64,1,0)</f>
        <v>0</v>
      </c>
      <c r="AW64">
        <f>VLOOKUP(Q64,[1]Blad1!$A$1:$J$61,9)</f>
        <v>5</v>
      </c>
    </row>
    <row r="65" spans="1:49" x14ac:dyDescent="0.2">
      <c r="A65" s="11" t="s">
        <v>463</v>
      </c>
      <c r="B65" s="11" t="s">
        <v>105</v>
      </c>
      <c r="C65" s="11" t="s">
        <v>464</v>
      </c>
      <c r="E65" s="11" t="s">
        <v>88</v>
      </c>
      <c r="I65" s="22">
        <v>62</v>
      </c>
      <c r="J65" s="11" t="s">
        <v>178</v>
      </c>
      <c r="K65" s="11" t="s">
        <v>91</v>
      </c>
      <c r="L65" s="12" t="s">
        <v>317</v>
      </c>
      <c r="M65" s="12" t="s">
        <v>465</v>
      </c>
      <c r="N65" s="12" t="s">
        <v>317</v>
      </c>
      <c r="O65" s="12" t="s">
        <v>125</v>
      </c>
      <c r="P65" s="23">
        <f t="shared" si="6"/>
        <v>449.99999999999949</v>
      </c>
      <c r="Q65" s="12" t="s">
        <v>23</v>
      </c>
      <c r="R65" s="24" t="s">
        <v>111</v>
      </c>
      <c r="S65" s="25">
        <v>1</v>
      </c>
      <c r="U65" s="11" t="s">
        <v>243</v>
      </c>
      <c r="V65" s="11" t="s">
        <v>181</v>
      </c>
      <c r="W65" s="12" t="s">
        <v>317</v>
      </c>
      <c r="X65" s="26">
        <v>0.33333333333333298</v>
      </c>
      <c r="Y65" s="23">
        <f t="shared" si="9"/>
        <v>479.99999999999949</v>
      </c>
      <c r="Z65" s="27">
        <v>30</v>
      </c>
      <c r="AA65" s="27">
        <v>60</v>
      </c>
      <c r="AB65" s="23">
        <f t="shared" si="7"/>
        <v>120</v>
      </c>
      <c r="AC65" s="12" t="s">
        <v>466</v>
      </c>
      <c r="AD65" s="11" t="s">
        <v>23</v>
      </c>
      <c r="AE65" s="12" t="s">
        <v>317</v>
      </c>
      <c r="AF65" s="26">
        <v>0.406944444444444</v>
      </c>
      <c r="AG65" s="11" t="s">
        <v>91</v>
      </c>
      <c r="AH65" s="11">
        <v>24900</v>
      </c>
      <c r="AJ65" s="11">
        <v>40625</v>
      </c>
      <c r="AM65" s="12" t="s">
        <v>147</v>
      </c>
      <c r="AN65" s="12" t="s">
        <v>115</v>
      </c>
      <c r="AO65" s="11" t="s">
        <v>467</v>
      </c>
      <c r="AP65">
        <v>919009610</v>
      </c>
      <c r="AQ65" t="s">
        <v>189</v>
      </c>
      <c r="AV65">
        <f t="shared" si="10"/>
        <v>0</v>
      </c>
      <c r="AW65">
        <f>VLOOKUP(Q65,[1]Blad1!$A$1:$J$61,9)</f>
        <v>5</v>
      </c>
    </row>
    <row r="66" spans="1:49" x14ac:dyDescent="0.2">
      <c r="A66" s="11" t="s">
        <v>468</v>
      </c>
      <c r="B66" s="11" t="s">
        <v>86</v>
      </c>
      <c r="C66" s="11" t="s">
        <v>469</v>
      </c>
      <c r="E66" s="11" t="s">
        <v>203</v>
      </c>
      <c r="H66" s="12" t="s">
        <v>370</v>
      </c>
      <c r="I66" s="22">
        <v>63</v>
      </c>
      <c r="J66" s="11" t="s">
        <v>316</v>
      </c>
      <c r="K66" s="11" t="s">
        <v>91</v>
      </c>
      <c r="L66" s="12" t="s">
        <v>98</v>
      </c>
      <c r="M66" s="12" t="s">
        <v>470</v>
      </c>
      <c r="N66" s="12" t="s">
        <v>98</v>
      </c>
      <c r="O66" s="12" t="s">
        <v>125</v>
      </c>
      <c r="P66" s="23">
        <f t="shared" si="6"/>
        <v>444.99999999999949</v>
      </c>
      <c r="Q66" s="12" t="s">
        <v>33</v>
      </c>
      <c r="R66" s="24" t="s">
        <v>111</v>
      </c>
      <c r="S66" s="25">
        <v>1</v>
      </c>
      <c r="U66" s="11" t="s">
        <v>96</v>
      </c>
      <c r="V66" s="11" t="s">
        <v>97</v>
      </c>
      <c r="W66" s="12" t="s">
        <v>98</v>
      </c>
      <c r="X66" s="26">
        <v>0.33333333333333298</v>
      </c>
      <c r="Y66" s="23">
        <f t="shared" si="9"/>
        <v>479.99999999999949</v>
      </c>
      <c r="Z66" s="27">
        <v>35</v>
      </c>
      <c r="AA66" s="27">
        <v>15</v>
      </c>
      <c r="AB66" s="23">
        <f t="shared" si="7"/>
        <v>85</v>
      </c>
      <c r="AC66" s="12" t="s">
        <v>471</v>
      </c>
      <c r="AD66" s="11" t="s">
        <v>30</v>
      </c>
      <c r="AE66" s="12" t="s">
        <v>98</v>
      </c>
      <c r="AF66" s="26">
        <v>0.49097222222222198</v>
      </c>
      <c r="AG66" s="11" t="s">
        <v>91</v>
      </c>
      <c r="AH66" s="11">
        <v>4790</v>
      </c>
      <c r="AJ66" s="11">
        <v>190824292</v>
      </c>
      <c r="AL66" s="12" t="s">
        <v>258</v>
      </c>
      <c r="AM66" s="12" t="s">
        <v>259</v>
      </c>
      <c r="AN66" s="12" t="s">
        <v>309</v>
      </c>
      <c r="AP66" t="s">
        <v>472</v>
      </c>
      <c r="AQ66" t="s">
        <v>103</v>
      </c>
      <c r="AR66" s="28" t="s">
        <v>282</v>
      </c>
      <c r="AV66">
        <f t="shared" si="10"/>
        <v>0</v>
      </c>
      <c r="AW66">
        <f>VLOOKUP(Q66,[1]Blad1!$A$1:$J$61,9)</f>
        <v>5</v>
      </c>
    </row>
    <row r="67" spans="1:49" x14ac:dyDescent="0.2">
      <c r="A67" s="11" t="s">
        <v>473</v>
      </c>
      <c r="B67" s="11" t="s">
        <v>209</v>
      </c>
      <c r="C67" s="11" t="s">
        <v>474</v>
      </c>
      <c r="E67" s="11" t="s">
        <v>177</v>
      </c>
      <c r="I67" s="22">
        <v>64</v>
      </c>
      <c r="J67" s="11" t="s">
        <v>178</v>
      </c>
      <c r="K67" s="11" t="s">
        <v>91</v>
      </c>
      <c r="L67" s="12" t="s">
        <v>98</v>
      </c>
      <c r="M67" s="12" t="s">
        <v>475</v>
      </c>
      <c r="N67" s="12" t="s">
        <v>98</v>
      </c>
      <c r="O67" s="12" t="s">
        <v>476</v>
      </c>
      <c r="P67" s="23">
        <f t="shared" si="6"/>
        <v>289.99999999999955</v>
      </c>
      <c r="Q67" s="12" t="s">
        <v>17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0.20833333333333301</v>
      </c>
      <c r="Y67" s="23">
        <f t="shared" si="9"/>
        <v>299.99999999999955</v>
      </c>
      <c r="Z67" s="27">
        <v>10</v>
      </c>
      <c r="AA67" s="27">
        <v>15</v>
      </c>
      <c r="AB67" s="23">
        <f t="shared" si="7"/>
        <v>35</v>
      </c>
      <c r="AC67" s="12" t="s">
        <v>477</v>
      </c>
      <c r="AD67" s="11" t="s">
        <v>17</v>
      </c>
      <c r="AE67" s="12" t="s">
        <v>98</v>
      </c>
      <c r="AF67" s="26">
        <v>0.41249999999999998</v>
      </c>
      <c r="AG67" s="11" t="s">
        <v>91</v>
      </c>
      <c r="AH67" s="11">
        <v>20750</v>
      </c>
      <c r="AI67" s="11">
        <v>15</v>
      </c>
      <c r="AJ67" s="11" t="s">
        <v>478</v>
      </c>
      <c r="AL67" s="12" t="s">
        <v>184</v>
      </c>
      <c r="AM67" s="12" t="s">
        <v>185</v>
      </c>
      <c r="AN67" s="12" t="s">
        <v>186</v>
      </c>
      <c r="AO67" s="11" t="s">
        <v>479</v>
      </c>
      <c r="AP67">
        <v>4864297</v>
      </c>
      <c r="AQ67" t="s">
        <v>189</v>
      </c>
      <c r="AV67">
        <f t="shared" si="10"/>
        <v>1</v>
      </c>
      <c r="AW67">
        <f>VLOOKUP(Q67,[1]Blad1!$A$1:$J$61,9)</f>
        <v>1</v>
      </c>
    </row>
    <row r="68" spans="1:49" x14ac:dyDescent="0.2">
      <c r="A68" s="11" t="s">
        <v>480</v>
      </c>
      <c r="B68" s="11" t="s">
        <v>209</v>
      </c>
      <c r="C68" s="11" t="s">
        <v>481</v>
      </c>
      <c r="E68" s="11" t="s">
        <v>251</v>
      </c>
      <c r="I68" s="22">
        <v>65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110</v>
      </c>
      <c r="P68" s="23">
        <f t="shared" ref="P68:P99" si="11">Y68-Z68</f>
        <v>350</v>
      </c>
      <c r="Q68" s="12" t="s">
        <v>16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0.25</v>
      </c>
      <c r="Y68" s="23">
        <f t="shared" si="9"/>
        <v>360</v>
      </c>
      <c r="Z68" s="27">
        <v>10</v>
      </c>
      <c r="AA68" s="27">
        <v>15</v>
      </c>
      <c r="AB68" s="23">
        <f t="shared" ref="AB68:AB99" si="12">Z68*2+AA68</f>
        <v>35</v>
      </c>
      <c r="AC68" s="12" t="s">
        <v>483</v>
      </c>
      <c r="AD68" s="11" t="s">
        <v>16</v>
      </c>
      <c r="AE68" s="12" t="s">
        <v>98</v>
      </c>
      <c r="AF68" s="26">
        <v>0.34097222222222201</v>
      </c>
      <c r="AG68" s="11" t="s">
        <v>91</v>
      </c>
      <c r="AH68" s="11">
        <v>10030</v>
      </c>
      <c r="AI68" s="11">
        <v>15</v>
      </c>
      <c r="AJ68" s="11" t="s">
        <v>484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65606784</v>
      </c>
      <c r="AQ68" t="s">
        <v>189</v>
      </c>
      <c r="AV68">
        <f t="shared" si="10"/>
        <v>1</v>
      </c>
      <c r="AW68">
        <f>VLOOKUP(Q68,[1]Blad1!$A$1:$J$61,9)</f>
        <v>1</v>
      </c>
    </row>
    <row r="69" spans="1:49" x14ac:dyDescent="0.2">
      <c r="A69" s="11" t="s">
        <v>487</v>
      </c>
      <c r="B69" s="11" t="s">
        <v>209</v>
      </c>
      <c r="C69" s="11" t="s">
        <v>488</v>
      </c>
      <c r="E69" s="11" t="s">
        <v>251</v>
      </c>
      <c r="I69" s="22">
        <v>66</v>
      </c>
      <c r="J69" s="11" t="s">
        <v>178</v>
      </c>
      <c r="K69" s="11" t="s">
        <v>91</v>
      </c>
      <c r="L69" s="12" t="s">
        <v>98</v>
      </c>
      <c r="M69" s="12" t="s">
        <v>489</v>
      </c>
      <c r="N69" s="12" t="s">
        <v>98</v>
      </c>
      <c r="O69" s="12" t="s">
        <v>110</v>
      </c>
      <c r="P69" s="23">
        <f t="shared" si="11"/>
        <v>350</v>
      </c>
      <c r="Q69" s="12" t="s">
        <v>13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0.25</v>
      </c>
      <c r="Y69" s="23">
        <f t="shared" si="9"/>
        <v>360</v>
      </c>
      <c r="Z69" s="27">
        <v>10</v>
      </c>
      <c r="AA69" s="27">
        <v>15</v>
      </c>
      <c r="AB69" s="23">
        <f t="shared" si="12"/>
        <v>35</v>
      </c>
      <c r="AC69" s="12" t="s">
        <v>490</v>
      </c>
      <c r="AD69" s="11" t="s">
        <v>14</v>
      </c>
      <c r="AE69" s="12" t="s">
        <v>98</v>
      </c>
      <c r="AF69" s="26">
        <v>0.35</v>
      </c>
      <c r="AG69" s="11" t="s">
        <v>91</v>
      </c>
      <c r="AH69" s="11">
        <v>10030</v>
      </c>
      <c r="AI69" s="11">
        <v>15</v>
      </c>
      <c r="AJ69" s="11" t="s">
        <v>491</v>
      </c>
      <c r="AL69" s="12" t="s">
        <v>394</v>
      </c>
      <c r="AM69" s="12" t="s">
        <v>485</v>
      </c>
      <c r="AN69" s="12" t="s">
        <v>309</v>
      </c>
      <c r="AO69" s="11" t="s">
        <v>486</v>
      </c>
      <c r="AP69">
        <v>65606785</v>
      </c>
      <c r="AQ69" t="s">
        <v>189</v>
      </c>
      <c r="AV69">
        <f t="shared" si="10"/>
        <v>1</v>
      </c>
      <c r="AW69">
        <f>VLOOKUP(Q69,[1]Blad1!$A$1:$J$61,9)</f>
        <v>1</v>
      </c>
    </row>
    <row r="70" spans="1:49" x14ac:dyDescent="0.2">
      <c r="A70" s="11" t="s">
        <v>492</v>
      </c>
      <c r="B70" s="11" t="s">
        <v>209</v>
      </c>
      <c r="C70" s="11" t="s">
        <v>493</v>
      </c>
      <c r="E70" s="11" t="s">
        <v>251</v>
      </c>
      <c r="I70" s="22">
        <v>67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17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9"/>
        <v>405</v>
      </c>
      <c r="Z70" s="27">
        <v>10</v>
      </c>
      <c r="AA70" s="27">
        <v>15</v>
      </c>
      <c r="AB70" s="23">
        <f t="shared" si="12"/>
        <v>35</v>
      </c>
      <c r="AC70" s="12" t="s">
        <v>495</v>
      </c>
      <c r="AD70" s="11" t="s">
        <v>14</v>
      </c>
      <c r="AE70" s="12" t="s">
        <v>98</v>
      </c>
      <c r="AF70" s="26">
        <v>0.43055555555555602</v>
      </c>
      <c r="AG70" s="11" t="s">
        <v>91</v>
      </c>
      <c r="AH70" s="11">
        <v>27350</v>
      </c>
      <c r="AI70" s="11">
        <v>15</v>
      </c>
      <c r="AJ70" s="11" t="s">
        <v>496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65576241</v>
      </c>
      <c r="AQ70" t="s">
        <v>189</v>
      </c>
      <c r="AV70">
        <f t="shared" si="10"/>
        <v>1</v>
      </c>
      <c r="AW70">
        <f>VLOOKUP(Q70,[1]Blad1!$A$1:$J$61,9)</f>
        <v>1</v>
      </c>
    </row>
    <row r="71" spans="1:49" x14ac:dyDescent="0.2">
      <c r="A71" s="11" t="s">
        <v>497</v>
      </c>
      <c r="B71" s="11" t="s">
        <v>209</v>
      </c>
      <c r="C71" s="11" t="s">
        <v>498</v>
      </c>
      <c r="E71" s="11" t="s">
        <v>251</v>
      </c>
      <c r="I71" s="22">
        <v>68</v>
      </c>
      <c r="J71" s="11" t="s">
        <v>178</v>
      </c>
      <c r="K71" s="11" t="s">
        <v>91</v>
      </c>
      <c r="L71" s="12" t="s">
        <v>98</v>
      </c>
      <c r="M71" s="12" t="s">
        <v>482</v>
      </c>
      <c r="N71" s="12" t="s">
        <v>98</v>
      </c>
      <c r="O71" s="12" t="s">
        <v>494</v>
      </c>
      <c r="P71" s="23">
        <f t="shared" si="11"/>
        <v>395</v>
      </c>
      <c r="Q71" s="12" t="s">
        <v>16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0.28125</v>
      </c>
      <c r="Y71" s="23">
        <f t="shared" si="9"/>
        <v>405</v>
      </c>
      <c r="Z71" s="27">
        <v>10</v>
      </c>
      <c r="AA71" s="27">
        <v>15</v>
      </c>
      <c r="AB71" s="23">
        <f t="shared" si="12"/>
        <v>35</v>
      </c>
      <c r="AC71" s="12" t="s">
        <v>499</v>
      </c>
      <c r="AD71" s="11" t="s">
        <v>16</v>
      </c>
      <c r="AE71" s="12" t="s">
        <v>98</v>
      </c>
      <c r="AF71" s="26">
        <v>0.40625</v>
      </c>
      <c r="AG71" s="11" t="s">
        <v>91</v>
      </c>
      <c r="AH71" s="11">
        <v>26250</v>
      </c>
      <c r="AI71" s="11">
        <v>15</v>
      </c>
      <c r="AJ71" s="11" t="s">
        <v>500</v>
      </c>
      <c r="AL71" s="12" t="s">
        <v>501</v>
      </c>
      <c r="AM71" s="12" t="s">
        <v>485</v>
      </c>
      <c r="AN71" s="12" t="s">
        <v>151</v>
      </c>
      <c r="AO71" s="11" t="s">
        <v>502</v>
      </c>
      <c r="AP71">
        <v>65590415</v>
      </c>
      <c r="AQ71" t="s">
        <v>189</v>
      </c>
      <c r="AU71" t="s">
        <v>503</v>
      </c>
      <c r="AV71">
        <f t="shared" si="10"/>
        <v>1</v>
      </c>
      <c r="AW71">
        <f>VLOOKUP(Q71,[1]Blad1!$A$1:$J$61,9)</f>
        <v>1</v>
      </c>
    </row>
    <row r="72" spans="1:49" x14ac:dyDescent="0.2">
      <c r="A72" s="11" t="s">
        <v>504</v>
      </c>
      <c r="B72" s="11" t="s">
        <v>209</v>
      </c>
      <c r="C72" s="11" t="s">
        <v>505</v>
      </c>
      <c r="E72" s="11" t="s">
        <v>251</v>
      </c>
      <c r="I72" s="22">
        <v>69</v>
      </c>
      <c r="J72" s="11" t="s">
        <v>178</v>
      </c>
      <c r="K72" s="11" t="s">
        <v>91</v>
      </c>
      <c r="L72" s="12" t="s">
        <v>98</v>
      </c>
      <c r="M72" s="12" t="s">
        <v>482</v>
      </c>
      <c r="N72" s="12" t="s">
        <v>98</v>
      </c>
      <c r="O72" s="12" t="s">
        <v>494</v>
      </c>
      <c r="P72" s="23">
        <f t="shared" si="11"/>
        <v>395</v>
      </c>
      <c r="Q72" s="12" t="s">
        <v>14</v>
      </c>
      <c r="R72" s="24" t="s">
        <v>50</v>
      </c>
      <c r="S72" s="25">
        <v>0</v>
      </c>
      <c r="U72" s="11" t="s">
        <v>320</v>
      </c>
      <c r="V72" s="11" t="s">
        <v>181</v>
      </c>
      <c r="W72" s="12" t="s">
        <v>98</v>
      </c>
      <c r="X72" s="26">
        <v>0.28125</v>
      </c>
      <c r="Y72" s="23">
        <f t="shared" si="9"/>
        <v>405</v>
      </c>
      <c r="Z72" s="27">
        <v>10</v>
      </c>
      <c r="AA72" s="27">
        <v>15</v>
      </c>
      <c r="AB72" s="23">
        <f t="shared" si="12"/>
        <v>35</v>
      </c>
      <c r="AC72" s="12" t="s">
        <v>506</v>
      </c>
      <c r="AD72" s="11" t="s">
        <v>16</v>
      </c>
      <c r="AE72" s="12" t="s">
        <v>98</v>
      </c>
      <c r="AF72" s="26">
        <v>0.48819444444444399</v>
      </c>
      <c r="AG72" s="11" t="s">
        <v>91</v>
      </c>
      <c r="AH72" s="11">
        <v>18150</v>
      </c>
      <c r="AI72" s="11">
        <v>15</v>
      </c>
      <c r="AJ72" s="11" t="s">
        <v>507</v>
      </c>
      <c r="AL72" s="12" t="s">
        <v>394</v>
      </c>
      <c r="AM72" s="12" t="s">
        <v>485</v>
      </c>
      <c r="AN72" s="12" t="s">
        <v>309</v>
      </c>
      <c r="AO72" s="11" t="s">
        <v>486</v>
      </c>
      <c r="AP72">
        <v>65576242</v>
      </c>
      <c r="AQ72" t="s">
        <v>189</v>
      </c>
      <c r="AV72">
        <f t="shared" si="10"/>
        <v>1</v>
      </c>
      <c r="AW72">
        <f>VLOOKUP(Q72,[1]Blad1!$A$1:$J$61,9)</f>
        <v>1</v>
      </c>
    </row>
    <row r="73" spans="1:49" x14ac:dyDescent="0.2">
      <c r="A73" s="11" t="s">
        <v>508</v>
      </c>
      <c r="B73" s="11" t="s">
        <v>209</v>
      </c>
      <c r="C73" s="11" t="s">
        <v>509</v>
      </c>
      <c r="E73" s="11" t="s">
        <v>177</v>
      </c>
      <c r="I73" s="22">
        <v>70</v>
      </c>
      <c r="J73" s="11" t="s">
        <v>178</v>
      </c>
      <c r="K73" s="11" t="s">
        <v>91</v>
      </c>
      <c r="L73" s="12" t="s">
        <v>98</v>
      </c>
      <c r="M73" s="12" t="s">
        <v>510</v>
      </c>
      <c r="N73" s="12" t="s">
        <v>98</v>
      </c>
      <c r="O73" s="12" t="s">
        <v>511</v>
      </c>
      <c r="P73" s="23">
        <f t="shared" si="11"/>
        <v>485</v>
      </c>
      <c r="Q73" s="12" t="s">
        <v>17</v>
      </c>
      <c r="R73" s="24" t="s">
        <v>50</v>
      </c>
      <c r="S73" s="25">
        <v>0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9"/>
        <v>495</v>
      </c>
      <c r="Z73" s="27">
        <v>10</v>
      </c>
      <c r="AA73" s="27">
        <v>15</v>
      </c>
      <c r="AB73" s="23">
        <f t="shared" si="12"/>
        <v>35</v>
      </c>
      <c r="AC73" s="12" t="s">
        <v>512</v>
      </c>
      <c r="AD73" s="11" t="s">
        <v>17</v>
      </c>
      <c r="AE73" s="12" t="s">
        <v>98</v>
      </c>
      <c r="AF73" s="26">
        <v>0.48749999999999999</v>
      </c>
      <c r="AG73" s="11" t="s">
        <v>91</v>
      </c>
      <c r="AH73" s="11">
        <v>23208</v>
      </c>
      <c r="AI73" s="11">
        <v>15</v>
      </c>
      <c r="AJ73" s="11" t="s">
        <v>513</v>
      </c>
      <c r="AL73" s="12" t="s">
        <v>184</v>
      </c>
      <c r="AM73" s="12" t="s">
        <v>185</v>
      </c>
      <c r="AN73" s="12" t="s">
        <v>132</v>
      </c>
      <c r="AO73" s="11" t="s">
        <v>198</v>
      </c>
      <c r="AP73">
        <v>4868271</v>
      </c>
      <c r="AQ73" t="s">
        <v>189</v>
      </c>
      <c r="AV73">
        <f t="shared" si="10"/>
        <v>1</v>
      </c>
      <c r="AW73">
        <f>VLOOKUP(Q73,[1]Blad1!$A$1:$J$61,9)</f>
        <v>1</v>
      </c>
    </row>
    <row r="74" spans="1:49" x14ac:dyDescent="0.2">
      <c r="A74" s="11" t="s">
        <v>514</v>
      </c>
      <c r="B74" s="11" t="s">
        <v>209</v>
      </c>
      <c r="C74" s="11" t="s">
        <v>515</v>
      </c>
      <c r="E74" s="11" t="s">
        <v>107</v>
      </c>
      <c r="I74" s="22">
        <v>71</v>
      </c>
      <c r="J74" s="11" t="s">
        <v>178</v>
      </c>
      <c r="K74" s="11" t="s">
        <v>91</v>
      </c>
      <c r="L74" s="12" t="s">
        <v>98</v>
      </c>
      <c r="M74" s="12" t="s">
        <v>516</v>
      </c>
      <c r="N74" s="12" t="s">
        <v>98</v>
      </c>
      <c r="O74" s="12" t="s">
        <v>511</v>
      </c>
      <c r="P74" s="23">
        <f t="shared" si="11"/>
        <v>375</v>
      </c>
      <c r="Q74" s="12" t="s">
        <v>16</v>
      </c>
      <c r="R74" s="24" t="s">
        <v>95</v>
      </c>
      <c r="S74" s="25">
        <v>2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9"/>
        <v>495</v>
      </c>
      <c r="Z74" s="27">
        <v>120</v>
      </c>
      <c r="AA74" s="27">
        <v>60</v>
      </c>
      <c r="AB74" s="23">
        <f t="shared" si="12"/>
        <v>300</v>
      </c>
      <c r="AC74" s="12" t="s">
        <v>517</v>
      </c>
      <c r="AD74" s="11" t="s">
        <v>17</v>
      </c>
      <c r="AE74" s="12" t="s">
        <v>98</v>
      </c>
      <c r="AF74" s="26">
        <v>0.53749999999999998</v>
      </c>
      <c r="AG74" s="11" t="s">
        <v>91</v>
      </c>
      <c r="AH74" s="11">
        <v>19129</v>
      </c>
      <c r="AI74" s="11">
        <v>15</v>
      </c>
      <c r="AJ74" s="11" t="s">
        <v>518</v>
      </c>
      <c r="AK74" s="11" t="s">
        <v>30</v>
      </c>
      <c r="AL74" s="12" t="s">
        <v>519</v>
      </c>
      <c r="AM74" s="12" t="s">
        <v>220</v>
      </c>
      <c r="AN74" s="12" t="s">
        <v>126</v>
      </c>
      <c r="AO74" s="11" t="s">
        <v>520</v>
      </c>
      <c r="AP74" t="s">
        <v>521</v>
      </c>
      <c r="AQ74" t="s">
        <v>189</v>
      </c>
      <c r="AV74">
        <v>0</v>
      </c>
      <c r="AW74">
        <f>VLOOKUP(Q74,[1]Blad1!$A$1:$J$61,9)</f>
        <v>1</v>
      </c>
    </row>
    <row r="75" spans="1:49" x14ac:dyDescent="0.2">
      <c r="A75" s="11" t="s">
        <v>522</v>
      </c>
      <c r="B75" s="11" t="s">
        <v>209</v>
      </c>
      <c r="C75" s="11" t="s">
        <v>523</v>
      </c>
      <c r="E75" s="11" t="s">
        <v>107</v>
      </c>
      <c r="I75" s="22">
        <v>72</v>
      </c>
      <c r="J75" s="11" t="s">
        <v>178</v>
      </c>
      <c r="K75" s="11" t="s">
        <v>91</v>
      </c>
      <c r="L75" s="12" t="s">
        <v>98</v>
      </c>
      <c r="M75" s="12" t="s">
        <v>489</v>
      </c>
      <c r="N75" s="12" t="s">
        <v>98</v>
      </c>
      <c r="O75" s="12" t="s">
        <v>511</v>
      </c>
      <c r="P75" s="23">
        <f t="shared" si="11"/>
        <v>375</v>
      </c>
      <c r="Q75" s="12" t="s">
        <v>13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0.34375</v>
      </c>
      <c r="Y75" s="23">
        <f t="shared" si="9"/>
        <v>495</v>
      </c>
      <c r="Z75" s="27">
        <v>120</v>
      </c>
      <c r="AA75" s="27">
        <v>60</v>
      </c>
      <c r="AB75" s="23">
        <f t="shared" si="12"/>
        <v>300</v>
      </c>
      <c r="AC75" s="12" t="s">
        <v>524</v>
      </c>
      <c r="AD75" s="11" t="s">
        <v>13</v>
      </c>
      <c r="AE75" s="12" t="s">
        <v>98</v>
      </c>
      <c r="AF75" s="26">
        <v>0.46666666666666701</v>
      </c>
      <c r="AG75" s="11" t="s">
        <v>91</v>
      </c>
      <c r="AH75" s="11">
        <v>19888</v>
      </c>
      <c r="AI75" s="11">
        <v>15</v>
      </c>
      <c r="AJ75" s="11">
        <v>5088869</v>
      </c>
      <c r="AK75" s="11" t="s">
        <v>37</v>
      </c>
      <c r="AL75" s="12" t="s">
        <v>525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526</v>
      </c>
      <c r="B76" s="11" t="s">
        <v>209</v>
      </c>
      <c r="C76" s="11" t="s">
        <v>527</v>
      </c>
      <c r="E76" s="11" t="s">
        <v>251</v>
      </c>
      <c r="I76" s="22">
        <v>73</v>
      </c>
      <c r="J76" s="11" t="s">
        <v>178</v>
      </c>
      <c r="K76" s="11" t="s">
        <v>91</v>
      </c>
      <c r="L76" s="12" t="s">
        <v>98</v>
      </c>
      <c r="M76" s="12" t="s">
        <v>528</v>
      </c>
      <c r="N76" s="12" t="s">
        <v>98</v>
      </c>
      <c r="O76" s="12" t="s">
        <v>511</v>
      </c>
      <c r="P76" s="23">
        <f t="shared" si="11"/>
        <v>485</v>
      </c>
      <c r="Q76" s="12" t="s">
        <v>14</v>
      </c>
      <c r="R76" s="24" t="s">
        <v>50</v>
      </c>
      <c r="S76" s="25">
        <v>0</v>
      </c>
      <c r="U76" s="11" t="s">
        <v>320</v>
      </c>
      <c r="V76" s="11" t="s">
        <v>181</v>
      </c>
      <c r="W76" s="12" t="s">
        <v>98</v>
      </c>
      <c r="X76" s="26">
        <v>0.34375</v>
      </c>
      <c r="Y76" s="23">
        <f t="shared" si="9"/>
        <v>495</v>
      </c>
      <c r="Z76" s="27">
        <v>10</v>
      </c>
      <c r="AA76" s="27">
        <v>15</v>
      </c>
      <c r="AB76" s="23">
        <f t="shared" si="12"/>
        <v>35</v>
      </c>
      <c r="AC76" s="12" t="s">
        <v>529</v>
      </c>
      <c r="AD76" s="11" t="s">
        <v>16</v>
      </c>
      <c r="AE76" s="12" t="s">
        <v>98</v>
      </c>
      <c r="AF76" s="26">
        <v>0.60972222222222205</v>
      </c>
      <c r="AG76" s="11" t="s">
        <v>91</v>
      </c>
      <c r="AH76" s="11">
        <v>29250</v>
      </c>
      <c r="AI76" s="11">
        <v>15</v>
      </c>
      <c r="AJ76" s="11" t="s">
        <v>530</v>
      </c>
      <c r="AL76" s="12" t="s">
        <v>394</v>
      </c>
      <c r="AM76" s="12" t="s">
        <v>485</v>
      </c>
      <c r="AN76" s="12" t="s">
        <v>309</v>
      </c>
      <c r="AO76" s="11" t="s">
        <v>486</v>
      </c>
      <c r="AP76">
        <v>65575890</v>
      </c>
      <c r="AQ76" t="s">
        <v>189</v>
      </c>
      <c r="AV76">
        <f>IF(M76&gt;O76,1,0)</f>
        <v>0</v>
      </c>
      <c r="AW76">
        <f>VLOOKUP(Q76,[1]Blad1!$A$1:$J$61,9)</f>
        <v>1</v>
      </c>
    </row>
    <row r="77" spans="1:49" x14ac:dyDescent="0.2">
      <c r="A77" s="11" t="s">
        <v>531</v>
      </c>
      <c r="B77" s="11" t="s">
        <v>209</v>
      </c>
      <c r="C77" s="11" t="s">
        <v>532</v>
      </c>
      <c r="E77" s="11" t="s">
        <v>107</v>
      </c>
      <c r="I77" s="22">
        <v>74</v>
      </c>
      <c r="J77" s="11" t="s">
        <v>178</v>
      </c>
      <c r="K77" s="11" t="s">
        <v>91</v>
      </c>
      <c r="L77" s="12" t="s">
        <v>98</v>
      </c>
      <c r="M77" s="12" t="s">
        <v>533</v>
      </c>
      <c r="N77" s="12" t="s">
        <v>98</v>
      </c>
      <c r="O77" s="12" t="s">
        <v>148</v>
      </c>
      <c r="P77" s="23">
        <f t="shared" si="11"/>
        <v>494.99999999999943</v>
      </c>
      <c r="Q77" s="12" t="s">
        <v>16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0.42708333333333298</v>
      </c>
      <c r="Y77" s="23">
        <f t="shared" si="9"/>
        <v>614.99999999999943</v>
      </c>
      <c r="Z77" s="27">
        <v>120</v>
      </c>
      <c r="AA77" s="27">
        <v>60</v>
      </c>
      <c r="AB77" s="23">
        <f t="shared" si="12"/>
        <v>300</v>
      </c>
      <c r="AC77" s="12" t="s">
        <v>534</v>
      </c>
      <c r="AD77" s="11" t="s">
        <v>16</v>
      </c>
      <c r="AE77" s="12" t="s">
        <v>98</v>
      </c>
      <c r="AF77" s="26">
        <v>0.53819444444444398</v>
      </c>
      <c r="AG77" s="11" t="s">
        <v>91</v>
      </c>
      <c r="AH77" s="11">
        <v>19422</v>
      </c>
      <c r="AI77" s="11">
        <v>15</v>
      </c>
      <c r="AJ77" s="11" t="s">
        <v>535</v>
      </c>
      <c r="AK77" s="11" t="s">
        <v>36</v>
      </c>
      <c r="AL77" s="12" t="s">
        <v>536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v>0</v>
      </c>
      <c r="AW77">
        <f>VLOOKUP(Q77,[1]Blad1!$A$1:$J$61,9)</f>
        <v>1</v>
      </c>
    </row>
    <row r="78" spans="1:49" x14ac:dyDescent="0.2">
      <c r="A78" s="11" t="s">
        <v>537</v>
      </c>
      <c r="B78" s="11" t="s">
        <v>209</v>
      </c>
      <c r="C78" s="11" t="s">
        <v>538</v>
      </c>
      <c r="E78" s="11" t="s">
        <v>107</v>
      </c>
      <c r="F78" s="11" t="s">
        <v>539</v>
      </c>
      <c r="G78" s="11" t="s">
        <v>27</v>
      </c>
      <c r="H78" s="12" t="s">
        <v>92</v>
      </c>
      <c r="I78" s="22">
        <v>75</v>
      </c>
      <c r="J78" s="11" t="s">
        <v>91</v>
      </c>
      <c r="K78" s="11" t="s">
        <v>91</v>
      </c>
      <c r="L78" s="12" t="s">
        <v>98</v>
      </c>
      <c r="M78" s="12" t="s">
        <v>540</v>
      </c>
      <c r="N78" s="12" t="s">
        <v>98</v>
      </c>
      <c r="O78" s="12" t="s">
        <v>148</v>
      </c>
      <c r="P78" s="23">
        <f t="shared" si="11"/>
        <v>494.99999999999943</v>
      </c>
      <c r="Q78" s="12" t="s">
        <v>17</v>
      </c>
      <c r="R78" s="24" t="s">
        <v>95</v>
      </c>
      <c r="S78" s="25">
        <v>2</v>
      </c>
      <c r="U78" s="11" t="s">
        <v>320</v>
      </c>
      <c r="V78" s="11" t="s">
        <v>181</v>
      </c>
      <c r="W78" s="12" t="s">
        <v>98</v>
      </c>
      <c r="X78" s="26">
        <v>0.42708333333333298</v>
      </c>
      <c r="Y78" s="23">
        <f t="shared" ref="Y78:Y109" si="13">X78*24*60</f>
        <v>614.99999999999943</v>
      </c>
      <c r="Z78" s="27">
        <v>120</v>
      </c>
      <c r="AA78" s="27">
        <v>60</v>
      </c>
      <c r="AB78" s="23">
        <f t="shared" si="12"/>
        <v>300</v>
      </c>
      <c r="AC78" s="12" t="s">
        <v>541</v>
      </c>
      <c r="AD78" s="11" t="s">
        <v>13</v>
      </c>
      <c r="AE78" s="12" t="s">
        <v>98</v>
      </c>
      <c r="AF78" s="26">
        <v>0.62152777777777801</v>
      </c>
      <c r="AG78" s="11" t="s">
        <v>91</v>
      </c>
      <c r="AH78" s="11">
        <v>20428</v>
      </c>
      <c r="AI78" s="11">
        <v>15</v>
      </c>
      <c r="AJ78" s="11">
        <v>5088801</v>
      </c>
      <c r="AK78" s="11" t="s">
        <v>30</v>
      </c>
      <c r="AL78" s="12" t="s">
        <v>542</v>
      </c>
      <c r="AM78" s="12" t="s">
        <v>185</v>
      </c>
      <c r="AN78" s="12" t="s">
        <v>115</v>
      </c>
      <c r="AO78" s="11" t="s">
        <v>543</v>
      </c>
      <c r="AP78">
        <v>3072</v>
      </c>
      <c r="AQ78" t="s">
        <v>544</v>
      </c>
      <c r="AV78">
        <v>0</v>
      </c>
      <c r="AW78">
        <f>VLOOKUP(Q78,[1]Blad1!$A$1:$J$61,9)</f>
        <v>1</v>
      </c>
    </row>
    <row r="79" spans="1:49" x14ac:dyDescent="0.2">
      <c r="A79" s="11" t="s">
        <v>545</v>
      </c>
      <c r="B79" s="11" t="s">
        <v>209</v>
      </c>
      <c r="C79" s="11" t="s">
        <v>546</v>
      </c>
      <c r="E79" s="11" t="s">
        <v>107</v>
      </c>
      <c r="I79" s="22">
        <v>76</v>
      </c>
      <c r="J79" s="11" t="s">
        <v>178</v>
      </c>
      <c r="K79" s="11" t="s">
        <v>91</v>
      </c>
      <c r="L79" s="12" t="s">
        <v>98</v>
      </c>
      <c r="M79" s="12" t="s">
        <v>547</v>
      </c>
      <c r="N79" s="12" t="s">
        <v>98</v>
      </c>
      <c r="O79" s="12" t="s">
        <v>173</v>
      </c>
      <c r="P79" s="23">
        <f t="shared" si="11"/>
        <v>584.99999999999943</v>
      </c>
      <c r="Q79" s="12" t="s">
        <v>14</v>
      </c>
      <c r="R79" s="24" t="s">
        <v>95</v>
      </c>
      <c r="S79" s="25">
        <v>2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3"/>
        <v>704.99999999999943</v>
      </c>
      <c r="Z79" s="27">
        <v>120</v>
      </c>
      <c r="AA79" s="27">
        <v>60</v>
      </c>
      <c r="AB79" s="23">
        <f t="shared" si="12"/>
        <v>300</v>
      </c>
      <c r="AC79" s="12" t="s">
        <v>548</v>
      </c>
      <c r="AD79" s="11" t="s">
        <v>14</v>
      </c>
      <c r="AE79" s="12" t="s">
        <v>98</v>
      </c>
      <c r="AF79" s="26">
        <v>0.71180555555555503</v>
      </c>
      <c r="AG79" s="11" t="s">
        <v>91</v>
      </c>
      <c r="AH79" s="11">
        <v>19850</v>
      </c>
      <c r="AI79" s="11">
        <v>15</v>
      </c>
      <c r="AJ79" s="11" t="s">
        <v>549</v>
      </c>
      <c r="AK79" s="11" t="s">
        <v>36</v>
      </c>
      <c r="AL79" s="12" t="s">
        <v>550</v>
      </c>
      <c r="AM79" s="12" t="s">
        <v>220</v>
      </c>
      <c r="AN79" s="12" t="s">
        <v>126</v>
      </c>
      <c r="AO79" s="11" t="s">
        <v>520</v>
      </c>
      <c r="AP79" t="s">
        <v>521</v>
      </c>
      <c r="AQ79" t="s">
        <v>189</v>
      </c>
      <c r="AV79">
        <f t="shared" ref="AV79:AV94" si="14">IF(M79&gt;O79,1,0)</f>
        <v>0</v>
      </c>
      <c r="AW79">
        <f>VLOOKUP(Q79,[1]Blad1!$A$1:$J$61,9)</f>
        <v>1</v>
      </c>
    </row>
    <row r="80" spans="1:49" x14ac:dyDescent="0.2">
      <c r="A80" s="11" t="s">
        <v>551</v>
      </c>
      <c r="B80" s="11" t="s">
        <v>209</v>
      </c>
      <c r="C80" s="11" t="s">
        <v>552</v>
      </c>
      <c r="E80" s="11" t="s">
        <v>107</v>
      </c>
      <c r="I80" s="22">
        <v>77</v>
      </c>
      <c r="J80" s="11" t="s">
        <v>178</v>
      </c>
      <c r="K80" s="11" t="s">
        <v>91</v>
      </c>
      <c r="L80" s="12" t="s">
        <v>98</v>
      </c>
      <c r="M80" s="12" t="s">
        <v>553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17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3"/>
        <v>704.99999999999943</v>
      </c>
      <c r="Z80" s="27">
        <v>10</v>
      </c>
      <c r="AA80" s="27">
        <v>15</v>
      </c>
      <c r="AB80" s="23">
        <f t="shared" si="12"/>
        <v>35</v>
      </c>
      <c r="AC80" s="12" t="s">
        <v>554</v>
      </c>
      <c r="AD80" s="11" t="s">
        <v>13</v>
      </c>
      <c r="AE80" s="12" t="s">
        <v>98</v>
      </c>
      <c r="AF80" s="26">
        <v>0.66319444444444398</v>
      </c>
      <c r="AG80" s="11" t="s">
        <v>91</v>
      </c>
      <c r="AH80" s="11">
        <v>19159</v>
      </c>
      <c r="AI80" s="11">
        <v>15</v>
      </c>
      <c r="AJ80" s="11">
        <v>5088814</v>
      </c>
      <c r="AL80" s="12" t="s">
        <v>555</v>
      </c>
      <c r="AM80" s="12" t="s">
        <v>220</v>
      </c>
      <c r="AN80" s="12" t="s">
        <v>361</v>
      </c>
      <c r="AO80" s="11" t="s">
        <v>520</v>
      </c>
      <c r="AP80" t="s">
        <v>521</v>
      </c>
      <c r="AQ80" t="s">
        <v>189</v>
      </c>
      <c r="AU80" t="s">
        <v>556</v>
      </c>
      <c r="AV80">
        <f t="shared" si="14"/>
        <v>0</v>
      </c>
      <c r="AW80">
        <f>VLOOKUP(Q80,[1]Blad1!$A$1:$J$61,9)</f>
        <v>1</v>
      </c>
    </row>
    <row r="81" spans="1:49" x14ac:dyDescent="0.2">
      <c r="A81" s="11" t="s">
        <v>557</v>
      </c>
      <c r="B81" s="11" t="s">
        <v>209</v>
      </c>
      <c r="C81" s="11" t="s">
        <v>558</v>
      </c>
      <c r="E81" s="11" t="s">
        <v>107</v>
      </c>
      <c r="I81" s="22">
        <v>78</v>
      </c>
      <c r="J81" s="11" t="s">
        <v>178</v>
      </c>
      <c r="K81" s="11" t="s">
        <v>91</v>
      </c>
      <c r="L81" s="12" t="s">
        <v>98</v>
      </c>
      <c r="M81" s="12" t="s">
        <v>559</v>
      </c>
      <c r="N81" s="12" t="s">
        <v>98</v>
      </c>
      <c r="O81" s="12" t="s">
        <v>173</v>
      </c>
      <c r="P81" s="23">
        <f t="shared" si="11"/>
        <v>694.99999999999943</v>
      </c>
      <c r="Q81" s="12" t="s">
        <v>17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0.48958333333333298</v>
      </c>
      <c r="Y81" s="23">
        <f t="shared" si="13"/>
        <v>704.99999999999943</v>
      </c>
      <c r="Z81" s="27">
        <v>10</v>
      </c>
      <c r="AA81" s="27">
        <v>15</v>
      </c>
      <c r="AB81" s="23">
        <f t="shared" si="12"/>
        <v>35</v>
      </c>
      <c r="AC81" s="12" t="s">
        <v>560</v>
      </c>
      <c r="AD81" s="11" t="s">
        <v>17</v>
      </c>
      <c r="AE81" s="12" t="s">
        <v>98</v>
      </c>
      <c r="AF81" s="26">
        <v>0.68263888888888902</v>
      </c>
      <c r="AG81" s="11" t="s">
        <v>91</v>
      </c>
      <c r="AH81" s="11">
        <v>13583</v>
      </c>
      <c r="AI81" s="11">
        <v>15</v>
      </c>
      <c r="AJ81" s="11" t="s">
        <v>561</v>
      </c>
      <c r="AL81" s="12" t="s">
        <v>555</v>
      </c>
      <c r="AM81" s="12" t="s">
        <v>220</v>
      </c>
      <c r="AN81" s="12" t="s">
        <v>361</v>
      </c>
      <c r="AO81" s="11" t="s">
        <v>520</v>
      </c>
      <c r="AP81" t="s">
        <v>521</v>
      </c>
      <c r="AQ81" t="s">
        <v>189</v>
      </c>
      <c r="AU81" t="s">
        <v>562</v>
      </c>
      <c r="AV81">
        <f t="shared" si="14"/>
        <v>1</v>
      </c>
      <c r="AW81">
        <f>VLOOKUP(Q81,[1]Blad1!$A$1:$J$61,9)</f>
        <v>1</v>
      </c>
    </row>
    <row r="82" spans="1:49" x14ac:dyDescent="0.2">
      <c r="A82" s="11" t="s">
        <v>563</v>
      </c>
      <c r="B82" s="11" t="s">
        <v>209</v>
      </c>
      <c r="C82" s="11" t="s">
        <v>564</v>
      </c>
      <c r="E82" s="11" t="s">
        <v>251</v>
      </c>
      <c r="I82" s="22">
        <v>79</v>
      </c>
      <c r="J82" s="11" t="s">
        <v>178</v>
      </c>
      <c r="K82" s="11" t="s">
        <v>91</v>
      </c>
      <c r="L82" s="12" t="s">
        <v>98</v>
      </c>
      <c r="M82" s="12" t="s">
        <v>565</v>
      </c>
      <c r="N82" s="12" t="s">
        <v>98</v>
      </c>
      <c r="O82" s="12" t="s">
        <v>173</v>
      </c>
      <c r="P82" s="23">
        <f t="shared" si="11"/>
        <v>694.99999999999943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0.48958333333333298</v>
      </c>
      <c r="Y82" s="23">
        <f t="shared" si="13"/>
        <v>704.99999999999943</v>
      </c>
      <c r="Z82" s="27">
        <v>10</v>
      </c>
      <c r="AA82" s="27">
        <v>15</v>
      </c>
      <c r="AB82" s="23">
        <f t="shared" si="12"/>
        <v>35</v>
      </c>
      <c r="AC82" s="12" t="s">
        <v>566</v>
      </c>
      <c r="AD82" s="11" t="s">
        <v>14</v>
      </c>
      <c r="AE82" s="12" t="s">
        <v>98</v>
      </c>
      <c r="AF82" s="26">
        <v>0.61180555555555605</v>
      </c>
      <c r="AG82" s="11" t="s">
        <v>91</v>
      </c>
      <c r="AH82" s="11">
        <v>27850</v>
      </c>
      <c r="AI82" s="11">
        <v>15</v>
      </c>
      <c r="AJ82" s="11" t="s">
        <v>567</v>
      </c>
      <c r="AL82" s="12" t="s">
        <v>501</v>
      </c>
      <c r="AM82" s="12" t="s">
        <v>485</v>
      </c>
      <c r="AN82" s="12" t="s">
        <v>151</v>
      </c>
      <c r="AO82" s="11" t="s">
        <v>502</v>
      </c>
      <c r="AP82">
        <v>65590416</v>
      </c>
      <c r="AQ82" t="s">
        <v>189</v>
      </c>
      <c r="AU82" t="s">
        <v>568</v>
      </c>
      <c r="AV82">
        <f t="shared" si="14"/>
        <v>1</v>
      </c>
      <c r="AW82">
        <f>VLOOKUP(Q82,[1]Blad1!$A$1:$J$61,9)</f>
        <v>1</v>
      </c>
    </row>
    <row r="83" spans="1:49" x14ac:dyDescent="0.2">
      <c r="A83" s="11" t="s">
        <v>569</v>
      </c>
      <c r="B83" s="11" t="s">
        <v>209</v>
      </c>
      <c r="C83" s="11" t="s">
        <v>570</v>
      </c>
      <c r="E83" s="11" t="s">
        <v>251</v>
      </c>
      <c r="I83" s="22">
        <v>80</v>
      </c>
      <c r="J83" s="11" t="s">
        <v>178</v>
      </c>
      <c r="K83" s="11" t="s">
        <v>91</v>
      </c>
      <c r="L83" s="12" t="s">
        <v>98</v>
      </c>
      <c r="M83" s="12" t="s">
        <v>571</v>
      </c>
      <c r="N83" s="12" t="s">
        <v>98</v>
      </c>
      <c r="O83" s="12" t="s">
        <v>458</v>
      </c>
      <c r="P83" s="23">
        <f t="shared" si="11"/>
        <v>770.00000000000045</v>
      </c>
      <c r="Q83" s="12" t="s">
        <v>16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0.54166666666666696</v>
      </c>
      <c r="Y83" s="23">
        <f t="shared" si="13"/>
        <v>780.00000000000045</v>
      </c>
      <c r="Z83" s="27">
        <v>10</v>
      </c>
      <c r="AA83" s="27">
        <v>15</v>
      </c>
      <c r="AB83" s="23">
        <f t="shared" si="12"/>
        <v>35</v>
      </c>
      <c r="AC83" s="12" t="s">
        <v>572</v>
      </c>
      <c r="AD83" s="11" t="s">
        <v>16</v>
      </c>
      <c r="AE83" s="12" t="s">
        <v>98</v>
      </c>
      <c r="AF83" s="26">
        <v>0.70208333333333295</v>
      </c>
      <c r="AG83" s="11" t="s">
        <v>91</v>
      </c>
      <c r="AH83" s="11">
        <v>22750</v>
      </c>
      <c r="AI83" s="11">
        <v>15</v>
      </c>
      <c r="AJ83" s="11" t="s">
        <v>573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65598550</v>
      </c>
      <c r="AQ83" t="s">
        <v>189</v>
      </c>
      <c r="AV83">
        <f t="shared" si="14"/>
        <v>1</v>
      </c>
      <c r="AW83">
        <f>VLOOKUP(Q83,[1]Blad1!$A$1:$J$61,9)</f>
        <v>1</v>
      </c>
    </row>
    <row r="84" spans="1:49" x14ac:dyDescent="0.2">
      <c r="A84" s="11" t="s">
        <v>575</v>
      </c>
      <c r="B84" s="11" t="s">
        <v>209</v>
      </c>
      <c r="C84" s="11" t="s">
        <v>576</v>
      </c>
      <c r="E84" s="11" t="s">
        <v>251</v>
      </c>
      <c r="I84" s="22">
        <v>81</v>
      </c>
      <c r="J84" s="11" t="s">
        <v>178</v>
      </c>
      <c r="K84" s="11" t="s">
        <v>91</v>
      </c>
      <c r="L84" s="12" t="s">
        <v>98</v>
      </c>
      <c r="M84" s="12" t="s">
        <v>577</v>
      </c>
      <c r="N84" s="12" t="s">
        <v>98</v>
      </c>
      <c r="O84" s="12" t="s">
        <v>578</v>
      </c>
      <c r="P84" s="23">
        <f t="shared" si="11"/>
        <v>829.99999999999955</v>
      </c>
      <c r="Q84" s="12" t="s">
        <v>16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0.58333333333333304</v>
      </c>
      <c r="Y84" s="23">
        <f t="shared" si="13"/>
        <v>839.99999999999955</v>
      </c>
      <c r="Z84" s="27">
        <v>10</v>
      </c>
      <c r="AA84" s="27">
        <v>15</v>
      </c>
      <c r="AB84" s="23">
        <f t="shared" si="12"/>
        <v>35</v>
      </c>
      <c r="AC84" s="12" t="s">
        <v>579</v>
      </c>
      <c r="AD84" s="11" t="s">
        <v>14</v>
      </c>
      <c r="AE84" s="12" t="s">
        <v>98</v>
      </c>
      <c r="AF84" s="26">
        <v>0.68958333333333299</v>
      </c>
      <c r="AG84" s="11" t="s">
        <v>91</v>
      </c>
      <c r="AH84" s="11">
        <v>19450</v>
      </c>
      <c r="AI84" s="11">
        <v>15</v>
      </c>
      <c r="AJ84" s="11" t="s">
        <v>580</v>
      </c>
      <c r="AL84" s="12" t="s">
        <v>258</v>
      </c>
      <c r="AM84" s="12" t="s">
        <v>259</v>
      </c>
      <c r="AN84" s="12" t="s">
        <v>115</v>
      </c>
      <c r="AO84" s="11" t="s">
        <v>574</v>
      </c>
      <c r="AP84">
        <v>65598549</v>
      </c>
      <c r="AQ84" t="s">
        <v>189</v>
      </c>
      <c r="AV84">
        <f t="shared" si="14"/>
        <v>0</v>
      </c>
      <c r="AW84">
        <f>VLOOKUP(Q84,[1]Blad1!$A$1:$J$61,9)</f>
        <v>1</v>
      </c>
    </row>
    <row r="85" spans="1:49" x14ac:dyDescent="0.2">
      <c r="A85" s="11" t="s">
        <v>581</v>
      </c>
      <c r="B85" s="11" t="s">
        <v>209</v>
      </c>
      <c r="C85" s="11" t="s">
        <v>582</v>
      </c>
      <c r="E85" s="11" t="s">
        <v>251</v>
      </c>
      <c r="I85" s="22">
        <v>82</v>
      </c>
      <c r="J85" s="11" t="s">
        <v>178</v>
      </c>
      <c r="K85" s="11" t="s">
        <v>91</v>
      </c>
      <c r="L85" s="12" t="s">
        <v>98</v>
      </c>
      <c r="M85" s="12" t="s">
        <v>583</v>
      </c>
      <c r="N85" s="12" t="s">
        <v>98</v>
      </c>
      <c r="O85" s="12" t="s">
        <v>584</v>
      </c>
      <c r="P85" s="23">
        <f t="shared" si="11"/>
        <v>890</v>
      </c>
      <c r="Q85" s="12" t="s">
        <v>14</v>
      </c>
      <c r="R85" s="24" t="s">
        <v>50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0.625</v>
      </c>
      <c r="Y85" s="23">
        <f t="shared" si="13"/>
        <v>900</v>
      </c>
      <c r="Z85" s="27">
        <v>10</v>
      </c>
      <c r="AA85" s="27">
        <v>15</v>
      </c>
      <c r="AB85" s="23">
        <f t="shared" si="12"/>
        <v>35</v>
      </c>
      <c r="AC85" s="12" t="s">
        <v>585</v>
      </c>
      <c r="AD85" s="11" t="s">
        <v>17</v>
      </c>
      <c r="AE85" s="12" t="s">
        <v>98</v>
      </c>
      <c r="AF85" s="26">
        <v>0.70069444444444395</v>
      </c>
      <c r="AG85" s="11" t="s">
        <v>91</v>
      </c>
      <c r="AH85" s="11">
        <v>19470</v>
      </c>
      <c r="AI85" s="11">
        <v>15</v>
      </c>
      <c r="AJ85" s="11" t="s">
        <v>586</v>
      </c>
      <c r="AL85" s="12" t="s">
        <v>258</v>
      </c>
      <c r="AM85" s="12" t="s">
        <v>259</v>
      </c>
      <c r="AN85" s="12" t="s">
        <v>115</v>
      </c>
      <c r="AO85" s="11" t="s">
        <v>574</v>
      </c>
      <c r="AP85">
        <v>65598551</v>
      </c>
      <c r="AQ85" t="s">
        <v>189</v>
      </c>
      <c r="AV85">
        <f t="shared" si="14"/>
        <v>1</v>
      </c>
      <c r="AW85">
        <f>VLOOKUP(Q85,[1]Blad1!$A$1:$J$61,9)</f>
        <v>1</v>
      </c>
    </row>
    <row r="86" spans="1:49" x14ac:dyDescent="0.2">
      <c r="A86" s="11" t="s">
        <v>587</v>
      </c>
      <c r="B86" s="11" t="s">
        <v>588</v>
      </c>
      <c r="C86" s="11" t="s">
        <v>589</v>
      </c>
      <c r="E86" s="11" t="s">
        <v>242</v>
      </c>
      <c r="I86" s="22">
        <v>83</v>
      </c>
      <c r="J86" s="11" t="s">
        <v>178</v>
      </c>
      <c r="K86" s="11" t="s">
        <v>91</v>
      </c>
      <c r="L86" s="12" t="s">
        <v>98</v>
      </c>
      <c r="M86" s="12" t="s">
        <v>590</v>
      </c>
      <c r="N86" s="12" t="s">
        <v>98</v>
      </c>
      <c r="O86" s="12" t="s">
        <v>591</v>
      </c>
      <c r="P86" s="23">
        <f t="shared" si="11"/>
        <v>1070</v>
      </c>
      <c r="Q86" s="12" t="s">
        <v>13</v>
      </c>
      <c r="R86" s="24" t="s">
        <v>50</v>
      </c>
      <c r="S86" s="25">
        <v>0</v>
      </c>
      <c r="U86" s="11" t="s">
        <v>320</v>
      </c>
      <c r="V86" s="11" t="s">
        <v>181</v>
      </c>
      <c r="W86" s="12" t="s">
        <v>98</v>
      </c>
      <c r="X86" s="26">
        <v>0.75</v>
      </c>
      <c r="Y86" s="23">
        <f t="shared" si="13"/>
        <v>1080</v>
      </c>
      <c r="Z86" s="27">
        <v>10</v>
      </c>
      <c r="AA86" s="27">
        <v>15</v>
      </c>
      <c r="AB86" s="23">
        <f t="shared" si="12"/>
        <v>35</v>
      </c>
      <c r="AC86" s="12" t="s">
        <v>592</v>
      </c>
      <c r="AD86" s="11" t="s">
        <v>17</v>
      </c>
      <c r="AE86" s="12" t="s">
        <v>126</v>
      </c>
      <c r="AF86" s="26">
        <v>0.26041666666666702</v>
      </c>
      <c r="AG86" s="11" t="s">
        <v>91</v>
      </c>
      <c r="AH86" s="11">
        <v>18000</v>
      </c>
      <c r="AI86" s="11">
        <v>18</v>
      </c>
      <c r="AJ86" s="11">
        <v>37867</v>
      </c>
      <c r="AL86" s="12" t="s">
        <v>245</v>
      </c>
      <c r="AM86" s="12" t="s">
        <v>246</v>
      </c>
      <c r="AN86" s="12" t="s">
        <v>186</v>
      </c>
      <c r="AO86" s="11" t="s">
        <v>247</v>
      </c>
      <c r="AP86">
        <v>1900067507</v>
      </c>
      <c r="AQ86" t="s">
        <v>248</v>
      </c>
      <c r="AV86">
        <f t="shared" si="14"/>
        <v>0</v>
      </c>
      <c r="AW86">
        <f>VLOOKUP(Q86,[1]Blad1!$A$1:$J$61,9)</f>
        <v>1</v>
      </c>
    </row>
    <row r="87" spans="1:49" x14ac:dyDescent="0.2">
      <c r="A87" s="11" t="s">
        <v>522</v>
      </c>
      <c r="B87" s="11" t="s">
        <v>209</v>
      </c>
      <c r="C87" s="11" t="s">
        <v>523</v>
      </c>
      <c r="E87" s="11" t="s">
        <v>107</v>
      </c>
      <c r="I87" s="22">
        <v>84</v>
      </c>
      <c r="J87" s="11" t="s">
        <v>178</v>
      </c>
      <c r="K87" s="11" t="s">
        <v>91</v>
      </c>
      <c r="L87" s="12" t="s">
        <v>98</v>
      </c>
      <c r="M87" s="12" t="s">
        <v>489</v>
      </c>
      <c r="N87" s="12" t="s">
        <v>98</v>
      </c>
      <c r="O87" s="12" t="s">
        <v>511</v>
      </c>
      <c r="P87" s="23">
        <f t="shared" si="11"/>
        <v>485</v>
      </c>
      <c r="Q87" s="12" t="s">
        <v>13</v>
      </c>
      <c r="R87" s="24" t="s">
        <v>593</v>
      </c>
      <c r="S87" s="25">
        <v>0</v>
      </c>
      <c r="U87" s="11" t="s">
        <v>320</v>
      </c>
      <c r="V87" s="11" t="s">
        <v>181</v>
      </c>
      <c r="W87" s="12" t="s">
        <v>98</v>
      </c>
      <c r="X87" s="26">
        <v>0.34375</v>
      </c>
      <c r="Y87" s="23">
        <f t="shared" si="13"/>
        <v>495</v>
      </c>
      <c r="Z87" s="27">
        <v>10</v>
      </c>
      <c r="AA87" s="27">
        <v>15</v>
      </c>
      <c r="AB87" s="23">
        <f t="shared" si="12"/>
        <v>35</v>
      </c>
      <c r="AC87" s="12" t="s">
        <v>524</v>
      </c>
      <c r="AD87" s="11" t="s">
        <v>13</v>
      </c>
      <c r="AE87" s="12" t="s">
        <v>98</v>
      </c>
      <c r="AF87" s="26">
        <v>0.46666666666666701</v>
      </c>
      <c r="AG87" s="11" t="s">
        <v>91</v>
      </c>
      <c r="AH87" s="11">
        <v>19888</v>
      </c>
      <c r="AI87" s="11">
        <v>15</v>
      </c>
      <c r="AJ87" s="11">
        <v>5088869</v>
      </c>
      <c r="AM87" s="12" t="s">
        <v>220</v>
      </c>
      <c r="AN87" s="12" t="s">
        <v>126</v>
      </c>
      <c r="AO87" s="11" t="s">
        <v>520</v>
      </c>
      <c r="AP87" t="s">
        <v>521</v>
      </c>
      <c r="AQ87" t="s">
        <v>189</v>
      </c>
      <c r="AV87">
        <f t="shared" si="14"/>
        <v>1</v>
      </c>
      <c r="AW87">
        <f>VLOOKUP(Q87,[1]Blad1!$A$1:$J$61,9)</f>
        <v>1</v>
      </c>
    </row>
    <row r="88" spans="1:49" x14ac:dyDescent="0.2">
      <c r="A88" s="11" t="s">
        <v>594</v>
      </c>
      <c r="B88" s="11" t="s">
        <v>105</v>
      </c>
      <c r="C88" s="11" t="s">
        <v>595</v>
      </c>
      <c r="E88" s="11" t="s">
        <v>107</v>
      </c>
      <c r="I88" s="22">
        <v>85</v>
      </c>
      <c r="J88" s="11" t="s">
        <v>178</v>
      </c>
      <c r="K88" s="11" t="s">
        <v>91</v>
      </c>
      <c r="L88" s="12" t="s">
        <v>92</v>
      </c>
      <c r="M88" s="12" t="s">
        <v>596</v>
      </c>
      <c r="N88" s="12" t="s">
        <v>98</v>
      </c>
      <c r="O88" s="12" t="s">
        <v>597</v>
      </c>
      <c r="P88" s="23">
        <f t="shared" si="11"/>
        <v>415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0.3125</v>
      </c>
      <c r="Y88" s="23">
        <f t="shared" si="13"/>
        <v>450</v>
      </c>
      <c r="Z88" s="27">
        <v>35</v>
      </c>
      <c r="AA88" s="27">
        <v>60</v>
      </c>
      <c r="AB88" s="23">
        <f t="shared" si="12"/>
        <v>130</v>
      </c>
      <c r="AC88" s="12" t="s">
        <v>598</v>
      </c>
      <c r="AD88" s="11" t="s">
        <v>6</v>
      </c>
      <c r="AE88" s="12" t="s">
        <v>98</v>
      </c>
      <c r="AF88" s="26">
        <v>0.375694444444444</v>
      </c>
      <c r="AG88" s="11" t="s">
        <v>91</v>
      </c>
      <c r="AH88" s="11">
        <v>22820</v>
      </c>
      <c r="AJ88" s="11" t="s">
        <v>599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6490086993</v>
      </c>
      <c r="AQ88" t="s">
        <v>189</v>
      </c>
      <c r="AV88">
        <f t="shared" si="14"/>
        <v>1</v>
      </c>
      <c r="AW88">
        <v>15</v>
      </c>
    </row>
    <row r="89" spans="1:49" x14ac:dyDescent="0.2">
      <c r="A89" s="11" t="s">
        <v>601</v>
      </c>
      <c r="B89" s="11" t="s">
        <v>105</v>
      </c>
      <c r="C89" s="11" t="s">
        <v>602</v>
      </c>
      <c r="E89" s="11" t="s">
        <v>107</v>
      </c>
      <c r="I89" s="22">
        <v>86</v>
      </c>
      <c r="J89" s="11" t="s">
        <v>178</v>
      </c>
      <c r="K89" s="11" t="s">
        <v>91</v>
      </c>
      <c r="L89" s="12" t="s">
        <v>98</v>
      </c>
      <c r="M89" s="12" t="s">
        <v>603</v>
      </c>
      <c r="N89" s="12" t="s">
        <v>98</v>
      </c>
      <c r="O89" s="12" t="s">
        <v>142</v>
      </c>
      <c r="P89" s="23">
        <f t="shared" si="11"/>
        <v>565.00000000000057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0.41666666666666702</v>
      </c>
      <c r="Y89" s="23">
        <f t="shared" si="13"/>
        <v>600.00000000000057</v>
      </c>
      <c r="Z89" s="27">
        <v>35</v>
      </c>
      <c r="AA89" s="27">
        <v>60</v>
      </c>
      <c r="AB89" s="23">
        <f t="shared" si="12"/>
        <v>130</v>
      </c>
      <c r="AC89" s="12" t="s">
        <v>604</v>
      </c>
      <c r="AD89" s="11" t="s">
        <v>29</v>
      </c>
      <c r="AE89" s="12" t="s">
        <v>98</v>
      </c>
      <c r="AF89" s="26">
        <v>0.50208333333333299</v>
      </c>
      <c r="AG89" s="11" t="s">
        <v>91</v>
      </c>
      <c r="AH89" s="11">
        <v>22400</v>
      </c>
      <c r="AJ89" s="11" t="s">
        <v>605</v>
      </c>
      <c r="AL89" s="12" t="s">
        <v>219</v>
      </c>
      <c r="AM89" s="12" t="s">
        <v>220</v>
      </c>
      <c r="AN89" s="12" t="s">
        <v>309</v>
      </c>
      <c r="AO89" s="11" t="s">
        <v>600</v>
      </c>
      <c r="AP89">
        <v>6490086996</v>
      </c>
      <c r="AQ89" t="s">
        <v>189</v>
      </c>
      <c r="AV89">
        <f t="shared" si="14"/>
        <v>1</v>
      </c>
      <c r="AW89">
        <f>VLOOKUP(Q89,[1]Blad1!$A$1:$J$61,9)</f>
        <v>5</v>
      </c>
    </row>
    <row r="90" spans="1:49" x14ac:dyDescent="0.2">
      <c r="A90" s="11" t="s">
        <v>606</v>
      </c>
      <c r="B90" s="11" t="s">
        <v>105</v>
      </c>
      <c r="C90" s="11" t="s">
        <v>607</v>
      </c>
      <c r="E90" s="11" t="s">
        <v>107</v>
      </c>
      <c r="I90" s="22">
        <v>87</v>
      </c>
      <c r="J90" s="11" t="s">
        <v>178</v>
      </c>
      <c r="K90" s="11" t="s">
        <v>91</v>
      </c>
      <c r="L90" s="12" t="s">
        <v>98</v>
      </c>
      <c r="M90" s="12" t="s">
        <v>608</v>
      </c>
      <c r="N90" s="12" t="s">
        <v>98</v>
      </c>
      <c r="O90" s="12" t="s">
        <v>458</v>
      </c>
      <c r="P90" s="23">
        <f t="shared" si="11"/>
        <v>745.00000000000045</v>
      </c>
      <c r="Q90" s="12" t="s">
        <v>6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0.54166666666666696</v>
      </c>
      <c r="Y90" s="23">
        <f t="shared" si="13"/>
        <v>780.00000000000045</v>
      </c>
      <c r="Z90" s="27">
        <v>35</v>
      </c>
      <c r="AA90" s="27">
        <v>60</v>
      </c>
      <c r="AB90" s="23">
        <f t="shared" si="12"/>
        <v>130</v>
      </c>
      <c r="AC90" s="12" t="s">
        <v>609</v>
      </c>
      <c r="AD90" s="11" t="s">
        <v>6</v>
      </c>
      <c r="AE90" s="12" t="s">
        <v>98</v>
      </c>
      <c r="AF90" s="26">
        <v>0.56874999999999998</v>
      </c>
      <c r="AG90" s="11" t="s">
        <v>91</v>
      </c>
      <c r="AH90" s="11">
        <v>22820</v>
      </c>
      <c r="AJ90" s="11" t="s">
        <v>610</v>
      </c>
      <c r="AL90" s="12" t="s">
        <v>219</v>
      </c>
      <c r="AM90" s="12" t="s">
        <v>220</v>
      </c>
      <c r="AN90" s="12" t="s">
        <v>309</v>
      </c>
      <c r="AO90" s="11" t="s">
        <v>600</v>
      </c>
      <c r="AP90">
        <v>6490086994</v>
      </c>
      <c r="AQ90" t="s">
        <v>189</v>
      </c>
      <c r="AV90">
        <f t="shared" si="14"/>
        <v>0</v>
      </c>
      <c r="AW90">
        <v>15</v>
      </c>
    </row>
    <row r="91" spans="1:49" x14ac:dyDescent="0.2">
      <c r="A91" s="11" t="s">
        <v>611</v>
      </c>
      <c r="B91" s="11" t="s">
        <v>105</v>
      </c>
      <c r="C91" s="11" t="s">
        <v>612</v>
      </c>
      <c r="E91" s="11" t="s">
        <v>177</v>
      </c>
      <c r="I91" s="22">
        <v>88</v>
      </c>
      <c r="J91" s="11" t="s">
        <v>178</v>
      </c>
      <c r="K91" s="11" t="s">
        <v>91</v>
      </c>
      <c r="L91" s="12" t="s">
        <v>98</v>
      </c>
      <c r="M91" s="12" t="s">
        <v>613</v>
      </c>
      <c r="N91" s="12" t="s">
        <v>98</v>
      </c>
      <c r="O91" s="12" t="s">
        <v>578</v>
      </c>
      <c r="P91" s="23">
        <f t="shared" si="11"/>
        <v>804.99999999999955</v>
      </c>
      <c r="Q91" s="12" t="s">
        <v>29</v>
      </c>
      <c r="R91" s="24" t="s">
        <v>111</v>
      </c>
      <c r="S91" s="25">
        <v>1</v>
      </c>
      <c r="U91" s="11" t="s">
        <v>96</v>
      </c>
      <c r="V91" s="11" t="s">
        <v>181</v>
      </c>
      <c r="W91" s="12" t="s">
        <v>98</v>
      </c>
      <c r="X91" s="26">
        <v>0.58333333333333304</v>
      </c>
      <c r="Y91" s="23">
        <f t="shared" si="13"/>
        <v>839.99999999999955</v>
      </c>
      <c r="Z91" s="27">
        <v>35</v>
      </c>
      <c r="AA91" s="27">
        <v>60</v>
      </c>
      <c r="AB91" s="23">
        <f t="shared" si="12"/>
        <v>130</v>
      </c>
      <c r="AC91" s="12" t="s">
        <v>614</v>
      </c>
      <c r="AD91" s="11" t="s">
        <v>29</v>
      </c>
      <c r="AE91" s="12" t="s">
        <v>98</v>
      </c>
      <c r="AF91" s="26">
        <v>0.59236111111111101</v>
      </c>
      <c r="AG91" s="11" t="s">
        <v>91</v>
      </c>
      <c r="AH91" s="11">
        <v>22770</v>
      </c>
      <c r="AJ91" s="11" t="s">
        <v>615</v>
      </c>
      <c r="AL91" s="12" t="s">
        <v>616</v>
      </c>
      <c r="AM91" s="12" t="s">
        <v>485</v>
      </c>
      <c r="AN91" s="12" t="s">
        <v>617</v>
      </c>
      <c r="AO91" s="11" t="s">
        <v>618</v>
      </c>
      <c r="AP91">
        <v>6490087024</v>
      </c>
      <c r="AQ91" t="s">
        <v>189</v>
      </c>
      <c r="AV91">
        <f t="shared" si="14"/>
        <v>0</v>
      </c>
      <c r="AW91">
        <f>VLOOKUP(Q91,[1]Blad1!$A$1:$J$61,9)</f>
        <v>5</v>
      </c>
    </row>
    <row r="92" spans="1:49" x14ac:dyDescent="0.2">
      <c r="A92" s="11" t="s">
        <v>619</v>
      </c>
      <c r="B92" s="11" t="s">
        <v>105</v>
      </c>
      <c r="C92" s="11" t="s">
        <v>620</v>
      </c>
      <c r="E92" s="11" t="s">
        <v>177</v>
      </c>
      <c r="I92" s="22">
        <v>89</v>
      </c>
      <c r="J92" s="11" t="s">
        <v>178</v>
      </c>
      <c r="K92" s="11" t="s">
        <v>91</v>
      </c>
      <c r="L92" s="12" t="s">
        <v>98</v>
      </c>
      <c r="M92" s="12" t="s">
        <v>621</v>
      </c>
      <c r="N92" s="12" t="s">
        <v>98</v>
      </c>
      <c r="O92" s="12" t="s">
        <v>622</v>
      </c>
      <c r="P92" s="23">
        <f t="shared" si="11"/>
        <v>925.00000000000045</v>
      </c>
      <c r="Q92" s="12" t="s">
        <v>33</v>
      </c>
      <c r="R92" s="24" t="s">
        <v>111</v>
      </c>
      <c r="S92" s="25">
        <v>1</v>
      </c>
      <c r="U92" s="11" t="s">
        <v>96</v>
      </c>
      <c r="V92" s="11" t="s">
        <v>181</v>
      </c>
      <c r="W92" s="12" t="s">
        <v>98</v>
      </c>
      <c r="X92" s="26">
        <v>0.66666666666666696</v>
      </c>
      <c r="Y92" s="23">
        <f t="shared" si="13"/>
        <v>960.00000000000045</v>
      </c>
      <c r="Z92" s="27">
        <v>35</v>
      </c>
      <c r="AA92" s="27">
        <v>60</v>
      </c>
      <c r="AB92" s="23">
        <f t="shared" si="12"/>
        <v>130</v>
      </c>
      <c r="AC92" s="12" t="s">
        <v>623</v>
      </c>
      <c r="AD92" s="11" t="s">
        <v>33</v>
      </c>
      <c r="AE92" s="12" t="s">
        <v>98</v>
      </c>
      <c r="AF92" s="26">
        <v>0.61875000000000002</v>
      </c>
      <c r="AG92" s="11" t="s">
        <v>91</v>
      </c>
      <c r="AH92" s="11">
        <v>22820</v>
      </c>
      <c r="AJ92" s="11" t="s">
        <v>624</v>
      </c>
      <c r="AL92" s="12" t="s">
        <v>625</v>
      </c>
      <c r="AM92" s="12" t="s">
        <v>485</v>
      </c>
      <c r="AN92" s="12" t="s">
        <v>617</v>
      </c>
      <c r="AO92" s="11" t="s">
        <v>626</v>
      </c>
      <c r="AP92">
        <v>6490087054</v>
      </c>
      <c r="AQ92" t="s">
        <v>189</v>
      </c>
      <c r="AU92" t="s">
        <v>627</v>
      </c>
      <c r="AV92">
        <f t="shared" si="14"/>
        <v>0</v>
      </c>
      <c r="AW92">
        <f>VLOOKUP(Q92,[1]Blad1!$A$1:$J$61,9)</f>
        <v>5</v>
      </c>
    </row>
    <row r="93" spans="1:49" x14ac:dyDescent="0.2">
      <c r="A93" s="11" t="s">
        <v>628</v>
      </c>
      <c r="B93" s="11" t="s">
        <v>588</v>
      </c>
      <c r="C93" s="11" t="s">
        <v>629</v>
      </c>
      <c r="E93" s="11" t="s">
        <v>242</v>
      </c>
      <c r="I93" s="22">
        <v>90</v>
      </c>
      <c r="J93" s="11" t="s">
        <v>178</v>
      </c>
      <c r="K93" s="11" t="s">
        <v>91</v>
      </c>
      <c r="L93" s="12" t="s">
        <v>98</v>
      </c>
      <c r="M93" s="12" t="s">
        <v>630</v>
      </c>
      <c r="N93" s="12" t="s">
        <v>92</v>
      </c>
      <c r="O93" s="12" t="s">
        <v>389</v>
      </c>
      <c r="P93" s="23">
        <f t="shared" si="11"/>
        <v>590.00000000000057</v>
      </c>
      <c r="Q93" s="12" t="s">
        <v>14</v>
      </c>
      <c r="R93" s="24" t="s">
        <v>50</v>
      </c>
      <c r="S93" s="25">
        <v>0</v>
      </c>
      <c r="U93" s="11" t="s">
        <v>320</v>
      </c>
      <c r="V93" s="11" t="s">
        <v>181</v>
      </c>
      <c r="W93" s="12" t="s">
        <v>98</v>
      </c>
      <c r="X93" s="26">
        <v>0.41666666666666702</v>
      </c>
      <c r="Y93" s="23">
        <f t="shared" si="13"/>
        <v>600.00000000000057</v>
      </c>
      <c r="Z93" s="27">
        <v>10</v>
      </c>
      <c r="AA93" s="27">
        <v>15</v>
      </c>
      <c r="AB93" s="23">
        <f t="shared" si="12"/>
        <v>35</v>
      </c>
      <c r="AC93" s="12" t="s">
        <v>631</v>
      </c>
      <c r="AD93" s="11" t="s">
        <v>13</v>
      </c>
      <c r="AE93" s="12" t="s">
        <v>132</v>
      </c>
      <c r="AF93" s="26">
        <v>0.27430555555555503</v>
      </c>
      <c r="AG93" s="11" t="s">
        <v>91</v>
      </c>
      <c r="AH93" s="11">
        <v>16497</v>
      </c>
      <c r="AI93" s="11">
        <v>19</v>
      </c>
      <c r="AJ93" s="11">
        <v>5158527</v>
      </c>
      <c r="AL93" s="12" t="s">
        <v>113</v>
      </c>
      <c r="AM93" s="12" t="s">
        <v>246</v>
      </c>
      <c r="AN93" s="12" t="s">
        <v>309</v>
      </c>
      <c r="AO93" s="11" t="s">
        <v>632</v>
      </c>
      <c r="AP93">
        <v>1900068766</v>
      </c>
      <c r="AQ93" t="s">
        <v>189</v>
      </c>
      <c r="AV93">
        <f t="shared" si="14"/>
        <v>0</v>
      </c>
      <c r="AW93">
        <f>VLOOKUP(Q93,[1]Blad1!$A$1:$J$61,9)</f>
        <v>1</v>
      </c>
    </row>
    <row r="94" spans="1:49" x14ac:dyDescent="0.2">
      <c r="A94" s="11" t="s">
        <v>633</v>
      </c>
      <c r="B94" s="11" t="s">
        <v>588</v>
      </c>
      <c r="C94" s="11" t="s">
        <v>634</v>
      </c>
      <c r="E94" s="11" t="s">
        <v>242</v>
      </c>
      <c r="I94" s="22">
        <v>91</v>
      </c>
      <c r="J94" s="11" t="s">
        <v>178</v>
      </c>
      <c r="K94" s="11" t="s">
        <v>91</v>
      </c>
      <c r="L94" s="12" t="s">
        <v>98</v>
      </c>
      <c r="M94" s="12" t="s">
        <v>635</v>
      </c>
      <c r="N94" s="12" t="s">
        <v>92</v>
      </c>
      <c r="O94" s="12" t="s">
        <v>389</v>
      </c>
      <c r="P94" s="23">
        <f t="shared" si="11"/>
        <v>649.99999999999943</v>
      </c>
      <c r="Q94" s="12" t="s">
        <v>17</v>
      </c>
      <c r="R94" s="24" t="s">
        <v>50</v>
      </c>
      <c r="S94" s="25">
        <v>0</v>
      </c>
      <c r="U94" s="11" t="s">
        <v>320</v>
      </c>
      <c r="V94" s="11" t="s">
        <v>181</v>
      </c>
      <c r="W94" s="12" t="s">
        <v>98</v>
      </c>
      <c r="X94" s="26">
        <v>0.45833333333333298</v>
      </c>
      <c r="Y94" s="23">
        <f t="shared" si="13"/>
        <v>659.99999999999943</v>
      </c>
      <c r="Z94" s="27">
        <v>10</v>
      </c>
      <c r="AA94" s="27">
        <v>15</v>
      </c>
      <c r="AB94" s="23">
        <f t="shared" si="12"/>
        <v>35</v>
      </c>
      <c r="AC94" s="12" t="s">
        <v>636</v>
      </c>
      <c r="AD94" s="11" t="s">
        <v>14</v>
      </c>
      <c r="AE94" s="12" t="s">
        <v>132</v>
      </c>
      <c r="AF94" s="26">
        <v>0.50486111111111098</v>
      </c>
      <c r="AG94" s="11" t="s">
        <v>91</v>
      </c>
      <c r="AH94" s="11">
        <v>22000</v>
      </c>
      <c r="AI94" s="11">
        <v>19</v>
      </c>
      <c r="AJ94" s="11" t="s">
        <v>637</v>
      </c>
      <c r="AL94" s="12" t="s">
        <v>638</v>
      </c>
      <c r="AM94" s="12" t="s">
        <v>246</v>
      </c>
      <c r="AN94" s="12" t="s">
        <v>309</v>
      </c>
      <c r="AO94" s="11" t="s">
        <v>247</v>
      </c>
      <c r="AP94">
        <v>1900068962</v>
      </c>
      <c r="AQ94" t="s">
        <v>189</v>
      </c>
      <c r="AV94">
        <f t="shared" si="14"/>
        <v>0</v>
      </c>
      <c r="AW94">
        <f>VLOOKUP(Q94,[1]Blad1!$A$1:$J$61,9)</f>
        <v>1</v>
      </c>
    </row>
    <row r="95" spans="1:49" x14ac:dyDescent="0.2">
      <c r="A95" s="11" t="s">
        <v>639</v>
      </c>
      <c r="B95" s="11" t="s">
        <v>136</v>
      </c>
      <c r="C95" s="11" t="s">
        <v>640</v>
      </c>
      <c r="E95" s="11" t="s">
        <v>211</v>
      </c>
      <c r="F95" s="11" t="s">
        <v>147</v>
      </c>
      <c r="G95" s="11" t="s">
        <v>30</v>
      </c>
      <c r="H95" s="12" t="s">
        <v>349</v>
      </c>
      <c r="I95" s="22">
        <v>92</v>
      </c>
      <c r="J95" s="11" t="s">
        <v>91</v>
      </c>
      <c r="K95" s="11" t="s">
        <v>91</v>
      </c>
      <c r="L95" s="12" t="s">
        <v>98</v>
      </c>
      <c r="M95" s="12" t="s">
        <v>319</v>
      </c>
      <c r="N95" s="12" t="s">
        <v>98</v>
      </c>
      <c r="O95" s="12" t="s">
        <v>641</v>
      </c>
      <c r="P95" s="23">
        <f t="shared" si="11"/>
        <v>420</v>
      </c>
      <c r="Q95" s="12" t="s">
        <v>41</v>
      </c>
      <c r="R95" s="24" t="s">
        <v>95</v>
      </c>
      <c r="S95" s="25">
        <v>2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3"/>
        <v>540</v>
      </c>
      <c r="Z95" s="27">
        <v>120</v>
      </c>
      <c r="AA95" s="27">
        <v>60</v>
      </c>
      <c r="AB95" s="23">
        <f t="shared" si="12"/>
        <v>300</v>
      </c>
      <c r="AD95" s="11" t="s">
        <v>40</v>
      </c>
      <c r="AE95" s="12" t="s">
        <v>309</v>
      </c>
      <c r="AF95" s="26">
        <v>0.56388888888888899</v>
      </c>
      <c r="AG95" s="11" t="s">
        <v>91</v>
      </c>
      <c r="AH95" s="11">
        <v>22037</v>
      </c>
      <c r="AJ95" s="11" t="s">
        <v>643</v>
      </c>
      <c r="AP95" t="s">
        <v>644</v>
      </c>
      <c r="AQ95" t="s">
        <v>103</v>
      </c>
      <c r="AS95" s="28" t="s">
        <v>282</v>
      </c>
      <c r="AV95">
        <v>0</v>
      </c>
      <c r="AW95">
        <f>VLOOKUP(Q95,[1]Blad1!$A$1:$J$61,9)</f>
        <v>5</v>
      </c>
    </row>
    <row r="96" spans="1:49" x14ac:dyDescent="0.2">
      <c r="A96" s="11" t="s">
        <v>645</v>
      </c>
      <c r="B96" s="11" t="s">
        <v>105</v>
      </c>
      <c r="C96" s="11" t="s">
        <v>646</v>
      </c>
      <c r="E96" s="11" t="s">
        <v>211</v>
      </c>
      <c r="H96" s="12" t="s">
        <v>647</v>
      </c>
      <c r="I96" s="22">
        <v>93</v>
      </c>
      <c r="J96" s="11" t="s">
        <v>648</v>
      </c>
      <c r="K96" s="11" t="s">
        <v>252</v>
      </c>
      <c r="L96" s="12" t="s">
        <v>92</v>
      </c>
      <c r="M96" s="12" t="s">
        <v>649</v>
      </c>
      <c r="N96" s="12" t="s">
        <v>98</v>
      </c>
      <c r="O96" s="12" t="s">
        <v>650</v>
      </c>
      <c r="P96" s="23">
        <f t="shared" si="11"/>
        <v>269.99999999999989</v>
      </c>
      <c r="Q96" s="12" t="s">
        <v>10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0.23611111111111099</v>
      </c>
      <c r="Y96" s="23">
        <f t="shared" si="13"/>
        <v>339.99999999999989</v>
      </c>
      <c r="Z96" s="27">
        <v>70</v>
      </c>
      <c r="AA96" s="27">
        <v>15</v>
      </c>
      <c r="AB96" s="23">
        <f t="shared" si="12"/>
        <v>155</v>
      </c>
      <c r="AC96" s="12" t="s">
        <v>651</v>
      </c>
      <c r="AD96" s="11" t="s">
        <v>32</v>
      </c>
      <c r="AE96" s="12" t="s">
        <v>98</v>
      </c>
      <c r="AF96" s="26">
        <v>0.61597222222222203</v>
      </c>
      <c r="AG96" s="11" t="s">
        <v>252</v>
      </c>
      <c r="AH96" s="11">
        <v>13548</v>
      </c>
      <c r="AJ96" s="11" t="s">
        <v>652</v>
      </c>
      <c r="AP96" t="s">
        <v>653</v>
      </c>
      <c r="AQ96" t="s">
        <v>103</v>
      </c>
      <c r="AU96">
        <v>1.3</v>
      </c>
      <c r="AV96">
        <f t="shared" ref="AV96:AV124" si="15">IF(M96&gt;O96,1,0)</f>
        <v>1</v>
      </c>
      <c r="AW96">
        <v>15</v>
      </c>
    </row>
    <row r="97" spans="1:49" x14ac:dyDescent="0.2">
      <c r="A97" s="11" t="s">
        <v>654</v>
      </c>
      <c r="B97" s="11" t="s">
        <v>105</v>
      </c>
      <c r="C97" s="11" t="s">
        <v>655</v>
      </c>
      <c r="E97" s="11" t="s">
        <v>177</v>
      </c>
      <c r="H97" s="12" t="s">
        <v>656</v>
      </c>
      <c r="I97" s="22">
        <v>94</v>
      </c>
      <c r="J97" s="11" t="s">
        <v>657</v>
      </c>
      <c r="K97" s="11" t="s">
        <v>91</v>
      </c>
      <c r="L97" s="12" t="s">
        <v>98</v>
      </c>
      <c r="M97" s="12" t="s">
        <v>658</v>
      </c>
      <c r="N97" s="12" t="s">
        <v>98</v>
      </c>
      <c r="O97" s="12" t="s">
        <v>641</v>
      </c>
      <c r="P97" s="23">
        <f t="shared" si="11"/>
        <v>470</v>
      </c>
      <c r="Q97" s="12" t="s">
        <v>24</v>
      </c>
      <c r="R97" s="24" t="s">
        <v>111</v>
      </c>
      <c r="S97" s="25">
        <v>1</v>
      </c>
      <c r="U97" s="11" t="s">
        <v>642</v>
      </c>
      <c r="V97" s="11" t="s">
        <v>97</v>
      </c>
      <c r="W97" s="12" t="s">
        <v>98</v>
      </c>
      <c r="X97" s="26">
        <v>0.375</v>
      </c>
      <c r="Y97" s="23">
        <f t="shared" si="13"/>
        <v>540</v>
      </c>
      <c r="Z97" s="27">
        <v>70</v>
      </c>
      <c r="AA97" s="27">
        <v>15</v>
      </c>
      <c r="AB97" s="23">
        <f t="shared" si="12"/>
        <v>155</v>
      </c>
      <c r="AD97" s="11" t="s">
        <v>8</v>
      </c>
      <c r="AE97" s="12" t="s">
        <v>98</v>
      </c>
      <c r="AF97" s="26">
        <v>0.68541666666666701</v>
      </c>
      <c r="AG97" s="11" t="s">
        <v>91</v>
      </c>
      <c r="AH97" s="11">
        <v>14036</v>
      </c>
      <c r="AJ97" s="11" t="s">
        <v>659</v>
      </c>
      <c r="AP97" t="s">
        <v>660</v>
      </c>
      <c r="AQ97" t="s">
        <v>281</v>
      </c>
      <c r="AS97" s="28" t="s">
        <v>282</v>
      </c>
      <c r="AV97">
        <f t="shared" si="15"/>
        <v>1</v>
      </c>
      <c r="AW97">
        <f>VLOOKUP(Q97,[1]Blad1!$A$1:$J$61,9)</f>
        <v>5</v>
      </c>
    </row>
    <row r="98" spans="1:49" x14ac:dyDescent="0.2">
      <c r="A98" s="11" t="s">
        <v>661</v>
      </c>
      <c r="B98" s="11" t="s">
        <v>240</v>
      </c>
      <c r="C98" s="11" t="s">
        <v>662</v>
      </c>
      <c r="E98" s="11" t="s">
        <v>91</v>
      </c>
      <c r="I98" s="22">
        <v>95</v>
      </c>
      <c r="J98" s="11" t="s">
        <v>178</v>
      </c>
      <c r="K98" s="11" t="s">
        <v>91</v>
      </c>
      <c r="L98" s="12" t="s">
        <v>98</v>
      </c>
      <c r="M98" s="12" t="s">
        <v>663</v>
      </c>
      <c r="N98" s="12" t="s">
        <v>98</v>
      </c>
      <c r="O98" s="12" t="s">
        <v>641</v>
      </c>
      <c r="P98" s="23">
        <f t="shared" si="11"/>
        <v>470</v>
      </c>
      <c r="Q98" s="12" t="s">
        <v>4</v>
      </c>
      <c r="R98" s="24" t="s">
        <v>111</v>
      </c>
      <c r="S98" s="25">
        <v>1</v>
      </c>
      <c r="U98" s="11" t="s">
        <v>642</v>
      </c>
      <c r="V98" s="11" t="s">
        <v>97</v>
      </c>
      <c r="W98" s="12" t="s">
        <v>98</v>
      </c>
      <c r="X98" s="26">
        <v>0.375</v>
      </c>
      <c r="Y98" s="23">
        <f t="shared" si="13"/>
        <v>540</v>
      </c>
      <c r="Z98" s="27">
        <v>70</v>
      </c>
      <c r="AA98" s="27">
        <v>15</v>
      </c>
      <c r="AB98" s="23">
        <f t="shared" si="12"/>
        <v>155</v>
      </c>
      <c r="AD98" s="11" t="s">
        <v>4</v>
      </c>
      <c r="AE98" s="12" t="s">
        <v>98</v>
      </c>
      <c r="AF98" s="26">
        <v>0.65486111111111101</v>
      </c>
      <c r="AG98" s="11" t="s">
        <v>91</v>
      </c>
      <c r="AH98" s="11">
        <v>14600</v>
      </c>
      <c r="AJ98" s="11" t="s">
        <v>280</v>
      </c>
      <c r="AP98" t="s">
        <v>664</v>
      </c>
      <c r="AQ98" t="s">
        <v>665</v>
      </c>
      <c r="AU98">
        <v>7.5</v>
      </c>
      <c r="AV98">
        <f t="shared" si="15"/>
        <v>1</v>
      </c>
      <c r="AW98">
        <v>15</v>
      </c>
    </row>
    <row r="99" spans="1:49" x14ac:dyDescent="0.2">
      <c r="A99" s="11" t="s">
        <v>666</v>
      </c>
      <c r="B99" s="11" t="s">
        <v>240</v>
      </c>
      <c r="C99" s="11" t="s">
        <v>667</v>
      </c>
      <c r="E99" s="11" t="s">
        <v>91</v>
      </c>
      <c r="I99" s="22">
        <v>96</v>
      </c>
      <c r="J99" s="11" t="s">
        <v>178</v>
      </c>
      <c r="K99" s="11" t="s">
        <v>91</v>
      </c>
      <c r="L99" s="12" t="s">
        <v>98</v>
      </c>
      <c r="M99" s="12" t="s">
        <v>668</v>
      </c>
      <c r="N99" s="12" t="s">
        <v>98</v>
      </c>
      <c r="O99" s="12" t="s">
        <v>641</v>
      </c>
      <c r="P99" s="23">
        <f t="shared" si="11"/>
        <v>470</v>
      </c>
      <c r="Q99" s="12" t="s">
        <v>36</v>
      </c>
      <c r="R99" s="24" t="s">
        <v>111</v>
      </c>
      <c r="S99" s="25">
        <v>1</v>
      </c>
      <c r="U99" s="11" t="s">
        <v>642</v>
      </c>
      <c r="V99" s="11" t="s">
        <v>181</v>
      </c>
      <c r="W99" s="12" t="s">
        <v>98</v>
      </c>
      <c r="X99" s="26">
        <v>0.375</v>
      </c>
      <c r="Y99" s="23">
        <f t="shared" si="13"/>
        <v>540</v>
      </c>
      <c r="Z99" s="27">
        <v>70</v>
      </c>
      <c r="AA99" s="27">
        <v>15</v>
      </c>
      <c r="AB99" s="23">
        <f t="shared" si="12"/>
        <v>155</v>
      </c>
      <c r="AD99" s="11" t="s">
        <v>41</v>
      </c>
      <c r="AE99" s="12" t="s">
        <v>98</v>
      </c>
      <c r="AF99" s="26">
        <v>0.70138888888888895</v>
      </c>
      <c r="AG99" s="11" t="s">
        <v>91</v>
      </c>
      <c r="AH99" s="11">
        <v>14600</v>
      </c>
      <c r="AJ99" s="11" t="s">
        <v>280</v>
      </c>
      <c r="AP99" t="s">
        <v>664</v>
      </c>
      <c r="AQ99" t="s">
        <v>665</v>
      </c>
      <c r="AU99">
        <v>7.5</v>
      </c>
      <c r="AV99">
        <f t="shared" si="15"/>
        <v>0</v>
      </c>
      <c r="AW99">
        <f>VLOOKUP(Q99,[1]Blad1!$A$1:$J$61,9)</f>
        <v>10</v>
      </c>
    </row>
    <row r="100" spans="1:49" x14ac:dyDescent="0.2">
      <c r="A100" s="11" t="s">
        <v>669</v>
      </c>
      <c r="B100" s="11" t="s">
        <v>86</v>
      </c>
      <c r="C100" s="11" t="s">
        <v>670</v>
      </c>
      <c r="E100" s="11" t="s">
        <v>369</v>
      </c>
      <c r="H100" s="12" t="s">
        <v>89</v>
      </c>
      <c r="I100" s="22">
        <v>97</v>
      </c>
      <c r="J100" s="11" t="s">
        <v>90</v>
      </c>
      <c r="K100" s="11" t="s">
        <v>91</v>
      </c>
      <c r="L100" s="12" t="s">
        <v>98</v>
      </c>
      <c r="M100" s="12" t="s">
        <v>671</v>
      </c>
      <c r="N100" s="12" t="s">
        <v>98</v>
      </c>
      <c r="O100" s="12" t="s">
        <v>180</v>
      </c>
      <c r="P100" s="23">
        <f t="shared" ref="P100:P136" si="16">Y100-Z100</f>
        <v>300.00000000000051</v>
      </c>
      <c r="Q100" s="12" t="s">
        <v>17</v>
      </c>
      <c r="R100" s="24" t="s">
        <v>95</v>
      </c>
      <c r="S100" s="25">
        <v>2</v>
      </c>
      <c r="U100" s="11" t="s">
        <v>320</v>
      </c>
      <c r="V100" s="11" t="s">
        <v>97</v>
      </c>
      <c r="W100" s="12" t="s">
        <v>98</v>
      </c>
      <c r="X100" s="26">
        <v>0.29166666666666702</v>
      </c>
      <c r="Y100" s="23">
        <f t="shared" si="13"/>
        <v>420.00000000000051</v>
      </c>
      <c r="Z100" s="27">
        <v>120</v>
      </c>
      <c r="AA100" s="27">
        <v>60</v>
      </c>
      <c r="AB100" s="23">
        <f t="shared" ref="AB100:AB131" si="17">Z100*2+AA100</f>
        <v>300</v>
      </c>
      <c r="AC100" s="12" t="s">
        <v>672</v>
      </c>
      <c r="AD100" s="11" t="s">
        <v>13</v>
      </c>
      <c r="AE100" s="12" t="s">
        <v>98</v>
      </c>
      <c r="AF100" s="26">
        <v>0.41388888888888897</v>
      </c>
      <c r="AG100" s="11" t="s">
        <v>91</v>
      </c>
      <c r="AH100" s="11">
        <v>13000</v>
      </c>
      <c r="AJ100" s="11" t="s">
        <v>673</v>
      </c>
      <c r="AK100" s="11" t="s">
        <v>26</v>
      </c>
      <c r="AL100" s="12" t="s">
        <v>674</v>
      </c>
      <c r="AM100" s="12" t="s">
        <v>147</v>
      </c>
      <c r="AN100" s="12" t="s">
        <v>132</v>
      </c>
      <c r="AP100" t="s">
        <v>672</v>
      </c>
      <c r="AQ100" t="s">
        <v>103</v>
      </c>
      <c r="AV100">
        <f t="shared" si="15"/>
        <v>0</v>
      </c>
      <c r="AW100">
        <f>VLOOKUP(Q100,[1]Blad1!$A$1:$J$61,9)</f>
        <v>1</v>
      </c>
    </row>
    <row r="101" spans="1:49" x14ac:dyDescent="0.2">
      <c r="A101" s="11" t="s">
        <v>675</v>
      </c>
      <c r="B101" s="11" t="s">
        <v>105</v>
      </c>
      <c r="C101" s="11" t="s">
        <v>676</v>
      </c>
      <c r="E101" s="11" t="s">
        <v>251</v>
      </c>
      <c r="I101" s="22">
        <v>98</v>
      </c>
      <c r="J101" s="11" t="s">
        <v>178</v>
      </c>
      <c r="K101" s="11" t="s">
        <v>91</v>
      </c>
      <c r="L101" s="12" t="s">
        <v>98</v>
      </c>
      <c r="M101" s="12" t="s">
        <v>677</v>
      </c>
      <c r="N101" s="12" t="s">
        <v>98</v>
      </c>
      <c r="O101" s="12" t="s">
        <v>678</v>
      </c>
      <c r="P101" s="23">
        <f t="shared" si="16"/>
        <v>404.99999999999943</v>
      </c>
      <c r="Q101" s="12" t="s">
        <v>34</v>
      </c>
      <c r="R101" s="24" t="s">
        <v>95</v>
      </c>
      <c r="S101" s="25">
        <v>2</v>
      </c>
      <c r="U101" s="11" t="s">
        <v>320</v>
      </c>
      <c r="V101" s="11" t="s">
        <v>181</v>
      </c>
      <c r="W101" s="12" t="s">
        <v>98</v>
      </c>
      <c r="X101" s="26">
        <v>0.36458333333333298</v>
      </c>
      <c r="Y101" s="23">
        <f t="shared" si="13"/>
        <v>524.99999999999943</v>
      </c>
      <c r="Z101" s="27">
        <v>120</v>
      </c>
      <c r="AA101" s="27">
        <v>60</v>
      </c>
      <c r="AB101" s="23">
        <f t="shared" si="17"/>
        <v>300</v>
      </c>
      <c r="AC101" s="12" t="s">
        <v>679</v>
      </c>
      <c r="AD101" s="11" t="s">
        <v>28</v>
      </c>
      <c r="AE101" s="12" t="s">
        <v>98</v>
      </c>
      <c r="AF101" s="26">
        <v>0.40972222222222199</v>
      </c>
      <c r="AG101" s="11" t="s">
        <v>91</v>
      </c>
      <c r="AH101" s="11">
        <v>22098</v>
      </c>
      <c r="AJ101" s="11">
        <v>28734</v>
      </c>
      <c r="AK101" s="11" t="s">
        <v>31</v>
      </c>
      <c r="AL101" s="12" t="s">
        <v>525</v>
      </c>
      <c r="AM101" s="12" t="s">
        <v>259</v>
      </c>
      <c r="AN101" s="12" t="s">
        <v>186</v>
      </c>
      <c r="AO101" s="11" t="s">
        <v>680</v>
      </c>
      <c r="AP101">
        <v>101713394</v>
      </c>
      <c r="AQ101" t="s">
        <v>189</v>
      </c>
      <c r="AV101">
        <f t="shared" si="15"/>
        <v>0</v>
      </c>
      <c r="AW101">
        <f>VLOOKUP(Q101,[1]Blad1!$A$1:$J$61,9)</f>
        <v>10</v>
      </c>
    </row>
    <row r="102" spans="1:49" x14ac:dyDescent="0.2">
      <c r="A102" s="11" t="s">
        <v>681</v>
      </c>
      <c r="B102" s="11" t="s">
        <v>86</v>
      </c>
      <c r="C102" s="11" t="s">
        <v>682</v>
      </c>
      <c r="E102" s="11" t="s">
        <v>305</v>
      </c>
      <c r="H102" s="12" t="s">
        <v>370</v>
      </c>
      <c r="I102" s="22">
        <v>99</v>
      </c>
      <c r="J102" s="11" t="s">
        <v>213</v>
      </c>
      <c r="K102" s="11" t="s">
        <v>91</v>
      </c>
      <c r="L102" s="12" t="s">
        <v>98</v>
      </c>
      <c r="M102" s="12" t="s">
        <v>494</v>
      </c>
      <c r="N102" s="12" t="s">
        <v>98</v>
      </c>
      <c r="O102" s="12" t="s">
        <v>683</v>
      </c>
      <c r="P102" s="23">
        <f t="shared" si="16"/>
        <v>374.99999999999949</v>
      </c>
      <c r="Q102" s="12" t="s">
        <v>28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0.27083333333333298</v>
      </c>
      <c r="Y102" s="23">
        <f t="shared" si="13"/>
        <v>389.99999999999949</v>
      </c>
      <c r="Z102" s="27">
        <v>15</v>
      </c>
      <c r="AA102" s="27">
        <v>20</v>
      </c>
      <c r="AB102" s="23">
        <f t="shared" si="17"/>
        <v>50</v>
      </c>
      <c r="AC102" s="12" t="s">
        <v>684</v>
      </c>
      <c r="AD102" s="11" t="s">
        <v>34</v>
      </c>
      <c r="AE102" s="12" t="s">
        <v>98</v>
      </c>
      <c r="AF102" s="26">
        <v>0.32291666666666702</v>
      </c>
      <c r="AG102" s="11" t="s">
        <v>91</v>
      </c>
      <c r="AH102" s="11">
        <v>22440</v>
      </c>
      <c r="AJ102" s="11">
        <v>28731</v>
      </c>
      <c r="AL102" s="12" t="s">
        <v>197</v>
      </c>
      <c r="AM102" s="12" t="s">
        <v>185</v>
      </c>
      <c r="AN102" s="12" t="s">
        <v>101</v>
      </c>
      <c r="AO102" s="11" t="s">
        <v>685</v>
      </c>
      <c r="AP102">
        <v>101710706</v>
      </c>
      <c r="AQ102" t="s">
        <v>189</v>
      </c>
      <c r="AV102">
        <f t="shared" si="15"/>
        <v>1</v>
      </c>
      <c r="AW102">
        <f>VLOOKUP(Q102,[1]Blad1!$A$1:$J$61,9)</f>
        <v>5</v>
      </c>
    </row>
    <row r="103" spans="1:49" x14ac:dyDescent="0.2">
      <c r="A103" s="11" t="s">
        <v>686</v>
      </c>
      <c r="B103" s="11" t="s">
        <v>86</v>
      </c>
      <c r="C103" s="11" t="s">
        <v>687</v>
      </c>
      <c r="E103" s="11" t="s">
        <v>305</v>
      </c>
      <c r="H103" s="12" t="s">
        <v>370</v>
      </c>
      <c r="I103" s="22">
        <v>100</v>
      </c>
      <c r="J103" s="11" t="s">
        <v>213</v>
      </c>
      <c r="K103" s="11" t="s">
        <v>91</v>
      </c>
      <c r="L103" s="12" t="s">
        <v>92</v>
      </c>
      <c r="M103" s="12" t="s">
        <v>688</v>
      </c>
      <c r="N103" s="12" t="s">
        <v>92</v>
      </c>
      <c r="O103" s="12" t="s">
        <v>689</v>
      </c>
      <c r="P103" s="23">
        <f t="shared" si="16"/>
        <v>419.99999999999949</v>
      </c>
      <c r="Q103" s="12" t="s">
        <v>6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0.30208333333333298</v>
      </c>
      <c r="Y103" s="23">
        <f t="shared" si="13"/>
        <v>434.99999999999949</v>
      </c>
      <c r="Z103" s="27">
        <v>15</v>
      </c>
      <c r="AA103" s="27">
        <v>20</v>
      </c>
      <c r="AB103" s="23">
        <f t="shared" si="17"/>
        <v>50</v>
      </c>
      <c r="AC103" s="12" t="s">
        <v>690</v>
      </c>
      <c r="AD103" s="11" t="s">
        <v>34</v>
      </c>
      <c r="AE103" s="12" t="s">
        <v>98</v>
      </c>
      <c r="AF103" s="26">
        <v>0.38055555555555598</v>
      </c>
      <c r="AG103" s="11" t="s">
        <v>91</v>
      </c>
      <c r="AH103" s="11">
        <v>22440</v>
      </c>
      <c r="AJ103" s="11">
        <v>28732</v>
      </c>
      <c r="AL103" s="12" t="s">
        <v>197</v>
      </c>
      <c r="AM103" s="12" t="s">
        <v>185</v>
      </c>
      <c r="AN103" s="12" t="s">
        <v>101</v>
      </c>
      <c r="AO103" s="11" t="s">
        <v>685</v>
      </c>
      <c r="AP103">
        <v>101710707</v>
      </c>
      <c r="AQ103" t="s">
        <v>189</v>
      </c>
      <c r="AV103">
        <f t="shared" si="15"/>
        <v>0</v>
      </c>
      <c r="AW103">
        <v>15</v>
      </c>
    </row>
    <row r="104" spans="1:49" x14ac:dyDescent="0.2">
      <c r="A104" s="11" t="s">
        <v>691</v>
      </c>
      <c r="B104" s="11" t="s">
        <v>86</v>
      </c>
      <c r="C104" s="11" t="s">
        <v>692</v>
      </c>
      <c r="E104" s="11" t="s">
        <v>88</v>
      </c>
      <c r="I104" s="22">
        <v>101</v>
      </c>
      <c r="J104" s="11" t="s">
        <v>178</v>
      </c>
      <c r="K104" s="11" t="s">
        <v>91</v>
      </c>
      <c r="L104" s="12" t="s">
        <v>92</v>
      </c>
      <c r="M104" s="12" t="s">
        <v>693</v>
      </c>
      <c r="N104" s="12" t="s">
        <v>92</v>
      </c>
      <c r="O104" s="12" t="s">
        <v>689</v>
      </c>
      <c r="P104" s="23">
        <f t="shared" si="16"/>
        <v>464.99999999999949</v>
      </c>
      <c r="Q104" s="12" t="s">
        <v>21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0.33333333333333298</v>
      </c>
      <c r="Y104" s="23">
        <f t="shared" si="13"/>
        <v>479.99999999999949</v>
      </c>
      <c r="Z104" s="27">
        <v>15</v>
      </c>
      <c r="AA104" s="27">
        <v>20</v>
      </c>
      <c r="AB104" s="23">
        <f t="shared" si="17"/>
        <v>50</v>
      </c>
      <c r="AC104" s="12" t="s">
        <v>694</v>
      </c>
      <c r="AD104" s="11" t="s">
        <v>19</v>
      </c>
      <c r="AE104" s="12" t="s">
        <v>98</v>
      </c>
      <c r="AF104" s="26">
        <v>0.40416666666666701</v>
      </c>
      <c r="AG104" s="11" t="s">
        <v>91</v>
      </c>
      <c r="AH104" s="11">
        <v>12300</v>
      </c>
      <c r="AJ104" s="11">
        <v>28733</v>
      </c>
      <c r="AL104" s="12" t="s">
        <v>695</v>
      </c>
      <c r="AM104" s="12" t="s">
        <v>308</v>
      </c>
      <c r="AN104" s="12" t="s">
        <v>361</v>
      </c>
      <c r="AO104" s="11" t="s">
        <v>696</v>
      </c>
      <c r="AP104">
        <v>101692210</v>
      </c>
      <c r="AQ104" t="s">
        <v>189</v>
      </c>
      <c r="AU104" t="s">
        <v>697</v>
      </c>
      <c r="AV104">
        <f t="shared" si="15"/>
        <v>0</v>
      </c>
      <c r="AW104">
        <f>VLOOKUP(Q104,[1]Blad1!$A$1:$J$61,9)</f>
        <v>5</v>
      </c>
    </row>
    <row r="105" spans="1:49" x14ac:dyDescent="0.2">
      <c r="A105" s="11" t="s">
        <v>675</v>
      </c>
      <c r="B105" s="11" t="s">
        <v>105</v>
      </c>
      <c r="C105" s="11" t="s">
        <v>676</v>
      </c>
      <c r="E105" s="11" t="s">
        <v>251</v>
      </c>
      <c r="I105" s="22">
        <v>102</v>
      </c>
      <c r="J105" s="11" t="s">
        <v>178</v>
      </c>
      <c r="K105" s="11" t="s">
        <v>91</v>
      </c>
      <c r="L105" s="12" t="s">
        <v>98</v>
      </c>
      <c r="M105" s="12" t="s">
        <v>677</v>
      </c>
      <c r="N105" s="12" t="s">
        <v>98</v>
      </c>
      <c r="O105" s="12" t="s">
        <v>678</v>
      </c>
      <c r="P105" s="23">
        <f t="shared" si="16"/>
        <v>509.99999999999943</v>
      </c>
      <c r="Q105" s="12" t="s">
        <v>34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0.36458333333333298</v>
      </c>
      <c r="Y105" s="23">
        <f t="shared" si="13"/>
        <v>524.99999999999943</v>
      </c>
      <c r="Z105" s="27">
        <v>15</v>
      </c>
      <c r="AA105" s="27">
        <v>20</v>
      </c>
      <c r="AB105" s="23">
        <f t="shared" si="17"/>
        <v>50</v>
      </c>
      <c r="AC105" s="12" t="s">
        <v>679</v>
      </c>
      <c r="AD105" s="11" t="s">
        <v>28</v>
      </c>
      <c r="AE105" s="12" t="s">
        <v>98</v>
      </c>
      <c r="AF105" s="26">
        <v>0.40972222222222199</v>
      </c>
      <c r="AG105" s="11" t="s">
        <v>91</v>
      </c>
      <c r="AH105" s="11">
        <v>22098</v>
      </c>
      <c r="AJ105" s="11">
        <v>28734</v>
      </c>
      <c r="AM105" s="12" t="s">
        <v>259</v>
      </c>
      <c r="AN105" s="12" t="s">
        <v>186</v>
      </c>
      <c r="AO105" s="11" t="s">
        <v>680</v>
      </c>
      <c r="AP105">
        <v>101713394</v>
      </c>
      <c r="AQ105" t="s">
        <v>189</v>
      </c>
      <c r="AV105">
        <f t="shared" si="15"/>
        <v>0</v>
      </c>
      <c r="AW105">
        <f>VLOOKUP(Q105,[1]Blad1!$A$1:$J$61,9)</f>
        <v>10</v>
      </c>
    </row>
    <row r="106" spans="1:49" x14ac:dyDescent="0.2">
      <c r="A106" s="11" t="s">
        <v>698</v>
      </c>
      <c r="B106" s="11" t="s">
        <v>136</v>
      </c>
      <c r="C106" s="11" t="s">
        <v>699</v>
      </c>
      <c r="E106" s="11" t="s">
        <v>88</v>
      </c>
      <c r="I106" s="22">
        <v>103</v>
      </c>
      <c r="J106" s="11" t="s">
        <v>178</v>
      </c>
      <c r="K106" s="11" t="s">
        <v>91</v>
      </c>
      <c r="L106" s="12" t="s">
        <v>98</v>
      </c>
      <c r="M106" s="12" t="s">
        <v>700</v>
      </c>
      <c r="N106" s="12" t="s">
        <v>98</v>
      </c>
      <c r="O106" s="12" t="s">
        <v>683</v>
      </c>
      <c r="P106" s="23">
        <f t="shared" si="16"/>
        <v>374.99999999999949</v>
      </c>
      <c r="Q106" s="12" t="s">
        <v>35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0.27083333333333298</v>
      </c>
      <c r="Y106" s="23">
        <f t="shared" si="13"/>
        <v>389.99999999999949</v>
      </c>
      <c r="Z106" s="27">
        <v>15</v>
      </c>
      <c r="AA106" s="27">
        <v>20</v>
      </c>
      <c r="AB106" s="23">
        <f t="shared" si="17"/>
        <v>50</v>
      </c>
      <c r="AC106" s="12" t="s">
        <v>701</v>
      </c>
      <c r="AD106" s="11" t="s">
        <v>33</v>
      </c>
      <c r="AE106" s="12" t="s">
        <v>126</v>
      </c>
      <c r="AF106" s="26">
        <v>0.57708333333333295</v>
      </c>
      <c r="AG106" s="11" t="s">
        <v>91</v>
      </c>
      <c r="AH106" s="11">
        <v>15438</v>
      </c>
      <c r="AJ106" s="11">
        <v>28728</v>
      </c>
      <c r="AL106" s="12" t="s">
        <v>394</v>
      </c>
      <c r="AM106" s="12" t="s">
        <v>147</v>
      </c>
      <c r="AN106" s="12" t="s">
        <v>309</v>
      </c>
      <c r="AO106" s="11" t="s">
        <v>702</v>
      </c>
      <c r="AP106">
        <v>101702416</v>
      </c>
      <c r="AQ106" t="s">
        <v>189</v>
      </c>
      <c r="AV106">
        <f t="shared" si="15"/>
        <v>1</v>
      </c>
      <c r="AW106">
        <f>VLOOKUP(Q106,[1]Blad1!$A$1:$J$61,9)</f>
        <v>10</v>
      </c>
    </row>
    <row r="107" spans="1:49" x14ac:dyDescent="0.2">
      <c r="A107" s="11" t="s">
        <v>703</v>
      </c>
      <c r="B107" s="11" t="s">
        <v>136</v>
      </c>
      <c r="C107" s="11" t="s">
        <v>704</v>
      </c>
      <c r="E107" s="11" t="s">
        <v>88</v>
      </c>
      <c r="I107" s="22">
        <v>104</v>
      </c>
      <c r="J107" s="11" t="s">
        <v>178</v>
      </c>
      <c r="K107" s="11" t="s">
        <v>91</v>
      </c>
      <c r="L107" s="12" t="s">
        <v>92</v>
      </c>
      <c r="M107" s="12" t="s">
        <v>293</v>
      </c>
      <c r="N107" s="12" t="s">
        <v>92</v>
      </c>
      <c r="O107" s="12" t="s">
        <v>689</v>
      </c>
      <c r="P107" s="23">
        <f t="shared" si="16"/>
        <v>419.99999999999949</v>
      </c>
      <c r="Q107" s="12" t="s">
        <v>21</v>
      </c>
      <c r="R107" s="24" t="s">
        <v>111</v>
      </c>
      <c r="S107" s="25">
        <v>1</v>
      </c>
      <c r="U107" s="11" t="s">
        <v>320</v>
      </c>
      <c r="V107" s="11" t="s">
        <v>181</v>
      </c>
      <c r="W107" s="12" t="s">
        <v>98</v>
      </c>
      <c r="X107" s="26">
        <v>0.30208333333333298</v>
      </c>
      <c r="Y107" s="23">
        <f t="shared" si="13"/>
        <v>434.99999999999949</v>
      </c>
      <c r="Z107" s="27">
        <v>15</v>
      </c>
      <c r="AA107" s="27">
        <v>20</v>
      </c>
      <c r="AB107" s="23">
        <f t="shared" si="17"/>
        <v>50</v>
      </c>
      <c r="AC107" s="12" t="s">
        <v>705</v>
      </c>
      <c r="AD107" s="11" t="s">
        <v>33</v>
      </c>
      <c r="AE107" s="12" t="s">
        <v>126</v>
      </c>
      <c r="AF107" s="26">
        <v>0.62847222222222199</v>
      </c>
      <c r="AG107" s="11" t="s">
        <v>91</v>
      </c>
      <c r="AH107" s="11">
        <v>15438</v>
      </c>
      <c r="AJ107" s="11">
        <v>28729</v>
      </c>
      <c r="AL107" s="12" t="s">
        <v>394</v>
      </c>
      <c r="AM107" s="12" t="s">
        <v>147</v>
      </c>
      <c r="AN107" s="12" t="s">
        <v>309</v>
      </c>
      <c r="AO107" s="11" t="s">
        <v>702</v>
      </c>
      <c r="AP107">
        <v>101702417</v>
      </c>
      <c r="AQ107" t="s">
        <v>189</v>
      </c>
      <c r="AV107">
        <f t="shared" si="15"/>
        <v>0</v>
      </c>
      <c r="AW107">
        <f>VLOOKUP(Q107,[1]Blad1!$A$1:$J$61,9)</f>
        <v>5</v>
      </c>
    </row>
    <row r="108" spans="1:49" x14ac:dyDescent="0.2">
      <c r="A108" s="11" t="s">
        <v>706</v>
      </c>
      <c r="B108" s="11" t="s">
        <v>86</v>
      </c>
      <c r="C108" s="11" t="s">
        <v>707</v>
      </c>
      <c r="E108" s="11" t="s">
        <v>88</v>
      </c>
      <c r="I108" s="22">
        <v>105</v>
      </c>
      <c r="J108" s="11" t="s">
        <v>178</v>
      </c>
      <c r="K108" s="11" t="s">
        <v>91</v>
      </c>
      <c r="L108" s="12" t="s">
        <v>92</v>
      </c>
      <c r="M108" s="12" t="s">
        <v>708</v>
      </c>
      <c r="N108" s="12" t="s">
        <v>92</v>
      </c>
      <c r="O108" s="12" t="s">
        <v>689</v>
      </c>
      <c r="P108" s="23">
        <f t="shared" si="16"/>
        <v>464.99999999999949</v>
      </c>
      <c r="Q108" s="12" t="s">
        <v>28</v>
      </c>
      <c r="R108" s="24" t="s">
        <v>111</v>
      </c>
      <c r="S108" s="25">
        <v>1</v>
      </c>
      <c r="U108" s="11" t="s">
        <v>320</v>
      </c>
      <c r="V108" s="11" t="s">
        <v>181</v>
      </c>
      <c r="W108" s="12" t="s">
        <v>98</v>
      </c>
      <c r="X108" s="26">
        <v>0.33333333333333298</v>
      </c>
      <c r="Y108" s="23">
        <f t="shared" si="13"/>
        <v>479.99999999999949</v>
      </c>
      <c r="Z108" s="27">
        <v>15</v>
      </c>
      <c r="AA108" s="27">
        <v>20</v>
      </c>
      <c r="AB108" s="23">
        <f t="shared" si="17"/>
        <v>50</v>
      </c>
      <c r="AC108" s="12" t="s">
        <v>709</v>
      </c>
      <c r="AD108" s="11" t="s">
        <v>35</v>
      </c>
      <c r="AE108" s="12" t="s">
        <v>98</v>
      </c>
      <c r="AF108" s="26">
        <v>0.374305555555555</v>
      </c>
      <c r="AG108" s="11" t="s">
        <v>91</v>
      </c>
      <c r="AH108" s="11">
        <v>6260</v>
      </c>
      <c r="AJ108" s="11">
        <v>28730</v>
      </c>
      <c r="AL108" s="12" t="s">
        <v>695</v>
      </c>
      <c r="AM108" s="12" t="s">
        <v>308</v>
      </c>
      <c r="AN108" s="12" t="s">
        <v>361</v>
      </c>
      <c r="AO108" s="11" t="s">
        <v>696</v>
      </c>
      <c r="AP108">
        <v>101691967</v>
      </c>
      <c r="AQ108" t="s">
        <v>189</v>
      </c>
      <c r="AU108" t="s">
        <v>710</v>
      </c>
      <c r="AV108">
        <f t="shared" si="15"/>
        <v>0</v>
      </c>
      <c r="AW108">
        <f>VLOOKUP(Q108,[1]Blad1!$A$1:$J$61,9)</f>
        <v>5</v>
      </c>
    </row>
    <row r="109" spans="1:49" x14ac:dyDescent="0.2">
      <c r="A109" s="11" t="s">
        <v>711</v>
      </c>
      <c r="B109" s="11" t="s">
        <v>209</v>
      </c>
      <c r="C109" s="11" t="s">
        <v>712</v>
      </c>
      <c r="E109" s="11" t="s">
        <v>177</v>
      </c>
      <c r="H109" s="12" t="s">
        <v>89</v>
      </c>
      <c r="I109" s="22">
        <v>106</v>
      </c>
      <c r="J109" s="11" t="s">
        <v>213</v>
      </c>
      <c r="K109" s="11" t="s">
        <v>91</v>
      </c>
      <c r="L109" s="12" t="s">
        <v>98</v>
      </c>
      <c r="M109" s="12" t="s">
        <v>713</v>
      </c>
      <c r="N109" s="12" t="s">
        <v>98</v>
      </c>
      <c r="O109" s="12" t="s">
        <v>714</v>
      </c>
      <c r="P109" s="23">
        <f t="shared" si="16"/>
        <v>539.99999999999943</v>
      </c>
      <c r="Q109" s="12" t="s">
        <v>23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0.45833333333333298</v>
      </c>
      <c r="Y109" s="23">
        <f t="shared" si="13"/>
        <v>659.99999999999943</v>
      </c>
      <c r="Z109" s="27">
        <v>120</v>
      </c>
      <c r="AA109" s="27">
        <v>90</v>
      </c>
      <c r="AB109" s="23">
        <f t="shared" si="17"/>
        <v>330</v>
      </c>
      <c r="AC109" s="12" t="s">
        <v>716</v>
      </c>
      <c r="AD109" s="11" t="s">
        <v>23</v>
      </c>
      <c r="AE109" s="12" t="s">
        <v>98</v>
      </c>
      <c r="AF109" s="26">
        <v>0.67013888888888895</v>
      </c>
      <c r="AG109" s="11" t="s">
        <v>91</v>
      </c>
      <c r="AH109" s="11">
        <v>31750</v>
      </c>
      <c r="AI109" s="11">
        <v>-20</v>
      </c>
      <c r="AJ109" s="11">
        <v>5488692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300986463</v>
      </c>
      <c r="AQ109" t="s">
        <v>189</v>
      </c>
      <c r="AV109">
        <f t="shared" si="15"/>
        <v>0</v>
      </c>
      <c r="AW109">
        <f>VLOOKUP(Q109,[1]Blad1!$A$1:$J$61,9)</f>
        <v>5</v>
      </c>
    </row>
    <row r="110" spans="1:49" x14ac:dyDescent="0.2">
      <c r="A110" s="11" t="s">
        <v>718</v>
      </c>
      <c r="B110" s="11" t="s">
        <v>209</v>
      </c>
      <c r="C110" s="11" t="s">
        <v>719</v>
      </c>
      <c r="E110" s="11" t="s">
        <v>177</v>
      </c>
      <c r="H110" s="12" t="s">
        <v>89</v>
      </c>
      <c r="I110" s="22">
        <v>107</v>
      </c>
      <c r="J110" s="11" t="s">
        <v>213</v>
      </c>
      <c r="K110" s="11" t="s">
        <v>91</v>
      </c>
      <c r="L110" s="12" t="s">
        <v>98</v>
      </c>
      <c r="M110" s="12" t="s">
        <v>720</v>
      </c>
      <c r="N110" s="12" t="s">
        <v>98</v>
      </c>
      <c r="O110" s="12" t="s">
        <v>721</v>
      </c>
      <c r="P110" s="23">
        <f t="shared" si="16"/>
        <v>690</v>
      </c>
      <c r="Q110" s="12" t="s">
        <v>25</v>
      </c>
      <c r="R110" s="24" t="s">
        <v>111</v>
      </c>
      <c r="S110" s="25">
        <v>1</v>
      </c>
      <c r="U110" s="11" t="s">
        <v>715</v>
      </c>
      <c r="V110" s="11" t="s">
        <v>181</v>
      </c>
      <c r="W110" s="12" t="s">
        <v>98</v>
      </c>
      <c r="X110" s="26">
        <v>0.5625</v>
      </c>
      <c r="Y110" s="23">
        <f t="shared" ref="Y110:Y136" si="18">X110*24*60</f>
        <v>810</v>
      </c>
      <c r="Z110" s="27">
        <v>120</v>
      </c>
      <c r="AA110" s="27">
        <v>90</v>
      </c>
      <c r="AB110" s="23">
        <f t="shared" si="17"/>
        <v>330</v>
      </c>
      <c r="AC110" s="12" t="s">
        <v>722</v>
      </c>
      <c r="AD110" s="11" t="s">
        <v>25</v>
      </c>
      <c r="AE110" s="12" t="s">
        <v>98</v>
      </c>
      <c r="AF110" s="26">
        <v>0.75902777777777797</v>
      </c>
      <c r="AG110" s="11" t="s">
        <v>91</v>
      </c>
      <c r="AH110" s="11">
        <v>31750</v>
      </c>
      <c r="AI110" s="11">
        <v>-20</v>
      </c>
      <c r="AJ110" s="11" t="s">
        <v>723</v>
      </c>
      <c r="AL110" s="12" t="s">
        <v>258</v>
      </c>
      <c r="AM110" s="12" t="s">
        <v>259</v>
      </c>
      <c r="AN110" s="12" t="s">
        <v>132</v>
      </c>
      <c r="AO110" s="11" t="s">
        <v>717</v>
      </c>
      <c r="AP110">
        <v>300986464</v>
      </c>
      <c r="AQ110" t="s">
        <v>189</v>
      </c>
      <c r="AV110">
        <f t="shared" si="15"/>
        <v>0</v>
      </c>
      <c r="AW110">
        <f>VLOOKUP(Q110,[1]Blad1!$A$1:$J$61,9)</f>
        <v>5</v>
      </c>
    </row>
    <row r="111" spans="1:49" x14ac:dyDescent="0.2">
      <c r="A111" s="11" t="s">
        <v>724</v>
      </c>
      <c r="B111" s="11" t="s">
        <v>209</v>
      </c>
      <c r="C111" s="11" t="s">
        <v>725</v>
      </c>
      <c r="E111" s="11" t="s">
        <v>177</v>
      </c>
      <c r="H111" s="12" t="s">
        <v>89</v>
      </c>
      <c r="I111" s="22">
        <v>108</v>
      </c>
      <c r="J111" s="11" t="s">
        <v>213</v>
      </c>
      <c r="K111" s="11" t="s">
        <v>91</v>
      </c>
      <c r="L111" s="12" t="s">
        <v>98</v>
      </c>
      <c r="M111" s="12" t="s">
        <v>726</v>
      </c>
      <c r="N111" s="12" t="s">
        <v>98</v>
      </c>
      <c r="O111" s="12" t="s">
        <v>721</v>
      </c>
      <c r="P111" s="23">
        <f t="shared" si="16"/>
        <v>690</v>
      </c>
      <c r="Q111" s="12" t="s">
        <v>42</v>
      </c>
      <c r="R111" s="24" t="s">
        <v>111</v>
      </c>
      <c r="S111" s="25">
        <v>1</v>
      </c>
      <c r="U111" s="11" t="s">
        <v>715</v>
      </c>
      <c r="V111" s="11" t="s">
        <v>181</v>
      </c>
      <c r="W111" s="12" t="s">
        <v>98</v>
      </c>
      <c r="X111" s="26">
        <v>0.5625</v>
      </c>
      <c r="Y111" s="23">
        <f t="shared" si="18"/>
        <v>810</v>
      </c>
      <c r="Z111" s="27">
        <v>120</v>
      </c>
      <c r="AA111" s="27">
        <v>90</v>
      </c>
      <c r="AB111" s="23">
        <f t="shared" si="17"/>
        <v>330</v>
      </c>
      <c r="AC111" s="12" t="s">
        <v>727</v>
      </c>
      <c r="AD111" s="11" t="s">
        <v>42</v>
      </c>
      <c r="AE111" s="12" t="s">
        <v>98</v>
      </c>
      <c r="AF111" s="26">
        <v>0.79027777777777797</v>
      </c>
      <c r="AG111" s="11" t="s">
        <v>91</v>
      </c>
      <c r="AH111" s="11">
        <v>30050</v>
      </c>
      <c r="AI111" s="11">
        <v>-20</v>
      </c>
      <c r="AJ111" s="11" t="s">
        <v>728</v>
      </c>
      <c r="AL111" s="12" t="s">
        <v>258</v>
      </c>
      <c r="AM111" s="12" t="s">
        <v>259</v>
      </c>
      <c r="AN111" s="12" t="s">
        <v>132</v>
      </c>
      <c r="AO111" s="11" t="s">
        <v>717</v>
      </c>
      <c r="AP111">
        <v>300986465</v>
      </c>
      <c r="AQ111" t="s">
        <v>189</v>
      </c>
      <c r="AV111">
        <f t="shared" si="15"/>
        <v>1</v>
      </c>
      <c r="AW111">
        <f>VLOOKUP(Q111,[1]Blad1!$A$1:$J$61,9)</f>
        <v>15</v>
      </c>
    </row>
    <row r="112" spans="1:49" x14ac:dyDescent="0.2">
      <c r="A112" s="11" t="s">
        <v>729</v>
      </c>
      <c r="B112" s="11" t="s">
        <v>105</v>
      </c>
      <c r="C112" s="11" t="s">
        <v>730</v>
      </c>
      <c r="E112" s="11" t="s">
        <v>177</v>
      </c>
      <c r="H112" s="12" t="s">
        <v>370</v>
      </c>
      <c r="I112" s="22">
        <v>109</v>
      </c>
      <c r="J112" s="11" t="s">
        <v>731</v>
      </c>
      <c r="K112" s="11" t="s">
        <v>91</v>
      </c>
      <c r="L112" s="12" t="s">
        <v>98</v>
      </c>
      <c r="M112" s="12" t="s">
        <v>732</v>
      </c>
      <c r="N112" s="12" t="s">
        <v>98</v>
      </c>
      <c r="O112" s="12" t="s">
        <v>494</v>
      </c>
      <c r="P112" s="23">
        <f t="shared" si="16"/>
        <v>390.00000000000051</v>
      </c>
      <c r="Q112" s="12" t="s">
        <v>20</v>
      </c>
      <c r="R112" s="24" t="s">
        <v>111</v>
      </c>
      <c r="S112" s="25">
        <v>1</v>
      </c>
      <c r="U112" s="11" t="s">
        <v>452</v>
      </c>
      <c r="V112" s="11" t="s">
        <v>97</v>
      </c>
      <c r="W112" s="12" t="s">
        <v>98</v>
      </c>
      <c r="X112" s="26">
        <v>0.29166666666666702</v>
      </c>
      <c r="Y112" s="23">
        <f t="shared" si="18"/>
        <v>420.00000000000051</v>
      </c>
      <c r="Z112" s="27">
        <v>30</v>
      </c>
      <c r="AA112" s="27">
        <v>15</v>
      </c>
      <c r="AB112" s="23">
        <f t="shared" si="17"/>
        <v>75</v>
      </c>
      <c r="AD112" s="11" t="s">
        <v>34</v>
      </c>
      <c r="AE112" s="12" t="s">
        <v>126</v>
      </c>
      <c r="AF112" s="26">
        <v>0.31527777777777799</v>
      </c>
      <c r="AG112" s="11" t="s">
        <v>91</v>
      </c>
      <c r="AH112" s="11">
        <v>12480</v>
      </c>
      <c r="AJ112" s="11" t="s">
        <v>733</v>
      </c>
      <c r="AP112" t="s">
        <v>734</v>
      </c>
      <c r="AQ112" t="s">
        <v>103</v>
      </c>
      <c r="AU112" t="s">
        <v>735</v>
      </c>
      <c r="AV112">
        <f t="shared" si="15"/>
        <v>1</v>
      </c>
      <c r="AW112">
        <f>VLOOKUP(Q112,[1]Blad1!$A$1:$J$61,9)</f>
        <v>5</v>
      </c>
    </row>
    <row r="113" spans="1:49" x14ac:dyDescent="0.2">
      <c r="A113" s="11" t="s">
        <v>736</v>
      </c>
      <c r="B113" s="11" t="s">
        <v>105</v>
      </c>
      <c r="C113" s="11" t="s">
        <v>737</v>
      </c>
      <c r="E113" s="11" t="s">
        <v>107</v>
      </c>
      <c r="I113" s="22">
        <v>110</v>
      </c>
      <c r="J113" s="11" t="s">
        <v>178</v>
      </c>
      <c r="K113" s="11" t="s">
        <v>91</v>
      </c>
      <c r="L113" s="12" t="s">
        <v>98</v>
      </c>
      <c r="M113" s="12" t="s">
        <v>738</v>
      </c>
      <c r="N113" s="12" t="s">
        <v>98</v>
      </c>
      <c r="O113" s="12" t="s">
        <v>597</v>
      </c>
      <c r="P113" s="23">
        <f t="shared" si="16"/>
        <v>419.99999999999949</v>
      </c>
      <c r="Q113" s="12" t="s">
        <v>12</v>
      </c>
      <c r="R113" s="24" t="s">
        <v>111</v>
      </c>
      <c r="S113" s="25">
        <v>1</v>
      </c>
      <c r="U113" s="11" t="s">
        <v>739</v>
      </c>
      <c r="V113" s="11" t="s">
        <v>181</v>
      </c>
      <c r="W113" s="12" t="s">
        <v>98</v>
      </c>
      <c r="X113" s="26">
        <v>0.33333333333333298</v>
      </c>
      <c r="Y113" s="23">
        <f t="shared" si="18"/>
        <v>479.99999999999949</v>
      </c>
      <c r="Z113" s="27">
        <v>60</v>
      </c>
      <c r="AA113" s="27">
        <v>30</v>
      </c>
      <c r="AB113" s="23">
        <f t="shared" si="17"/>
        <v>150</v>
      </c>
      <c r="AC113" s="12" t="s">
        <v>740</v>
      </c>
      <c r="AD113" s="11" t="s">
        <v>12</v>
      </c>
      <c r="AE113" s="12" t="s">
        <v>98</v>
      </c>
      <c r="AF113" s="26">
        <v>0.44305555555555598</v>
      </c>
      <c r="AG113" s="11" t="s">
        <v>91</v>
      </c>
      <c r="AH113" s="11">
        <v>11963</v>
      </c>
      <c r="AJ113" s="11" t="s">
        <v>280</v>
      </c>
      <c r="AL113" s="12" t="s">
        <v>197</v>
      </c>
      <c r="AM113" s="12" t="s">
        <v>308</v>
      </c>
      <c r="AN113" s="12" t="s">
        <v>101</v>
      </c>
      <c r="AO113" s="11" t="s">
        <v>741</v>
      </c>
      <c r="AP113" t="s">
        <v>742</v>
      </c>
      <c r="AQ113" t="s">
        <v>189</v>
      </c>
      <c r="AV113">
        <f t="shared" si="15"/>
        <v>0</v>
      </c>
      <c r="AW113">
        <v>15</v>
      </c>
    </row>
    <row r="114" spans="1:49" x14ac:dyDescent="0.2">
      <c r="A114" s="11" t="s">
        <v>743</v>
      </c>
      <c r="B114" s="11" t="s">
        <v>105</v>
      </c>
      <c r="C114" s="11" t="s">
        <v>744</v>
      </c>
      <c r="E114" s="11" t="s">
        <v>107</v>
      </c>
      <c r="F114" s="11" t="s">
        <v>220</v>
      </c>
      <c r="G114" s="11" t="s">
        <v>745</v>
      </c>
      <c r="H114" s="12" t="s">
        <v>317</v>
      </c>
      <c r="I114" s="22">
        <v>111</v>
      </c>
      <c r="J114" s="11" t="s">
        <v>91</v>
      </c>
      <c r="K114" s="11" t="s">
        <v>91</v>
      </c>
      <c r="L114" s="12" t="s">
        <v>126</v>
      </c>
      <c r="M114" s="12" t="s">
        <v>746</v>
      </c>
      <c r="N114" s="12" t="s">
        <v>126</v>
      </c>
      <c r="O114" s="12" t="s">
        <v>747</v>
      </c>
      <c r="P114" s="23">
        <f t="shared" si="16"/>
        <v>449.99999999999943</v>
      </c>
      <c r="Q114" s="12" t="s">
        <v>17</v>
      </c>
      <c r="R114" s="24" t="s">
        <v>95</v>
      </c>
      <c r="S114" s="25">
        <v>2</v>
      </c>
      <c r="U114" s="11" t="s">
        <v>320</v>
      </c>
      <c r="V114" s="11" t="s">
        <v>97</v>
      </c>
      <c r="W114" s="12" t="s">
        <v>126</v>
      </c>
      <c r="X114" s="26">
        <v>0.39583333333333298</v>
      </c>
      <c r="Y114" s="23">
        <f t="shared" si="18"/>
        <v>569.99999999999943</v>
      </c>
      <c r="Z114" s="27">
        <v>120</v>
      </c>
      <c r="AA114" s="27">
        <v>60</v>
      </c>
      <c r="AB114" s="23">
        <f t="shared" si="17"/>
        <v>300</v>
      </c>
      <c r="AD114" s="11" t="s">
        <v>16</v>
      </c>
      <c r="AE114" s="12" t="s">
        <v>126</v>
      </c>
      <c r="AF114" s="26">
        <v>0.656944444444444</v>
      </c>
      <c r="AG114" s="11" t="s">
        <v>91</v>
      </c>
      <c r="AH114" s="11">
        <v>13359</v>
      </c>
      <c r="AJ114" s="11" t="s">
        <v>748</v>
      </c>
      <c r="AP114" t="s">
        <v>749</v>
      </c>
      <c r="AQ114" t="s">
        <v>281</v>
      </c>
      <c r="AU114">
        <v>2.4</v>
      </c>
      <c r="AV114">
        <f t="shared" si="15"/>
        <v>0</v>
      </c>
      <c r="AW114">
        <f>VLOOKUP(Q114,[1]Blad1!$A$1:$J$61,9)</f>
        <v>1</v>
      </c>
    </row>
    <row r="115" spans="1:49" x14ac:dyDescent="0.2">
      <c r="A115" s="11" t="s">
        <v>750</v>
      </c>
      <c r="B115" s="11" t="s">
        <v>136</v>
      </c>
      <c r="C115" s="11" t="s">
        <v>751</v>
      </c>
      <c r="E115" s="11" t="s">
        <v>107</v>
      </c>
      <c r="I115" s="22">
        <v>112</v>
      </c>
      <c r="J115" s="11" t="s">
        <v>178</v>
      </c>
      <c r="K115" s="11" t="s">
        <v>91</v>
      </c>
      <c r="L115" s="12" t="s">
        <v>98</v>
      </c>
      <c r="M115" s="12" t="s">
        <v>752</v>
      </c>
      <c r="N115" s="12" t="s">
        <v>98</v>
      </c>
      <c r="O115" s="12" t="s">
        <v>753</v>
      </c>
      <c r="P115" s="23">
        <f t="shared" si="16"/>
        <v>505</v>
      </c>
      <c r="Q115" s="12" t="s">
        <v>22</v>
      </c>
      <c r="R115" s="24" t="s">
        <v>111</v>
      </c>
      <c r="S115" s="25">
        <v>1</v>
      </c>
      <c r="U115" s="11" t="s">
        <v>96</v>
      </c>
      <c r="V115" s="11" t="s">
        <v>181</v>
      </c>
      <c r="W115" s="12" t="s">
        <v>98</v>
      </c>
      <c r="X115" s="26">
        <v>0.375</v>
      </c>
      <c r="Y115" s="23">
        <f t="shared" si="18"/>
        <v>540</v>
      </c>
      <c r="Z115" s="27">
        <v>35</v>
      </c>
      <c r="AA115" s="27">
        <v>60</v>
      </c>
      <c r="AB115" s="23">
        <f t="shared" si="17"/>
        <v>130</v>
      </c>
      <c r="AC115" s="12" t="s">
        <v>754</v>
      </c>
      <c r="AD115" s="11" t="s">
        <v>22</v>
      </c>
      <c r="AE115" s="12" t="s">
        <v>98</v>
      </c>
      <c r="AF115" s="26">
        <v>0.48680555555555599</v>
      </c>
      <c r="AG115" s="11" t="s">
        <v>91</v>
      </c>
      <c r="AH115" s="11">
        <v>11621</v>
      </c>
      <c r="AJ115" s="11">
        <v>560753</v>
      </c>
      <c r="AL115" s="12" t="s">
        <v>197</v>
      </c>
      <c r="AM115" s="12" t="s">
        <v>308</v>
      </c>
      <c r="AN115" s="12" t="s">
        <v>309</v>
      </c>
      <c r="AO115" s="11" t="s">
        <v>755</v>
      </c>
      <c r="AP115" t="s">
        <v>756</v>
      </c>
      <c r="AQ115" t="s">
        <v>189</v>
      </c>
      <c r="AV115">
        <f t="shared" si="15"/>
        <v>1</v>
      </c>
      <c r="AW115">
        <f>VLOOKUP(Q115,[1]Blad1!$A$1:$J$61,9)</f>
        <v>5</v>
      </c>
    </row>
    <row r="116" spans="1:49" x14ac:dyDescent="0.2">
      <c r="A116" s="11" t="s">
        <v>757</v>
      </c>
      <c r="B116" s="11" t="s">
        <v>86</v>
      </c>
      <c r="C116" s="11" t="s">
        <v>758</v>
      </c>
      <c r="E116" s="11" t="s">
        <v>177</v>
      </c>
      <c r="H116" s="12" t="s">
        <v>656</v>
      </c>
      <c r="I116" s="22">
        <v>113</v>
      </c>
      <c r="J116" s="11" t="s">
        <v>657</v>
      </c>
      <c r="K116" s="11" t="s">
        <v>91</v>
      </c>
      <c r="L116" s="12" t="s">
        <v>98</v>
      </c>
      <c r="M116" s="12" t="s">
        <v>759</v>
      </c>
      <c r="N116" s="12" t="s">
        <v>98</v>
      </c>
      <c r="O116" s="12" t="s">
        <v>721</v>
      </c>
      <c r="P116" s="23">
        <f t="shared" si="16"/>
        <v>685</v>
      </c>
      <c r="Q116" s="12" t="s">
        <v>7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0.5</v>
      </c>
      <c r="Y116" s="23">
        <f t="shared" si="18"/>
        <v>720</v>
      </c>
      <c r="Z116" s="27">
        <v>35</v>
      </c>
      <c r="AA116" s="27">
        <v>15</v>
      </c>
      <c r="AB116" s="23">
        <f t="shared" si="17"/>
        <v>85</v>
      </c>
      <c r="AD116" s="11" t="s">
        <v>7</v>
      </c>
      <c r="AE116" s="12" t="s">
        <v>98</v>
      </c>
      <c r="AF116" s="26">
        <v>0.54374999999999996</v>
      </c>
      <c r="AG116" s="11" t="s">
        <v>91</v>
      </c>
      <c r="AH116" s="11">
        <v>9276</v>
      </c>
      <c r="AJ116" s="11" t="s">
        <v>760</v>
      </c>
      <c r="AN116" s="12" t="s">
        <v>132</v>
      </c>
      <c r="AP116">
        <v>4855833</v>
      </c>
      <c r="AQ116" t="s">
        <v>281</v>
      </c>
      <c r="AV116">
        <f t="shared" si="15"/>
        <v>0</v>
      </c>
      <c r="AW116">
        <v>15</v>
      </c>
    </row>
    <row r="117" spans="1:49" x14ac:dyDescent="0.2">
      <c r="A117" s="11" t="s">
        <v>761</v>
      </c>
      <c r="B117" s="11" t="s">
        <v>762</v>
      </c>
      <c r="C117" s="11" t="s">
        <v>763</v>
      </c>
      <c r="E117" s="11" t="s">
        <v>764</v>
      </c>
      <c r="I117" s="22">
        <v>114</v>
      </c>
      <c r="J117" s="11" t="s">
        <v>178</v>
      </c>
      <c r="K117" s="11" t="s">
        <v>91</v>
      </c>
      <c r="L117" s="12" t="s">
        <v>98</v>
      </c>
      <c r="M117" s="12" t="s">
        <v>765</v>
      </c>
      <c r="N117" s="12" t="s">
        <v>98</v>
      </c>
      <c r="O117" s="12" t="s">
        <v>277</v>
      </c>
      <c r="P117" s="23">
        <f t="shared" si="16"/>
        <v>400</v>
      </c>
      <c r="Q117" s="12" t="s">
        <v>42</v>
      </c>
      <c r="R117" s="24" t="s">
        <v>111</v>
      </c>
      <c r="S117" s="25">
        <v>1</v>
      </c>
      <c r="U117" s="11" t="s">
        <v>766</v>
      </c>
      <c r="V117" s="11" t="s">
        <v>181</v>
      </c>
      <c r="W117" s="12" t="s">
        <v>98</v>
      </c>
      <c r="X117" s="26">
        <v>0.3125</v>
      </c>
      <c r="Y117" s="23">
        <f t="shared" si="18"/>
        <v>450</v>
      </c>
      <c r="Z117" s="27">
        <v>50</v>
      </c>
      <c r="AA117" s="27">
        <v>120</v>
      </c>
      <c r="AB117" s="23">
        <f t="shared" si="17"/>
        <v>220</v>
      </c>
      <c r="AD117" s="11" t="s">
        <v>37</v>
      </c>
      <c r="AE117" s="12" t="s">
        <v>126</v>
      </c>
      <c r="AF117" s="26">
        <v>0.50624999999999998</v>
      </c>
      <c r="AG117" s="11" t="s">
        <v>91</v>
      </c>
      <c r="AH117" s="11">
        <v>27430</v>
      </c>
      <c r="AJ117" s="11" t="s">
        <v>767</v>
      </c>
      <c r="AL117" s="12" t="s">
        <v>258</v>
      </c>
      <c r="AM117" s="12" t="s">
        <v>259</v>
      </c>
      <c r="AN117" s="12" t="s">
        <v>115</v>
      </c>
      <c r="AO117" s="11" t="s">
        <v>574</v>
      </c>
      <c r="AP117">
        <v>106652</v>
      </c>
      <c r="AQ117" t="s">
        <v>248</v>
      </c>
      <c r="AV117">
        <f t="shared" si="15"/>
        <v>0</v>
      </c>
      <c r="AW117">
        <f>VLOOKUP(Q117,[1]Blad1!$A$1:$J$61,9)</f>
        <v>15</v>
      </c>
    </row>
    <row r="118" spans="1:49" x14ac:dyDescent="0.2">
      <c r="A118" s="11" t="s">
        <v>768</v>
      </c>
      <c r="B118" s="11" t="s">
        <v>86</v>
      </c>
      <c r="C118" s="11" t="s">
        <v>769</v>
      </c>
      <c r="E118" s="11" t="s">
        <v>88</v>
      </c>
      <c r="H118" s="12" t="s">
        <v>770</v>
      </c>
      <c r="I118" s="22">
        <v>115</v>
      </c>
      <c r="J118" s="11" t="s">
        <v>140</v>
      </c>
      <c r="K118" s="11" t="s">
        <v>91</v>
      </c>
      <c r="L118" s="12" t="s">
        <v>98</v>
      </c>
      <c r="M118" s="12" t="s">
        <v>771</v>
      </c>
      <c r="N118" s="12" t="s">
        <v>98</v>
      </c>
      <c r="O118" s="12" t="s">
        <v>772</v>
      </c>
      <c r="P118" s="23">
        <f t="shared" si="16"/>
        <v>415</v>
      </c>
      <c r="Q118" s="12" t="s">
        <v>19</v>
      </c>
      <c r="R118" s="24" t="s">
        <v>111</v>
      </c>
      <c r="S118" s="25">
        <v>1</v>
      </c>
      <c r="U118" s="11" t="s">
        <v>96</v>
      </c>
      <c r="V118" s="11" t="s">
        <v>97</v>
      </c>
      <c r="W118" s="12" t="s">
        <v>98</v>
      </c>
      <c r="X118" s="26">
        <v>0.3125</v>
      </c>
      <c r="Y118" s="23">
        <f t="shared" si="18"/>
        <v>450</v>
      </c>
      <c r="Z118" s="27">
        <v>35</v>
      </c>
      <c r="AA118" s="27">
        <v>15</v>
      </c>
      <c r="AB118" s="23">
        <f t="shared" si="17"/>
        <v>85</v>
      </c>
      <c r="AD118" s="11" t="s">
        <v>29</v>
      </c>
      <c r="AE118" s="12" t="s">
        <v>126</v>
      </c>
      <c r="AF118" s="26">
        <v>0.42361111111111099</v>
      </c>
      <c r="AG118" s="11" t="s">
        <v>91</v>
      </c>
      <c r="AH118" s="11">
        <v>5980</v>
      </c>
      <c r="AJ118" s="11">
        <v>12927612</v>
      </c>
      <c r="AL118" s="12" t="s">
        <v>113</v>
      </c>
      <c r="AM118" s="12" t="s">
        <v>453</v>
      </c>
      <c r="AN118" s="12" t="s">
        <v>132</v>
      </c>
      <c r="AP118" t="s">
        <v>773</v>
      </c>
      <c r="AQ118" t="s">
        <v>103</v>
      </c>
      <c r="AV118">
        <f t="shared" si="15"/>
        <v>0</v>
      </c>
      <c r="AW118">
        <f>VLOOKUP(Q118,[1]Blad1!$A$1:$J$61,9)</f>
        <v>5</v>
      </c>
    </row>
    <row r="119" spans="1:49" x14ac:dyDescent="0.2">
      <c r="A119" s="11" t="s">
        <v>774</v>
      </c>
      <c r="B119" s="11" t="s">
        <v>105</v>
      </c>
      <c r="C119" s="11" t="s">
        <v>775</v>
      </c>
      <c r="E119" s="11" t="s">
        <v>305</v>
      </c>
      <c r="I119" s="22">
        <v>116</v>
      </c>
      <c r="J119" s="11" t="s">
        <v>178</v>
      </c>
      <c r="K119" s="11" t="s">
        <v>252</v>
      </c>
      <c r="L119" s="12" t="s">
        <v>92</v>
      </c>
      <c r="M119" s="12" t="s">
        <v>776</v>
      </c>
      <c r="N119" s="12" t="s">
        <v>98</v>
      </c>
      <c r="O119" s="12" t="s">
        <v>777</v>
      </c>
      <c r="P119" s="23">
        <f t="shared" si="16"/>
        <v>469.99999999999949</v>
      </c>
      <c r="Q119" s="12" t="s">
        <v>15</v>
      </c>
      <c r="R119" s="24" t="s">
        <v>50</v>
      </c>
      <c r="S119" s="25">
        <v>0</v>
      </c>
      <c r="U119" s="11" t="s">
        <v>778</v>
      </c>
      <c r="V119" s="11" t="s">
        <v>181</v>
      </c>
      <c r="W119" s="12" t="s">
        <v>98</v>
      </c>
      <c r="X119" s="26">
        <v>0.33333333333333298</v>
      </c>
      <c r="Y119" s="23">
        <f t="shared" si="18"/>
        <v>479.99999999999949</v>
      </c>
      <c r="Z119" s="27">
        <v>10</v>
      </c>
      <c r="AA119" s="27">
        <v>15</v>
      </c>
      <c r="AB119" s="23">
        <f t="shared" si="17"/>
        <v>35</v>
      </c>
      <c r="AC119" s="12" t="s">
        <v>779</v>
      </c>
      <c r="AD119" s="11" t="s">
        <v>780</v>
      </c>
      <c r="AE119" s="12" t="s">
        <v>98</v>
      </c>
      <c r="AF119" s="26">
        <v>0.51180555555555496</v>
      </c>
      <c r="AG119" s="11" t="s">
        <v>252</v>
      </c>
      <c r="AH119" s="11">
        <v>24790</v>
      </c>
      <c r="AJ119" s="11" t="s">
        <v>781</v>
      </c>
      <c r="AL119" s="12" t="s">
        <v>219</v>
      </c>
      <c r="AM119" s="12" t="s">
        <v>220</v>
      </c>
      <c r="AN119" s="12" t="s">
        <v>309</v>
      </c>
      <c r="AO119" s="11" t="s">
        <v>336</v>
      </c>
      <c r="AP119">
        <v>919010255</v>
      </c>
      <c r="AQ119" t="s">
        <v>189</v>
      </c>
      <c r="AV119">
        <f t="shared" si="15"/>
        <v>1</v>
      </c>
      <c r="AW119">
        <f>VLOOKUP(Q119,[1]Blad1!$A$1:$J$61,9)</f>
        <v>1</v>
      </c>
    </row>
    <row r="120" spans="1:49" x14ac:dyDescent="0.2">
      <c r="A120" s="11" t="s">
        <v>782</v>
      </c>
      <c r="B120" s="11" t="s">
        <v>105</v>
      </c>
      <c r="C120" s="11" t="s">
        <v>783</v>
      </c>
      <c r="E120" s="11" t="s">
        <v>305</v>
      </c>
      <c r="I120" s="22">
        <v>117</v>
      </c>
      <c r="J120" s="11" t="s">
        <v>178</v>
      </c>
      <c r="K120" s="11" t="s">
        <v>252</v>
      </c>
      <c r="L120" s="12" t="s">
        <v>92</v>
      </c>
      <c r="M120" s="12" t="s">
        <v>784</v>
      </c>
      <c r="N120" s="12" t="s">
        <v>98</v>
      </c>
      <c r="O120" s="12" t="s">
        <v>777</v>
      </c>
      <c r="P120" s="23">
        <f t="shared" si="16"/>
        <v>469.99999999999949</v>
      </c>
      <c r="Q120" s="12" t="s">
        <v>15</v>
      </c>
      <c r="R120" s="24" t="s">
        <v>50</v>
      </c>
      <c r="S120" s="25">
        <v>0</v>
      </c>
      <c r="U120" s="11" t="s">
        <v>778</v>
      </c>
      <c r="V120" s="11" t="s">
        <v>181</v>
      </c>
      <c r="W120" s="12" t="s">
        <v>98</v>
      </c>
      <c r="X120" s="26">
        <v>0.33333333333333298</v>
      </c>
      <c r="Y120" s="23">
        <f t="shared" si="18"/>
        <v>479.99999999999949</v>
      </c>
      <c r="Z120" s="27">
        <v>10</v>
      </c>
      <c r="AA120" s="27">
        <v>15</v>
      </c>
      <c r="AB120" s="23">
        <f t="shared" si="17"/>
        <v>35</v>
      </c>
      <c r="AC120" s="12" t="s">
        <v>785</v>
      </c>
      <c r="AD120" s="11" t="s">
        <v>780</v>
      </c>
      <c r="AE120" s="12" t="s">
        <v>98</v>
      </c>
      <c r="AF120" s="26">
        <v>0.54166666666666696</v>
      </c>
      <c r="AG120" s="11" t="s">
        <v>252</v>
      </c>
      <c r="AH120" s="11">
        <v>28500</v>
      </c>
      <c r="AJ120" s="11" t="s">
        <v>786</v>
      </c>
      <c r="AL120" s="12" t="s">
        <v>219</v>
      </c>
      <c r="AM120" s="12" t="s">
        <v>220</v>
      </c>
      <c r="AN120" s="12" t="s">
        <v>132</v>
      </c>
      <c r="AO120" s="11" t="s">
        <v>336</v>
      </c>
      <c r="AP120">
        <v>919010257</v>
      </c>
      <c r="AQ120" t="s">
        <v>189</v>
      </c>
      <c r="AV120">
        <f t="shared" si="15"/>
        <v>1</v>
      </c>
      <c r="AW120">
        <f>VLOOKUP(Q120,[1]Blad1!$A$1:$J$61,9)</f>
        <v>1</v>
      </c>
    </row>
    <row r="121" spans="1:49" x14ac:dyDescent="0.2">
      <c r="A121" s="11" t="s">
        <v>787</v>
      </c>
      <c r="B121" s="11" t="s">
        <v>209</v>
      </c>
      <c r="C121" s="11" t="s">
        <v>788</v>
      </c>
      <c r="E121" s="11" t="s">
        <v>251</v>
      </c>
      <c r="I121" s="22">
        <v>118</v>
      </c>
      <c r="J121" s="11" t="s">
        <v>178</v>
      </c>
      <c r="K121" s="11" t="s">
        <v>91</v>
      </c>
      <c r="L121" s="12" t="s">
        <v>92</v>
      </c>
      <c r="M121" s="12" t="s">
        <v>789</v>
      </c>
      <c r="N121" s="12" t="s">
        <v>92</v>
      </c>
      <c r="O121" s="12" t="s">
        <v>790</v>
      </c>
      <c r="P121" s="23">
        <f t="shared" si="16"/>
        <v>370</v>
      </c>
      <c r="Q121" s="12" t="s">
        <v>4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0.28125</v>
      </c>
      <c r="Y121" s="23">
        <f t="shared" si="18"/>
        <v>405</v>
      </c>
      <c r="Z121" s="27">
        <v>35</v>
      </c>
      <c r="AA121" s="27">
        <v>15</v>
      </c>
      <c r="AB121" s="23">
        <f t="shared" si="17"/>
        <v>85</v>
      </c>
      <c r="AC121" s="12" t="s">
        <v>791</v>
      </c>
      <c r="AD121" s="11" t="s">
        <v>27</v>
      </c>
      <c r="AE121" s="12" t="s">
        <v>98</v>
      </c>
      <c r="AF121" s="26">
        <v>0.56874999999999998</v>
      </c>
      <c r="AG121" s="11" t="s">
        <v>91</v>
      </c>
      <c r="AH121" s="11">
        <v>30953</v>
      </c>
      <c r="AI121" s="11">
        <v>-18</v>
      </c>
      <c r="AJ121" s="11" t="s">
        <v>792</v>
      </c>
      <c r="AL121" s="12" t="s">
        <v>258</v>
      </c>
      <c r="AM121" s="12" t="s">
        <v>259</v>
      </c>
      <c r="AN121" s="12" t="s">
        <v>132</v>
      </c>
      <c r="AO121" s="11" t="s">
        <v>260</v>
      </c>
      <c r="AP121">
        <v>232417</v>
      </c>
      <c r="AQ121" t="s">
        <v>189</v>
      </c>
      <c r="AV121">
        <f t="shared" si="15"/>
        <v>0</v>
      </c>
      <c r="AW121">
        <v>15</v>
      </c>
    </row>
    <row r="122" spans="1:49" x14ac:dyDescent="0.2">
      <c r="A122" s="11" t="s">
        <v>793</v>
      </c>
      <c r="B122" s="11" t="s">
        <v>209</v>
      </c>
      <c r="C122" s="11" t="s">
        <v>794</v>
      </c>
      <c r="E122" s="11" t="s">
        <v>88</v>
      </c>
      <c r="H122" s="12" t="s">
        <v>89</v>
      </c>
      <c r="I122" s="22">
        <v>119</v>
      </c>
      <c r="J122" s="11" t="s">
        <v>140</v>
      </c>
      <c r="K122" s="11" t="s">
        <v>91</v>
      </c>
      <c r="L122" s="12" t="s">
        <v>92</v>
      </c>
      <c r="M122" s="12" t="s">
        <v>795</v>
      </c>
      <c r="N122" s="12" t="s">
        <v>92</v>
      </c>
      <c r="O122" s="12" t="s">
        <v>790</v>
      </c>
      <c r="P122" s="23">
        <f t="shared" si="16"/>
        <v>444.99999999999949</v>
      </c>
      <c r="Q122" s="12" t="s">
        <v>9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0.33333333333333298</v>
      </c>
      <c r="Y122" s="23">
        <f t="shared" si="18"/>
        <v>479.99999999999949</v>
      </c>
      <c r="Z122" s="27">
        <v>35</v>
      </c>
      <c r="AA122" s="27">
        <v>15</v>
      </c>
      <c r="AB122" s="23">
        <f t="shared" si="17"/>
        <v>85</v>
      </c>
      <c r="AC122" s="12" t="s">
        <v>796</v>
      </c>
      <c r="AD122" s="11" t="s">
        <v>21</v>
      </c>
      <c r="AE122" s="12" t="s">
        <v>98</v>
      </c>
      <c r="AF122" s="26">
        <v>0.56944444444444398</v>
      </c>
      <c r="AG122" s="11" t="s">
        <v>91</v>
      </c>
      <c r="AH122" s="11">
        <v>32750</v>
      </c>
      <c r="AI122" s="11">
        <v>-18</v>
      </c>
      <c r="AJ122" s="11" t="s">
        <v>797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230198</v>
      </c>
      <c r="AQ122" t="s">
        <v>189</v>
      </c>
      <c r="AV122">
        <f t="shared" si="15"/>
        <v>0</v>
      </c>
      <c r="AW122">
        <v>15</v>
      </c>
    </row>
    <row r="123" spans="1:49" x14ac:dyDescent="0.2">
      <c r="A123" s="11" t="s">
        <v>798</v>
      </c>
      <c r="B123" s="11" t="s">
        <v>209</v>
      </c>
      <c r="C123" s="11" t="s">
        <v>799</v>
      </c>
      <c r="E123" s="11" t="s">
        <v>88</v>
      </c>
      <c r="H123" s="12" t="s">
        <v>89</v>
      </c>
      <c r="I123" s="22">
        <v>120</v>
      </c>
      <c r="J123" s="11" t="s">
        <v>140</v>
      </c>
      <c r="K123" s="11" t="s">
        <v>91</v>
      </c>
      <c r="L123" s="12" t="s">
        <v>92</v>
      </c>
      <c r="M123" s="12" t="s">
        <v>800</v>
      </c>
      <c r="N123" s="12" t="s">
        <v>92</v>
      </c>
      <c r="O123" s="12" t="s">
        <v>790</v>
      </c>
      <c r="P123" s="23">
        <f t="shared" si="16"/>
        <v>505</v>
      </c>
      <c r="Q123" s="12" t="s">
        <v>23</v>
      </c>
      <c r="R123" s="24" t="s">
        <v>111</v>
      </c>
      <c r="S123" s="25">
        <v>1</v>
      </c>
      <c r="U123" s="11" t="s">
        <v>96</v>
      </c>
      <c r="V123" s="11" t="s">
        <v>181</v>
      </c>
      <c r="W123" s="12" t="s">
        <v>98</v>
      </c>
      <c r="X123" s="26">
        <v>0.375</v>
      </c>
      <c r="Y123" s="23">
        <f t="shared" si="18"/>
        <v>540</v>
      </c>
      <c r="Z123" s="27">
        <v>35</v>
      </c>
      <c r="AA123" s="27">
        <v>15</v>
      </c>
      <c r="AB123" s="23">
        <f t="shared" si="17"/>
        <v>85</v>
      </c>
      <c r="AC123" s="12" t="s">
        <v>801</v>
      </c>
      <c r="AD123" s="11" t="s">
        <v>34</v>
      </c>
      <c r="AE123" s="12" t="s">
        <v>98</v>
      </c>
      <c r="AF123" s="26">
        <v>0.84930555555555598</v>
      </c>
      <c r="AG123" s="11" t="s">
        <v>91</v>
      </c>
      <c r="AH123" s="11">
        <v>32750</v>
      </c>
      <c r="AI123" s="11">
        <v>-18</v>
      </c>
      <c r="AJ123" s="11">
        <v>50046</v>
      </c>
      <c r="AL123" s="12" t="s">
        <v>219</v>
      </c>
      <c r="AM123" s="12" t="s">
        <v>147</v>
      </c>
      <c r="AN123" s="12" t="s">
        <v>309</v>
      </c>
      <c r="AO123" s="11" t="s">
        <v>717</v>
      </c>
      <c r="AP123">
        <v>230199</v>
      </c>
      <c r="AQ123" t="s">
        <v>189</v>
      </c>
      <c r="AV123">
        <f t="shared" si="15"/>
        <v>0</v>
      </c>
      <c r="AW123">
        <f>VLOOKUP(Q123,[1]Blad1!$A$1:$J$61,9)</f>
        <v>5</v>
      </c>
    </row>
    <row r="124" spans="1:49" x14ac:dyDescent="0.2">
      <c r="A124" s="11" t="s">
        <v>802</v>
      </c>
      <c r="B124" s="11" t="s">
        <v>209</v>
      </c>
      <c r="C124" s="11" t="s">
        <v>803</v>
      </c>
      <c r="E124" s="11" t="s">
        <v>88</v>
      </c>
      <c r="H124" s="12" t="s">
        <v>89</v>
      </c>
      <c r="I124" s="22">
        <v>121</v>
      </c>
      <c r="J124" s="11" t="s">
        <v>140</v>
      </c>
      <c r="K124" s="27" t="s">
        <v>91</v>
      </c>
      <c r="L124" s="12" t="s">
        <v>92</v>
      </c>
      <c r="M124" s="12" t="s">
        <v>804</v>
      </c>
      <c r="N124" s="12" t="s">
        <v>92</v>
      </c>
      <c r="O124" s="12" t="s">
        <v>790</v>
      </c>
      <c r="P124" s="23">
        <f t="shared" si="16"/>
        <v>624.99999999999943</v>
      </c>
      <c r="Q124" s="12" t="s">
        <v>41</v>
      </c>
      <c r="R124" s="24" t="s">
        <v>111</v>
      </c>
      <c r="S124" s="25">
        <v>1</v>
      </c>
      <c r="U124" s="11" t="s">
        <v>96</v>
      </c>
      <c r="V124" s="11" t="s">
        <v>181</v>
      </c>
      <c r="W124" s="12" t="s">
        <v>98</v>
      </c>
      <c r="X124" s="26">
        <v>0.45833333333333298</v>
      </c>
      <c r="Y124" s="23">
        <f t="shared" si="18"/>
        <v>659.99999999999943</v>
      </c>
      <c r="Z124" s="27">
        <v>35</v>
      </c>
      <c r="AA124" s="27">
        <v>15</v>
      </c>
      <c r="AB124" s="23">
        <f t="shared" si="17"/>
        <v>85</v>
      </c>
      <c r="AC124" s="12" t="s">
        <v>805</v>
      </c>
      <c r="AD124" s="11" t="s">
        <v>806</v>
      </c>
      <c r="AE124" s="12" t="s">
        <v>98</v>
      </c>
      <c r="AF124" s="26">
        <v>0.61319444444444404</v>
      </c>
      <c r="AG124" s="11" t="s">
        <v>91</v>
      </c>
      <c r="AH124" s="11">
        <v>31878</v>
      </c>
      <c r="AI124" s="11">
        <v>-18</v>
      </c>
      <c r="AJ124" s="11">
        <v>50049</v>
      </c>
      <c r="AL124" s="12" t="s">
        <v>219</v>
      </c>
      <c r="AM124" s="12" t="s">
        <v>147</v>
      </c>
      <c r="AN124" s="12" t="s">
        <v>309</v>
      </c>
      <c r="AO124" s="11" t="s">
        <v>717</v>
      </c>
      <c r="AP124">
        <v>228637</v>
      </c>
      <c r="AQ124" t="s">
        <v>189</v>
      </c>
      <c r="AV124">
        <f t="shared" si="15"/>
        <v>0</v>
      </c>
      <c r="AW124">
        <f>VLOOKUP(Q124,[1]Blad1!$A$1:$J$61,9)</f>
        <v>5</v>
      </c>
    </row>
    <row r="125" spans="1:49" x14ac:dyDescent="0.2">
      <c r="A125" s="11" t="s">
        <v>807</v>
      </c>
      <c r="B125" s="11" t="s">
        <v>209</v>
      </c>
      <c r="C125" s="11" t="s">
        <v>808</v>
      </c>
      <c r="E125" s="11" t="s">
        <v>203</v>
      </c>
      <c r="F125" s="11" t="s">
        <v>809</v>
      </c>
      <c r="G125" s="11" t="s">
        <v>806</v>
      </c>
      <c r="H125" s="12" t="s">
        <v>98</v>
      </c>
      <c r="I125" s="22">
        <v>122</v>
      </c>
      <c r="J125" s="11" t="s">
        <v>91</v>
      </c>
      <c r="K125" s="27" t="s">
        <v>91</v>
      </c>
      <c r="L125" s="12" t="s">
        <v>156</v>
      </c>
      <c r="M125" s="12" t="s">
        <v>156</v>
      </c>
      <c r="N125" s="12" t="s">
        <v>126</v>
      </c>
      <c r="O125" s="12" t="s">
        <v>173</v>
      </c>
      <c r="P125" s="23">
        <f t="shared" si="16"/>
        <v>539.99999999999943</v>
      </c>
      <c r="Q125" s="25" t="str">
        <f>AD125</f>
        <v>V40</v>
      </c>
      <c r="R125" s="24" t="s">
        <v>95</v>
      </c>
      <c r="S125" s="25">
        <v>2</v>
      </c>
      <c r="U125" s="11" t="s">
        <v>96</v>
      </c>
      <c r="V125" s="11" t="s">
        <v>181</v>
      </c>
      <c r="W125" s="12" t="s">
        <v>126</v>
      </c>
      <c r="X125" s="26">
        <v>0.45833333333333298</v>
      </c>
      <c r="Y125" s="23">
        <f t="shared" si="18"/>
        <v>659.99999999999943</v>
      </c>
      <c r="Z125" s="27">
        <v>120</v>
      </c>
      <c r="AA125" s="27">
        <v>60</v>
      </c>
      <c r="AB125" s="23">
        <f t="shared" si="17"/>
        <v>300</v>
      </c>
      <c r="AC125" s="12" t="s">
        <v>810</v>
      </c>
      <c r="AD125" s="11" t="s">
        <v>37</v>
      </c>
      <c r="AE125" s="12" t="s">
        <v>126</v>
      </c>
      <c r="AF125" s="26">
        <v>0.686805555555556</v>
      </c>
      <c r="AH125" s="11">
        <v>32040</v>
      </c>
      <c r="AI125" s="11">
        <v>-20</v>
      </c>
      <c r="AJ125" s="11">
        <v>50091</v>
      </c>
      <c r="AL125" s="12" t="s">
        <v>616</v>
      </c>
      <c r="AM125" s="12" t="s">
        <v>485</v>
      </c>
      <c r="AN125" s="12" t="s">
        <v>374</v>
      </c>
      <c r="AO125" s="11" t="s">
        <v>811</v>
      </c>
      <c r="AP125">
        <v>500913063</v>
      </c>
      <c r="AQ125" t="s">
        <v>189</v>
      </c>
      <c r="AV125">
        <v>0</v>
      </c>
      <c r="AW125">
        <f>VLOOKUP(Q125,[1]Blad1!$A$1:$J$61,9)</f>
        <v>10</v>
      </c>
    </row>
    <row r="126" spans="1:49" x14ac:dyDescent="0.2">
      <c r="A126" s="11" t="s">
        <v>812</v>
      </c>
      <c r="B126" s="11" t="s">
        <v>209</v>
      </c>
      <c r="C126" s="11" t="s">
        <v>813</v>
      </c>
      <c r="E126" s="11" t="s">
        <v>203</v>
      </c>
      <c r="F126" s="11" t="s">
        <v>809</v>
      </c>
      <c r="G126" s="11" t="s">
        <v>36</v>
      </c>
      <c r="H126" s="12" t="s">
        <v>98</v>
      </c>
      <c r="I126" s="22">
        <v>123</v>
      </c>
      <c r="J126" s="11" t="s">
        <v>91</v>
      </c>
      <c r="K126" s="27" t="s">
        <v>91</v>
      </c>
      <c r="L126" s="12" t="s">
        <v>156</v>
      </c>
      <c r="M126" s="12" t="s">
        <v>156</v>
      </c>
      <c r="N126" s="12" t="s">
        <v>126</v>
      </c>
      <c r="O126" s="12" t="s">
        <v>814</v>
      </c>
      <c r="P126" s="23">
        <f t="shared" si="16"/>
        <v>600</v>
      </c>
      <c r="Q126" s="25" t="str">
        <f>AD126</f>
        <v>V19</v>
      </c>
      <c r="R126" s="24" t="s">
        <v>95</v>
      </c>
      <c r="S126" s="25">
        <v>2</v>
      </c>
      <c r="U126" s="11" t="s">
        <v>96</v>
      </c>
      <c r="V126" s="11" t="s">
        <v>181</v>
      </c>
      <c r="W126" s="12" t="s">
        <v>126</v>
      </c>
      <c r="X126" s="26">
        <v>0.5</v>
      </c>
      <c r="Y126" s="23">
        <f t="shared" si="18"/>
        <v>720</v>
      </c>
      <c r="Z126" s="27">
        <v>120</v>
      </c>
      <c r="AA126" s="27">
        <v>60</v>
      </c>
      <c r="AB126" s="23">
        <f t="shared" si="17"/>
        <v>300</v>
      </c>
      <c r="AC126" s="12" t="s">
        <v>815</v>
      </c>
      <c r="AD126" s="11" t="s">
        <v>23</v>
      </c>
      <c r="AE126" s="12" t="s">
        <v>126</v>
      </c>
      <c r="AF126" s="26">
        <v>0.72361111111111098</v>
      </c>
      <c r="AH126" s="11">
        <v>28870</v>
      </c>
      <c r="AI126" s="11">
        <v>-18</v>
      </c>
      <c r="AJ126" s="11">
        <v>50094</v>
      </c>
      <c r="AK126" s="11" t="s">
        <v>34</v>
      </c>
      <c r="AL126" s="12" t="s">
        <v>816</v>
      </c>
      <c r="AM126" s="12" t="s">
        <v>308</v>
      </c>
      <c r="AN126" s="12" t="s">
        <v>101</v>
      </c>
      <c r="AO126" s="11" t="s">
        <v>817</v>
      </c>
      <c r="AP126">
        <v>234032</v>
      </c>
      <c r="AQ126" t="s">
        <v>189</v>
      </c>
      <c r="AV126">
        <v>0</v>
      </c>
      <c r="AW126">
        <f>VLOOKUP(Q126,[1]Blad1!$A$1:$J$61,9)</f>
        <v>5</v>
      </c>
    </row>
    <row r="127" spans="1:49" x14ac:dyDescent="0.2">
      <c r="A127" s="11" t="s">
        <v>818</v>
      </c>
      <c r="B127" s="11" t="s">
        <v>105</v>
      </c>
      <c r="C127" s="11" t="s">
        <v>819</v>
      </c>
      <c r="E127" s="11" t="s">
        <v>369</v>
      </c>
      <c r="I127" s="22">
        <v>124</v>
      </c>
      <c r="J127" s="11" t="s">
        <v>178</v>
      </c>
      <c r="K127" s="27" t="s">
        <v>91</v>
      </c>
      <c r="L127" s="12" t="s">
        <v>98</v>
      </c>
      <c r="M127" s="12" t="s">
        <v>820</v>
      </c>
      <c r="N127" s="12" t="s">
        <v>98</v>
      </c>
      <c r="O127" s="12" t="s">
        <v>821</v>
      </c>
      <c r="P127" s="23">
        <f t="shared" si="16"/>
        <v>500.00000000000051</v>
      </c>
      <c r="Q127" s="12" t="s">
        <v>16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0.35416666666666702</v>
      </c>
      <c r="Y127" s="23">
        <f t="shared" si="18"/>
        <v>510.00000000000051</v>
      </c>
      <c r="Z127" s="27">
        <v>10</v>
      </c>
      <c r="AA127" s="27">
        <v>15</v>
      </c>
      <c r="AB127" s="23">
        <f t="shared" si="17"/>
        <v>35</v>
      </c>
      <c r="AC127" s="12" t="s">
        <v>822</v>
      </c>
      <c r="AD127" s="11" t="s">
        <v>13</v>
      </c>
      <c r="AE127" s="12" t="s">
        <v>98</v>
      </c>
      <c r="AF127" s="26">
        <v>0.52638888888888902</v>
      </c>
      <c r="AG127" s="11" t="s">
        <v>91</v>
      </c>
      <c r="AH127" s="11">
        <v>10801</v>
      </c>
      <c r="AJ127" s="11">
        <v>5247004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826</v>
      </c>
      <c r="B128" s="11" t="s">
        <v>136</v>
      </c>
      <c r="C128" s="11" t="s">
        <v>827</v>
      </c>
      <c r="E128" s="11" t="s">
        <v>305</v>
      </c>
      <c r="H128" s="12" t="s">
        <v>828</v>
      </c>
      <c r="I128" s="22">
        <v>125</v>
      </c>
      <c r="J128" s="11" t="s">
        <v>178</v>
      </c>
      <c r="K128" s="27" t="s">
        <v>91</v>
      </c>
      <c r="L128" s="12" t="s">
        <v>98</v>
      </c>
      <c r="M128" s="12" t="s">
        <v>829</v>
      </c>
      <c r="N128" s="12" t="s">
        <v>98</v>
      </c>
      <c r="O128" s="12" t="s">
        <v>319</v>
      </c>
      <c r="P128" s="23">
        <f t="shared" si="16"/>
        <v>420</v>
      </c>
      <c r="Q128" s="12" t="s">
        <v>13</v>
      </c>
      <c r="R128" s="24" t="s">
        <v>95</v>
      </c>
      <c r="S128" s="25">
        <v>2</v>
      </c>
      <c r="U128" s="11" t="s">
        <v>320</v>
      </c>
      <c r="V128" s="11" t="s">
        <v>181</v>
      </c>
      <c r="W128" s="12" t="s">
        <v>98</v>
      </c>
      <c r="X128" s="26">
        <v>0.375</v>
      </c>
      <c r="Y128" s="23">
        <f t="shared" si="18"/>
        <v>540</v>
      </c>
      <c r="Z128" s="27">
        <v>120</v>
      </c>
      <c r="AA128" s="27">
        <v>60</v>
      </c>
      <c r="AB128" s="23">
        <f t="shared" si="17"/>
        <v>300</v>
      </c>
      <c r="AC128" s="12" t="s">
        <v>830</v>
      </c>
      <c r="AD128" s="11" t="s">
        <v>17</v>
      </c>
      <c r="AE128" s="12" t="s">
        <v>126</v>
      </c>
      <c r="AF128" s="26">
        <v>0.57916666666666705</v>
      </c>
      <c r="AG128" s="11" t="s">
        <v>91</v>
      </c>
      <c r="AH128" s="11">
        <v>7936</v>
      </c>
      <c r="AJ128" s="11" t="s">
        <v>831</v>
      </c>
      <c r="AK128" s="11" t="s">
        <v>30</v>
      </c>
      <c r="AL128" s="12" t="s">
        <v>542</v>
      </c>
      <c r="AM128" s="12" t="s">
        <v>308</v>
      </c>
      <c r="AN128" s="12" t="s">
        <v>115</v>
      </c>
      <c r="AO128" s="11" t="s">
        <v>832</v>
      </c>
      <c r="AP128">
        <v>1125554715</v>
      </c>
      <c r="AQ128" t="s">
        <v>189</v>
      </c>
      <c r="AV128">
        <v>0</v>
      </c>
      <c r="AW128">
        <f>VLOOKUP(Q128,[1]Blad1!$A$1:$J$61,9)</f>
        <v>1</v>
      </c>
    </row>
    <row r="129" spans="1:49" x14ac:dyDescent="0.2">
      <c r="A129" s="11" t="s">
        <v>833</v>
      </c>
      <c r="B129" s="11" t="s">
        <v>105</v>
      </c>
      <c r="C129" s="11" t="s">
        <v>834</v>
      </c>
      <c r="E129" s="11" t="s">
        <v>369</v>
      </c>
      <c r="I129" s="22">
        <v>126</v>
      </c>
      <c r="J129" s="11" t="s">
        <v>178</v>
      </c>
      <c r="K129" s="27" t="s">
        <v>91</v>
      </c>
      <c r="L129" s="12" t="s">
        <v>98</v>
      </c>
      <c r="M129" s="12" t="s">
        <v>835</v>
      </c>
      <c r="N129" s="12" t="s">
        <v>98</v>
      </c>
      <c r="O129" s="12" t="s">
        <v>836</v>
      </c>
      <c r="P129" s="23">
        <f t="shared" si="16"/>
        <v>680.00000000000057</v>
      </c>
      <c r="Q129" s="12" t="s">
        <v>13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0.47916666666666702</v>
      </c>
      <c r="Y129" s="23">
        <f t="shared" si="18"/>
        <v>690.00000000000057</v>
      </c>
      <c r="Z129" s="27">
        <v>10</v>
      </c>
      <c r="AA129" s="27">
        <v>15</v>
      </c>
      <c r="AB129" s="23">
        <f t="shared" si="17"/>
        <v>35</v>
      </c>
      <c r="AC129" s="12" t="s">
        <v>822</v>
      </c>
      <c r="AD129" s="11" t="s">
        <v>17</v>
      </c>
      <c r="AE129" s="12" t="s">
        <v>98</v>
      </c>
      <c r="AF129" s="26">
        <v>0.64305555555555605</v>
      </c>
      <c r="AG129" s="11" t="s">
        <v>91</v>
      </c>
      <c r="AH129" s="11">
        <v>12733</v>
      </c>
      <c r="AJ129" s="11" t="s">
        <v>561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837</v>
      </c>
      <c r="B130" s="11" t="s">
        <v>105</v>
      </c>
      <c r="C130" s="11" t="s">
        <v>838</v>
      </c>
      <c r="E130" s="11" t="s">
        <v>203</v>
      </c>
      <c r="H130" s="12" t="s">
        <v>317</v>
      </c>
      <c r="I130" s="22">
        <v>127</v>
      </c>
      <c r="J130" s="11" t="s">
        <v>178</v>
      </c>
      <c r="K130" s="11" t="s">
        <v>91</v>
      </c>
      <c r="L130" s="12" t="s">
        <v>98</v>
      </c>
      <c r="M130" s="12" t="s">
        <v>839</v>
      </c>
      <c r="N130" s="12" t="s">
        <v>98</v>
      </c>
      <c r="O130" s="12" t="s">
        <v>334</v>
      </c>
      <c r="P130" s="23">
        <f t="shared" si="16"/>
        <v>829.99999999999955</v>
      </c>
      <c r="Q130" s="12" t="s">
        <v>17</v>
      </c>
      <c r="R130" s="24" t="s">
        <v>50</v>
      </c>
      <c r="S130" s="25">
        <v>0</v>
      </c>
      <c r="U130" s="11" t="s">
        <v>320</v>
      </c>
      <c r="V130" s="11" t="s">
        <v>181</v>
      </c>
      <c r="W130" s="12" t="s">
        <v>98</v>
      </c>
      <c r="X130" s="26">
        <v>0.58333333333333304</v>
      </c>
      <c r="Y130" s="23">
        <f t="shared" si="18"/>
        <v>839.99999999999955</v>
      </c>
      <c r="Z130" s="27">
        <v>10</v>
      </c>
      <c r="AA130" s="27">
        <v>15</v>
      </c>
      <c r="AB130" s="23">
        <f t="shared" si="17"/>
        <v>35</v>
      </c>
      <c r="AC130" s="12" t="s">
        <v>840</v>
      </c>
      <c r="AD130" s="11" t="s">
        <v>17</v>
      </c>
      <c r="AE130" s="12" t="s">
        <v>126</v>
      </c>
      <c r="AF130" s="26">
        <v>0.32569444444444401</v>
      </c>
      <c r="AG130" s="11" t="s">
        <v>91</v>
      </c>
      <c r="AH130" s="11">
        <v>11479</v>
      </c>
      <c r="AJ130" s="11" t="s">
        <v>841</v>
      </c>
      <c r="AL130" s="12" t="s">
        <v>394</v>
      </c>
      <c r="AM130" s="12" t="s">
        <v>485</v>
      </c>
      <c r="AN130" s="12" t="s">
        <v>374</v>
      </c>
      <c r="AO130" s="11" t="s">
        <v>842</v>
      </c>
      <c r="AP130">
        <v>1911338</v>
      </c>
      <c r="AQ130" t="s">
        <v>189</v>
      </c>
      <c r="AV130">
        <f>IF(M130&gt;O130,1,0)</f>
        <v>0</v>
      </c>
      <c r="AW130">
        <f>VLOOKUP(Q130,[1]Blad1!$A$1:$J$61,9)</f>
        <v>1</v>
      </c>
    </row>
    <row r="131" spans="1:49" x14ac:dyDescent="0.2">
      <c r="A131" s="11" t="s">
        <v>843</v>
      </c>
      <c r="B131" s="11" t="s">
        <v>105</v>
      </c>
      <c r="C131" s="11" t="s">
        <v>844</v>
      </c>
      <c r="E131" s="11" t="s">
        <v>369</v>
      </c>
      <c r="I131" s="22">
        <v>128</v>
      </c>
      <c r="J131" s="11" t="s">
        <v>178</v>
      </c>
      <c r="K131" s="11" t="s">
        <v>91</v>
      </c>
      <c r="L131" s="12" t="s">
        <v>98</v>
      </c>
      <c r="M131" s="12" t="s">
        <v>845</v>
      </c>
      <c r="N131" s="12" t="s">
        <v>98</v>
      </c>
      <c r="O131" s="12" t="s">
        <v>334</v>
      </c>
      <c r="P131" s="23">
        <f t="shared" si="16"/>
        <v>829.99999999999955</v>
      </c>
      <c r="Q131" s="12" t="s">
        <v>17</v>
      </c>
      <c r="R131" s="24" t="s">
        <v>50</v>
      </c>
      <c r="S131" s="25">
        <v>0</v>
      </c>
      <c r="U131" s="11" t="s">
        <v>320</v>
      </c>
      <c r="V131" s="11" t="s">
        <v>181</v>
      </c>
      <c r="W131" s="12" t="s">
        <v>98</v>
      </c>
      <c r="X131" s="26">
        <v>0.58333333333333304</v>
      </c>
      <c r="Y131" s="23">
        <f t="shared" si="18"/>
        <v>839.99999999999955</v>
      </c>
      <c r="Z131" s="27">
        <v>10</v>
      </c>
      <c r="AA131" s="27">
        <v>15</v>
      </c>
      <c r="AB131" s="23">
        <f t="shared" si="17"/>
        <v>35</v>
      </c>
      <c r="AC131" s="12" t="s">
        <v>822</v>
      </c>
      <c r="AD131" s="11" t="s">
        <v>13</v>
      </c>
      <c r="AE131" s="12" t="s">
        <v>126</v>
      </c>
      <c r="AF131" s="26">
        <v>0.43611111111111101</v>
      </c>
      <c r="AG131" s="11" t="s">
        <v>91</v>
      </c>
      <c r="AH131" s="11">
        <v>8162</v>
      </c>
      <c r="AJ131" s="11">
        <v>5247006</v>
      </c>
      <c r="AL131" s="12" t="s">
        <v>394</v>
      </c>
      <c r="AM131" s="12" t="s">
        <v>147</v>
      </c>
      <c r="AN131" s="12" t="s">
        <v>823</v>
      </c>
      <c r="AO131" s="11" t="s">
        <v>824</v>
      </c>
      <c r="AP131" t="s">
        <v>825</v>
      </c>
      <c r="AQ131" t="s">
        <v>189</v>
      </c>
      <c r="AV131">
        <f>IF(M131&gt;O131,1,0)</f>
        <v>1</v>
      </c>
      <c r="AW131">
        <f>VLOOKUP(Q131,[1]Blad1!$A$1:$J$61,9)</f>
        <v>1</v>
      </c>
    </row>
    <row r="132" spans="1:49" x14ac:dyDescent="0.2">
      <c r="A132" s="11" t="s">
        <v>846</v>
      </c>
      <c r="B132" s="11" t="s">
        <v>86</v>
      </c>
      <c r="C132" s="11" t="s">
        <v>847</v>
      </c>
      <c r="E132" s="11" t="s">
        <v>177</v>
      </c>
      <c r="I132" s="22">
        <v>129</v>
      </c>
      <c r="J132" s="11" t="s">
        <v>178</v>
      </c>
      <c r="K132" s="11" t="s">
        <v>252</v>
      </c>
      <c r="L132" s="12" t="s">
        <v>98</v>
      </c>
      <c r="M132" s="12" t="s">
        <v>225</v>
      </c>
      <c r="N132" s="12" t="s">
        <v>98</v>
      </c>
      <c r="O132" s="12" t="s">
        <v>225</v>
      </c>
      <c r="P132" s="23">
        <f t="shared" si="16"/>
        <v>550.00000000000057</v>
      </c>
      <c r="Q132" s="12" t="s">
        <v>38</v>
      </c>
      <c r="R132" s="24" t="s">
        <v>111</v>
      </c>
      <c r="S132" s="25">
        <v>1</v>
      </c>
      <c r="U132" s="11" t="s">
        <v>848</v>
      </c>
      <c r="V132" s="11" t="s">
        <v>181</v>
      </c>
      <c r="W132" s="12" t="s">
        <v>98</v>
      </c>
      <c r="X132" s="26">
        <v>0.41666666666666702</v>
      </c>
      <c r="Y132" s="23">
        <f t="shared" si="18"/>
        <v>600.00000000000057</v>
      </c>
      <c r="Z132" s="27">
        <v>50</v>
      </c>
      <c r="AA132" s="27">
        <v>60</v>
      </c>
      <c r="AB132" s="23">
        <f t="shared" ref="AB132:AB136" si="19">Z132*2+AA132</f>
        <v>160</v>
      </c>
      <c r="AC132" s="12" t="s">
        <v>849</v>
      </c>
      <c r="AD132" s="11" t="s">
        <v>38</v>
      </c>
      <c r="AE132" s="12" t="s">
        <v>98</v>
      </c>
      <c r="AF132" s="26">
        <v>0.49861111111111101</v>
      </c>
      <c r="AG132" s="11" t="s">
        <v>252</v>
      </c>
      <c r="AH132" s="11">
        <v>4092</v>
      </c>
      <c r="AJ132" s="11">
        <v>375348</v>
      </c>
      <c r="AL132" s="12" t="s">
        <v>197</v>
      </c>
      <c r="AM132" s="12" t="s">
        <v>185</v>
      </c>
      <c r="AN132" s="12" t="s">
        <v>132</v>
      </c>
      <c r="AO132" s="11" t="s">
        <v>850</v>
      </c>
      <c r="AP132">
        <v>4868547</v>
      </c>
      <c r="AQ132" t="s">
        <v>248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851</v>
      </c>
      <c r="B133" s="11" t="s">
        <v>86</v>
      </c>
      <c r="C133" s="11" t="s">
        <v>852</v>
      </c>
      <c r="E133" s="11" t="s">
        <v>177</v>
      </c>
      <c r="F133" s="11" t="s">
        <v>185</v>
      </c>
      <c r="G133" s="11" t="s">
        <v>30</v>
      </c>
      <c r="H133" s="12" t="s">
        <v>317</v>
      </c>
      <c r="I133" s="22">
        <v>130</v>
      </c>
      <c r="J133" s="11" t="s">
        <v>91</v>
      </c>
      <c r="K133" s="11" t="s">
        <v>91</v>
      </c>
      <c r="L133" s="12" t="s">
        <v>98</v>
      </c>
      <c r="M133" s="12" t="s">
        <v>853</v>
      </c>
      <c r="N133" s="12" t="s">
        <v>98</v>
      </c>
      <c r="O133" s="12" t="s">
        <v>215</v>
      </c>
      <c r="P133" s="23">
        <f t="shared" si="16"/>
        <v>359.99999999999949</v>
      </c>
      <c r="Q133" s="12" t="s">
        <v>11</v>
      </c>
      <c r="R133" s="24" t="s">
        <v>95</v>
      </c>
      <c r="S133" s="25">
        <v>2</v>
      </c>
      <c r="U133" s="11" t="s">
        <v>452</v>
      </c>
      <c r="V133" s="11" t="s">
        <v>97</v>
      </c>
      <c r="W133" s="12" t="s">
        <v>98</v>
      </c>
      <c r="X133" s="26">
        <v>0.33333333333333298</v>
      </c>
      <c r="Y133" s="23">
        <f t="shared" si="18"/>
        <v>479.99999999999949</v>
      </c>
      <c r="Z133" s="27">
        <v>120</v>
      </c>
      <c r="AA133" s="27">
        <v>60</v>
      </c>
      <c r="AB133" s="23">
        <f t="shared" si="19"/>
        <v>300</v>
      </c>
      <c r="AD133" s="11" t="s">
        <v>11</v>
      </c>
      <c r="AE133" s="12" t="s">
        <v>132</v>
      </c>
      <c r="AF133" s="26">
        <v>0.46041666666666697</v>
      </c>
      <c r="AG133" s="11" t="s">
        <v>91</v>
      </c>
      <c r="AH133" s="11">
        <v>8653</v>
      </c>
      <c r="AJ133" s="11" t="s">
        <v>854</v>
      </c>
      <c r="AP133" t="s">
        <v>855</v>
      </c>
      <c r="AQ133" t="s">
        <v>103</v>
      </c>
      <c r="AU133">
        <v>2.2999999999999998</v>
      </c>
      <c r="AV133">
        <v>0</v>
      </c>
      <c r="AW133">
        <v>20</v>
      </c>
    </row>
    <row r="134" spans="1:49" x14ac:dyDescent="0.2">
      <c r="A134" s="11" t="s">
        <v>856</v>
      </c>
      <c r="B134" s="11" t="s">
        <v>209</v>
      </c>
      <c r="C134" s="11" t="s">
        <v>857</v>
      </c>
      <c r="E134" s="11" t="s">
        <v>138</v>
      </c>
      <c r="H134" s="12" t="s">
        <v>212</v>
      </c>
      <c r="I134" s="22">
        <v>131</v>
      </c>
      <c r="J134" s="11" t="s">
        <v>90</v>
      </c>
      <c r="K134" s="11" t="s">
        <v>91</v>
      </c>
      <c r="L134" s="12" t="s">
        <v>98</v>
      </c>
      <c r="M134" s="12" t="s">
        <v>858</v>
      </c>
      <c r="N134" s="12" t="s">
        <v>98</v>
      </c>
      <c r="O134" s="12" t="s">
        <v>859</v>
      </c>
      <c r="P134" s="23">
        <f t="shared" si="16"/>
        <v>660.00000000000045</v>
      </c>
      <c r="Q134" s="12" t="s">
        <v>30</v>
      </c>
      <c r="R134" s="24" t="s">
        <v>95</v>
      </c>
      <c r="S134" s="25">
        <v>2</v>
      </c>
      <c r="U134" s="11" t="s">
        <v>860</v>
      </c>
      <c r="V134" s="11" t="s">
        <v>181</v>
      </c>
      <c r="W134" s="12" t="s">
        <v>98</v>
      </c>
      <c r="X134" s="26">
        <v>0.54166666666666696</v>
      </c>
      <c r="Y134" s="23">
        <f t="shared" si="18"/>
        <v>780.00000000000045</v>
      </c>
      <c r="Z134" s="27">
        <v>120</v>
      </c>
      <c r="AA134" s="27">
        <v>60</v>
      </c>
      <c r="AB134" s="23">
        <f t="shared" si="19"/>
        <v>300</v>
      </c>
      <c r="AC134" s="12" t="s">
        <v>861</v>
      </c>
      <c r="AD134" s="11" t="s">
        <v>30</v>
      </c>
      <c r="AE134" s="12" t="s">
        <v>98</v>
      </c>
      <c r="AF134" s="26">
        <v>0.69166666666666698</v>
      </c>
      <c r="AG134" s="11" t="s">
        <v>91</v>
      </c>
      <c r="AH134" s="11">
        <v>32750</v>
      </c>
      <c r="AI134" s="11">
        <v>-18</v>
      </c>
      <c r="AJ134" s="11">
        <v>51117</v>
      </c>
      <c r="AK134" s="11" t="s">
        <v>806</v>
      </c>
      <c r="AL134" s="12" t="s">
        <v>150</v>
      </c>
      <c r="AM134" s="12" t="s">
        <v>308</v>
      </c>
      <c r="AN134" s="12" t="s">
        <v>101</v>
      </c>
      <c r="AO134" s="11" t="s">
        <v>336</v>
      </c>
      <c r="AP134">
        <v>231463</v>
      </c>
      <c r="AQ134" t="s">
        <v>189</v>
      </c>
      <c r="AV134">
        <f>IF(M134&gt;O134,1,0)</f>
        <v>0</v>
      </c>
      <c r="AW134">
        <f>VLOOKUP(Q134,[1]Blad1!$A$1:$J$61,9)</f>
        <v>10</v>
      </c>
    </row>
    <row r="135" spans="1:49" x14ac:dyDescent="0.2">
      <c r="A135" s="11" t="s">
        <v>862</v>
      </c>
      <c r="B135" s="11" t="s">
        <v>209</v>
      </c>
      <c r="C135" s="11" t="s">
        <v>863</v>
      </c>
      <c r="E135" s="11" t="s">
        <v>138</v>
      </c>
      <c r="H135" s="12" t="s">
        <v>212</v>
      </c>
      <c r="I135" s="22">
        <v>132</v>
      </c>
      <c r="J135" s="11" t="s">
        <v>90</v>
      </c>
      <c r="K135" s="11" t="s">
        <v>91</v>
      </c>
      <c r="L135" s="12" t="s">
        <v>98</v>
      </c>
      <c r="M135" s="12" t="s">
        <v>864</v>
      </c>
      <c r="N135" s="12" t="s">
        <v>98</v>
      </c>
      <c r="O135" s="12" t="s">
        <v>776</v>
      </c>
      <c r="P135" s="23">
        <f t="shared" si="16"/>
        <v>690</v>
      </c>
      <c r="Q135" s="12" t="s">
        <v>26</v>
      </c>
      <c r="R135" s="24" t="s">
        <v>95</v>
      </c>
      <c r="S135" s="25">
        <v>2</v>
      </c>
      <c r="U135" s="11" t="s">
        <v>860</v>
      </c>
      <c r="V135" s="11" t="s">
        <v>181</v>
      </c>
      <c r="W135" s="12" t="s">
        <v>98</v>
      </c>
      <c r="X135" s="26">
        <v>0.5625</v>
      </c>
      <c r="Y135" s="23">
        <f t="shared" si="18"/>
        <v>810</v>
      </c>
      <c r="Z135" s="27">
        <v>120</v>
      </c>
      <c r="AA135" s="27">
        <v>60</v>
      </c>
      <c r="AB135" s="23">
        <f t="shared" si="19"/>
        <v>300</v>
      </c>
      <c r="AC135" s="12" t="s">
        <v>865</v>
      </c>
      <c r="AD135" s="11" t="s">
        <v>26</v>
      </c>
      <c r="AE135" s="12" t="s">
        <v>98</v>
      </c>
      <c r="AF135" s="26">
        <v>0.69722222222222197</v>
      </c>
      <c r="AG135" s="11" t="s">
        <v>91</v>
      </c>
      <c r="AH135" s="11">
        <v>31960</v>
      </c>
      <c r="AI135" s="11">
        <v>-18</v>
      </c>
      <c r="AJ135" s="11">
        <v>51120</v>
      </c>
      <c r="AK135" s="11" t="s">
        <v>34</v>
      </c>
      <c r="AL135" s="12" t="s">
        <v>150</v>
      </c>
      <c r="AM135" s="12" t="s">
        <v>308</v>
      </c>
      <c r="AN135" s="12" t="s">
        <v>101</v>
      </c>
      <c r="AO135" s="11" t="s">
        <v>336</v>
      </c>
      <c r="AP135">
        <v>231464</v>
      </c>
      <c r="AQ135" t="s">
        <v>189</v>
      </c>
      <c r="AV135">
        <v>0</v>
      </c>
      <c r="AW135">
        <f>VLOOKUP(Q135,[1]Blad1!$A$1:$J$61,9)</f>
        <v>10</v>
      </c>
    </row>
    <row r="136" spans="1:49" x14ac:dyDescent="0.2">
      <c r="A136" s="11" t="s">
        <v>866</v>
      </c>
      <c r="B136" s="11" t="s">
        <v>136</v>
      </c>
      <c r="C136" s="11" t="s">
        <v>867</v>
      </c>
      <c r="E136" s="11" t="s">
        <v>107</v>
      </c>
      <c r="I136" s="22">
        <v>133</v>
      </c>
      <c r="J136" s="11" t="s">
        <v>178</v>
      </c>
      <c r="K136" s="27" t="s">
        <v>91</v>
      </c>
      <c r="L136" s="12" t="s">
        <v>156</v>
      </c>
      <c r="M136" s="12" t="s">
        <v>156</v>
      </c>
      <c r="N136" s="12" t="s">
        <v>98</v>
      </c>
      <c r="O136" s="12" t="s">
        <v>868</v>
      </c>
      <c r="P136" s="23">
        <f t="shared" si="16"/>
        <v>780</v>
      </c>
      <c r="Q136" s="25">
        <f>AD136</f>
        <v>0</v>
      </c>
      <c r="R136" s="24" t="s">
        <v>95</v>
      </c>
      <c r="S136" s="25">
        <v>2</v>
      </c>
      <c r="V136" s="11" t="s">
        <v>181</v>
      </c>
      <c r="W136" s="12" t="s">
        <v>98</v>
      </c>
      <c r="X136" s="26">
        <v>0.625</v>
      </c>
      <c r="Y136" s="23">
        <f t="shared" si="18"/>
        <v>900</v>
      </c>
      <c r="Z136" s="27">
        <v>120</v>
      </c>
      <c r="AA136" s="27">
        <v>60</v>
      </c>
      <c r="AB136" s="23">
        <f t="shared" si="19"/>
        <v>300</v>
      </c>
      <c r="AH136" s="11">
        <v>3850</v>
      </c>
      <c r="AJ136" s="11" t="s">
        <v>280</v>
      </c>
      <c r="AK136" s="11" t="s">
        <v>26</v>
      </c>
      <c r="AL136" s="12" t="s">
        <v>99</v>
      </c>
      <c r="AM136" s="12" t="s">
        <v>869</v>
      </c>
      <c r="AN136" s="12" t="s">
        <v>132</v>
      </c>
      <c r="AP136" t="s">
        <v>664</v>
      </c>
      <c r="AQ136" t="s">
        <v>870</v>
      </c>
      <c r="AV136">
        <v>0</v>
      </c>
      <c r="AW136">
        <v>10</v>
      </c>
    </row>
  </sheetData>
  <autoFilter ref="A3:AW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2020-10-15T09:00:43Z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